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65" yWindow="405" windowWidth="22710" windowHeight="13155" tabRatio="889" activeTab="7"/>
  </bookViews>
  <sheets>
    <sheet name="Rekapitulace stavby" sheetId="1" r:id="rId1"/>
    <sheet name="01 - VEDLEJŠÍ A OSTATNÍ N..." sheetId="2" r:id="rId2"/>
    <sheet name="02__1 - SO 01 - PŘÍPRAVA ..." sheetId="3" r:id="rId3"/>
    <sheet name="02__2 - SO 01 - PŘÍPRAVA ..." sheetId="4" r:id="rId4"/>
    <sheet name="02_3 - SO 01 - PŘÍPRAVA S..." sheetId="5" r:id="rId5"/>
    <sheet name="02__4 - SO 01 - PŘÍPRAVA ..." sheetId="6" r:id="rId6"/>
    <sheet name="03 - SO 02 - DEMOLICE A HTÚ" sheetId="7" r:id="rId7"/>
    <sheet name="04 - SO 03 - KOMUNIKACE A..." sheetId="8" r:id="rId8"/>
    <sheet name="05_1 - SO 04 - NOVÁ BUDOV..." sheetId="9" r:id="rId9"/>
    <sheet name="05__2 - SO 04 - NOVÁ BUDO..." sheetId="10" r:id="rId10"/>
    <sheet name="05__3 - SO 04 - NOVÁ BUDO..." sheetId="11" r:id="rId11"/>
    <sheet name="05__4 - SO 04 - NOVÁ BUDO..." sheetId="12" r:id="rId12"/>
    <sheet name="05__5 - SO 04 - NOVÁ BUDO..." sheetId="13" r:id="rId13"/>
    <sheet name="05__6 - SO 04 - NOVÁ BUDO..." sheetId="14" r:id="rId14"/>
    <sheet name="05_7 - SO 04 - NOVÁ BUDOV..." sheetId="15" r:id="rId15"/>
    <sheet name="05_8 - SO 04 - NOVÁ BUDOV..." sheetId="16" r:id="rId16"/>
    <sheet name="05_9 - SO 04 - NOVÁ BUDOV..." sheetId="17" r:id="rId17"/>
    <sheet name="05_10 - SO 04 - NOVÁ BUDO..." sheetId="18" r:id="rId18"/>
    <sheet name="05_11 - SO 04 - NOVÁ BUDO..." sheetId="19" r:id="rId19"/>
    <sheet name="05_12 - SO 04 - NOVÁ BUDO..." sheetId="20" r:id="rId20"/>
    <sheet name="05_13 - SO 04 - NOVÁ BUDO..." sheetId="21" r:id="rId21"/>
    <sheet name="05_14 - SO 04 - NOVÁ BUDO..." sheetId="22" r:id="rId22"/>
    <sheet name="05_15 - SO 04 - NOVÁ BUDO..." sheetId="23" r:id="rId23"/>
    <sheet name="05_16 - SO 04 - NOVÁ BUDO..." sheetId="24" r:id="rId24"/>
    <sheet name="05_17 - SO 04 - NOVÁ BUDO..." sheetId="25" r:id="rId25"/>
    <sheet name="06 - SO 05 - ČTÚ A SADOVN..." sheetId="26" r:id="rId26"/>
    <sheet name="07 - SO 06 - VENKOVNÍ OBJ..." sheetId="27" r:id="rId27"/>
    <sheet name="08 - IO 01 - AREÁLOVÉ ROZ..." sheetId="28" r:id="rId28"/>
    <sheet name="09__1 - IO 02 - AREÁLOVÉ ..." sheetId="29" r:id="rId29"/>
    <sheet name="09__2 - IO 02 - AREÁLOVÉ ..." sheetId="30" r:id="rId30"/>
    <sheet name="09__3 - IO 02 - AREÁLOVÉ ..." sheetId="31" r:id="rId31"/>
    <sheet name="10__1 - IO 03 - AREÁLOVÉ ..." sheetId="32" r:id="rId32"/>
    <sheet name="10__2 - IO 03 - AREÁLOVÉ ..." sheetId="33" r:id="rId33"/>
    <sheet name="11_ - IO 04 - LAPAČ TUKŮ" sheetId="34" r:id="rId34"/>
    <sheet name="12 - PROVOZNÍ SOUBORY" sheetId="35" r:id="rId35"/>
  </sheets>
  <definedNames>
    <definedName name="_xlnm.Print_Titles" localSheetId="1">'01 - VEDLEJŠÍ A OSTATNÍ N...'!$112:$112</definedName>
    <definedName name="_xlnm.Print_Titles" localSheetId="2">'02__1 - SO 01 - PŘÍPRAVA ...'!$112:$112</definedName>
    <definedName name="_xlnm.Print_Titles" localSheetId="3">'02__2 - SO 01 - PŘÍPRAVA ...'!$113:$113</definedName>
    <definedName name="_xlnm.Print_Titles" localSheetId="5">'02__4 - SO 01 - PŘÍPRAVA ...'!$109:$109</definedName>
    <definedName name="_xlnm.Print_Titles" localSheetId="4">'02_3 - SO 01 - PŘÍPRAVA S...'!$113:$113</definedName>
    <definedName name="_xlnm.Print_Titles" localSheetId="6">'03 - SO 02 - DEMOLICE A HTÚ'!$112:$112</definedName>
    <definedName name="_xlnm.Print_Titles" localSheetId="7">'04 - SO 03 - KOMUNIKACE A...'!$114:$114</definedName>
    <definedName name="_xlnm.Print_Titles" localSheetId="9">'05__2 - SO 04 - NOVÁ BUDO...'!$113:$113</definedName>
    <definedName name="_xlnm.Print_Titles" localSheetId="10">'05__3 - SO 04 - NOVÁ BUDO...'!$111:$111</definedName>
    <definedName name="_xlnm.Print_Titles" localSheetId="11">'05__4 - SO 04 - NOVÁ BUDO...'!$116:$116</definedName>
    <definedName name="_xlnm.Print_Titles" localSheetId="12">'05__5 - SO 04 - NOVÁ BUDO...'!$110:$110</definedName>
    <definedName name="_xlnm.Print_Titles" localSheetId="13">'05__6 - SO 04 - NOVÁ BUDO...'!$110:$110</definedName>
    <definedName name="_xlnm.Print_Titles" localSheetId="8">'05_1 - SO 04 - NOVÁ BUDOV...'!$134:$134</definedName>
    <definedName name="_xlnm.Print_Titles" localSheetId="17">'05_10 - SO 04 - NOVÁ BUDO...'!$116:$116</definedName>
    <definedName name="_xlnm.Print_Titles" localSheetId="18">'05_11 - SO 04 - NOVÁ BUDO...'!$114:$114</definedName>
    <definedName name="_xlnm.Print_Titles" localSheetId="19">'05_12 - SO 04 - NOVÁ BUDO...'!$112:$112</definedName>
    <definedName name="_xlnm.Print_Titles" localSheetId="20">'05_13 - SO 04 - NOVÁ BUDO...'!$112:$112</definedName>
    <definedName name="_xlnm.Print_Titles" localSheetId="21">'05_14 - SO 04 - NOVÁ BUDO...'!$113:$113</definedName>
    <definedName name="_xlnm.Print_Titles" localSheetId="22">'05_15 - SO 04 - NOVÁ BUDO...'!$112:$112</definedName>
    <definedName name="_xlnm.Print_Titles" localSheetId="23">'05_16 - SO 04 - NOVÁ BUDO...'!$113:$113</definedName>
    <definedName name="_xlnm.Print_Titles" localSheetId="24">'05_17 - SO 04 - NOVÁ BUDO...'!$110:$110</definedName>
    <definedName name="_xlnm.Print_Titles" localSheetId="14">'05_7 - SO 04 - NOVÁ BUDOV...'!$110:$110</definedName>
    <definedName name="_xlnm.Print_Titles" localSheetId="15">'05_8 - SO 04 - NOVÁ BUDOV...'!$110:$110</definedName>
    <definedName name="_xlnm.Print_Titles" localSheetId="16">'05_9 - SO 04 - NOVÁ BUDOV...'!$123:$123</definedName>
    <definedName name="_xlnm.Print_Titles" localSheetId="25">'06 - SO 05 - ČTÚ A SADOVN...'!$111:$111</definedName>
    <definedName name="_xlnm.Print_Titles" localSheetId="26">'07 - SO 06 - VENKOVNÍ OBJ...'!$125:$125</definedName>
    <definedName name="_xlnm.Print_Titles" localSheetId="27">'08 - IO 01 - AREÁLOVÉ ROZ...'!$116:$116</definedName>
    <definedName name="_xlnm.Print_Titles" localSheetId="28">'09__1 - IO 02 - AREÁLOVÉ ...'!$114:$114</definedName>
    <definedName name="_xlnm.Print_Titles" localSheetId="29">'09__2 - IO 02 - AREÁLOVÉ ...'!$114:$114</definedName>
    <definedName name="_xlnm.Print_Titles" localSheetId="30">'09__3 - IO 02 - AREÁLOVÉ ...'!$113:$113</definedName>
    <definedName name="_xlnm.Print_Titles" localSheetId="31">'10__1 - IO 03 - AREÁLOVÉ ...'!$114:$114</definedName>
    <definedName name="_xlnm.Print_Titles" localSheetId="32">'10__2 - IO 03 - AREÁLOVÉ ...'!$115:$115</definedName>
    <definedName name="_xlnm.Print_Titles" localSheetId="33">'11_ - IO 04 - LAPAČ TUKŮ'!$114:$114</definedName>
    <definedName name="_xlnm.Print_Titles" localSheetId="34">'12 - PROVOZNÍ SOUBORY'!$109:$109</definedName>
    <definedName name="_xlnm.Print_Titles" localSheetId="0">'Rekapitulace stavby'!$85:$85</definedName>
    <definedName name="_xlnm.Print_Area" localSheetId="1">'01 - VEDLEJŠÍ A OSTATNÍ N...'!$C$4:$Q$70,'01 - VEDLEJŠÍ A OSTATNÍ N...'!$C$76:$Q$96,'01 - VEDLEJŠÍ A OSTATNÍ N...'!$C$102:$Q$121</definedName>
    <definedName name="_xlnm.Print_Area" localSheetId="2">'02__1 - SO 01 - PŘÍPRAVA ...'!$C$4:$Q$70,'02__1 - SO 01 - PŘÍPRAVA ...'!$C$76:$Q$96,'02__1 - SO 01 - PŘÍPRAVA ...'!$C$102:$Q$164</definedName>
    <definedName name="_xlnm.Print_Area" localSheetId="3">'02__2 - SO 01 - PŘÍPRAVA ...'!$C$4:$Q$70,'02__2 - SO 01 - PŘÍPRAVA ...'!$C$76:$Q$97,'02__2 - SO 01 - PŘÍPRAVA ...'!$C$103:$Q$154</definedName>
    <definedName name="_xlnm.Print_Area" localSheetId="5">'02__4 - SO 01 - PŘÍPRAVA ...'!$C$4:$Q$70,'02__4 - SO 01 - PŘÍPRAVA ...'!$C$76:$Q$93,'02__4 - SO 01 - PŘÍPRAVA ...'!$C$99:$Q$156</definedName>
    <definedName name="_xlnm.Print_Area" localSheetId="4">'02_3 - SO 01 - PŘÍPRAVA S...'!$C$4:$Q$70,'02_3 - SO 01 - PŘÍPRAVA S...'!$C$76:$Q$97,'02_3 - SO 01 - PŘÍPRAVA S...'!$C$103:$Q$139</definedName>
    <definedName name="_xlnm.Print_Area" localSheetId="6">'03 - SO 02 - DEMOLICE A HTÚ'!$C$4:$Q$70,'03 - SO 02 - DEMOLICE A HTÚ'!$C$76:$Q$96,'03 - SO 02 - DEMOLICE A HTÚ'!$C$102:$Q$144</definedName>
    <definedName name="_xlnm.Print_Area" localSheetId="7">'04 - SO 03 - KOMUNIKACE A...'!$C$4:$Q$70,'04 - SO 03 - KOMUNIKACE A...'!$C$76:$Q$98,'04 - SO 03 - KOMUNIKACE A...'!$C$104:$Q$187</definedName>
    <definedName name="_xlnm.Print_Area" localSheetId="9">'05__2 - SO 04 - NOVÁ BUDO...'!$C$4:$Q$70,'05__2 - SO 04 - NOVÁ BUDO...'!$C$76:$Q$97,'05__2 - SO 04 - NOVÁ BUDO...'!$C$103:$Q$329</definedName>
    <definedName name="_xlnm.Print_Area" localSheetId="10">'05__3 - SO 04 - NOVÁ BUDO...'!$C$4:$Q$70,'05__3 - SO 04 - NOVÁ BUDO...'!$C$76:$Q$95,'05__3 - SO 04 - NOVÁ BUDO...'!$C$101:$Q$174</definedName>
    <definedName name="_xlnm.Print_Area" localSheetId="11">'05__4 - SO 04 - NOVÁ BUDO...'!$C$4:$Q$70,'05__4 - SO 04 - NOVÁ BUDO...'!$C$76:$Q$100,'05__4 - SO 04 - NOVÁ BUDO...'!$C$106:$Q$287</definedName>
    <definedName name="_xlnm.Print_Area" localSheetId="12">'05__5 - SO 04 - NOVÁ BUDO...'!$C$4:$Q$70,'05__5 - SO 04 - NOVÁ BUDO...'!$C$76:$Q$94,'05__5 - SO 04 - NOVÁ BUDO...'!$C$100:$Q$334</definedName>
    <definedName name="_xlnm.Print_Area" localSheetId="13">'05__6 - SO 04 - NOVÁ BUDO...'!$C$4:$Q$70,'05__6 - SO 04 - NOVÁ BUDO...'!$C$76:$Q$94,'05__6 - SO 04 - NOVÁ BUDO...'!$C$100:$Q$123</definedName>
    <definedName name="_xlnm.Print_Area" localSheetId="8">'05_1 - SO 04 - NOVÁ BUDOV...'!$C$4:$Q$70,'05_1 - SO 04 - NOVÁ BUDOV...'!$C$76:$Q$118,'05_1 - SO 04 - NOVÁ BUDOV...'!$C$124:$Q$2094</definedName>
    <definedName name="_xlnm.Print_Area" localSheetId="17">'05_10 - SO 04 - NOVÁ BUDO...'!$C$4:$Q$70,'05_10 - SO 04 - NOVÁ BUDO...'!$C$76:$Q$100,'05_10 - SO 04 - NOVÁ BUDO...'!$C$106:$Q$165</definedName>
    <definedName name="_xlnm.Print_Area" localSheetId="18">'05_11 - SO 04 - NOVÁ BUDO...'!$C$4:$Q$70,'05_11 - SO 04 - NOVÁ BUDO...'!$C$76:$Q$98,'05_11 - SO 04 - NOVÁ BUDO...'!$C$104:$Q$143</definedName>
    <definedName name="_xlnm.Print_Area" localSheetId="19">'05_12 - SO 04 - NOVÁ BUDO...'!$C$4:$Q$70,'05_12 - SO 04 - NOVÁ BUDO...'!$C$76:$Q$96,'05_12 - SO 04 - NOVÁ BUDO...'!$C$102:$Q$136</definedName>
    <definedName name="_xlnm.Print_Area" localSheetId="20">'05_13 - SO 04 - NOVÁ BUDO...'!$C$4:$Q$70,'05_13 - SO 04 - NOVÁ BUDO...'!$C$76:$Q$96,'05_13 - SO 04 - NOVÁ BUDO...'!$C$102:$Q$141</definedName>
    <definedName name="_xlnm.Print_Area" localSheetId="21">'05_14 - SO 04 - NOVÁ BUDO...'!$C$4:$Q$70,'05_14 - SO 04 - NOVÁ BUDO...'!$C$76:$Q$97,'05_14 - SO 04 - NOVÁ BUDO...'!$C$103:$Q$136</definedName>
    <definedName name="_xlnm.Print_Area" localSheetId="22">'05_15 - SO 04 - NOVÁ BUDO...'!$C$4:$Q$70,'05_15 - SO 04 - NOVÁ BUDO...'!$C$76:$Q$96,'05_15 - SO 04 - NOVÁ BUDO...'!$C$102:$Q$133</definedName>
    <definedName name="_xlnm.Print_Area" localSheetId="23">'05_16 - SO 04 - NOVÁ BUDO...'!$C$4:$Q$70,'05_16 - SO 04 - NOVÁ BUDO...'!$C$76:$Q$97,'05_16 - SO 04 - NOVÁ BUDO...'!$C$103:$Q$148</definedName>
    <definedName name="_xlnm.Print_Area" localSheetId="24">'05_17 - SO 04 - NOVÁ BUDO...'!$C$4:$Q$70,'05_17 - SO 04 - NOVÁ BUDO...'!$C$76:$Q$94,'05_17 - SO 04 - NOVÁ BUDO...'!$C$100:$Q$153</definedName>
    <definedName name="_xlnm.Print_Area" localSheetId="14">'05_7 - SO 04 - NOVÁ BUDOV...'!$C$4:$Q$70,'05_7 - SO 04 - NOVÁ BUDOV...'!$C$76:$Q$94,'05_7 - SO 04 - NOVÁ BUDOV...'!$C$100:$Q$137</definedName>
    <definedName name="_xlnm.Print_Area" localSheetId="15">'05_8 - SO 04 - NOVÁ BUDOV...'!$C$4:$Q$70,'05_8 - SO 04 - NOVÁ BUDOV...'!$C$76:$Q$94,'05_8 - SO 04 - NOVÁ BUDOV...'!$C$100:$Q$125</definedName>
    <definedName name="_xlnm.Print_Area" localSheetId="16">'05_9 - SO 04 - NOVÁ BUDOV...'!$C$4:$Q$70,'05_9 - SO 04 - NOVÁ BUDOV...'!$C$76:$Q$107,'05_9 - SO 04 - NOVÁ BUDOV...'!$C$113:$Q$348</definedName>
    <definedName name="_xlnm.Print_Area" localSheetId="25">'06 - SO 05 - ČTÚ A SADOVN...'!$C$4:$Q$70,'06 - SO 05 - ČTÚ A SADOVN...'!$C$76:$Q$95,'06 - SO 05 - ČTÚ A SADOVN...'!$C$101:$Q$204</definedName>
    <definedName name="_xlnm.Print_Area" localSheetId="26">'07 - SO 06 - VENKOVNÍ OBJ...'!$C$4:$Q$70,'07 - SO 06 - VENKOVNÍ OBJ...'!$C$76:$Q$109,'07 - SO 06 - VENKOVNÍ OBJ...'!$C$115:$Q$342</definedName>
    <definedName name="_xlnm.Print_Area" localSheetId="27">'08 - IO 01 - AREÁLOVÉ ROZ...'!$C$4:$Q$70,'08 - IO 01 - AREÁLOVÉ ROZ...'!$C$76:$Q$100,'08 - IO 01 - AREÁLOVÉ ROZ...'!$C$106:$Q$157</definedName>
    <definedName name="_xlnm.Print_Area" localSheetId="28">'09__1 - IO 02 - AREÁLOVÉ ...'!$C$4:$Q$70,'09__1 - IO 02 - AREÁLOVÉ ...'!$C$76:$Q$98,'09__1 - IO 02 - AREÁLOVÉ ...'!$C$104:$Q$229</definedName>
    <definedName name="_xlnm.Print_Area" localSheetId="29">'09__2 - IO 02 - AREÁLOVÉ ...'!$C$4:$Q$70,'09__2 - IO 02 - AREÁLOVÉ ...'!$C$76:$Q$98,'09__2 - IO 02 - AREÁLOVÉ ...'!$C$104:$Q$195</definedName>
    <definedName name="_xlnm.Print_Area" localSheetId="30">'09__3 - IO 02 - AREÁLOVÉ ...'!$C$4:$Q$70,'09__3 - IO 02 - AREÁLOVÉ ...'!$C$76:$Q$97,'09__3 - IO 02 - AREÁLOVÉ ...'!$C$103:$Q$173</definedName>
    <definedName name="_xlnm.Print_Area" localSheetId="31">'10__1 - IO 03 - AREÁLOVÉ ...'!$C$4:$Q$70,'10__1 - IO 03 - AREÁLOVÉ ...'!$C$76:$Q$98,'10__1 - IO 03 - AREÁLOVÉ ...'!$C$104:$Q$185</definedName>
    <definedName name="_xlnm.Print_Area" localSheetId="32">'10__2 - IO 03 - AREÁLOVÉ ...'!$C$4:$Q$70,'10__2 - IO 03 - AREÁLOVÉ ...'!$C$76:$Q$99,'10__2 - IO 03 - AREÁLOVÉ ...'!$C$105:$Q$163</definedName>
    <definedName name="_xlnm.Print_Area" localSheetId="33">'11_ - IO 04 - LAPAČ TUKŮ'!$C$4:$Q$70,'11_ - IO 04 - LAPAČ TUKŮ'!$C$76:$Q$98,'11_ - IO 04 - LAPAČ TUKŮ'!$C$104:$Q$174</definedName>
    <definedName name="_xlnm.Print_Area" localSheetId="34">'12 - PROVOZNÍ SOUBORY'!$C$4:$Q$70,'12 - PROVOZNÍ SOUBORY'!$C$76:$Q$93,'12 - PROVOZNÍ SOUBORY'!$C$99:$Q$115</definedName>
    <definedName name="_xlnm.Print_Area" localSheetId="0">'Rekapitulace stavby'!$C$4:$AP$70,'Rekapitulace stavby'!$C$76:$AP$125</definedName>
  </definedNames>
  <calcPr calcId="144525"/>
</workbook>
</file>

<file path=xl/calcChain.xml><?xml version="1.0" encoding="utf-8"?>
<calcChain xmlns="http://schemas.openxmlformats.org/spreadsheetml/2006/main">
  <c r="BK174" i="8" l="1"/>
  <c r="BI174" i="8"/>
  <c r="BH174" i="8"/>
  <c r="BG174" i="8"/>
  <c r="BF174" i="8"/>
  <c r="AA174" i="8"/>
  <c r="Y174" i="8"/>
  <c r="W174" i="8"/>
  <c r="N174" i="8"/>
  <c r="BE174" i="8" s="1"/>
  <c r="AY121" i="1" l="1"/>
  <c r="AX121" i="1"/>
  <c r="BI115" i="35"/>
  <c r="BH115" i="35"/>
  <c r="BG115" i="35"/>
  <c r="BF115" i="35"/>
  <c r="AA115" i="35"/>
  <c r="Y115" i="35"/>
  <c r="W115" i="35"/>
  <c r="BK115" i="35"/>
  <c r="N115" i="35"/>
  <c r="BE115" i="35" s="1"/>
  <c r="BI113" i="35"/>
  <c r="BH113" i="35"/>
  <c r="BG113" i="35"/>
  <c r="BF113" i="35"/>
  <c r="AA113" i="35"/>
  <c r="Y113" i="35"/>
  <c r="W113" i="35"/>
  <c r="BK113" i="35"/>
  <c r="N113" i="35"/>
  <c r="BE113" i="35" s="1"/>
  <c r="BI112" i="35"/>
  <c r="H36" i="35" s="1"/>
  <c r="BD121" i="1" s="1"/>
  <c r="BH112" i="35"/>
  <c r="H35" i="35" s="1"/>
  <c r="BC121" i="1" s="1"/>
  <c r="BG112" i="35"/>
  <c r="H34" i="35" s="1"/>
  <c r="BB121" i="1" s="1"/>
  <c r="BF112" i="35"/>
  <c r="H33" i="35" s="1"/>
  <c r="BA121" i="1" s="1"/>
  <c r="AA112" i="35"/>
  <c r="AA111" i="35" s="1"/>
  <c r="AA110" i="35" s="1"/>
  <c r="Y112" i="35"/>
  <c r="Y111" i="35" s="1"/>
  <c r="Y110" i="35" s="1"/>
  <c r="W112" i="35"/>
  <c r="W111" i="35" s="1"/>
  <c r="W110" i="35" s="1"/>
  <c r="AU121" i="1" s="1"/>
  <c r="BK112" i="35"/>
  <c r="BK111" i="35" s="1"/>
  <c r="N112" i="35"/>
  <c r="BE112" i="35" s="1"/>
  <c r="M106" i="35"/>
  <c r="F106" i="35"/>
  <c r="F104" i="35"/>
  <c r="F102" i="35"/>
  <c r="M28" i="35"/>
  <c r="AS121" i="1" s="1"/>
  <c r="M83" i="35"/>
  <c r="F83" i="35"/>
  <c r="F81" i="35"/>
  <c r="F79" i="35"/>
  <c r="O21" i="35"/>
  <c r="E21" i="35"/>
  <c r="M107" i="35" s="1"/>
  <c r="O20" i="35"/>
  <c r="O15" i="35"/>
  <c r="E15" i="35"/>
  <c r="F84" i="35" s="1"/>
  <c r="O14" i="35"/>
  <c r="O9" i="35"/>
  <c r="M104" i="35" s="1"/>
  <c r="F6" i="35"/>
  <c r="F78" i="35" s="1"/>
  <c r="AY120" i="1"/>
  <c r="AX120" i="1"/>
  <c r="BI174" i="34"/>
  <c r="BH174" i="34"/>
  <c r="BG174" i="34"/>
  <c r="BF174" i="34"/>
  <c r="AA174" i="34"/>
  <c r="Y174" i="34"/>
  <c r="W174" i="34"/>
  <c r="BK174" i="34"/>
  <c r="N174" i="34"/>
  <c r="BE174" i="34" s="1"/>
  <c r="BI173" i="34"/>
  <c r="BH173" i="34"/>
  <c r="BG173" i="34"/>
  <c r="BF173" i="34"/>
  <c r="AA173" i="34"/>
  <c r="AA172" i="34" s="1"/>
  <c r="Y173" i="34"/>
  <c r="Y172" i="34" s="1"/>
  <c r="W173" i="34"/>
  <c r="W172" i="34" s="1"/>
  <c r="BK173" i="34"/>
  <c r="BK172" i="34" s="1"/>
  <c r="N172" i="34" s="1"/>
  <c r="N94" i="34" s="1"/>
  <c r="N173" i="34"/>
  <c r="BE173" i="34" s="1"/>
  <c r="BI171" i="34"/>
  <c r="BH171" i="34"/>
  <c r="BG171" i="34"/>
  <c r="BF171" i="34"/>
  <c r="AA171" i="34"/>
  <c r="AA170" i="34" s="1"/>
  <c r="Y171" i="34"/>
  <c r="Y170" i="34" s="1"/>
  <c r="W171" i="34"/>
  <c r="W170" i="34" s="1"/>
  <c r="BK171" i="34"/>
  <c r="BK170" i="34" s="1"/>
  <c r="N170" i="34" s="1"/>
  <c r="N93" i="34" s="1"/>
  <c r="N171" i="34"/>
  <c r="BE171" i="34" s="1"/>
  <c r="BI168" i="34"/>
  <c r="BH168" i="34"/>
  <c r="BG168" i="34"/>
  <c r="BF168" i="34"/>
  <c r="AA168" i="34"/>
  <c r="AA167" i="34" s="1"/>
  <c r="Y168" i="34"/>
  <c r="Y167" i="34" s="1"/>
  <c r="W168" i="34"/>
  <c r="W167" i="34" s="1"/>
  <c r="BK168" i="34"/>
  <c r="BK167" i="34" s="1"/>
  <c r="N167" i="34" s="1"/>
  <c r="N92" i="34" s="1"/>
  <c r="N168" i="34"/>
  <c r="BE168" i="34" s="1"/>
  <c r="BI166" i="34"/>
  <c r="BH166" i="34"/>
  <c r="BG166" i="34"/>
  <c r="BF166" i="34"/>
  <c r="AA166" i="34"/>
  <c r="Y166" i="34"/>
  <c r="W166" i="34"/>
  <c r="BK166" i="34"/>
  <c r="N166" i="34"/>
  <c r="BE166" i="34" s="1"/>
  <c r="BI165" i="34"/>
  <c r="BH165" i="34"/>
  <c r="BG165" i="34"/>
  <c r="BF165" i="34"/>
  <c r="AA165" i="34"/>
  <c r="Y165" i="34"/>
  <c r="W165" i="34"/>
  <c r="BK165" i="34"/>
  <c r="N165" i="34"/>
  <c r="BE165" i="34" s="1"/>
  <c r="BI164" i="34"/>
  <c r="BH164" i="34"/>
  <c r="BG164" i="34"/>
  <c r="BF164" i="34"/>
  <c r="AA164" i="34"/>
  <c r="Y164" i="34"/>
  <c r="W164" i="34"/>
  <c r="BK164" i="34"/>
  <c r="N164" i="34"/>
  <c r="BE164" i="34" s="1"/>
  <c r="BI163" i="34"/>
  <c r="BH163" i="34"/>
  <c r="BG163" i="34"/>
  <c r="BF163" i="34"/>
  <c r="AA163" i="34"/>
  <c r="Y163" i="34"/>
  <c r="W163" i="34"/>
  <c r="BK163" i="34"/>
  <c r="N163" i="34"/>
  <c r="BE163" i="34" s="1"/>
  <c r="BI162" i="34"/>
  <c r="BH162" i="34"/>
  <c r="BG162" i="34"/>
  <c r="BF162" i="34"/>
  <c r="BE162" i="34"/>
  <c r="AA162" i="34"/>
  <c r="Y162" i="34"/>
  <c r="W162" i="34"/>
  <c r="BK162" i="34"/>
  <c r="N162" i="34"/>
  <c r="BI161" i="34"/>
  <c r="BH161" i="34"/>
  <c r="BG161" i="34"/>
  <c r="BF161" i="34"/>
  <c r="BE161" i="34"/>
  <c r="AA161" i="34"/>
  <c r="Y161" i="34"/>
  <c r="W161" i="34"/>
  <c r="BK161" i="34"/>
  <c r="N161" i="34"/>
  <c r="BI159" i="34"/>
  <c r="BH159" i="34"/>
  <c r="BG159" i="34"/>
  <c r="BF159" i="34"/>
  <c r="BE159" i="34"/>
  <c r="AA159" i="34"/>
  <c r="Y159" i="34"/>
  <c r="W159" i="34"/>
  <c r="BK159" i="34"/>
  <c r="N159" i="34"/>
  <c r="BI157" i="34"/>
  <c r="BH157" i="34"/>
  <c r="BG157" i="34"/>
  <c r="BF157" i="34"/>
  <c r="BE157" i="34"/>
  <c r="AA157" i="34"/>
  <c r="Y157" i="34"/>
  <c r="W157" i="34"/>
  <c r="BK157" i="34"/>
  <c r="N157" i="34"/>
  <c r="BI155" i="34"/>
  <c r="BH155" i="34"/>
  <c r="BG155" i="34"/>
  <c r="BF155" i="34"/>
  <c r="BE155" i="34"/>
  <c r="AA155" i="34"/>
  <c r="AA154" i="34" s="1"/>
  <c r="Y155" i="34"/>
  <c r="Y154" i="34" s="1"/>
  <c r="W155" i="34"/>
  <c r="W154" i="34" s="1"/>
  <c r="BK155" i="34"/>
  <c r="BK154" i="34" s="1"/>
  <c r="N154" i="34" s="1"/>
  <c r="N91" i="34" s="1"/>
  <c r="N155" i="34"/>
  <c r="BI150" i="34"/>
  <c r="BH150" i="34"/>
  <c r="BG150" i="34"/>
  <c r="BF150" i="34"/>
  <c r="AA150" i="34"/>
  <c r="Y150" i="34"/>
  <c r="W150" i="34"/>
  <c r="BK150" i="34"/>
  <c r="N150" i="34"/>
  <c r="BE150" i="34" s="1"/>
  <c r="BI148" i="34"/>
  <c r="BH148" i="34"/>
  <c r="BG148" i="34"/>
  <c r="BF148" i="34"/>
  <c r="AA148" i="34"/>
  <c r="Y148" i="34"/>
  <c r="Y147" i="34" s="1"/>
  <c r="W148" i="34"/>
  <c r="BK148" i="34"/>
  <c r="BK147" i="34" s="1"/>
  <c r="N147" i="34" s="1"/>
  <c r="N90" i="34" s="1"/>
  <c r="N148" i="34"/>
  <c r="BE148" i="34" s="1"/>
  <c r="BI146" i="34"/>
  <c r="BH146" i="34"/>
  <c r="BG146" i="34"/>
  <c r="BF146" i="34"/>
  <c r="AA146" i="34"/>
  <c r="Y146" i="34"/>
  <c r="W146" i="34"/>
  <c r="BK146" i="34"/>
  <c r="N146" i="34"/>
  <c r="BE146" i="34" s="1"/>
  <c r="BI144" i="34"/>
  <c r="BH144" i="34"/>
  <c r="BG144" i="34"/>
  <c r="BF144" i="34"/>
  <c r="AA144" i="34"/>
  <c r="Y144" i="34"/>
  <c r="W144" i="34"/>
  <c r="BK144" i="34"/>
  <c r="N144" i="34"/>
  <c r="BE144" i="34" s="1"/>
  <c r="BI142" i="34"/>
  <c r="BH142" i="34"/>
  <c r="BG142" i="34"/>
  <c r="BF142" i="34"/>
  <c r="AA142" i="34"/>
  <c r="Y142" i="34"/>
  <c r="W142" i="34"/>
  <c r="BK142" i="34"/>
  <c r="N142" i="34"/>
  <c r="BE142" i="34" s="1"/>
  <c r="BI140" i="34"/>
  <c r="BH140" i="34"/>
  <c r="BG140" i="34"/>
  <c r="BF140" i="34"/>
  <c r="AA140" i="34"/>
  <c r="Y140" i="34"/>
  <c r="W140" i="34"/>
  <c r="BK140" i="34"/>
  <c r="N140" i="34"/>
  <c r="BE140" i="34" s="1"/>
  <c r="BI138" i="34"/>
  <c r="BH138" i="34"/>
  <c r="BG138" i="34"/>
  <c r="BF138" i="34"/>
  <c r="AA138" i="34"/>
  <c r="Y138" i="34"/>
  <c r="W138" i="34"/>
  <c r="BK138" i="34"/>
  <c r="N138" i="34"/>
  <c r="BE138" i="34" s="1"/>
  <c r="BI136" i="34"/>
  <c r="BH136" i="34"/>
  <c r="BG136" i="34"/>
  <c r="BF136" i="34"/>
  <c r="AA136" i="34"/>
  <c r="Y136" i="34"/>
  <c r="W136" i="34"/>
  <c r="BK136" i="34"/>
  <c r="N136" i="34"/>
  <c r="BE136" i="34" s="1"/>
  <c r="BI134" i="34"/>
  <c r="BH134" i="34"/>
  <c r="BG134" i="34"/>
  <c r="BF134" i="34"/>
  <c r="AA134" i="34"/>
  <c r="Y134" i="34"/>
  <c r="W134" i="34"/>
  <c r="BK134" i="34"/>
  <c r="N134" i="34"/>
  <c r="BE134" i="34" s="1"/>
  <c r="BI132" i="34"/>
  <c r="BH132" i="34"/>
  <c r="BG132" i="34"/>
  <c r="BF132" i="34"/>
  <c r="AA132" i="34"/>
  <c r="Y132" i="34"/>
  <c r="W132" i="34"/>
  <c r="BK132" i="34"/>
  <c r="N132" i="34"/>
  <c r="BE132" i="34" s="1"/>
  <c r="BI130" i="34"/>
  <c r="BH130" i="34"/>
  <c r="BG130" i="34"/>
  <c r="BF130" i="34"/>
  <c r="BE130" i="34"/>
  <c r="AA130" i="34"/>
  <c r="Y130" i="34"/>
  <c r="W130" i="34"/>
  <c r="BK130" i="34"/>
  <c r="N130" i="34"/>
  <c r="BI126" i="34"/>
  <c r="BH126" i="34"/>
  <c r="BG126" i="34"/>
  <c r="BF126" i="34"/>
  <c r="BE126" i="34"/>
  <c r="AA126" i="34"/>
  <c r="Y126" i="34"/>
  <c r="W126" i="34"/>
  <c r="BK126" i="34"/>
  <c r="N126" i="34"/>
  <c r="BI122" i="34"/>
  <c r="BH122" i="34"/>
  <c r="BG122" i="34"/>
  <c r="BF122" i="34"/>
  <c r="BE122" i="34"/>
  <c r="AA122" i="34"/>
  <c r="Y122" i="34"/>
  <c r="W122" i="34"/>
  <c r="BK122" i="34"/>
  <c r="N122" i="34"/>
  <c r="BI117" i="34"/>
  <c r="H36" i="34" s="1"/>
  <c r="BD120" i="1" s="1"/>
  <c r="BH117" i="34"/>
  <c r="BG117" i="34"/>
  <c r="H34" i="34" s="1"/>
  <c r="BB120" i="1" s="1"/>
  <c r="BF117" i="34"/>
  <c r="BE117" i="34"/>
  <c r="AA117" i="34"/>
  <c r="AA116" i="34" s="1"/>
  <c r="Y117" i="34"/>
  <c r="Y116" i="34" s="1"/>
  <c r="Y115" i="34" s="1"/>
  <c r="W117" i="34"/>
  <c r="W116" i="34" s="1"/>
  <c r="BK117" i="34"/>
  <c r="BK116" i="34" s="1"/>
  <c r="N117" i="34"/>
  <c r="M112" i="34"/>
  <c r="M111" i="34"/>
  <c r="F111" i="34"/>
  <c r="F109" i="34"/>
  <c r="F107" i="34"/>
  <c r="M28" i="34"/>
  <c r="AS120" i="1" s="1"/>
  <c r="M84" i="34"/>
  <c r="M83" i="34"/>
  <c r="F83" i="34"/>
  <c r="F81" i="34"/>
  <c r="F79" i="34"/>
  <c r="O15" i="34"/>
  <c r="E15" i="34"/>
  <c r="F84" i="34" s="1"/>
  <c r="O14" i="34"/>
  <c r="O9" i="34"/>
  <c r="M109" i="34" s="1"/>
  <c r="F6" i="34"/>
  <c r="F78" i="34" s="1"/>
  <c r="AY119" i="1"/>
  <c r="AX119" i="1"/>
  <c r="BI163" i="33"/>
  <c r="BH163" i="33"/>
  <c r="BG163" i="33"/>
  <c r="BF163" i="33"/>
  <c r="AA163" i="33"/>
  <c r="AA162" i="33" s="1"/>
  <c r="Y163" i="33"/>
  <c r="Y162" i="33" s="1"/>
  <c r="W163" i="33"/>
  <c r="W162" i="33" s="1"/>
  <c r="BK163" i="33"/>
  <c r="BK162" i="33" s="1"/>
  <c r="N162" i="33" s="1"/>
  <c r="N95" i="33" s="1"/>
  <c r="N163" i="33"/>
  <c r="BE163" i="33" s="1"/>
  <c r="BI161" i="33"/>
  <c r="BH161" i="33"/>
  <c r="BG161" i="33"/>
  <c r="BF161" i="33"/>
  <c r="AA161" i="33"/>
  <c r="Y161" i="33"/>
  <c r="W161" i="33"/>
  <c r="BK161" i="33"/>
  <c r="N161" i="33"/>
  <c r="BE161" i="33" s="1"/>
  <c r="BI160" i="33"/>
  <c r="BH160" i="33"/>
  <c r="BG160" i="33"/>
  <c r="BF160" i="33"/>
  <c r="AA160" i="33"/>
  <c r="AA159" i="33" s="1"/>
  <c r="Y160" i="33"/>
  <c r="Y159" i="33" s="1"/>
  <c r="W160" i="33"/>
  <c r="W159" i="33" s="1"/>
  <c r="BK160" i="33"/>
  <c r="BK159" i="33" s="1"/>
  <c r="N159" i="33" s="1"/>
  <c r="N94" i="33" s="1"/>
  <c r="N160" i="33"/>
  <c r="BE160" i="33" s="1"/>
  <c r="BI157" i="33"/>
  <c r="BH157" i="33"/>
  <c r="BG157" i="33"/>
  <c r="BF157" i="33"/>
  <c r="AA157" i="33"/>
  <c r="AA156" i="33" s="1"/>
  <c r="Y157" i="33"/>
  <c r="Y156" i="33" s="1"/>
  <c r="W157" i="33"/>
  <c r="W156" i="33" s="1"/>
  <c r="BK157" i="33"/>
  <c r="BK156" i="33" s="1"/>
  <c r="N156" i="33" s="1"/>
  <c r="N93" i="33" s="1"/>
  <c r="N157" i="33"/>
  <c r="BE157" i="33" s="1"/>
  <c r="BI154" i="33"/>
  <c r="BH154" i="33"/>
  <c r="BG154" i="33"/>
  <c r="BF154" i="33"/>
  <c r="AA154" i="33"/>
  <c r="AA153" i="33" s="1"/>
  <c r="Y154" i="33"/>
  <c r="Y153" i="33" s="1"/>
  <c r="W154" i="33"/>
  <c r="W153" i="33" s="1"/>
  <c r="BK154" i="33"/>
  <c r="BK153" i="33" s="1"/>
  <c r="N153" i="33" s="1"/>
  <c r="N92" i="33" s="1"/>
  <c r="N154" i="33"/>
  <c r="BE154" i="33" s="1"/>
  <c r="BI149" i="33"/>
  <c r="BH149" i="33"/>
  <c r="BG149" i="33"/>
  <c r="BF149" i="33"/>
  <c r="AA149" i="33"/>
  <c r="Y149" i="33"/>
  <c r="W149" i="33"/>
  <c r="BK149" i="33"/>
  <c r="N149" i="33"/>
  <c r="BE149" i="33" s="1"/>
  <c r="BI144" i="33"/>
  <c r="BH144" i="33"/>
  <c r="BG144" i="33"/>
  <c r="BF144" i="33"/>
  <c r="AA144" i="33"/>
  <c r="AA143" i="33" s="1"/>
  <c r="Y144" i="33"/>
  <c r="Y143" i="33" s="1"/>
  <c r="W144" i="33"/>
  <c r="W143" i="33" s="1"/>
  <c r="BK144" i="33"/>
  <c r="BK143" i="33" s="1"/>
  <c r="N143" i="33" s="1"/>
  <c r="N91" i="33" s="1"/>
  <c r="N144" i="33"/>
  <c r="BE144" i="33" s="1"/>
  <c r="BI142" i="33"/>
  <c r="BH142" i="33"/>
  <c r="BG142" i="33"/>
  <c r="BF142" i="33"/>
  <c r="AA142" i="33"/>
  <c r="Y142" i="33"/>
  <c r="W142" i="33"/>
  <c r="BK142" i="33"/>
  <c r="N142" i="33"/>
  <c r="BE142" i="33" s="1"/>
  <c r="BI140" i="33"/>
  <c r="BH140" i="33"/>
  <c r="BG140" i="33"/>
  <c r="BF140" i="33"/>
  <c r="AA140" i="33"/>
  <c r="AA139" i="33" s="1"/>
  <c r="Y140" i="33"/>
  <c r="Y139" i="33" s="1"/>
  <c r="W140" i="33"/>
  <c r="W139" i="33" s="1"/>
  <c r="BK140" i="33"/>
  <c r="BK139" i="33" s="1"/>
  <c r="N139" i="33" s="1"/>
  <c r="N90" i="33" s="1"/>
  <c r="N140" i="33"/>
  <c r="BE140" i="33" s="1"/>
  <c r="BI137" i="33"/>
  <c r="BH137" i="33"/>
  <c r="BG137" i="33"/>
  <c r="BF137" i="33"/>
  <c r="AA137" i="33"/>
  <c r="Y137" i="33"/>
  <c r="W137" i="33"/>
  <c r="BK137" i="33"/>
  <c r="N137" i="33"/>
  <c r="BE137" i="33" s="1"/>
  <c r="BI136" i="33"/>
  <c r="BH136" i="33"/>
  <c r="BG136" i="33"/>
  <c r="BF136" i="33"/>
  <c r="AA136" i="33"/>
  <c r="Y136" i="33"/>
  <c r="W136" i="33"/>
  <c r="BK136" i="33"/>
  <c r="N136" i="33"/>
  <c r="BE136" i="33" s="1"/>
  <c r="BI134" i="33"/>
  <c r="BH134" i="33"/>
  <c r="BG134" i="33"/>
  <c r="BF134" i="33"/>
  <c r="AA134" i="33"/>
  <c r="Y134" i="33"/>
  <c r="W134" i="33"/>
  <c r="BK134" i="33"/>
  <c r="N134" i="33"/>
  <c r="BE134" i="33" s="1"/>
  <c r="BI132" i="33"/>
  <c r="BH132" i="33"/>
  <c r="BG132" i="33"/>
  <c r="BF132" i="33"/>
  <c r="AA132" i="33"/>
  <c r="Y132" i="33"/>
  <c r="W132" i="33"/>
  <c r="BK132" i="33"/>
  <c r="N132" i="33"/>
  <c r="BE132" i="33" s="1"/>
  <c r="BI130" i="33"/>
  <c r="BH130" i="33"/>
  <c r="BG130" i="33"/>
  <c r="BF130" i="33"/>
  <c r="AA130" i="33"/>
  <c r="Y130" i="33"/>
  <c r="W130" i="33"/>
  <c r="BK130" i="33"/>
  <c r="N130" i="33"/>
  <c r="BE130" i="33" s="1"/>
  <c r="BI128" i="33"/>
  <c r="BH128" i="33"/>
  <c r="BG128" i="33"/>
  <c r="BF128" i="33"/>
  <c r="AA128" i="33"/>
  <c r="Y128" i="33"/>
  <c r="W128" i="33"/>
  <c r="BK128" i="33"/>
  <c r="N128" i="33"/>
  <c r="BE128" i="33" s="1"/>
  <c r="BI126" i="33"/>
  <c r="BH126" i="33"/>
  <c r="BG126" i="33"/>
  <c r="BF126" i="33"/>
  <c r="AA126" i="33"/>
  <c r="Y126" i="33"/>
  <c r="W126" i="33"/>
  <c r="BK126" i="33"/>
  <c r="N126" i="33"/>
  <c r="BE126" i="33" s="1"/>
  <c r="BI124" i="33"/>
  <c r="BH124" i="33"/>
  <c r="BG124" i="33"/>
  <c r="BF124" i="33"/>
  <c r="BE124" i="33"/>
  <c r="AA124" i="33"/>
  <c r="Y124" i="33"/>
  <c r="W124" i="33"/>
  <c r="BK124" i="33"/>
  <c r="N124" i="33"/>
  <c r="BI122" i="33"/>
  <c r="BH122" i="33"/>
  <c r="BG122" i="33"/>
  <c r="BF122" i="33"/>
  <c r="BE122" i="33"/>
  <c r="AA122" i="33"/>
  <c r="Y122" i="33"/>
  <c r="W122" i="33"/>
  <c r="BK122" i="33"/>
  <c r="N122" i="33"/>
  <c r="BI120" i="33"/>
  <c r="BH120" i="33"/>
  <c r="BG120" i="33"/>
  <c r="BF120" i="33"/>
  <c r="BE120" i="33"/>
  <c r="AA120" i="33"/>
  <c r="Y120" i="33"/>
  <c r="W120" i="33"/>
  <c r="BK120" i="33"/>
  <c r="N120" i="33"/>
  <c r="BI118" i="33"/>
  <c r="H36" i="33" s="1"/>
  <c r="BD119" i="1" s="1"/>
  <c r="BH118" i="33"/>
  <c r="H35" i="33" s="1"/>
  <c r="BC119" i="1" s="1"/>
  <c r="BG118" i="33"/>
  <c r="H34" i="33" s="1"/>
  <c r="BB119" i="1" s="1"/>
  <c r="BF118" i="33"/>
  <c r="M33" i="33" s="1"/>
  <c r="AW119" i="1" s="1"/>
  <c r="AA118" i="33"/>
  <c r="AA117" i="33" s="1"/>
  <c r="AA116" i="33" s="1"/>
  <c r="Y118" i="33"/>
  <c r="Y117" i="33" s="1"/>
  <c r="Y116" i="33" s="1"/>
  <c r="W118" i="33"/>
  <c r="W117" i="33" s="1"/>
  <c r="W116" i="33" s="1"/>
  <c r="AU119" i="1" s="1"/>
  <c r="BK118" i="33"/>
  <c r="BK117" i="33" s="1"/>
  <c r="N118" i="33"/>
  <c r="BE118" i="33" s="1"/>
  <c r="M113" i="33"/>
  <c r="M112" i="33"/>
  <c r="F112" i="33"/>
  <c r="F110" i="33"/>
  <c r="F108" i="33"/>
  <c r="M28" i="33"/>
  <c r="AS119" i="1" s="1"/>
  <c r="M84" i="33"/>
  <c r="M83" i="33"/>
  <c r="F83" i="33"/>
  <c r="F81" i="33"/>
  <c r="F79" i="33"/>
  <c r="O15" i="33"/>
  <c r="E15" i="33"/>
  <c r="F113" i="33" s="1"/>
  <c r="O14" i="33"/>
  <c r="O9" i="33"/>
  <c r="M81" i="33" s="1"/>
  <c r="F6" i="33"/>
  <c r="F107" i="33" s="1"/>
  <c r="AY118" i="1"/>
  <c r="AX118" i="1"/>
  <c r="N94" i="32"/>
  <c r="BI182" i="32"/>
  <c r="BH182" i="32"/>
  <c r="BG182" i="32"/>
  <c r="BF182" i="32"/>
  <c r="AA182" i="32"/>
  <c r="Y182" i="32"/>
  <c r="W182" i="32"/>
  <c r="BK182" i="32"/>
  <c r="N182" i="32"/>
  <c r="BE182" i="32" s="1"/>
  <c r="BI181" i="32"/>
  <c r="BH181" i="32"/>
  <c r="BG181" i="32"/>
  <c r="BF181" i="32"/>
  <c r="AA181" i="32"/>
  <c r="Y181" i="32"/>
  <c r="W181" i="32"/>
  <c r="BK181" i="32"/>
  <c r="N181" i="32"/>
  <c r="BE181" i="32" s="1"/>
  <c r="BI180" i="32"/>
  <c r="BH180" i="32"/>
  <c r="BG180" i="32"/>
  <c r="BF180" i="32"/>
  <c r="AA180" i="32"/>
  <c r="Y180" i="32"/>
  <c r="W180" i="32"/>
  <c r="BK180" i="32"/>
  <c r="N180" i="32"/>
  <c r="BE180" i="32" s="1"/>
  <c r="BI179" i="32"/>
  <c r="BH179" i="32"/>
  <c r="BG179" i="32"/>
  <c r="BF179" i="32"/>
  <c r="AA179" i="32"/>
  <c r="Y179" i="32"/>
  <c r="W179" i="32"/>
  <c r="BK179" i="32"/>
  <c r="N179" i="32"/>
  <c r="BE179" i="32" s="1"/>
  <c r="BI178" i="32"/>
  <c r="BH178" i="32"/>
  <c r="BG178" i="32"/>
  <c r="BF178" i="32"/>
  <c r="BE178" i="32"/>
  <c r="AA178" i="32"/>
  <c r="Y178" i="32"/>
  <c r="W178" i="32"/>
  <c r="BK178" i="32"/>
  <c r="N178" i="32"/>
  <c r="BI177" i="32"/>
  <c r="BH177" i="32"/>
  <c r="BG177" i="32"/>
  <c r="BF177" i="32"/>
  <c r="BE177" i="32"/>
  <c r="AA177" i="32"/>
  <c r="Y177" i="32"/>
  <c r="W177" i="32"/>
  <c r="BK177" i="32"/>
  <c r="N177" i="32"/>
  <c r="BI176" i="32"/>
  <c r="BH176" i="32"/>
  <c r="BG176" i="32"/>
  <c r="BF176" i="32"/>
  <c r="BE176" i="32"/>
  <c r="AA176" i="32"/>
  <c r="Y176" i="32"/>
  <c r="W176" i="32"/>
  <c r="BK176" i="32"/>
  <c r="N176" i="32"/>
  <c r="BI174" i="32"/>
  <c r="BH174" i="32"/>
  <c r="BG174" i="32"/>
  <c r="BF174" i="32"/>
  <c r="AA174" i="32"/>
  <c r="Y174" i="32"/>
  <c r="W174" i="32"/>
  <c r="BK174" i="32"/>
  <c r="N174" i="32"/>
  <c r="BE174" i="32" s="1"/>
  <c r="BI172" i="32"/>
  <c r="BH172" i="32"/>
  <c r="BG172" i="32"/>
  <c r="BF172" i="32"/>
  <c r="AA172" i="32"/>
  <c r="Y172" i="32"/>
  <c r="W172" i="32"/>
  <c r="BK172" i="32"/>
  <c r="N172" i="32"/>
  <c r="BE172" i="32" s="1"/>
  <c r="BI170" i="32"/>
  <c r="BH170" i="32"/>
  <c r="BG170" i="32"/>
  <c r="BF170" i="32"/>
  <c r="AA170" i="32"/>
  <c r="Y170" i="32"/>
  <c r="W170" i="32"/>
  <c r="BK170" i="32"/>
  <c r="N170" i="32"/>
  <c r="BE170" i="32" s="1"/>
  <c r="BI168" i="32"/>
  <c r="BH168" i="32"/>
  <c r="BG168" i="32"/>
  <c r="BF168" i="32"/>
  <c r="AA168" i="32"/>
  <c r="Y168" i="32"/>
  <c r="W168" i="32"/>
  <c r="BK168" i="32"/>
  <c r="N168" i="32"/>
  <c r="BE168" i="32" s="1"/>
  <c r="BI167" i="32"/>
  <c r="BH167" i="32"/>
  <c r="BG167" i="32"/>
  <c r="BF167" i="32"/>
  <c r="AA167" i="32"/>
  <c r="Y167" i="32"/>
  <c r="W167" i="32"/>
  <c r="BK167" i="32"/>
  <c r="N167" i="32"/>
  <c r="BE167" i="32" s="1"/>
  <c r="BI165" i="32"/>
  <c r="BH165" i="32"/>
  <c r="BG165" i="32"/>
  <c r="BF165" i="32"/>
  <c r="AA165" i="32"/>
  <c r="Y165" i="32"/>
  <c r="W165" i="32"/>
  <c r="BK165" i="32"/>
  <c r="N165" i="32"/>
  <c r="BE165" i="32" s="1"/>
  <c r="BI163" i="32"/>
  <c r="BH163" i="32"/>
  <c r="BG163" i="32"/>
  <c r="BF163" i="32"/>
  <c r="AA163" i="32"/>
  <c r="Y163" i="32"/>
  <c r="W163" i="32"/>
  <c r="BK163" i="32"/>
  <c r="N163" i="32"/>
  <c r="BE163" i="32" s="1"/>
  <c r="BI161" i="32"/>
  <c r="BH161" i="32"/>
  <c r="BG161" i="32"/>
  <c r="BF161" i="32"/>
  <c r="AA161" i="32"/>
  <c r="Y161" i="32"/>
  <c r="W161" i="32"/>
  <c r="BK161" i="32"/>
  <c r="N161" i="32"/>
  <c r="BE161" i="32" s="1"/>
  <c r="BI159" i="32"/>
  <c r="BH159" i="32"/>
  <c r="BG159" i="32"/>
  <c r="BF159" i="32"/>
  <c r="AA159" i="32"/>
  <c r="AA158" i="32" s="1"/>
  <c r="Y159" i="32"/>
  <c r="Y158" i="32" s="1"/>
  <c r="W159" i="32"/>
  <c r="W158" i="32" s="1"/>
  <c r="BK159" i="32"/>
  <c r="BK158" i="32" s="1"/>
  <c r="N158" i="32" s="1"/>
  <c r="N93" i="32" s="1"/>
  <c r="N159" i="32"/>
  <c r="BE159" i="32" s="1"/>
  <c r="BI157" i="32"/>
  <c r="BH157" i="32"/>
  <c r="BG157" i="32"/>
  <c r="BF157" i="32"/>
  <c r="AA157" i="32"/>
  <c r="Y157" i="32"/>
  <c r="W157" i="32"/>
  <c r="BK157" i="32"/>
  <c r="N157" i="32"/>
  <c r="BE157" i="32" s="1"/>
  <c r="BI156" i="32"/>
  <c r="BH156" i="32"/>
  <c r="BG156" i="32"/>
  <c r="BF156" i="32"/>
  <c r="AA156" i="32"/>
  <c r="AA155" i="32" s="1"/>
  <c r="Y156" i="32"/>
  <c r="Y155" i="32" s="1"/>
  <c r="W156" i="32"/>
  <c r="W155" i="32" s="1"/>
  <c r="BK156" i="32"/>
  <c r="N156" i="32"/>
  <c r="BE156" i="32" s="1"/>
  <c r="BI153" i="32"/>
  <c r="BH153" i="32"/>
  <c r="BG153" i="32"/>
  <c r="BF153" i="32"/>
  <c r="AA153" i="32"/>
  <c r="AA152" i="32" s="1"/>
  <c r="Y153" i="32"/>
  <c r="Y152" i="32" s="1"/>
  <c r="W153" i="32"/>
  <c r="W152" i="32" s="1"/>
  <c r="BK153" i="32"/>
  <c r="BK152" i="32" s="1"/>
  <c r="N152" i="32" s="1"/>
  <c r="N91" i="32" s="1"/>
  <c r="N153" i="32"/>
  <c r="BE153" i="32" s="1"/>
  <c r="BI151" i="32"/>
  <c r="BH151" i="32"/>
  <c r="BG151" i="32"/>
  <c r="BF151" i="32"/>
  <c r="AA151" i="32"/>
  <c r="Y151" i="32"/>
  <c r="W151" i="32"/>
  <c r="BK151" i="32"/>
  <c r="N151" i="32"/>
  <c r="BE151" i="32" s="1"/>
  <c r="BI149" i="32"/>
  <c r="BH149" i="32"/>
  <c r="BG149" i="32"/>
  <c r="BF149" i="32"/>
  <c r="AA149" i="32"/>
  <c r="AA148" i="32" s="1"/>
  <c r="Y149" i="32"/>
  <c r="Y148" i="32" s="1"/>
  <c r="W149" i="32"/>
  <c r="W148" i="32" s="1"/>
  <c r="BK149" i="32"/>
  <c r="BK148" i="32" s="1"/>
  <c r="N148" i="32" s="1"/>
  <c r="N90" i="32" s="1"/>
  <c r="N149" i="32"/>
  <c r="BE149" i="32" s="1"/>
  <c r="BI146" i="32"/>
  <c r="BH146" i="32"/>
  <c r="BG146" i="32"/>
  <c r="BF146" i="32"/>
  <c r="AA146" i="32"/>
  <c r="Y146" i="32"/>
  <c r="W146" i="32"/>
  <c r="BK146" i="32"/>
  <c r="N146" i="32"/>
  <c r="BE146" i="32" s="1"/>
  <c r="BI145" i="32"/>
  <c r="BH145" i="32"/>
  <c r="BG145" i="32"/>
  <c r="BF145" i="32"/>
  <c r="AA145" i="32"/>
  <c r="Y145" i="32"/>
  <c r="W145" i="32"/>
  <c r="BK145" i="32"/>
  <c r="N145" i="32"/>
  <c r="BE145" i="32" s="1"/>
  <c r="BI143" i="32"/>
  <c r="BH143" i="32"/>
  <c r="BG143" i="32"/>
  <c r="BF143" i="32"/>
  <c r="AA143" i="32"/>
  <c r="Y143" i="32"/>
  <c r="W143" i="32"/>
  <c r="BK143" i="32"/>
  <c r="N143" i="32"/>
  <c r="BE143" i="32" s="1"/>
  <c r="BI139" i="32"/>
  <c r="BH139" i="32"/>
  <c r="BG139" i="32"/>
  <c r="BF139" i="32"/>
  <c r="AA139" i="32"/>
  <c r="Y139" i="32"/>
  <c r="W139" i="32"/>
  <c r="BK139" i="32"/>
  <c r="N139" i="32"/>
  <c r="BE139" i="32" s="1"/>
  <c r="BI137" i="32"/>
  <c r="BH137" i="32"/>
  <c r="BG137" i="32"/>
  <c r="BF137" i="32"/>
  <c r="AA137" i="32"/>
  <c r="Y137" i="32"/>
  <c r="W137" i="32"/>
  <c r="BK137" i="32"/>
  <c r="N137" i="32"/>
  <c r="BE137" i="32" s="1"/>
  <c r="BI135" i="32"/>
  <c r="BH135" i="32"/>
  <c r="BG135" i="32"/>
  <c r="BF135" i="32"/>
  <c r="AA135" i="32"/>
  <c r="Y135" i="32"/>
  <c r="W135" i="32"/>
  <c r="BK135" i="32"/>
  <c r="N135" i="32"/>
  <c r="BE135" i="32" s="1"/>
  <c r="BI133" i="32"/>
  <c r="BH133" i="32"/>
  <c r="BG133" i="32"/>
  <c r="BF133" i="32"/>
  <c r="AA133" i="32"/>
  <c r="Y133" i="32"/>
  <c r="W133" i="32"/>
  <c r="BK133" i="32"/>
  <c r="N133" i="32"/>
  <c r="BE133" i="32" s="1"/>
  <c r="BI131" i="32"/>
  <c r="BH131" i="32"/>
  <c r="BG131" i="32"/>
  <c r="BF131" i="32"/>
  <c r="AA131" i="32"/>
  <c r="Y131" i="32"/>
  <c r="W131" i="32"/>
  <c r="BK131" i="32"/>
  <c r="N131" i="32"/>
  <c r="BE131" i="32" s="1"/>
  <c r="BI127" i="32"/>
  <c r="BH127" i="32"/>
  <c r="BG127" i="32"/>
  <c r="BF127" i="32"/>
  <c r="AA127" i="32"/>
  <c r="Y127" i="32"/>
  <c r="W127" i="32"/>
  <c r="BK127" i="32"/>
  <c r="N127" i="32"/>
  <c r="BE127" i="32" s="1"/>
  <c r="BI125" i="32"/>
  <c r="BH125" i="32"/>
  <c r="BG125" i="32"/>
  <c r="BF125" i="32"/>
  <c r="AA125" i="32"/>
  <c r="Y125" i="32"/>
  <c r="W125" i="32"/>
  <c r="BK125" i="32"/>
  <c r="N125" i="32"/>
  <c r="BE125" i="32" s="1"/>
  <c r="BI121" i="32"/>
  <c r="BH121" i="32"/>
  <c r="BG121" i="32"/>
  <c r="BF121" i="32"/>
  <c r="AA121" i="32"/>
  <c r="Y121" i="32"/>
  <c r="W121" i="32"/>
  <c r="BK121" i="32"/>
  <c r="N121" i="32"/>
  <c r="BE121" i="32" s="1"/>
  <c r="BI119" i="32"/>
  <c r="BH119" i="32"/>
  <c r="BG119" i="32"/>
  <c r="BF119" i="32"/>
  <c r="AA119" i="32"/>
  <c r="Y119" i="32"/>
  <c r="W119" i="32"/>
  <c r="BK119" i="32"/>
  <c r="N119" i="32"/>
  <c r="BE119" i="32" s="1"/>
  <c r="BI117" i="32"/>
  <c r="BH117" i="32"/>
  <c r="H35" i="32" s="1"/>
  <c r="BC118" i="1" s="1"/>
  <c r="BG117" i="32"/>
  <c r="BF117" i="32"/>
  <c r="M33" i="32" s="1"/>
  <c r="AW118" i="1" s="1"/>
  <c r="AA117" i="32"/>
  <c r="AA116" i="32" s="1"/>
  <c r="AA115" i="32" s="1"/>
  <c r="Y117" i="32"/>
  <c r="Y116" i="32" s="1"/>
  <c r="Y115" i="32" s="1"/>
  <c r="W117" i="32"/>
  <c r="W116" i="32" s="1"/>
  <c r="W115" i="32" s="1"/>
  <c r="AU118" i="1" s="1"/>
  <c r="BK117" i="32"/>
  <c r="N117" i="32"/>
  <c r="BE117" i="32" s="1"/>
  <c r="M112" i="32"/>
  <c r="M111" i="32"/>
  <c r="F111" i="32"/>
  <c r="F109" i="32"/>
  <c r="F107" i="32"/>
  <c r="M28" i="32"/>
  <c r="AS118" i="1" s="1"/>
  <c r="M84" i="32"/>
  <c r="M83" i="32"/>
  <c r="F83" i="32"/>
  <c r="F81" i="32"/>
  <c r="F79" i="32"/>
  <c r="O15" i="32"/>
  <c r="E15" i="32"/>
  <c r="F84" i="32" s="1"/>
  <c r="O14" i="32"/>
  <c r="O9" i="32"/>
  <c r="M109" i="32" s="1"/>
  <c r="F6" i="32"/>
  <c r="F78" i="32" s="1"/>
  <c r="AY117" i="1"/>
  <c r="AX117" i="1"/>
  <c r="BI173" i="31"/>
  <c r="BH173" i="31"/>
  <c r="BG173" i="31"/>
  <c r="BF173" i="31"/>
  <c r="AA173" i="31"/>
  <c r="Y173" i="31"/>
  <c r="W173" i="31"/>
  <c r="BK173" i="31"/>
  <c r="N173" i="31"/>
  <c r="BE173" i="31" s="1"/>
  <c r="BI172" i="31"/>
  <c r="BH172" i="31"/>
  <c r="BG172" i="31"/>
  <c r="BF172" i="31"/>
  <c r="AA172" i="31"/>
  <c r="AA171" i="31" s="1"/>
  <c r="Y172" i="31"/>
  <c r="Y171" i="31" s="1"/>
  <c r="W172" i="31"/>
  <c r="W171" i="31" s="1"/>
  <c r="BK172" i="31"/>
  <c r="BK171" i="31" s="1"/>
  <c r="N171" i="31" s="1"/>
  <c r="N93" i="31" s="1"/>
  <c r="N172" i="31"/>
  <c r="BE172" i="31" s="1"/>
  <c r="BI170" i="31"/>
  <c r="BH170" i="31"/>
  <c r="BG170" i="31"/>
  <c r="BF170" i="31"/>
  <c r="AA170" i="31"/>
  <c r="Y170" i="31"/>
  <c r="W170" i="31"/>
  <c r="BK170" i="31"/>
  <c r="N170" i="31"/>
  <c r="BE170" i="31" s="1"/>
  <c r="BI169" i="31"/>
  <c r="BH169" i="31"/>
  <c r="BG169" i="31"/>
  <c r="BF169" i="31"/>
  <c r="AA169" i="31"/>
  <c r="Y169" i="31"/>
  <c r="W169" i="31"/>
  <c r="BK169" i="31"/>
  <c r="N169" i="31"/>
  <c r="BE169" i="31" s="1"/>
  <c r="BI168" i="31"/>
  <c r="BH168" i="31"/>
  <c r="BG168" i="31"/>
  <c r="BF168" i="31"/>
  <c r="AA168" i="31"/>
  <c r="Y168" i="31"/>
  <c r="W168" i="31"/>
  <c r="BK168" i="31"/>
  <c r="N168" i="31"/>
  <c r="BE168" i="31" s="1"/>
  <c r="BI167" i="31"/>
  <c r="BH167" i="31"/>
  <c r="BG167" i="31"/>
  <c r="BF167" i="31"/>
  <c r="AA167" i="31"/>
  <c r="Y167" i="31"/>
  <c r="W167" i="31"/>
  <c r="BK167" i="31"/>
  <c r="N167" i="31"/>
  <c r="BE167" i="31" s="1"/>
  <c r="BI166" i="31"/>
  <c r="BH166" i="31"/>
  <c r="BG166" i="31"/>
  <c r="BF166" i="31"/>
  <c r="AA166" i="31"/>
  <c r="Y166" i="31"/>
  <c r="W166" i="31"/>
  <c r="BK166" i="31"/>
  <c r="N166" i="31"/>
  <c r="BE166" i="31" s="1"/>
  <c r="BI165" i="31"/>
  <c r="BH165" i="31"/>
  <c r="BG165" i="31"/>
  <c r="BF165" i="31"/>
  <c r="AA165" i="31"/>
  <c r="AA164" i="31" s="1"/>
  <c r="Y165" i="31"/>
  <c r="Y164" i="31" s="1"/>
  <c r="W165" i="31"/>
  <c r="W164" i="31" s="1"/>
  <c r="BK165" i="31"/>
  <c r="BK164" i="31" s="1"/>
  <c r="N164" i="31" s="1"/>
  <c r="N92" i="31" s="1"/>
  <c r="N165" i="31"/>
  <c r="BE165" i="31" s="1"/>
  <c r="BI162" i="31"/>
  <c r="BH162" i="31"/>
  <c r="BG162" i="31"/>
  <c r="BF162" i="31"/>
  <c r="AA162" i="31"/>
  <c r="AA161" i="31" s="1"/>
  <c r="Y162" i="31"/>
  <c r="Y161" i="31" s="1"/>
  <c r="W162" i="31"/>
  <c r="W161" i="31" s="1"/>
  <c r="BK162" i="31"/>
  <c r="BK161" i="31" s="1"/>
  <c r="N161" i="31" s="1"/>
  <c r="N91" i="31" s="1"/>
  <c r="N162" i="31"/>
  <c r="BE162" i="31" s="1"/>
  <c r="BI159" i="31"/>
  <c r="BH159" i="31"/>
  <c r="BG159" i="31"/>
  <c r="BF159" i="31"/>
  <c r="AA159" i="31"/>
  <c r="Y159" i="31"/>
  <c r="W159" i="31"/>
  <c r="BK159" i="31"/>
  <c r="N159" i="31"/>
  <c r="BE159" i="31" s="1"/>
  <c r="BI158" i="31"/>
  <c r="BH158" i="31"/>
  <c r="BG158" i="31"/>
  <c r="BF158" i="31"/>
  <c r="AA158" i="31"/>
  <c r="Y158" i="31"/>
  <c r="W158" i="31"/>
  <c r="BK158" i="31"/>
  <c r="N158" i="31"/>
  <c r="BE158" i="31" s="1"/>
  <c r="BI156" i="31"/>
  <c r="BH156" i="31"/>
  <c r="BG156" i="31"/>
  <c r="BF156" i="31"/>
  <c r="AA156" i="31"/>
  <c r="Y156" i="31"/>
  <c r="W156" i="31"/>
  <c r="BK156" i="31"/>
  <c r="N156" i="31"/>
  <c r="BE156" i="31" s="1"/>
  <c r="BI155" i="31"/>
  <c r="BH155" i="31"/>
  <c r="BG155" i="31"/>
  <c r="BF155" i="31"/>
  <c r="AA155" i="31"/>
  <c r="Y155" i="31"/>
  <c r="W155" i="31"/>
  <c r="BK155" i="31"/>
  <c r="N155" i="31"/>
  <c r="BE155" i="31" s="1"/>
  <c r="BI153" i="31"/>
  <c r="BH153" i="31"/>
  <c r="BG153" i="31"/>
  <c r="BF153" i="31"/>
  <c r="AA153" i="31"/>
  <c r="Y153" i="31"/>
  <c r="W153" i="31"/>
  <c r="BK153" i="31"/>
  <c r="N153" i="31"/>
  <c r="BE153" i="31" s="1"/>
  <c r="BI151" i="31"/>
  <c r="BH151" i="31"/>
  <c r="BG151" i="31"/>
  <c r="BF151" i="31"/>
  <c r="AA151" i="31"/>
  <c r="Y151" i="31"/>
  <c r="W151" i="31"/>
  <c r="BK151" i="31"/>
  <c r="N151" i="31"/>
  <c r="BE151" i="31" s="1"/>
  <c r="BI149" i="31"/>
  <c r="BH149" i="31"/>
  <c r="BG149" i="31"/>
  <c r="BF149" i="31"/>
  <c r="AA149" i="31"/>
  <c r="AA148" i="31" s="1"/>
  <c r="Y149" i="31"/>
  <c r="Y148" i="31" s="1"/>
  <c r="W149" i="31"/>
  <c r="W148" i="31" s="1"/>
  <c r="BK149" i="31"/>
  <c r="BK148" i="31" s="1"/>
  <c r="N148" i="31" s="1"/>
  <c r="N90" i="31" s="1"/>
  <c r="N149" i="31"/>
  <c r="BE149" i="31" s="1"/>
  <c r="BI145" i="31"/>
  <c r="BH145" i="31"/>
  <c r="BG145" i="31"/>
  <c r="BF145" i="31"/>
  <c r="AA145" i="31"/>
  <c r="Y145" i="31"/>
  <c r="W145" i="31"/>
  <c r="BK145" i="31"/>
  <c r="N145" i="31"/>
  <c r="BE145" i="31" s="1"/>
  <c r="BI143" i="31"/>
  <c r="BH143" i="31"/>
  <c r="BG143" i="31"/>
  <c r="BF143" i="31"/>
  <c r="AA143" i="31"/>
  <c r="Y143" i="31"/>
  <c r="W143" i="31"/>
  <c r="BK143" i="31"/>
  <c r="N143" i="31"/>
  <c r="BE143" i="31" s="1"/>
  <c r="BI139" i="31"/>
  <c r="BH139" i="31"/>
  <c r="BG139" i="31"/>
  <c r="BF139" i="31"/>
  <c r="AA139" i="31"/>
  <c r="Y139" i="31"/>
  <c r="W139" i="31"/>
  <c r="BK139" i="31"/>
  <c r="N139" i="31"/>
  <c r="BE139" i="31" s="1"/>
  <c r="BI137" i="31"/>
  <c r="BH137" i="31"/>
  <c r="BG137" i="31"/>
  <c r="BF137" i="31"/>
  <c r="AA137" i="31"/>
  <c r="Y137" i="31"/>
  <c r="W137" i="31"/>
  <c r="BK137" i="31"/>
  <c r="N137" i="31"/>
  <c r="BE137" i="31" s="1"/>
  <c r="BI135" i="31"/>
  <c r="BH135" i="31"/>
  <c r="BG135" i="31"/>
  <c r="BF135" i="31"/>
  <c r="AA135" i="31"/>
  <c r="Y135" i="31"/>
  <c r="W135" i="31"/>
  <c r="BK135" i="31"/>
  <c r="N135" i="31"/>
  <c r="BE135" i="31" s="1"/>
  <c r="BI133" i="31"/>
  <c r="BH133" i="31"/>
  <c r="BG133" i="31"/>
  <c r="BF133" i="31"/>
  <c r="BE133" i="31"/>
  <c r="AA133" i="31"/>
  <c r="Y133" i="31"/>
  <c r="W133" i="31"/>
  <c r="BK133" i="31"/>
  <c r="N133" i="31"/>
  <c r="BI131" i="31"/>
  <c r="BH131" i="31"/>
  <c r="BG131" i="31"/>
  <c r="BF131" i="31"/>
  <c r="BE131" i="31"/>
  <c r="AA131" i="31"/>
  <c r="Y131" i="31"/>
  <c r="W131" i="31"/>
  <c r="BK131" i="31"/>
  <c r="N131" i="31"/>
  <c r="BI130" i="31"/>
  <c r="BH130" i="31"/>
  <c r="BG130" i="31"/>
  <c r="BF130" i="31"/>
  <c r="BE130" i="31"/>
  <c r="AA130" i="31"/>
  <c r="Y130" i="31"/>
  <c r="W130" i="31"/>
  <c r="BK130" i="31"/>
  <c r="N130" i="31"/>
  <c r="BI128" i="31"/>
  <c r="BH128" i="31"/>
  <c r="BG128" i="31"/>
  <c r="BF128" i="31"/>
  <c r="BE128" i="31"/>
  <c r="AA128" i="31"/>
  <c r="Y128" i="31"/>
  <c r="W128" i="31"/>
  <c r="BK128" i="31"/>
  <c r="N128" i="31"/>
  <c r="BI126" i="31"/>
  <c r="BH126" i="31"/>
  <c r="BG126" i="31"/>
  <c r="BF126" i="31"/>
  <c r="BE126" i="31"/>
  <c r="AA126" i="31"/>
  <c r="Y126" i="31"/>
  <c r="W126" i="31"/>
  <c r="BK126" i="31"/>
  <c r="N126" i="31"/>
  <c r="BI122" i="31"/>
  <c r="BH122" i="31"/>
  <c r="BG122" i="31"/>
  <c r="BF122" i="31"/>
  <c r="BE122" i="31"/>
  <c r="AA122" i="31"/>
  <c r="Y122" i="31"/>
  <c r="W122" i="31"/>
  <c r="BK122" i="31"/>
  <c r="N122" i="31"/>
  <c r="BI120" i="31"/>
  <c r="BH120" i="31"/>
  <c r="BG120" i="31"/>
  <c r="BF120" i="31"/>
  <c r="BE120" i="31"/>
  <c r="AA120" i="31"/>
  <c r="Y120" i="31"/>
  <c r="W120" i="31"/>
  <c r="BK120" i="31"/>
  <c r="N120" i="31"/>
  <c r="BI116" i="31"/>
  <c r="H36" i="31" s="1"/>
  <c r="BD117" i="1" s="1"/>
  <c r="BH116" i="31"/>
  <c r="H35" i="31" s="1"/>
  <c r="BC117" i="1" s="1"/>
  <c r="BG116" i="31"/>
  <c r="H34" i="31" s="1"/>
  <c r="BB117" i="1" s="1"/>
  <c r="BF116" i="31"/>
  <c r="M33" i="31" s="1"/>
  <c r="AW117" i="1" s="1"/>
  <c r="AA116" i="31"/>
  <c r="AA115" i="31" s="1"/>
  <c r="AA114" i="31" s="1"/>
  <c r="Y116" i="31"/>
  <c r="Y115" i="31" s="1"/>
  <c r="Y114" i="31" s="1"/>
  <c r="W116" i="31"/>
  <c r="W115" i="31" s="1"/>
  <c r="W114" i="31" s="1"/>
  <c r="AU117" i="1" s="1"/>
  <c r="BK116" i="31"/>
  <c r="BK115" i="31" s="1"/>
  <c r="N116" i="31"/>
  <c r="BE116" i="31" s="1"/>
  <c r="M111" i="31"/>
  <c r="M110" i="31"/>
  <c r="F110" i="31"/>
  <c r="F108" i="31"/>
  <c r="F106" i="31"/>
  <c r="M28" i="31"/>
  <c r="AS117" i="1" s="1"/>
  <c r="M84" i="31"/>
  <c r="M83" i="31"/>
  <c r="F83" i="31"/>
  <c r="F81" i="31"/>
  <c r="F79" i="31"/>
  <c r="O15" i="31"/>
  <c r="E15" i="31"/>
  <c r="F111" i="31" s="1"/>
  <c r="O14" i="31"/>
  <c r="O9" i="31"/>
  <c r="M108" i="31" s="1"/>
  <c r="F6" i="31"/>
  <c r="F105" i="31" s="1"/>
  <c r="AY116" i="1"/>
  <c r="AX116" i="1"/>
  <c r="BI195" i="30"/>
  <c r="BH195" i="30"/>
  <c r="BG195" i="30"/>
  <c r="BF195" i="30"/>
  <c r="AA195" i="30"/>
  <c r="Y195" i="30"/>
  <c r="W195" i="30"/>
  <c r="BK195" i="30"/>
  <c r="N195" i="30"/>
  <c r="BE195" i="30" s="1"/>
  <c r="BI194" i="30"/>
  <c r="BH194" i="30"/>
  <c r="BG194" i="30"/>
  <c r="BF194" i="30"/>
  <c r="AA194" i="30"/>
  <c r="AA193" i="30" s="1"/>
  <c r="Y194" i="30"/>
  <c r="Y193" i="30" s="1"/>
  <c r="W194" i="30"/>
  <c r="W193" i="30" s="1"/>
  <c r="BK194" i="30"/>
  <c r="BK193" i="30" s="1"/>
  <c r="N193" i="30" s="1"/>
  <c r="N94" i="30" s="1"/>
  <c r="N194" i="30"/>
  <c r="BE194" i="30" s="1"/>
  <c r="BI192" i="30"/>
  <c r="BH192" i="30"/>
  <c r="BG192" i="30"/>
  <c r="BF192" i="30"/>
  <c r="AA192" i="30"/>
  <c r="Y192" i="30"/>
  <c r="W192" i="30"/>
  <c r="BK192" i="30"/>
  <c r="N192" i="30"/>
  <c r="BE192" i="30" s="1"/>
  <c r="BI191" i="30"/>
  <c r="BH191" i="30"/>
  <c r="BG191" i="30"/>
  <c r="BF191" i="30"/>
  <c r="AA191" i="30"/>
  <c r="Y191" i="30"/>
  <c r="W191" i="30"/>
  <c r="BK191" i="30"/>
  <c r="N191" i="30"/>
  <c r="BE191" i="30" s="1"/>
  <c r="BI190" i="30"/>
  <c r="BH190" i="30"/>
  <c r="BG190" i="30"/>
  <c r="BF190" i="30"/>
  <c r="AA190" i="30"/>
  <c r="Y190" i="30"/>
  <c r="W190" i="30"/>
  <c r="BK190" i="30"/>
  <c r="N190" i="30"/>
  <c r="BE190" i="30" s="1"/>
  <c r="BI189" i="30"/>
  <c r="BH189" i="30"/>
  <c r="BG189" i="30"/>
  <c r="BF189" i="30"/>
  <c r="AA189" i="30"/>
  <c r="AA188" i="30" s="1"/>
  <c r="Y189" i="30"/>
  <c r="Y188" i="30" s="1"/>
  <c r="W189" i="30"/>
  <c r="W188" i="30" s="1"/>
  <c r="BK189" i="30"/>
  <c r="BK188" i="30" s="1"/>
  <c r="N188" i="30" s="1"/>
  <c r="N93" i="30" s="1"/>
  <c r="N189" i="30"/>
  <c r="BE189" i="30" s="1"/>
  <c r="BI186" i="30"/>
  <c r="BH186" i="30"/>
  <c r="BG186" i="30"/>
  <c r="BF186" i="30"/>
  <c r="AA186" i="30"/>
  <c r="AA185" i="30" s="1"/>
  <c r="Y186" i="30"/>
  <c r="Y185" i="30" s="1"/>
  <c r="W186" i="30"/>
  <c r="W185" i="30" s="1"/>
  <c r="BK186" i="30"/>
  <c r="BK185" i="30" s="1"/>
  <c r="N185" i="30" s="1"/>
  <c r="N92" i="30" s="1"/>
  <c r="N186" i="30"/>
  <c r="BE186" i="30" s="1"/>
  <c r="BI183" i="30"/>
  <c r="BH183" i="30"/>
  <c r="BG183" i="30"/>
  <c r="BF183" i="30"/>
  <c r="AA183" i="30"/>
  <c r="Y183" i="30"/>
  <c r="W183" i="30"/>
  <c r="BK183" i="30"/>
  <c r="N183" i="30"/>
  <c r="BE183" i="30" s="1"/>
  <c r="BI182" i="30"/>
  <c r="BH182" i="30"/>
  <c r="BG182" i="30"/>
  <c r="BF182" i="30"/>
  <c r="AA182" i="30"/>
  <c r="Y182" i="30"/>
  <c r="W182" i="30"/>
  <c r="BK182" i="30"/>
  <c r="N182" i="30"/>
  <c r="BE182" i="30" s="1"/>
  <c r="BI181" i="30"/>
  <c r="BH181" i="30"/>
  <c r="BG181" i="30"/>
  <c r="BF181" i="30"/>
  <c r="AA181" i="30"/>
  <c r="Y181" i="30"/>
  <c r="W181" i="30"/>
  <c r="BK181" i="30"/>
  <c r="N181" i="30"/>
  <c r="BE181" i="30" s="1"/>
  <c r="BI180" i="30"/>
  <c r="BH180" i="30"/>
  <c r="BG180" i="30"/>
  <c r="BF180" i="30"/>
  <c r="AA180" i="30"/>
  <c r="Y180" i="30"/>
  <c r="W180" i="30"/>
  <c r="BK180" i="30"/>
  <c r="N180" i="30"/>
  <c r="BE180" i="30" s="1"/>
  <c r="BI179" i="30"/>
  <c r="BH179" i="30"/>
  <c r="BG179" i="30"/>
  <c r="BF179" i="30"/>
  <c r="BE179" i="30"/>
  <c r="AA179" i="30"/>
  <c r="Y179" i="30"/>
  <c r="W179" i="30"/>
  <c r="BK179" i="30"/>
  <c r="N179" i="30"/>
  <c r="BI178" i="30"/>
  <c r="BH178" i="30"/>
  <c r="BG178" i="30"/>
  <c r="BF178" i="30"/>
  <c r="BE178" i="30"/>
  <c r="AA178" i="30"/>
  <c r="Y178" i="30"/>
  <c r="W178" i="30"/>
  <c r="BK178" i="30"/>
  <c r="N178" i="30"/>
  <c r="BI177" i="30"/>
  <c r="BH177" i="30"/>
  <c r="BG177" i="30"/>
  <c r="BF177" i="30"/>
  <c r="BE177" i="30"/>
  <c r="AA177" i="30"/>
  <c r="Y177" i="30"/>
  <c r="W177" i="30"/>
  <c r="BK177" i="30"/>
  <c r="N177" i="30"/>
  <c r="BI176" i="30"/>
  <c r="BH176" i="30"/>
  <c r="BG176" i="30"/>
  <c r="BF176" i="30"/>
  <c r="BE176" i="30"/>
  <c r="AA176" i="30"/>
  <c r="Y176" i="30"/>
  <c r="W176" i="30"/>
  <c r="BK176" i="30"/>
  <c r="N176" i="30"/>
  <c r="BI174" i="30"/>
  <c r="BH174" i="30"/>
  <c r="BG174" i="30"/>
  <c r="BF174" i="30"/>
  <c r="BE174" i="30"/>
  <c r="AA174" i="30"/>
  <c r="Y174" i="30"/>
  <c r="W174" i="30"/>
  <c r="BK174" i="30"/>
  <c r="N174" i="30"/>
  <c r="BI172" i="30"/>
  <c r="BH172" i="30"/>
  <c r="BG172" i="30"/>
  <c r="BF172" i="30"/>
  <c r="BE172" i="30"/>
  <c r="AA172" i="30"/>
  <c r="Y172" i="30"/>
  <c r="W172" i="30"/>
  <c r="BK172" i="30"/>
  <c r="N172" i="30"/>
  <c r="BI171" i="30"/>
  <c r="BH171" i="30"/>
  <c r="BG171" i="30"/>
  <c r="BF171" i="30"/>
  <c r="BE171" i="30"/>
  <c r="AA171" i="30"/>
  <c r="Y171" i="30"/>
  <c r="W171" i="30"/>
  <c r="BK171" i="30"/>
  <c r="N171" i="30"/>
  <c r="BI169" i="30"/>
  <c r="BH169" i="30"/>
  <c r="BG169" i="30"/>
  <c r="BF169" i="30"/>
  <c r="BE169" i="30"/>
  <c r="AA169" i="30"/>
  <c r="Y169" i="30"/>
  <c r="W169" i="30"/>
  <c r="BK169" i="30"/>
  <c r="N169" i="30"/>
  <c r="BI167" i="30"/>
  <c r="BH167" i="30"/>
  <c r="BG167" i="30"/>
  <c r="BF167" i="30"/>
  <c r="BE167" i="30"/>
  <c r="AA167" i="30"/>
  <c r="Y167" i="30"/>
  <c r="W167" i="30"/>
  <c r="BK167" i="30"/>
  <c r="N167" i="30"/>
  <c r="BI166" i="30"/>
  <c r="BH166" i="30"/>
  <c r="BG166" i="30"/>
  <c r="BF166" i="30"/>
  <c r="BE166" i="30"/>
  <c r="AA166" i="30"/>
  <c r="Y166" i="30"/>
  <c r="W166" i="30"/>
  <c r="BK166" i="30"/>
  <c r="N166" i="30"/>
  <c r="BI164" i="30"/>
  <c r="BH164" i="30"/>
  <c r="BG164" i="30"/>
  <c r="BF164" i="30"/>
  <c r="BE164" i="30"/>
  <c r="AA164" i="30"/>
  <c r="Y164" i="30"/>
  <c r="W164" i="30"/>
  <c r="BK164" i="30"/>
  <c r="N164" i="30"/>
  <c r="BI162" i="30"/>
  <c r="BH162" i="30"/>
  <c r="BG162" i="30"/>
  <c r="BF162" i="30"/>
  <c r="BE162" i="30"/>
  <c r="AA162" i="30"/>
  <c r="Y162" i="30"/>
  <c r="W162" i="30"/>
  <c r="BK162" i="30"/>
  <c r="N162" i="30"/>
  <c r="BI160" i="30"/>
  <c r="BH160" i="30"/>
  <c r="BG160" i="30"/>
  <c r="BF160" i="30"/>
  <c r="BE160" i="30"/>
  <c r="AA160" i="30"/>
  <c r="Y160" i="30"/>
  <c r="W160" i="30"/>
  <c r="BK160" i="30"/>
  <c r="N160" i="30"/>
  <c r="BI158" i="30"/>
  <c r="BH158" i="30"/>
  <c r="BG158" i="30"/>
  <c r="BF158" i="30"/>
  <c r="BE158" i="30"/>
  <c r="AA158" i="30"/>
  <c r="Y158" i="30"/>
  <c r="W158" i="30"/>
  <c r="BK158" i="30"/>
  <c r="N158" i="30"/>
  <c r="BI156" i="30"/>
  <c r="BH156" i="30"/>
  <c r="BG156" i="30"/>
  <c r="BF156" i="30"/>
  <c r="BE156" i="30"/>
  <c r="AA156" i="30"/>
  <c r="AA155" i="30" s="1"/>
  <c r="Y156" i="30"/>
  <c r="Y155" i="30" s="1"/>
  <c r="W156" i="30"/>
  <c r="W155" i="30" s="1"/>
  <c r="BK156" i="30"/>
  <c r="BK155" i="30" s="1"/>
  <c r="N155" i="30" s="1"/>
  <c r="N91" i="30" s="1"/>
  <c r="N156" i="30"/>
  <c r="BI153" i="30"/>
  <c r="BH153" i="30"/>
  <c r="BG153" i="30"/>
  <c r="BF153" i="30"/>
  <c r="AA153" i="30"/>
  <c r="AA152" i="30" s="1"/>
  <c r="Y153" i="30"/>
  <c r="Y152" i="30" s="1"/>
  <c r="W153" i="30"/>
  <c r="W152" i="30" s="1"/>
  <c r="BK153" i="30"/>
  <c r="BK152" i="30" s="1"/>
  <c r="N152" i="30" s="1"/>
  <c r="N90" i="30" s="1"/>
  <c r="N153" i="30"/>
  <c r="BE153" i="30" s="1"/>
  <c r="BI151" i="30"/>
  <c r="BH151" i="30"/>
  <c r="BG151" i="30"/>
  <c r="BF151" i="30"/>
  <c r="AA151" i="30"/>
  <c r="Y151" i="30"/>
  <c r="W151" i="30"/>
  <c r="BK151" i="30"/>
  <c r="N151" i="30"/>
  <c r="BE151" i="30" s="1"/>
  <c r="BI147" i="30"/>
  <c r="BH147" i="30"/>
  <c r="BG147" i="30"/>
  <c r="BF147" i="30"/>
  <c r="AA147" i="30"/>
  <c r="Y147" i="30"/>
  <c r="W147" i="30"/>
  <c r="BK147" i="30"/>
  <c r="N147" i="30"/>
  <c r="BE147" i="30" s="1"/>
  <c r="BI143" i="30"/>
  <c r="BH143" i="30"/>
  <c r="BG143" i="30"/>
  <c r="BF143" i="30"/>
  <c r="AA143" i="30"/>
  <c r="Y143" i="30"/>
  <c r="W143" i="30"/>
  <c r="BK143" i="30"/>
  <c r="N143" i="30"/>
  <c r="BE143" i="30" s="1"/>
  <c r="BI139" i="30"/>
  <c r="BH139" i="30"/>
  <c r="BG139" i="30"/>
  <c r="BF139" i="30"/>
  <c r="AA139" i="30"/>
  <c r="Y139" i="30"/>
  <c r="W139" i="30"/>
  <c r="BK139" i="30"/>
  <c r="N139" i="30"/>
  <c r="BE139" i="30" s="1"/>
  <c r="BI137" i="30"/>
  <c r="BH137" i="30"/>
  <c r="BG137" i="30"/>
  <c r="BF137" i="30"/>
  <c r="AA137" i="30"/>
  <c r="Y137" i="30"/>
  <c r="W137" i="30"/>
  <c r="BK137" i="30"/>
  <c r="N137" i="30"/>
  <c r="BE137" i="30" s="1"/>
  <c r="BI135" i="30"/>
  <c r="BH135" i="30"/>
  <c r="BG135" i="30"/>
  <c r="BF135" i="30"/>
  <c r="AA135" i="30"/>
  <c r="Y135" i="30"/>
  <c r="W135" i="30"/>
  <c r="BK135" i="30"/>
  <c r="N135" i="30"/>
  <c r="BE135" i="30" s="1"/>
  <c r="BI133" i="30"/>
  <c r="BH133" i="30"/>
  <c r="BG133" i="30"/>
  <c r="BF133" i="30"/>
  <c r="AA133" i="30"/>
  <c r="Y133" i="30"/>
  <c r="W133" i="30"/>
  <c r="BK133" i="30"/>
  <c r="N133" i="30"/>
  <c r="BE133" i="30" s="1"/>
  <c r="BI131" i="30"/>
  <c r="BH131" i="30"/>
  <c r="BG131" i="30"/>
  <c r="BF131" i="30"/>
  <c r="AA131" i="30"/>
  <c r="Y131" i="30"/>
  <c r="W131" i="30"/>
  <c r="BK131" i="30"/>
  <c r="N131" i="30"/>
  <c r="BE131" i="30" s="1"/>
  <c r="BI129" i="30"/>
  <c r="BH129" i="30"/>
  <c r="BG129" i="30"/>
  <c r="BF129" i="30"/>
  <c r="AA129" i="30"/>
  <c r="Y129" i="30"/>
  <c r="W129" i="30"/>
  <c r="BK129" i="30"/>
  <c r="N129" i="30"/>
  <c r="BE129" i="30" s="1"/>
  <c r="BI125" i="30"/>
  <c r="BH125" i="30"/>
  <c r="BG125" i="30"/>
  <c r="BF125" i="30"/>
  <c r="AA125" i="30"/>
  <c r="Y125" i="30"/>
  <c r="W125" i="30"/>
  <c r="BK125" i="30"/>
  <c r="N125" i="30"/>
  <c r="BE125" i="30" s="1"/>
  <c r="BI121" i="30"/>
  <c r="BH121" i="30"/>
  <c r="BG121" i="30"/>
  <c r="BF121" i="30"/>
  <c r="AA121" i="30"/>
  <c r="Y121" i="30"/>
  <c r="W121" i="30"/>
  <c r="BK121" i="30"/>
  <c r="N121" i="30"/>
  <c r="BE121" i="30" s="1"/>
  <c r="BI117" i="30"/>
  <c r="H36" i="30" s="1"/>
  <c r="BD116" i="1" s="1"/>
  <c r="BH117" i="30"/>
  <c r="BG117" i="30"/>
  <c r="H34" i="30" s="1"/>
  <c r="BB116" i="1" s="1"/>
  <c r="BF117" i="30"/>
  <c r="AA117" i="30"/>
  <c r="AA116" i="30" s="1"/>
  <c r="AA115" i="30" s="1"/>
  <c r="Y117" i="30"/>
  <c r="W117" i="30"/>
  <c r="W116" i="30" s="1"/>
  <c r="W115" i="30" s="1"/>
  <c r="AU116" i="1" s="1"/>
  <c r="BK117" i="30"/>
  <c r="N117" i="30"/>
  <c r="BE117" i="30" s="1"/>
  <c r="M32" i="30" s="1"/>
  <c r="AV116" i="1" s="1"/>
  <c r="M112" i="30"/>
  <c r="M111" i="30"/>
  <c r="F111" i="30"/>
  <c r="F109" i="30"/>
  <c r="F107" i="30"/>
  <c r="M28" i="30"/>
  <c r="AS116" i="1" s="1"/>
  <c r="M84" i="30"/>
  <c r="M83" i="30"/>
  <c r="F83" i="30"/>
  <c r="F81" i="30"/>
  <c r="F79" i="30"/>
  <c r="O15" i="30"/>
  <c r="E15" i="30"/>
  <c r="F84" i="30" s="1"/>
  <c r="O14" i="30"/>
  <c r="O9" i="30"/>
  <c r="M109" i="30" s="1"/>
  <c r="F6" i="30"/>
  <c r="F78" i="30" s="1"/>
  <c r="AY115" i="1"/>
  <c r="AX115" i="1"/>
  <c r="BI229" i="29"/>
  <c r="BH229" i="29"/>
  <c r="BG229" i="29"/>
  <c r="BF229" i="29"/>
  <c r="AA229" i="29"/>
  <c r="Y229" i="29"/>
  <c r="W229" i="29"/>
  <c r="BK229" i="29"/>
  <c r="N229" i="29"/>
  <c r="BE229" i="29" s="1"/>
  <c r="BI228" i="29"/>
  <c r="BH228" i="29"/>
  <c r="BG228" i="29"/>
  <c r="BF228" i="29"/>
  <c r="AA228" i="29"/>
  <c r="AA227" i="29" s="1"/>
  <c r="Y228" i="29"/>
  <c r="W228" i="29"/>
  <c r="W227" i="29" s="1"/>
  <c r="BK228" i="29"/>
  <c r="N228" i="29"/>
  <c r="BE228" i="29" s="1"/>
  <c r="BI226" i="29"/>
  <c r="BH226" i="29"/>
  <c r="BG226" i="29"/>
  <c r="BF226" i="29"/>
  <c r="AA226" i="29"/>
  <c r="Y226" i="29"/>
  <c r="W226" i="29"/>
  <c r="BK226" i="29"/>
  <c r="N226" i="29"/>
  <c r="BE226" i="29" s="1"/>
  <c r="BI225" i="29"/>
  <c r="BH225" i="29"/>
  <c r="BG225" i="29"/>
  <c r="BF225" i="29"/>
  <c r="AA225" i="29"/>
  <c r="Y225" i="29"/>
  <c r="W225" i="29"/>
  <c r="BK225" i="29"/>
  <c r="N225" i="29"/>
  <c r="BE225" i="29" s="1"/>
  <c r="BI224" i="29"/>
  <c r="BH224" i="29"/>
  <c r="BG224" i="29"/>
  <c r="BF224" i="29"/>
  <c r="AA224" i="29"/>
  <c r="Y224" i="29"/>
  <c r="W224" i="29"/>
  <c r="BK224" i="29"/>
  <c r="N224" i="29"/>
  <c r="BE224" i="29" s="1"/>
  <c r="BI223" i="29"/>
  <c r="BH223" i="29"/>
  <c r="BG223" i="29"/>
  <c r="BF223" i="29"/>
  <c r="AA223" i="29"/>
  <c r="Y223" i="29"/>
  <c r="W223" i="29"/>
  <c r="BK223" i="29"/>
  <c r="N223" i="29"/>
  <c r="BE223" i="29" s="1"/>
  <c r="BI222" i="29"/>
  <c r="BH222" i="29"/>
  <c r="BG222" i="29"/>
  <c r="BF222" i="29"/>
  <c r="AA222" i="29"/>
  <c r="Y222" i="29"/>
  <c r="W222" i="29"/>
  <c r="BK222" i="29"/>
  <c r="N222" i="29"/>
  <c r="BE222" i="29" s="1"/>
  <c r="BI221" i="29"/>
  <c r="BH221" i="29"/>
  <c r="BG221" i="29"/>
  <c r="BF221" i="29"/>
  <c r="AA221" i="29"/>
  <c r="Y221" i="29"/>
  <c r="W221" i="29"/>
  <c r="BK221" i="29"/>
  <c r="N221" i="29"/>
  <c r="BE221" i="29" s="1"/>
  <c r="BI220" i="29"/>
  <c r="BH220" i="29"/>
  <c r="BG220" i="29"/>
  <c r="BF220" i="29"/>
  <c r="AA220" i="29"/>
  <c r="Y220" i="29"/>
  <c r="W220" i="29"/>
  <c r="BK220" i="29"/>
  <c r="N220" i="29"/>
  <c r="BE220" i="29" s="1"/>
  <c r="BI219" i="29"/>
  <c r="BH219" i="29"/>
  <c r="BG219" i="29"/>
  <c r="BF219" i="29"/>
  <c r="AA219" i="29"/>
  <c r="Y219" i="29"/>
  <c r="W219" i="29"/>
  <c r="BK219" i="29"/>
  <c r="N219" i="29"/>
  <c r="BE219" i="29" s="1"/>
  <c r="BI218" i="29"/>
  <c r="BH218" i="29"/>
  <c r="BG218" i="29"/>
  <c r="BF218" i="29"/>
  <c r="AA218" i="29"/>
  <c r="Y218" i="29"/>
  <c r="W218" i="29"/>
  <c r="BK218" i="29"/>
  <c r="N218" i="29"/>
  <c r="BE218" i="29" s="1"/>
  <c r="BI217" i="29"/>
  <c r="BH217" i="29"/>
  <c r="BG217" i="29"/>
  <c r="BF217" i="29"/>
  <c r="AA217" i="29"/>
  <c r="Y217" i="29"/>
  <c r="W217" i="29"/>
  <c r="BK217" i="29"/>
  <c r="N217" i="29"/>
  <c r="BE217" i="29" s="1"/>
  <c r="BI215" i="29"/>
  <c r="BH215" i="29"/>
  <c r="BG215" i="29"/>
  <c r="BF215" i="29"/>
  <c r="AA215" i="29"/>
  <c r="Y215" i="29"/>
  <c r="W215" i="29"/>
  <c r="BK215" i="29"/>
  <c r="N215" i="29"/>
  <c r="BE215" i="29" s="1"/>
  <c r="BI213" i="29"/>
  <c r="BH213" i="29"/>
  <c r="BG213" i="29"/>
  <c r="BF213" i="29"/>
  <c r="AA213" i="29"/>
  <c r="Y213" i="29"/>
  <c r="W213" i="29"/>
  <c r="BK213" i="29"/>
  <c r="N213" i="29"/>
  <c r="BE213" i="29" s="1"/>
  <c r="BI211" i="29"/>
  <c r="BH211" i="29"/>
  <c r="BG211" i="29"/>
  <c r="BF211" i="29"/>
  <c r="AA211" i="29"/>
  <c r="Y211" i="29"/>
  <c r="W211" i="29"/>
  <c r="BK211" i="29"/>
  <c r="N211" i="29"/>
  <c r="BE211" i="29" s="1"/>
  <c r="BI209" i="29"/>
  <c r="BH209" i="29"/>
  <c r="BG209" i="29"/>
  <c r="BF209" i="29"/>
  <c r="BE209" i="29"/>
  <c r="AA209" i="29"/>
  <c r="Y209" i="29"/>
  <c r="W209" i="29"/>
  <c r="BK209" i="29"/>
  <c r="N209" i="29"/>
  <c r="BI207" i="29"/>
  <c r="BH207" i="29"/>
  <c r="BG207" i="29"/>
  <c r="BF207" i="29"/>
  <c r="BE207" i="29"/>
  <c r="AA207" i="29"/>
  <c r="Y207" i="29"/>
  <c r="W207" i="29"/>
  <c r="BK207" i="29"/>
  <c r="N207" i="29"/>
  <c r="BI205" i="29"/>
  <c r="BH205" i="29"/>
  <c r="BG205" i="29"/>
  <c r="BF205" i="29"/>
  <c r="BE205" i="29"/>
  <c r="AA205" i="29"/>
  <c r="Y205" i="29"/>
  <c r="W205" i="29"/>
  <c r="BK205" i="29"/>
  <c r="N205" i="29"/>
  <c r="BI203" i="29"/>
  <c r="BH203" i="29"/>
  <c r="BG203" i="29"/>
  <c r="BF203" i="29"/>
  <c r="BE203" i="29"/>
  <c r="AA203" i="29"/>
  <c r="Y203" i="29"/>
  <c r="W203" i="29"/>
  <c r="BK203" i="29"/>
  <c r="N203" i="29"/>
  <c r="BI201" i="29"/>
  <c r="BH201" i="29"/>
  <c r="BG201" i="29"/>
  <c r="BF201" i="29"/>
  <c r="BE201" i="29"/>
  <c r="AA201" i="29"/>
  <c r="Y201" i="29"/>
  <c r="W201" i="29"/>
  <c r="BK201" i="29"/>
  <c r="N201" i="29"/>
  <c r="BI199" i="29"/>
  <c r="BH199" i="29"/>
  <c r="BG199" i="29"/>
  <c r="BF199" i="29"/>
  <c r="BE199" i="29"/>
  <c r="AA199" i="29"/>
  <c r="Y199" i="29"/>
  <c r="W199" i="29"/>
  <c r="BK199" i="29"/>
  <c r="N199" i="29"/>
  <c r="BI197" i="29"/>
  <c r="BH197" i="29"/>
  <c r="BG197" i="29"/>
  <c r="BF197" i="29"/>
  <c r="BE197" i="29"/>
  <c r="AA197" i="29"/>
  <c r="AA196" i="29" s="1"/>
  <c r="Y197" i="29"/>
  <c r="Y196" i="29" s="1"/>
  <c r="W197" i="29"/>
  <c r="W196" i="29" s="1"/>
  <c r="BK197" i="29"/>
  <c r="BK196" i="29" s="1"/>
  <c r="N196" i="29" s="1"/>
  <c r="N197" i="29"/>
  <c r="N93" i="29"/>
  <c r="BI195" i="29"/>
  <c r="BH195" i="29"/>
  <c r="BG195" i="29"/>
  <c r="BF195" i="29"/>
  <c r="AA195" i="29"/>
  <c r="Y195" i="29"/>
  <c r="W195" i="29"/>
  <c r="BK195" i="29"/>
  <c r="N195" i="29"/>
  <c r="BE195" i="29" s="1"/>
  <c r="BI194" i="29"/>
  <c r="BH194" i="29"/>
  <c r="BG194" i="29"/>
  <c r="BF194" i="29"/>
  <c r="AA194" i="29"/>
  <c r="Y194" i="29"/>
  <c r="W194" i="29"/>
  <c r="BK194" i="29"/>
  <c r="N194" i="29"/>
  <c r="BE194" i="29" s="1"/>
  <c r="BI193" i="29"/>
  <c r="BH193" i="29"/>
  <c r="BG193" i="29"/>
  <c r="BF193" i="29"/>
  <c r="AA193" i="29"/>
  <c r="Y193" i="29"/>
  <c r="W193" i="29"/>
  <c r="BK193" i="29"/>
  <c r="N193" i="29"/>
  <c r="BE193" i="29" s="1"/>
  <c r="BI192" i="29"/>
  <c r="BH192" i="29"/>
  <c r="BG192" i="29"/>
  <c r="BF192" i="29"/>
  <c r="AA192" i="29"/>
  <c r="AA191" i="29" s="1"/>
  <c r="Y192" i="29"/>
  <c r="W192" i="29"/>
  <c r="W191" i="29" s="1"/>
  <c r="BK192" i="29"/>
  <c r="N192" i="29"/>
  <c r="BE192" i="29" s="1"/>
  <c r="BI189" i="29"/>
  <c r="BH189" i="29"/>
  <c r="BG189" i="29"/>
  <c r="BF189" i="29"/>
  <c r="AA189" i="29"/>
  <c r="AA188" i="29" s="1"/>
  <c r="Y189" i="29"/>
  <c r="Y188" i="29" s="1"/>
  <c r="W189" i="29"/>
  <c r="W188" i="29" s="1"/>
  <c r="BK189" i="29"/>
  <c r="BK188" i="29" s="1"/>
  <c r="N188" i="29" s="1"/>
  <c r="N189" i="29"/>
  <c r="BE189" i="29" s="1"/>
  <c r="N91" i="29"/>
  <c r="BI187" i="29"/>
  <c r="BH187" i="29"/>
  <c r="BG187" i="29"/>
  <c r="BF187" i="29"/>
  <c r="AA187" i="29"/>
  <c r="Y187" i="29"/>
  <c r="W187" i="29"/>
  <c r="BK187" i="29"/>
  <c r="N187" i="29"/>
  <c r="BE187" i="29" s="1"/>
  <c r="BI186" i="29"/>
  <c r="BH186" i="29"/>
  <c r="BG186" i="29"/>
  <c r="BF186" i="29"/>
  <c r="AA186" i="29"/>
  <c r="Y186" i="29"/>
  <c r="W186" i="29"/>
  <c r="BK186" i="29"/>
  <c r="N186" i="29"/>
  <c r="BE186" i="29" s="1"/>
  <c r="BI184" i="29"/>
  <c r="BH184" i="29"/>
  <c r="BG184" i="29"/>
  <c r="BF184" i="29"/>
  <c r="AA184" i="29"/>
  <c r="Y184" i="29"/>
  <c r="W184" i="29"/>
  <c r="BK184" i="29"/>
  <c r="N184" i="29"/>
  <c r="BE184" i="29" s="1"/>
  <c r="BI183" i="29"/>
  <c r="BH183" i="29"/>
  <c r="BG183" i="29"/>
  <c r="BF183" i="29"/>
  <c r="AA183" i="29"/>
  <c r="Y183" i="29"/>
  <c r="W183" i="29"/>
  <c r="BK183" i="29"/>
  <c r="N183" i="29"/>
  <c r="BE183" i="29" s="1"/>
  <c r="BI182" i="29"/>
  <c r="BH182" i="29"/>
  <c r="BG182" i="29"/>
  <c r="BF182" i="29"/>
  <c r="AA182" i="29"/>
  <c r="Y182" i="29"/>
  <c r="W182" i="29"/>
  <c r="BK182" i="29"/>
  <c r="N182" i="29"/>
  <c r="BE182" i="29" s="1"/>
  <c r="BI180" i="29"/>
  <c r="BH180" i="29"/>
  <c r="BG180" i="29"/>
  <c r="BF180" i="29"/>
  <c r="AA180" i="29"/>
  <c r="Y180" i="29"/>
  <c r="W180" i="29"/>
  <c r="BK180" i="29"/>
  <c r="N180" i="29"/>
  <c r="BE180" i="29" s="1"/>
  <c r="BI179" i="29"/>
  <c r="BH179" i="29"/>
  <c r="BG179" i="29"/>
  <c r="BF179" i="29"/>
  <c r="AA179" i="29"/>
  <c r="Y179" i="29"/>
  <c r="W179" i="29"/>
  <c r="BK179" i="29"/>
  <c r="N179" i="29"/>
  <c r="BE179" i="29" s="1"/>
  <c r="BI178" i="29"/>
  <c r="BH178" i="29"/>
  <c r="BG178" i="29"/>
  <c r="BF178" i="29"/>
  <c r="AA178" i="29"/>
  <c r="Y178" i="29"/>
  <c r="W178" i="29"/>
  <c r="BK178" i="29"/>
  <c r="N178" i="29"/>
  <c r="BE178" i="29" s="1"/>
  <c r="BI177" i="29"/>
  <c r="BH177" i="29"/>
  <c r="BG177" i="29"/>
  <c r="BF177" i="29"/>
  <c r="AA177" i="29"/>
  <c r="Y177" i="29"/>
  <c r="W177" i="29"/>
  <c r="BK177" i="29"/>
  <c r="N177" i="29"/>
  <c r="BE177" i="29" s="1"/>
  <c r="BI176" i="29"/>
  <c r="BH176" i="29"/>
  <c r="BG176" i="29"/>
  <c r="BF176" i="29"/>
  <c r="AA176" i="29"/>
  <c r="Y176" i="29"/>
  <c r="W176" i="29"/>
  <c r="BK176" i="29"/>
  <c r="N176" i="29"/>
  <c r="BE176" i="29" s="1"/>
  <c r="BI174" i="29"/>
  <c r="BH174" i="29"/>
  <c r="BG174" i="29"/>
  <c r="BF174" i="29"/>
  <c r="AA174" i="29"/>
  <c r="Y174" i="29"/>
  <c r="W174" i="29"/>
  <c r="BK174" i="29"/>
  <c r="N174" i="29"/>
  <c r="BE174" i="29" s="1"/>
  <c r="BI172" i="29"/>
  <c r="BH172" i="29"/>
  <c r="BG172" i="29"/>
  <c r="BF172" i="29"/>
  <c r="AA172" i="29"/>
  <c r="Y172" i="29"/>
  <c r="W172" i="29"/>
  <c r="BK172" i="29"/>
  <c r="N172" i="29"/>
  <c r="BE172" i="29" s="1"/>
  <c r="BI170" i="29"/>
  <c r="BH170" i="29"/>
  <c r="BG170" i="29"/>
  <c r="BF170" i="29"/>
  <c r="AA170" i="29"/>
  <c r="Y170" i="29"/>
  <c r="W170" i="29"/>
  <c r="BK170" i="29"/>
  <c r="N170" i="29"/>
  <c r="BE170" i="29" s="1"/>
  <c r="BI168" i="29"/>
  <c r="BH168" i="29"/>
  <c r="BG168" i="29"/>
  <c r="BF168" i="29"/>
  <c r="AA168" i="29"/>
  <c r="Y168" i="29"/>
  <c r="W168" i="29"/>
  <c r="BK168" i="29"/>
  <c r="N168" i="29"/>
  <c r="BE168" i="29" s="1"/>
  <c r="BI166" i="29"/>
  <c r="BH166" i="29"/>
  <c r="BG166" i="29"/>
  <c r="BF166" i="29"/>
  <c r="AA166" i="29"/>
  <c r="Y166" i="29"/>
  <c r="W166" i="29"/>
  <c r="BK166" i="29"/>
  <c r="N166" i="29"/>
  <c r="BE166" i="29" s="1"/>
  <c r="BI165" i="29"/>
  <c r="BH165" i="29"/>
  <c r="BG165" i="29"/>
  <c r="BF165" i="29"/>
  <c r="AA165" i="29"/>
  <c r="Y165" i="29"/>
  <c r="W165" i="29"/>
  <c r="BK165" i="29"/>
  <c r="N165" i="29"/>
  <c r="BE165" i="29" s="1"/>
  <c r="BI163" i="29"/>
  <c r="BH163" i="29"/>
  <c r="BG163" i="29"/>
  <c r="BF163" i="29"/>
  <c r="AA163" i="29"/>
  <c r="Y163" i="29"/>
  <c r="W163" i="29"/>
  <c r="BK163" i="29"/>
  <c r="N163" i="29"/>
  <c r="BE163" i="29" s="1"/>
  <c r="BI161" i="29"/>
  <c r="BH161" i="29"/>
  <c r="BG161" i="29"/>
  <c r="BF161" i="29"/>
  <c r="AA161" i="29"/>
  <c r="Y161" i="29"/>
  <c r="W161" i="29"/>
  <c r="BK161" i="29"/>
  <c r="N161" i="29"/>
  <c r="BE161" i="29" s="1"/>
  <c r="BI159" i="29"/>
  <c r="BH159" i="29"/>
  <c r="BG159" i="29"/>
  <c r="BF159" i="29"/>
  <c r="BE159" i="29"/>
  <c r="AA159" i="29"/>
  <c r="Y159" i="29"/>
  <c r="W159" i="29"/>
  <c r="BK159" i="29"/>
  <c r="N159" i="29"/>
  <c r="BI157" i="29"/>
  <c r="BH157" i="29"/>
  <c r="BG157" i="29"/>
  <c r="BF157" i="29"/>
  <c r="BE157" i="29"/>
  <c r="AA157" i="29"/>
  <c r="Y157" i="29"/>
  <c r="W157" i="29"/>
  <c r="BK157" i="29"/>
  <c r="N157" i="29"/>
  <c r="BI155" i="29"/>
  <c r="BH155" i="29"/>
  <c r="BG155" i="29"/>
  <c r="BF155" i="29"/>
  <c r="BE155" i="29"/>
  <c r="AA155" i="29"/>
  <c r="Y155" i="29"/>
  <c r="W155" i="29"/>
  <c r="BK155" i="29"/>
  <c r="N155" i="29"/>
  <c r="BI153" i="29"/>
  <c r="BH153" i="29"/>
  <c r="BG153" i="29"/>
  <c r="BF153" i="29"/>
  <c r="BE153" i="29"/>
  <c r="AA153" i="29"/>
  <c r="Y153" i="29"/>
  <c r="W153" i="29"/>
  <c r="BK153" i="29"/>
  <c r="N153" i="29"/>
  <c r="BI151" i="29"/>
  <c r="BH151" i="29"/>
  <c r="BG151" i="29"/>
  <c r="BF151" i="29"/>
  <c r="AA151" i="29"/>
  <c r="AA150" i="29" s="1"/>
  <c r="Y151" i="29"/>
  <c r="W151" i="29"/>
  <c r="W150" i="29" s="1"/>
  <c r="BK151" i="29"/>
  <c r="N151" i="29"/>
  <c r="BE151" i="29" s="1"/>
  <c r="BI148" i="29"/>
  <c r="BH148" i="29"/>
  <c r="BG148" i="29"/>
  <c r="BF148" i="29"/>
  <c r="AA148" i="29"/>
  <c r="Y148" i="29"/>
  <c r="W148" i="29"/>
  <c r="BK148" i="29"/>
  <c r="N148" i="29"/>
  <c r="BE148" i="29" s="1"/>
  <c r="BI147" i="29"/>
  <c r="BH147" i="29"/>
  <c r="BG147" i="29"/>
  <c r="BF147" i="29"/>
  <c r="AA147" i="29"/>
  <c r="Y147" i="29"/>
  <c r="W147" i="29"/>
  <c r="BK147" i="29"/>
  <c r="N147" i="29"/>
  <c r="BE147" i="29" s="1"/>
  <c r="BI143" i="29"/>
  <c r="BH143" i="29"/>
  <c r="BG143" i="29"/>
  <c r="BF143" i="29"/>
  <c r="AA143" i="29"/>
  <c r="Y143" i="29"/>
  <c r="W143" i="29"/>
  <c r="BK143" i="29"/>
  <c r="N143" i="29"/>
  <c r="BE143" i="29" s="1"/>
  <c r="BI139" i="29"/>
  <c r="BH139" i="29"/>
  <c r="BG139" i="29"/>
  <c r="BF139" i="29"/>
  <c r="AA139" i="29"/>
  <c r="Y139" i="29"/>
  <c r="W139" i="29"/>
  <c r="BK139" i="29"/>
  <c r="N139" i="29"/>
  <c r="BE139" i="29" s="1"/>
  <c r="BI135" i="29"/>
  <c r="BH135" i="29"/>
  <c r="BG135" i="29"/>
  <c r="BF135" i="29"/>
  <c r="AA135" i="29"/>
  <c r="Y135" i="29"/>
  <c r="W135" i="29"/>
  <c r="BK135" i="29"/>
  <c r="N135" i="29"/>
  <c r="BE135" i="29" s="1"/>
  <c r="BI133" i="29"/>
  <c r="BH133" i="29"/>
  <c r="BG133" i="29"/>
  <c r="BF133" i="29"/>
  <c r="AA133" i="29"/>
  <c r="Y133" i="29"/>
  <c r="W133" i="29"/>
  <c r="BK133" i="29"/>
  <c r="N133" i="29"/>
  <c r="BE133" i="29" s="1"/>
  <c r="BI131" i="29"/>
  <c r="BH131" i="29"/>
  <c r="BG131" i="29"/>
  <c r="BF131" i="29"/>
  <c r="AA131" i="29"/>
  <c r="Y131" i="29"/>
  <c r="W131" i="29"/>
  <c r="BK131" i="29"/>
  <c r="N131" i="29"/>
  <c r="BE131" i="29" s="1"/>
  <c r="BI129" i="29"/>
  <c r="BH129" i="29"/>
  <c r="BG129" i="29"/>
  <c r="BF129" i="29"/>
  <c r="AA129" i="29"/>
  <c r="Y129" i="29"/>
  <c r="W129" i="29"/>
  <c r="BK129" i="29"/>
  <c r="N129" i="29"/>
  <c r="BE129" i="29" s="1"/>
  <c r="BI127" i="29"/>
  <c r="BH127" i="29"/>
  <c r="BG127" i="29"/>
  <c r="BF127" i="29"/>
  <c r="AA127" i="29"/>
  <c r="Y127" i="29"/>
  <c r="W127" i="29"/>
  <c r="BK127" i="29"/>
  <c r="N127" i="29"/>
  <c r="BE127" i="29" s="1"/>
  <c r="BI123" i="29"/>
  <c r="BH123" i="29"/>
  <c r="BG123" i="29"/>
  <c r="BF123" i="29"/>
  <c r="BE123" i="29"/>
  <c r="AA123" i="29"/>
  <c r="Y123" i="29"/>
  <c r="W123" i="29"/>
  <c r="BK123" i="29"/>
  <c r="N123" i="29"/>
  <c r="BI121" i="29"/>
  <c r="BH121" i="29"/>
  <c r="BG121" i="29"/>
  <c r="BF121" i="29"/>
  <c r="BE121" i="29"/>
  <c r="AA121" i="29"/>
  <c r="Y121" i="29"/>
  <c r="W121" i="29"/>
  <c r="BK121" i="29"/>
  <c r="N121" i="29"/>
  <c r="BI117" i="29"/>
  <c r="H36" i="29" s="1"/>
  <c r="BD115" i="1" s="1"/>
  <c r="BH117" i="29"/>
  <c r="BG117" i="29"/>
  <c r="H34" i="29" s="1"/>
  <c r="BB115" i="1" s="1"/>
  <c r="BF117" i="29"/>
  <c r="AA117" i="29"/>
  <c r="AA116" i="29" s="1"/>
  <c r="AA115" i="29" s="1"/>
  <c r="Y117" i="29"/>
  <c r="Y116" i="29" s="1"/>
  <c r="W117" i="29"/>
  <c r="W116" i="29" s="1"/>
  <c r="W115" i="29" s="1"/>
  <c r="AU115" i="1" s="1"/>
  <c r="BK117" i="29"/>
  <c r="N117" i="29"/>
  <c r="BE117" i="29" s="1"/>
  <c r="M112" i="29"/>
  <c r="M111" i="29"/>
  <c r="F111" i="29"/>
  <c r="F109" i="29"/>
  <c r="F107" i="29"/>
  <c r="M28" i="29"/>
  <c r="AS115" i="1" s="1"/>
  <c r="M84" i="29"/>
  <c r="M83" i="29"/>
  <c r="F83" i="29"/>
  <c r="F81" i="29"/>
  <c r="F79" i="29"/>
  <c r="O15" i="29"/>
  <c r="E15" i="29"/>
  <c r="F84" i="29" s="1"/>
  <c r="O14" i="29"/>
  <c r="O9" i="29"/>
  <c r="M109" i="29" s="1"/>
  <c r="F6" i="29"/>
  <c r="F78" i="29" s="1"/>
  <c r="AY114" i="1"/>
  <c r="AX114" i="1"/>
  <c r="BI157" i="28"/>
  <c r="BH157" i="28"/>
  <c r="BG157" i="28"/>
  <c r="BF157" i="28"/>
  <c r="AA157" i="28"/>
  <c r="Y157" i="28"/>
  <c r="W157" i="28"/>
  <c r="BK157" i="28"/>
  <c r="N157" i="28"/>
  <c r="BE157" i="28" s="1"/>
  <c r="BI156" i="28"/>
  <c r="BH156" i="28"/>
  <c r="BG156" i="28"/>
  <c r="BF156" i="28"/>
  <c r="AA156" i="28"/>
  <c r="Y156" i="28"/>
  <c r="W156" i="28"/>
  <c r="BK156" i="28"/>
  <c r="N156" i="28"/>
  <c r="BE156" i="28" s="1"/>
  <c r="BI155" i="28"/>
  <c r="BH155" i="28"/>
  <c r="BG155" i="28"/>
  <c r="BF155" i="28"/>
  <c r="AA155" i="28"/>
  <c r="Y155" i="28"/>
  <c r="W155" i="28"/>
  <c r="BK155" i="28"/>
  <c r="N155" i="28"/>
  <c r="BE155" i="28" s="1"/>
  <c r="BI154" i="28"/>
  <c r="BH154" i="28"/>
  <c r="BG154" i="28"/>
  <c r="BF154" i="28"/>
  <c r="AA154" i="28"/>
  <c r="Y154" i="28"/>
  <c r="W154" i="28"/>
  <c r="BK154" i="28"/>
  <c r="N154" i="28"/>
  <c r="BE154" i="28" s="1"/>
  <c r="BI153" i="28"/>
  <c r="BH153" i="28"/>
  <c r="BG153" i="28"/>
  <c r="BF153" i="28"/>
  <c r="AA153" i="28"/>
  <c r="AA152" i="28" s="1"/>
  <c r="Y153" i="28"/>
  <c r="Y152" i="28" s="1"/>
  <c r="W153" i="28"/>
  <c r="W152" i="28" s="1"/>
  <c r="BK153" i="28"/>
  <c r="BK152" i="28" s="1"/>
  <c r="N152" i="28" s="1"/>
  <c r="N96" i="28" s="1"/>
  <c r="N153" i="28"/>
  <c r="BE153" i="28" s="1"/>
  <c r="BI151" i="28"/>
  <c r="BH151" i="28"/>
  <c r="BG151" i="28"/>
  <c r="BF151" i="28"/>
  <c r="AA151" i="28"/>
  <c r="Y151" i="28"/>
  <c r="W151" i="28"/>
  <c r="BK151" i="28"/>
  <c r="N151" i="28"/>
  <c r="BE151" i="28" s="1"/>
  <c r="BI150" i="28"/>
  <c r="BH150" i="28"/>
  <c r="BG150" i="28"/>
  <c r="BF150" i="28"/>
  <c r="AA150" i="28"/>
  <c r="Y150" i="28"/>
  <c r="W150" i="28"/>
  <c r="BK150" i="28"/>
  <c r="N150" i="28"/>
  <c r="BE150" i="28" s="1"/>
  <c r="BI149" i="28"/>
  <c r="BH149" i="28"/>
  <c r="BG149" i="28"/>
  <c r="BF149" i="28"/>
  <c r="AA149" i="28"/>
  <c r="Y149" i="28"/>
  <c r="W149" i="28"/>
  <c r="BK149" i="28"/>
  <c r="N149" i="28"/>
  <c r="BE149" i="28" s="1"/>
  <c r="BI148" i="28"/>
  <c r="BH148" i="28"/>
  <c r="BG148" i="28"/>
  <c r="BF148" i="28"/>
  <c r="AA148" i="28"/>
  <c r="Y148" i="28"/>
  <c r="W148" i="28"/>
  <c r="BK148" i="28"/>
  <c r="N148" i="28"/>
  <c r="BE148" i="28" s="1"/>
  <c r="BI147" i="28"/>
  <c r="BH147" i="28"/>
  <c r="BG147" i="28"/>
  <c r="BF147" i="28"/>
  <c r="AA147" i="28"/>
  <c r="AA146" i="28" s="1"/>
  <c r="Y147" i="28"/>
  <c r="Y146" i="28" s="1"/>
  <c r="W147" i="28"/>
  <c r="W146" i="28" s="1"/>
  <c r="BK147" i="28"/>
  <c r="BK146" i="28" s="1"/>
  <c r="N146" i="28" s="1"/>
  <c r="N95" i="28" s="1"/>
  <c r="N147" i="28"/>
  <c r="BE147" i="28" s="1"/>
  <c r="BI145" i="28"/>
  <c r="BH145" i="28"/>
  <c r="BG145" i="28"/>
  <c r="BF145" i="28"/>
  <c r="AA145" i="28"/>
  <c r="Y145" i="28"/>
  <c r="W145" i="28"/>
  <c r="BK145" i="28"/>
  <c r="N145" i="28"/>
  <c r="BE145" i="28" s="1"/>
  <c r="BI144" i="28"/>
  <c r="BH144" i="28"/>
  <c r="BG144" i="28"/>
  <c r="BF144" i="28"/>
  <c r="AA144" i="28"/>
  <c r="Y144" i="28"/>
  <c r="W144" i="28"/>
  <c r="BK144" i="28"/>
  <c r="N144" i="28"/>
  <c r="BE144" i="28" s="1"/>
  <c r="BI143" i="28"/>
  <c r="BH143" i="28"/>
  <c r="BG143" i="28"/>
  <c r="BF143" i="28"/>
  <c r="AA143" i="28"/>
  <c r="AA142" i="28" s="1"/>
  <c r="Y143" i="28"/>
  <c r="Y142" i="28" s="1"/>
  <c r="W143" i="28"/>
  <c r="W142" i="28" s="1"/>
  <c r="BK143" i="28"/>
  <c r="N143" i="28"/>
  <c r="BE143" i="28" s="1"/>
  <c r="BI141" i="28"/>
  <c r="BH141" i="28"/>
  <c r="BG141" i="28"/>
  <c r="BF141" i="28"/>
  <c r="AA141" i="28"/>
  <c r="Y141" i="28"/>
  <c r="W141" i="28"/>
  <c r="BK141" i="28"/>
  <c r="N141" i="28"/>
  <c r="BE141" i="28" s="1"/>
  <c r="BI140" i="28"/>
  <c r="BH140" i="28"/>
  <c r="BG140" i="28"/>
  <c r="BF140" i="28"/>
  <c r="AA140" i="28"/>
  <c r="Y140" i="28"/>
  <c r="W140" i="28"/>
  <c r="BK140" i="28"/>
  <c r="N140" i="28"/>
  <c r="BE140" i="28" s="1"/>
  <c r="BI139" i="28"/>
  <c r="BH139" i="28"/>
  <c r="BG139" i="28"/>
  <c r="BF139" i="28"/>
  <c r="AA139" i="28"/>
  <c r="Y139" i="28"/>
  <c r="W139" i="28"/>
  <c r="BK139" i="28"/>
  <c r="N139" i="28"/>
  <c r="BE139" i="28" s="1"/>
  <c r="BI138" i="28"/>
  <c r="BH138" i="28"/>
  <c r="BG138" i="28"/>
  <c r="BF138" i="28"/>
  <c r="AA138" i="28"/>
  <c r="Y138" i="28"/>
  <c r="W138" i="28"/>
  <c r="BK138" i="28"/>
  <c r="N138" i="28"/>
  <c r="BE138" i="28" s="1"/>
  <c r="BI137" i="28"/>
  <c r="BH137" i="28"/>
  <c r="BG137" i="28"/>
  <c r="BF137" i="28"/>
  <c r="AA137" i="28"/>
  <c r="Y137" i="28"/>
  <c r="W137" i="28"/>
  <c r="BK137" i="28"/>
  <c r="N137" i="28"/>
  <c r="BE137" i="28" s="1"/>
  <c r="BI136" i="28"/>
  <c r="BH136" i="28"/>
  <c r="BG136" i="28"/>
  <c r="BF136" i="28"/>
  <c r="AA136" i="28"/>
  <c r="AA135" i="28" s="1"/>
  <c r="Y136" i="28"/>
  <c r="Y135" i="28" s="1"/>
  <c r="W136" i="28"/>
  <c r="W135" i="28" s="1"/>
  <c r="BK136" i="28"/>
  <c r="BK135" i="28" s="1"/>
  <c r="N135" i="28" s="1"/>
  <c r="N93" i="28" s="1"/>
  <c r="N136" i="28"/>
  <c r="BE136" i="28" s="1"/>
  <c r="BI134" i="28"/>
  <c r="BH134" i="28"/>
  <c r="BG134" i="28"/>
  <c r="BF134" i="28"/>
  <c r="AA134" i="28"/>
  <c r="Y134" i="28"/>
  <c r="W134" i="28"/>
  <c r="BK134" i="28"/>
  <c r="N134" i="28"/>
  <c r="BE134" i="28" s="1"/>
  <c r="BI133" i="28"/>
  <c r="BH133" i="28"/>
  <c r="BG133" i="28"/>
  <c r="BF133" i="28"/>
  <c r="AA133" i="28"/>
  <c r="Y133" i="28"/>
  <c r="W133" i="28"/>
  <c r="BK133" i="28"/>
  <c r="N133" i="28"/>
  <c r="BE133" i="28" s="1"/>
  <c r="BI132" i="28"/>
  <c r="BH132" i="28"/>
  <c r="BG132" i="28"/>
  <c r="BF132" i="28"/>
  <c r="AA132" i="28"/>
  <c r="Y132" i="28"/>
  <c r="W132" i="28"/>
  <c r="BK132" i="28"/>
  <c r="N132" i="28"/>
  <c r="BE132" i="28" s="1"/>
  <c r="BI131" i="28"/>
  <c r="BH131" i="28"/>
  <c r="BG131" i="28"/>
  <c r="BF131" i="28"/>
  <c r="AA131" i="28"/>
  <c r="Y131" i="28"/>
  <c r="W131" i="28"/>
  <c r="BK131" i="28"/>
  <c r="N131" i="28"/>
  <c r="BE131" i="28" s="1"/>
  <c r="BI130" i="28"/>
  <c r="BH130" i="28"/>
  <c r="BG130" i="28"/>
  <c r="BF130" i="28"/>
  <c r="AA130" i="28"/>
  <c r="AA129" i="28" s="1"/>
  <c r="Y130" i="28"/>
  <c r="Y129" i="28" s="1"/>
  <c r="W130" i="28"/>
  <c r="W129" i="28" s="1"/>
  <c r="BK130" i="28"/>
  <c r="BK129" i="28" s="1"/>
  <c r="N129" i="28" s="1"/>
  <c r="N92" i="28" s="1"/>
  <c r="N130" i="28"/>
  <c r="BE130" i="28" s="1"/>
  <c r="BI128" i="28"/>
  <c r="BH128" i="28"/>
  <c r="BG128" i="28"/>
  <c r="BF128" i="28"/>
  <c r="AA128" i="28"/>
  <c r="Y128" i="28"/>
  <c r="W128" i="28"/>
  <c r="BK128" i="28"/>
  <c r="N128" i="28"/>
  <c r="BE128" i="28" s="1"/>
  <c r="BI127" i="28"/>
  <c r="BH127" i="28"/>
  <c r="BG127" i="28"/>
  <c r="BF127" i="28"/>
  <c r="AA127" i="28"/>
  <c r="Y127" i="28"/>
  <c r="W127" i="28"/>
  <c r="BK127" i="28"/>
  <c r="N127" i="28"/>
  <c r="BE127" i="28" s="1"/>
  <c r="BI126" i="28"/>
  <c r="BH126" i="28"/>
  <c r="BG126" i="28"/>
  <c r="BF126" i="28"/>
  <c r="AA126" i="28"/>
  <c r="Y126" i="28"/>
  <c r="W126" i="28"/>
  <c r="BK126" i="28"/>
  <c r="N126" i="28"/>
  <c r="BE126" i="28" s="1"/>
  <c r="BI125" i="28"/>
  <c r="BH125" i="28"/>
  <c r="BG125" i="28"/>
  <c r="BF125" i="28"/>
  <c r="AA125" i="28"/>
  <c r="Y125" i="28"/>
  <c r="W125" i="28"/>
  <c r="BK125" i="28"/>
  <c r="N125" i="28"/>
  <c r="BE125" i="28" s="1"/>
  <c r="BI124" i="28"/>
  <c r="BH124" i="28"/>
  <c r="BG124" i="28"/>
  <c r="BF124" i="28"/>
  <c r="AA124" i="28"/>
  <c r="AA123" i="28" s="1"/>
  <c r="Y124" i="28"/>
  <c r="Y123" i="28" s="1"/>
  <c r="W124" i="28"/>
  <c r="W123" i="28" s="1"/>
  <c r="BK124" i="28"/>
  <c r="BK123" i="28" s="1"/>
  <c r="N123" i="28" s="1"/>
  <c r="N91" i="28" s="1"/>
  <c r="N124" i="28"/>
  <c r="BE124" i="28" s="1"/>
  <c r="BI122" i="28"/>
  <c r="BH122" i="28"/>
  <c r="BG122" i="28"/>
  <c r="BF122" i="28"/>
  <c r="AA122" i="28"/>
  <c r="Y122" i="28"/>
  <c r="W122" i="28"/>
  <c r="BK122" i="28"/>
  <c r="N122" i="28"/>
  <c r="BE122" i="28" s="1"/>
  <c r="BI121" i="28"/>
  <c r="BH121" i="28"/>
  <c r="BG121" i="28"/>
  <c r="BF121" i="28"/>
  <c r="AA121" i="28"/>
  <c r="Y121" i="28"/>
  <c r="W121" i="28"/>
  <c r="BK121" i="28"/>
  <c r="N121" i="28"/>
  <c r="BE121" i="28" s="1"/>
  <c r="BI120" i="28"/>
  <c r="H36" i="28" s="1"/>
  <c r="BD114" i="1" s="1"/>
  <c r="BH120" i="28"/>
  <c r="H35" i="28" s="1"/>
  <c r="BC114" i="1" s="1"/>
  <c r="BG120" i="28"/>
  <c r="H34" i="28" s="1"/>
  <c r="BB114" i="1" s="1"/>
  <c r="BF120" i="28"/>
  <c r="H33" i="28" s="1"/>
  <c r="BA114" i="1" s="1"/>
  <c r="AA120" i="28"/>
  <c r="AA119" i="28" s="1"/>
  <c r="AA118" i="28" s="1"/>
  <c r="AA117" i="28" s="1"/>
  <c r="Y120" i="28"/>
  <c r="Y119" i="28" s="1"/>
  <c r="Y118" i="28" s="1"/>
  <c r="Y117" i="28" s="1"/>
  <c r="W120" i="28"/>
  <c r="W119" i="28" s="1"/>
  <c r="W118" i="28" s="1"/>
  <c r="W117" i="28" s="1"/>
  <c r="AU114" i="1" s="1"/>
  <c r="BK120" i="28"/>
  <c r="BK119" i="28" s="1"/>
  <c r="N120" i="28"/>
  <c r="BE120" i="28" s="1"/>
  <c r="M114" i="28"/>
  <c r="M113" i="28"/>
  <c r="F113" i="28"/>
  <c r="F111" i="28"/>
  <c r="F109" i="28"/>
  <c r="M28" i="28"/>
  <c r="AS114" i="1" s="1"/>
  <c r="M84" i="28"/>
  <c r="M83" i="28"/>
  <c r="F83" i="28"/>
  <c r="F81" i="28"/>
  <c r="F79" i="28"/>
  <c r="O15" i="28"/>
  <c r="E15" i="28"/>
  <c r="F114" i="28" s="1"/>
  <c r="O14" i="28"/>
  <c r="O9" i="28"/>
  <c r="M111" i="28" s="1"/>
  <c r="F6" i="28"/>
  <c r="F108" i="28" s="1"/>
  <c r="AY113" i="1"/>
  <c r="AX113" i="1"/>
  <c r="BI342" i="27"/>
  <c r="BH342" i="27"/>
  <c r="BG342" i="27"/>
  <c r="BF342" i="27"/>
  <c r="AA342" i="27"/>
  <c r="Y342" i="27"/>
  <c r="W342" i="27"/>
  <c r="BK342" i="27"/>
  <c r="N342" i="27"/>
  <c r="BE342" i="27" s="1"/>
  <c r="BI341" i="27"/>
  <c r="BH341" i="27"/>
  <c r="BG341" i="27"/>
  <c r="BF341" i="27"/>
  <c r="AA341" i="27"/>
  <c r="AA340" i="27" s="1"/>
  <c r="Y341" i="27"/>
  <c r="Y340" i="27" s="1"/>
  <c r="W341" i="27"/>
  <c r="W340" i="27" s="1"/>
  <c r="BK341" i="27"/>
  <c r="BK340" i="27" s="1"/>
  <c r="N340" i="27" s="1"/>
  <c r="N105" i="27" s="1"/>
  <c r="N341" i="27"/>
  <c r="BE341" i="27" s="1"/>
  <c r="BI339" i="27"/>
  <c r="BH339" i="27"/>
  <c r="BG339" i="27"/>
  <c r="BF339" i="27"/>
  <c r="AA339" i="27"/>
  <c r="Y339" i="27"/>
  <c r="W339" i="27"/>
  <c r="BK339" i="27"/>
  <c r="N339" i="27"/>
  <c r="BE339" i="27" s="1"/>
  <c r="BI338" i="27"/>
  <c r="BH338" i="27"/>
  <c r="BG338" i="27"/>
  <c r="BF338" i="27"/>
  <c r="AA338" i="27"/>
  <c r="Y338" i="27"/>
  <c r="W338" i="27"/>
  <c r="BK338" i="27"/>
  <c r="N338" i="27"/>
  <c r="BE338" i="27" s="1"/>
  <c r="BI337" i="27"/>
  <c r="BH337" i="27"/>
  <c r="BG337" i="27"/>
  <c r="BF337" i="27"/>
  <c r="AA337" i="27"/>
  <c r="Y337" i="27"/>
  <c r="W337" i="27"/>
  <c r="BK337" i="27"/>
  <c r="N337" i="27"/>
  <c r="BE337" i="27" s="1"/>
  <c r="BI336" i="27"/>
  <c r="BH336" i="27"/>
  <c r="BG336" i="27"/>
  <c r="BF336" i="27"/>
  <c r="AA336" i="27"/>
  <c r="AA335" i="27" s="1"/>
  <c r="Y336" i="27"/>
  <c r="Y335" i="27" s="1"/>
  <c r="W336" i="27"/>
  <c r="W335" i="27" s="1"/>
  <c r="BK336" i="27"/>
  <c r="BK335" i="27" s="1"/>
  <c r="N335" i="27" s="1"/>
  <c r="N104" i="27" s="1"/>
  <c r="N336" i="27"/>
  <c r="BE336" i="27" s="1"/>
  <c r="BI334" i="27"/>
  <c r="BH334" i="27"/>
  <c r="BG334" i="27"/>
  <c r="BF334" i="27"/>
  <c r="AA334" i="27"/>
  <c r="Y334" i="27"/>
  <c r="W334" i="27"/>
  <c r="BK334" i="27"/>
  <c r="N334" i="27"/>
  <c r="BE334" i="27" s="1"/>
  <c r="BI333" i="27"/>
  <c r="BH333" i="27"/>
  <c r="BG333" i="27"/>
  <c r="BF333" i="27"/>
  <c r="AA333" i="27"/>
  <c r="Y333" i="27"/>
  <c r="W333" i="27"/>
  <c r="BK333" i="27"/>
  <c r="N333" i="27"/>
  <c r="BE333" i="27" s="1"/>
  <c r="BI332" i="27"/>
  <c r="BH332" i="27"/>
  <c r="BG332" i="27"/>
  <c r="BF332" i="27"/>
  <c r="BE332" i="27"/>
  <c r="AA332" i="27"/>
  <c r="Y332" i="27"/>
  <c r="W332" i="27"/>
  <c r="BK332" i="27"/>
  <c r="N332" i="27"/>
  <c r="BI331" i="27"/>
  <c r="BH331" i="27"/>
  <c r="BG331" i="27"/>
  <c r="BF331" i="27"/>
  <c r="BE331" i="27"/>
  <c r="AA331" i="27"/>
  <c r="Y331" i="27"/>
  <c r="W331" i="27"/>
  <c r="BK331" i="27"/>
  <c r="N331" i="27"/>
  <c r="BI330" i="27"/>
  <c r="BH330" i="27"/>
  <c r="BG330" i="27"/>
  <c r="BF330" i="27"/>
  <c r="BE330" i="27"/>
  <c r="AA330" i="27"/>
  <c r="Y330" i="27"/>
  <c r="W330" i="27"/>
  <c r="BK330" i="27"/>
  <c r="N330" i="27"/>
  <c r="BI329" i="27"/>
  <c r="BH329" i="27"/>
  <c r="BG329" i="27"/>
  <c r="BF329" i="27"/>
  <c r="BE329" i="27"/>
  <c r="AA329" i="27"/>
  <c r="AA328" i="27" s="1"/>
  <c r="Y329" i="27"/>
  <c r="Y328" i="27" s="1"/>
  <c r="W329" i="27"/>
  <c r="W328" i="27" s="1"/>
  <c r="BK329" i="27"/>
  <c r="BK328" i="27" s="1"/>
  <c r="N328" i="27" s="1"/>
  <c r="N103" i="27" s="1"/>
  <c r="N329" i="27"/>
  <c r="BI327" i="27"/>
  <c r="BH327" i="27"/>
  <c r="BG327" i="27"/>
  <c r="BF327" i="27"/>
  <c r="AA327" i="27"/>
  <c r="Y327" i="27"/>
  <c r="W327" i="27"/>
  <c r="BK327" i="27"/>
  <c r="N327" i="27"/>
  <c r="BE327" i="27" s="1"/>
  <c r="BI325" i="27"/>
  <c r="BH325" i="27"/>
  <c r="BG325" i="27"/>
  <c r="BF325" i="27"/>
  <c r="AA325" i="27"/>
  <c r="Y325" i="27"/>
  <c r="W325" i="27"/>
  <c r="BK325" i="27"/>
  <c r="N325" i="27"/>
  <c r="BE325" i="27" s="1"/>
  <c r="BI323" i="27"/>
  <c r="BH323" i="27"/>
  <c r="BG323" i="27"/>
  <c r="BF323" i="27"/>
  <c r="AA323" i="27"/>
  <c r="Y323" i="27"/>
  <c r="W323" i="27"/>
  <c r="BK323" i="27"/>
  <c r="N323" i="27"/>
  <c r="BE323" i="27" s="1"/>
  <c r="BI321" i="27"/>
  <c r="BH321" i="27"/>
  <c r="BG321" i="27"/>
  <c r="BF321" i="27"/>
  <c r="AA321" i="27"/>
  <c r="Y321" i="27"/>
  <c r="W321" i="27"/>
  <c r="BK321" i="27"/>
  <c r="N321" i="27"/>
  <c r="BE321" i="27" s="1"/>
  <c r="BI319" i="27"/>
  <c r="BH319" i="27"/>
  <c r="BG319" i="27"/>
  <c r="BF319" i="27"/>
  <c r="AA319" i="27"/>
  <c r="AA318" i="27" s="1"/>
  <c r="Y319" i="27"/>
  <c r="W319" i="27"/>
  <c r="W318" i="27" s="1"/>
  <c r="BK319" i="27"/>
  <c r="N319" i="27"/>
  <c r="BE319" i="27" s="1"/>
  <c r="BI316" i="27"/>
  <c r="BH316" i="27"/>
  <c r="BG316" i="27"/>
  <c r="BF316" i="27"/>
  <c r="AA316" i="27"/>
  <c r="AA315" i="27" s="1"/>
  <c r="Y316" i="27"/>
  <c r="Y315" i="27" s="1"/>
  <c r="W316" i="27"/>
  <c r="W315" i="27" s="1"/>
  <c r="BK316" i="27"/>
  <c r="BK315" i="27" s="1"/>
  <c r="N315" i="27" s="1"/>
  <c r="N101" i="27" s="1"/>
  <c r="N316" i="27"/>
  <c r="BE316" i="27" s="1"/>
  <c r="BI314" i="27"/>
  <c r="BH314" i="27"/>
  <c r="BG314" i="27"/>
  <c r="BF314" i="27"/>
  <c r="AA314" i="27"/>
  <c r="Y314" i="27"/>
  <c r="W314" i="27"/>
  <c r="BK314" i="27"/>
  <c r="N314" i="27"/>
  <c r="BE314" i="27" s="1"/>
  <c r="BI312" i="27"/>
  <c r="BH312" i="27"/>
  <c r="BG312" i="27"/>
  <c r="BF312" i="27"/>
  <c r="AA312" i="27"/>
  <c r="Y312" i="27"/>
  <c r="W312" i="27"/>
  <c r="BK312" i="27"/>
  <c r="N312" i="27"/>
  <c r="BE312" i="27" s="1"/>
  <c r="BI310" i="27"/>
  <c r="BH310" i="27"/>
  <c r="BG310" i="27"/>
  <c r="BF310" i="27"/>
  <c r="AA310" i="27"/>
  <c r="Y310" i="27"/>
  <c r="W310" i="27"/>
  <c r="BK310" i="27"/>
  <c r="N310" i="27"/>
  <c r="BE310" i="27" s="1"/>
  <c r="BI309" i="27"/>
  <c r="BH309" i="27"/>
  <c r="BG309" i="27"/>
  <c r="BF309" i="27"/>
  <c r="AA309" i="27"/>
  <c r="Y309" i="27"/>
  <c r="Y308" i="27" s="1"/>
  <c r="W309" i="27"/>
  <c r="W308" i="27" s="1"/>
  <c r="BK309" i="27"/>
  <c r="BK308" i="27" s="1"/>
  <c r="N308" i="27" s="1"/>
  <c r="N100" i="27" s="1"/>
  <c r="N309" i="27"/>
  <c r="BE309" i="27" s="1"/>
  <c r="BI307" i="27"/>
  <c r="BH307" i="27"/>
  <c r="BG307" i="27"/>
  <c r="BF307" i="27"/>
  <c r="AA307" i="27"/>
  <c r="Y307" i="27"/>
  <c r="W307" i="27"/>
  <c r="BK307" i="27"/>
  <c r="N307" i="27"/>
  <c r="BE307" i="27" s="1"/>
  <c r="BI306" i="27"/>
  <c r="BH306" i="27"/>
  <c r="BG306" i="27"/>
  <c r="BF306" i="27"/>
  <c r="AA306" i="27"/>
  <c r="Y306" i="27"/>
  <c r="Y305" i="27" s="1"/>
  <c r="W306" i="27"/>
  <c r="W305" i="27" s="1"/>
  <c r="BK306" i="27"/>
  <c r="BK305" i="27" s="1"/>
  <c r="N305" i="27" s="1"/>
  <c r="N99" i="27" s="1"/>
  <c r="N306" i="27"/>
  <c r="BE306" i="27" s="1"/>
  <c r="BI304" i="27"/>
  <c r="BH304" i="27"/>
  <c r="BG304" i="27"/>
  <c r="BF304" i="27"/>
  <c r="AA304" i="27"/>
  <c r="Y304" i="27"/>
  <c r="W304" i="27"/>
  <c r="BK304" i="27"/>
  <c r="N304" i="27"/>
  <c r="BE304" i="27" s="1"/>
  <c r="BI295" i="27"/>
  <c r="BH295" i="27"/>
  <c r="BG295" i="27"/>
  <c r="BF295" i="27"/>
  <c r="AA295" i="27"/>
  <c r="Y295" i="27"/>
  <c r="W295" i="27"/>
  <c r="BK295" i="27"/>
  <c r="N295" i="27"/>
  <c r="BE295" i="27" s="1"/>
  <c r="BI286" i="27"/>
  <c r="BH286" i="27"/>
  <c r="BG286" i="27"/>
  <c r="BF286" i="27"/>
  <c r="AA286" i="27"/>
  <c r="AA285" i="27" s="1"/>
  <c r="Y286" i="27"/>
  <c r="Y285" i="27" s="1"/>
  <c r="W286" i="27"/>
  <c r="W285" i="27" s="1"/>
  <c r="W284" i="27" s="1"/>
  <c r="BK286" i="27"/>
  <c r="BK285" i="27" s="1"/>
  <c r="N286" i="27"/>
  <c r="BE286" i="27" s="1"/>
  <c r="BI283" i="27"/>
  <c r="BH283" i="27"/>
  <c r="BG283" i="27"/>
  <c r="BF283" i="27"/>
  <c r="AA283" i="27"/>
  <c r="AA282" i="27" s="1"/>
  <c r="Y283" i="27"/>
  <c r="Y282" i="27" s="1"/>
  <c r="W283" i="27"/>
  <c r="W282" i="27" s="1"/>
  <c r="BK283" i="27"/>
  <c r="BK282" i="27" s="1"/>
  <c r="N282" i="27" s="1"/>
  <c r="N96" i="27" s="1"/>
  <c r="N283" i="27"/>
  <c r="BE283" i="27" s="1"/>
  <c r="BI280" i="27"/>
  <c r="BH280" i="27"/>
  <c r="BG280" i="27"/>
  <c r="BF280" i="27"/>
  <c r="AA280" i="27"/>
  <c r="AA279" i="27" s="1"/>
  <c r="Y280" i="27"/>
  <c r="Y279" i="27" s="1"/>
  <c r="W280" i="27"/>
  <c r="W279" i="27" s="1"/>
  <c r="BK280" i="27"/>
  <c r="BK279" i="27" s="1"/>
  <c r="N279" i="27" s="1"/>
  <c r="N95" i="27" s="1"/>
  <c r="N280" i="27"/>
  <c r="BE280" i="27" s="1"/>
  <c r="BI278" i="27"/>
  <c r="BH278" i="27"/>
  <c r="BG278" i="27"/>
  <c r="BF278" i="27"/>
  <c r="AA278" i="27"/>
  <c r="Y278" i="27"/>
  <c r="W278" i="27"/>
  <c r="BK278" i="27"/>
  <c r="N278" i="27"/>
  <c r="BE278" i="27" s="1"/>
  <c r="BI276" i="27"/>
  <c r="BH276" i="27"/>
  <c r="BG276" i="27"/>
  <c r="BF276" i="27"/>
  <c r="AA276" i="27"/>
  <c r="Y276" i="27"/>
  <c r="W276" i="27"/>
  <c r="BK276" i="27"/>
  <c r="N276" i="27"/>
  <c r="BE276" i="27" s="1"/>
  <c r="BI274" i="27"/>
  <c r="BH274" i="27"/>
  <c r="BG274" i="27"/>
  <c r="BF274" i="27"/>
  <c r="AA274" i="27"/>
  <c r="Y274" i="27"/>
  <c r="W274" i="27"/>
  <c r="BK274" i="27"/>
  <c r="N274" i="27"/>
  <c r="BE274" i="27" s="1"/>
  <c r="BI272" i="27"/>
  <c r="BH272" i="27"/>
  <c r="BG272" i="27"/>
  <c r="BF272" i="27"/>
  <c r="AA272" i="27"/>
  <c r="AA271" i="27" s="1"/>
  <c r="Y272" i="27"/>
  <c r="Y271" i="27" s="1"/>
  <c r="W272" i="27"/>
  <c r="W271" i="27" s="1"/>
  <c r="BK272" i="27"/>
  <c r="BK271" i="27" s="1"/>
  <c r="N271" i="27" s="1"/>
  <c r="N94" i="27" s="1"/>
  <c r="N272" i="27"/>
  <c r="BE272" i="27" s="1"/>
  <c r="BI270" i="27"/>
  <c r="BH270" i="27"/>
  <c r="BG270" i="27"/>
  <c r="BF270" i="27"/>
  <c r="AA270" i="27"/>
  <c r="Y270" i="27"/>
  <c r="W270" i="27"/>
  <c r="BK270" i="27"/>
  <c r="N270" i="27"/>
  <c r="BE270" i="27" s="1"/>
  <c r="BI268" i="27"/>
  <c r="BH268" i="27"/>
  <c r="BG268" i="27"/>
  <c r="BF268" i="27"/>
  <c r="AA268" i="27"/>
  <c r="Y268" i="27"/>
  <c r="W268" i="27"/>
  <c r="BK268" i="27"/>
  <c r="N268" i="27"/>
  <c r="BE268" i="27" s="1"/>
  <c r="BI266" i="27"/>
  <c r="BH266" i="27"/>
  <c r="BG266" i="27"/>
  <c r="BF266" i="27"/>
  <c r="AA266" i="27"/>
  <c r="Y266" i="27"/>
  <c r="W266" i="27"/>
  <c r="BK266" i="27"/>
  <c r="N266" i="27"/>
  <c r="BE266" i="27" s="1"/>
  <c r="BI265" i="27"/>
  <c r="BH265" i="27"/>
  <c r="BG265" i="27"/>
  <c r="BF265" i="27"/>
  <c r="AA265" i="27"/>
  <c r="Y265" i="27"/>
  <c r="W265" i="27"/>
  <c r="BK265" i="27"/>
  <c r="N265" i="27"/>
  <c r="BE265" i="27" s="1"/>
  <c r="BI264" i="27"/>
  <c r="BH264" i="27"/>
  <c r="BG264" i="27"/>
  <c r="BF264" i="27"/>
  <c r="AA264" i="27"/>
  <c r="Y264" i="27"/>
  <c r="W264" i="27"/>
  <c r="BK264" i="27"/>
  <c r="N264" i="27"/>
  <c r="BE264" i="27" s="1"/>
  <c r="BI263" i="27"/>
  <c r="BH263" i="27"/>
  <c r="BG263" i="27"/>
  <c r="BF263" i="27"/>
  <c r="BE263" i="27"/>
  <c r="AA263" i="27"/>
  <c r="Y263" i="27"/>
  <c r="W263" i="27"/>
  <c r="BK263" i="27"/>
  <c r="N263" i="27"/>
  <c r="BI262" i="27"/>
  <c r="BH262" i="27"/>
  <c r="BG262" i="27"/>
  <c r="BF262" i="27"/>
  <c r="BE262" i="27"/>
  <c r="AA262" i="27"/>
  <c r="Y262" i="27"/>
  <c r="W262" i="27"/>
  <c r="BK262" i="27"/>
  <c r="N262" i="27"/>
  <c r="BI261" i="27"/>
  <c r="BH261" i="27"/>
  <c r="BG261" i="27"/>
  <c r="BF261" i="27"/>
  <c r="BE261" i="27"/>
  <c r="AA261" i="27"/>
  <c r="Y261" i="27"/>
  <c r="W261" i="27"/>
  <c r="BK261" i="27"/>
  <c r="N261" i="27"/>
  <c r="BI260" i="27"/>
  <c r="BH260" i="27"/>
  <c r="BG260" i="27"/>
  <c r="BF260" i="27"/>
  <c r="BE260" i="27"/>
  <c r="AA260" i="27"/>
  <c r="Y260" i="27"/>
  <c r="W260" i="27"/>
  <c r="BK260" i="27"/>
  <c r="N260" i="27"/>
  <c r="BI258" i="27"/>
  <c r="BH258" i="27"/>
  <c r="BG258" i="27"/>
  <c r="BF258" i="27"/>
  <c r="BE258" i="27"/>
  <c r="AA258" i="27"/>
  <c r="Y258" i="27"/>
  <c r="W258" i="27"/>
  <c r="BK258" i="27"/>
  <c r="N258" i="27"/>
  <c r="BI257" i="27"/>
  <c r="BH257" i="27"/>
  <c r="BG257" i="27"/>
  <c r="BF257" i="27"/>
  <c r="BE257" i="27"/>
  <c r="AA257" i="27"/>
  <c r="Y257" i="27"/>
  <c r="W257" i="27"/>
  <c r="BK257" i="27"/>
  <c r="N257" i="27"/>
  <c r="BI256" i="27"/>
  <c r="BH256" i="27"/>
  <c r="BG256" i="27"/>
  <c r="BF256" i="27"/>
  <c r="BE256" i="27"/>
  <c r="AA256" i="27"/>
  <c r="Y256" i="27"/>
  <c r="W256" i="27"/>
  <c r="BK256" i="27"/>
  <c r="N256" i="27"/>
  <c r="BI255" i="27"/>
  <c r="BH255" i="27"/>
  <c r="BG255" i="27"/>
  <c r="BF255" i="27"/>
  <c r="BE255" i="27"/>
  <c r="AA255" i="27"/>
  <c r="Y255" i="27"/>
  <c r="W255" i="27"/>
  <c r="BK255" i="27"/>
  <c r="N255" i="27"/>
  <c r="BI253" i="27"/>
  <c r="BH253" i="27"/>
  <c r="BG253" i="27"/>
  <c r="BF253" i="27"/>
  <c r="BE253" i="27"/>
  <c r="AA253" i="27"/>
  <c r="Y253" i="27"/>
  <c r="W253" i="27"/>
  <c r="BK253" i="27"/>
  <c r="N253" i="27"/>
  <c r="BI251" i="27"/>
  <c r="BH251" i="27"/>
  <c r="BG251" i="27"/>
  <c r="BF251" i="27"/>
  <c r="BE251" i="27"/>
  <c r="AA251" i="27"/>
  <c r="AA250" i="27" s="1"/>
  <c r="Y251" i="27"/>
  <c r="Y250" i="27" s="1"/>
  <c r="W251" i="27"/>
  <c r="W250" i="27" s="1"/>
  <c r="BK251" i="27"/>
  <c r="BK250" i="27" s="1"/>
  <c r="N250" i="27" s="1"/>
  <c r="N93" i="27" s="1"/>
  <c r="N251" i="27"/>
  <c r="BI249" i="27"/>
  <c r="BH249" i="27"/>
  <c r="BG249" i="27"/>
  <c r="BF249" i="27"/>
  <c r="AA249" i="27"/>
  <c r="AA248" i="27" s="1"/>
  <c r="Y249" i="27"/>
  <c r="Y248" i="27" s="1"/>
  <c r="W249" i="27"/>
  <c r="W248" i="27" s="1"/>
  <c r="BK249" i="27"/>
  <c r="BK248" i="27" s="1"/>
  <c r="N248" i="27" s="1"/>
  <c r="N92" i="27" s="1"/>
  <c r="N249" i="27"/>
  <c r="BE249" i="27" s="1"/>
  <c r="BI246" i="27"/>
  <c r="BH246" i="27"/>
  <c r="BG246" i="27"/>
  <c r="BF246" i="27"/>
  <c r="AA246" i="27"/>
  <c r="Y246" i="27"/>
  <c r="W246" i="27"/>
  <c r="BK246" i="27"/>
  <c r="N246" i="27"/>
  <c r="BE246" i="27" s="1"/>
  <c r="BI236" i="27"/>
  <c r="BH236" i="27"/>
  <c r="BG236" i="27"/>
  <c r="BF236" i="27"/>
  <c r="AA236" i="27"/>
  <c r="Y236" i="27"/>
  <c r="W236" i="27"/>
  <c r="BK236" i="27"/>
  <c r="N236" i="27"/>
  <c r="BE236" i="27" s="1"/>
  <c r="BI235" i="27"/>
  <c r="BH235" i="27"/>
  <c r="BG235" i="27"/>
  <c r="BF235" i="27"/>
  <c r="AA235" i="27"/>
  <c r="Y235" i="27"/>
  <c r="W235" i="27"/>
  <c r="BK235" i="27"/>
  <c r="N235" i="27"/>
  <c r="BE235" i="27" s="1"/>
  <c r="BI234" i="27"/>
  <c r="BH234" i="27"/>
  <c r="BG234" i="27"/>
  <c r="BF234" i="27"/>
  <c r="AA234" i="27"/>
  <c r="Y234" i="27"/>
  <c r="W234" i="27"/>
  <c r="BK234" i="27"/>
  <c r="N234" i="27"/>
  <c r="BE234" i="27" s="1"/>
  <c r="BI233" i="27"/>
  <c r="BH233" i="27"/>
  <c r="BG233" i="27"/>
  <c r="BF233" i="27"/>
  <c r="AA233" i="27"/>
  <c r="Y233" i="27"/>
  <c r="W233" i="27"/>
  <c r="BK233" i="27"/>
  <c r="N233" i="27"/>
  <c r="BE233" i="27" s="1"/>
  <c r="BI198" i="27"/>
  <c r="BH198" i="27"/>
  <c r="BG198" i="27"/>
  <c r="BF198" i="27"/>
  <c r="AA198" i="27"/>
  <c r="Y198" i="27"/>
  <c r="W198" i="27"/>
  <c r="BK198" i="27"/>
  <c r="N198" i="27"/>
  <c r="BE198" i="27" s="1"/>
  <c r="BI161" i="27"/>
  <c r="BH161" i="27"/>
  <c r="BG161" i="27"/>
  <c r="BF161" i="27"/>
  <c r="AA161" i="27"/>
  <c r="Y161" i="27"/>
  <c r="W161" i="27"/>
  <c r="BK161" i="27"/>
  <c r="N161" i="27"/>
  <c r="BE161" i="27" s="1"/>
  <c r="BI156" i="27"/>
  <c r="BH156" i="27"/>
  <c r="BG156" i="27"/>
  <c r="BF156" i="27"/>
  <c r="AA156" i="27"/>
  <c r="AA155" i="27" s="1"/>
  <c r="Y156" i="27"/>
  <c r="W156" i="27"/>
  <c r="W155" i="27" s="1"/>
  <c r="BK156" i="27"/>
  <c r="N156" i="27"/>
  <c r="BE156" i="27" s="1"/>
  <c r="BI154" i="27"/>
  <c r="BH154" i="27"/>
  <c r="BG154" i="27"/>
  <c r="BF154" i="27"/>
  <c r="AA154" i="27"/>
  <c r="Y154" i="27"/>
  <c r="W154" i="27"/>
  <c r="BK154" i="27"/>
  <c r="N154" i="27"/>
  <c r="BE154" i="27" s="1"/>
  <c r="BI152" i="27"/>
  <c r="BH152" i="27"/>
  <c r="BG152" i="27"/>
  <c r="BF152" i="27"/>
  <c r="AA152" i="27"/>
  <c r="Y152" i="27"/>
  <c r="W152" i="27"/>
  <c r="BK152" i="27"/>
  <c r="N152" i="27"/>
  <c r="BE152" i="27" s="1"/>
  <c r="BI151" i="27"/>
  <c r="BH151" i="27"/>
  <c r="BG151" i="27"/>
  <c r="BF151" i="27"/>
  <c r="AA151" i="27"/>
  <c r="Y151" i="27"/>
  <c r="W151" i="27"/>
  <c r="BK151" i="27"/>
  <c r="N151" i="27"/>
  <c r="BE151" i="27" s="1"/>
  <c r="BI150" i="27"/>
  <c r="BH150" i="27"/>
  <c r="BG150" i="27"/>
  <c r="BF150" i="27"/>
  <c r="AA150" i="27"/>
  <c r="Y150" i="27"/>
  <c r="W150" i="27"/>
  <c r="BK150" i="27"/>
  <c r="N150" i="27"/>
  <c r="BE150" i="27" s="1"/>
  <c r="BI148" i="27"/>
  <c r="BH148" i="27"/>
  <c r="BG148" i="27"/>
  <c r="BF148" i="27"/>
  <c r="AA148" i="27"/>
  <c r="Y148" i="27"/>
  <c r="W148" i="27"/>
  <c r="BK148" i="27"/>
  <c r="N148" i="27"/>
  <c r="BE148" i="27" s="1"/>
  <c r="BI145" i="27"/>
  <c r="BH145" i="27"/>
  <c r="BG145" i="27"/>
  <c r="BF145" i="27"/>
  <c r="AA145" i="27"/>
  <c r="Y145" i="27"/>
  <c r="W145" i="27"/>
  <c r="BK145" i="27"/>
  <c r="N145" i="27"/>
  <c r="BE145" i="27" s="1"/>
  <c r="BI144" i="27"/>
  <c r="BH144" i="27"/>
  <c r="BG144" i="27"/>
  <c r="BF144" i="27"/>
  <c r="AA144" i="27"/>
  <c r="Y144" i="27"/>
  <c r="W144" i="27"/>
  <c r="BK144" i="27"/>
  <c r="N144" i="27"/>
  <c r="BE144" i="27" s="1"/>
  <c r="BI143" i="27"/>
  <c r="BH143" i="27"/>
  <c r="BG143" i="27"/>
  <c r="BF143" i="27"/>
  <c r="AA143" i="27"/>
  <c r="Y143" i="27"/>
  <c r="W143" i="27"/>
  <c r="BK143" i="27"/>
  <c r="N143" i="27"/>
  <c r="BE143" i="27" s="1"/>
  <c r="BI142" i="27"/>
  <c r="BH142" i="27"/>
  <c r="BG142" i="27"/>
  <c r="BF142" i="27"/>
  <c r="AA142" i="27"/>
  <c r="Y142" i="27"/>
  <c r="W142" i="27"/>
  <c r="BK142" i="27"/>
  <c r="N142" i="27"/>
  <c r="BE142" i="27" s="1"/>
  <c r="BI129" i="27"/>
  <c r="H36" i="27" s="1"/>
  <c r="BD113" i="1" s="1"/>
  <c r="BH129" i="27"/>
  <c r="BG129" i="27"/>
  <c r="H34" i="27" s="1"/>
  <c r="BB113" i="1" s="1"/>
  <c r="BF129" i="27"/>
  <c r="AA129" i="27"/>
  <c r="AA128" i="27" s="1"/>
  <c r="AA127" i="27" s="1"/>
  <c r="Y129" i="27"/>
  <c r="Y128" i="27" s="1"/>
  <c r="W129" i="27"/>
  <c r="W128" i="27" s="1"/>
  <c r="W127" i="27" s="1"/>
  <c r="W126" i="27" s="1"/>
  <c r="AU113" i="1" s="1"/>
  <c r="BK129" i="27"/>
  <c r="BK128" i="27" s="1"/>
  <c r="N129" i="27"/>
  <c r="BE129" i="27" s="1"/>
  <c r="M123" i="27"/>
  <c r="M122" i="27"/>
  <c r="F122" i="27"/>
  <c r="F120" i="27"/>
  <c r="F118" i="27"/>
  <c r="M28" i="27"/>
  <c r="AS113" i="1" s="1"/>
  <c r="M84" i="27"/>
  <c r="M83" i="27"/>
  <c r="F83" i="27"/>
  <c r="F81" i="27"/>
  <c r="F79" i="27"/>
  <c r="O15" i="27"/>
  <c r="E15" i="27"/>
  <c r="F84" i="27" s="1"/>
  <c r="O14" i="27"/>
  <c r="O9" i="27"/>
  <c r="M120" i="27" s="1"/>
  <c r="F6" i="27"/>
  <c r="F78" i="27" s="1"/>
  <c r="AY112" i="1"/>
  <c r="AX112" i="1"/>
  <c r="BI203" i="26"/>
  <c r="BH203" i="26"/>
  <c r="BG203" i="26"/>
  <c r="BF203" i="26"/>
  <c r="AA203" i="26"/>
  <c r="Y203" i="26"/>
  <c r="W203" i="26"/>
  <c r="BK203" i="26"/>
  <c r="N203" i="26"/>
  <c r="BE203" i="26" s="1"/>
  <c r="BI202" i="26"/>
  <c r="BH202" i="26"/>
  <c r="BG202" i="26"/>
  <c r="BF202" i="26"/>
  <c r="AA202" i="26"/>
  <c r="Y202" i="26"/>
  <c r="W202" i="26"/>
  <c r="BK202" i="26"/>
  <c r="N202" i="26"/>
  <c r="BE202" i="26" s="1"/>
  <c r="BI201" i="26"/>
  <c r="BH201" i="26"/>
  <c r="BG201" i="26"/>
  <c r="BF201" i="26"/>
  <c r="AA201" i="26"/>
  <c r="Y201" i="26"/>
  <c r="W201" i="26"/>
  <c r="BK201" i="26"/>
  <c r="N201" i="26"/>
  <c r="BE201" i="26" s="1"/>
  <c r="BI200" i="26"/>
  <c r="BH200" i="26"/>
  <c r="BG200" i="26"/>
  <c r="BF200" i="26"/>
  <c r="AA200" i="26"/>
  <c r="Y200" i="26"/>
  <c r="W200" i="26"/>
  <c r="BK200" i="26"/>
  <c r="N200" i="26"/>
  <c r="BE200" i="26" s="1"/>
  <c r="BI199" i="26"/>
  <c r="BH199" i="26"/>
  <c r="BG199" i="26"/>
  <c r="BF199" i="26"/>
  <c r="AA199" i="26"/>
  <c r="Y199" i="26"/>
  <c r="W199" i="26"/>
  <c r="BK199" i="26"/>
  <c r="N199" i="26"/>
  <c r="BE199" i="26" s="1"/>
  <c r="BI198" i="26"/>
  <c r="BH198" i="26"/>
  <c r="BG198" i="26"/>
  <c r="BF198" i="26"/>
  <c r="AA198" i="26"/>
  <c r="Y198" i="26"/>
  <c r="W198" i="26"/>
  <c r="BK198" i="26"/>
  <c r="N198" i="26"/>
  <c r="BE198" i="26" s="1"/>
  <c r="BI197" i="26"/>
  <c r="BH197" i="26"/>
  <c r="BG197" i="26"/>
  <c r="BF197" i="26"/>
  <c r="AA197" i="26"/>
  <c r="Y197" i="26"/>
  <c r="W197" i="26"/>
  <c r="BK197" i="26"/>
  <c r="N197" i="26"/>
  <c r="BE197" i="26" s="1"/>
  <c r="BI196" i="26"/>
  <c r="BH196" i="26"/>
  <c r="BG196" i="26"/>
  <c r="BF196" i="26"/>
  <c r="AA196" i="26"/>
  <c r="Y196" i="26"/>
  <c r="W196" i="26"/>
  <c r="BK196" i="26"/>
  <c r="N196" i="26"/>
  <c r="BE196" i="26" s="1"/>
  <c r="BI195" i="26"/>
  <c r="BH195" i="26"/>
  <c r="BG195" i="26"/>
  <c r="BF195" i="26"/>
  <c r="AA195" i="26"/>
  <c r="Y195" i="26"/>
  <c r="W195" i="26"/>
  <c r="BK195" i="26"/>
  <c r="N195" i="26"/>
  <c r="BE195" i="26" s="1"/>
  <c r="BI194" i="26"/>
  <c r="BH194" i="26"/>
  <c r="BG194" i="26"/>
  <c r="BF194" i="26"/>
  <c r="AA194" i="26"/>
  <c r="Y194" i="26"/>
  <c r="W194" i="26"/>
  <c r="BK194" i="26"/>
  <c r="N194" i="26"/>
  <c r="BE194" i="26" s="1"/>
  <c r="BI193" i="26"/>
  <c r="BH193" i="26"/>
  <c r="BG193" i="26"/>
  <c r="BF193" i="26"/>
  <c r="AA193" i="26"/>
  <c r="Y193" i="26"/>
  <c r="W193" i="26"/>
  <c r="BK193" i="26"/>
  <c r="N193" i="26"/>
  <c r="BE193" i="26" s="1"/>
  <c r="BI192" i="26"/>
  <c r="BH192" i="26"/>
  <c r="BG192" i="26"/>
  <c r="BF192" i="26"/>
  <c r="AA192" i="26"/>
  <c r="Y192" i="26"/>
  <c r="W192" i="26"/>
  <c r="BK192" i="26"/>
  <c r="N192" i="26"/>
  <c r="BE192" i="26" s="1"/>
  <c r="BI191" i="26"/>
  <c r="BH191" i="26"/>
  <c r="BG191" i="26"/>
  <c r="BF191" i="26"/>
  <c r="AA191" i="26"/>
  <c r="Y191" i="26"/>
  <c r="W191" i="26"/>
  <c r="BK191" i="26"/>
  <c r="N191" i="26"/>
  <c r="BE191" i="26" s="1"/>
  <c r="BI190" i="26"/>
  <c r="BH190" i="26"/>
  <c r="BG190" i="26"/>
  <c r="BF190" i="26"/>
  <c r="AA190" i="26"/>
  <c r="Y190" i="26"/>
  <c r="W190" i="26"/>
  <c r="BK190" i="26"/>
  <c r="N190" i="26"/>
  <c r="BE190" i="26" s="1"/>
  <c r="BI189" i="26"/>
  <c r="BH189" i="26"/>
  <c r="BG189" i="26"/>
  <c r="BF189" i="26"/>
  <c r="AA189" i="26"/>
  <c r="Y189" i="26"/>
  <c r="W189" i="26"/>
  <c r="BK189" i="26"/>
  <c r="N189" i="26"/>
  <c r="BE189" i="26" s="1"/>
  <c r="BI188" i="26"/>
  <c r="BH188" i="26"/>
  <c r="BG188" i="26"/>
  <c r="BF188" i="26"/>
  <c r="AA188" i="26"/>
  <c r="Y188" i="26"/>
  <c r="W188" i="26"/>
  <c r="BK188" i="26"/>
  <c r="N188" i="26"/>
  <c r="BE188" i="26" s="1"/>
  <c r="BI187" i="26"/>
  <c r="BH187" i="26"/>
  <c r="BG187" i="26"/>
  <c r="BF187" i="26"/>
  <c r="AA187" i="26"/>
  <c r="Y187" i="26"/>
  <c r="W187" i="26"/>
  <c r="BK187" i="26"/>
  <c r="N187" i="26"/>
  <c r="BE187" i="26" s="1"/>
  <c r="BI186" i="26"/>
  <c r="BH186" i="26"/>
  <c r="BG186" i="26"/>
  <c r="BF186" i="26"/>
  <c r="AA186" i="26"/>
  <c r="Y186" i="26"/>
  <c r="W186" i="26"/>
  <c r="BK186" i="26"/>
  <c r="N186" i="26"/>
  <c r="BE186" i="26" s="1"/>
  <c r="BI185" i="26"/>
  <c r="BH185" i="26"/>
  <c r="BG185" i="26"/>
  <c r="BF185" i="26"/>
  <c r="BE185" i="26"/>
  <c r="AA185" i="26"/>
  <c r="Y185" i="26"/>
  <c r="W185" i="26"/>
  <c r="BK185" i="26"/>
  <c r="N185" i="26"/>
  <c r="BI184" i="26"/>
  <c r="BH184" i="26"/>
  <c r="BG184" i="26"/>
  <c r="BF184" i="26"/>
  <c r="BE184" i="26"/>
  <c r="AA184" i="26"/>
  <c r="Y184" i="26"/>
  <c r="W184" i="26"/>
  <c r="BK184" i="26"/>
  <c r="N184" i="26"/>
  <c r="BI183" i="26"/>
  <c r="BH183" i="26"/>
  <c r="BG183" i="26"/>
  <c r="BF183" i="26"/>
  <c r="BE183" i="26"/>
  <c r="AA183" i="26"/>
  <c r="Y183" i="26"/>
  <c r="W183" i="26"/>
  <c r="BK183" i="26"/>
  <c r="N183" i="26"/>
  <c r="BI182" i="26"/>
  <c r="BH182" i="26"/>
  <c r="BG182" i="26"/>
  <c r="BF182" i="26"/>
  <c r="BE182" i="26"/>
  <c r="AA182" i="26"/>
  <c r="Y182" i="26"/>
  <c r="W182" i="26"/>
  <c r="BK182" i="26"/>
  <c r="N182" i="26"/>
  <c r="BI181" i="26"/>
  <c r="BH181" i="26"/>
  <c r="BG181" i="26"/>
  <c r="BF181" i="26"/>
  <c r="BE181" i="26"/>
  <c r="AA181" i="26"/>
  <c r="Y181" i="26"/>
  <c r="W181" i="26"/>
  <c r="BK181" i="26"/>
  <c r="N181" i="26"/>
  <c r="BI180" i="26"/>
  <c r="BH180" i="26"/>
  <c r="BG180" i="26"/>
  <c r="BF180" i="26"/>
  <c r="BE180" i="26"/>
  <c r="AA180" i="26"/>
  <c r="Y180" i="26"/>
  <c r="W180" i="26"/>
  <c r="BK180" i="26"/>
  <c r="N180" i="26"/>
  <c r="BI179" i="26"/>
  <c r="BH179" i="26"/>
  <c r="BG179" i="26"/>
  <c r="BF179" i="26"/>
  <c r="BE179" i="26"/>
  <c r="AA179" i="26"/>
  <c r="Y179" i="26"/>
  <c r="W179" i="26"/>
  <c r="BK179" i="26"/>
  <c r="N179" i="26"/>
  <c r="BI178" i="26"/>
  <c r="BH178" i="26"/>
  <c r="BG178" i="26"/>
  <c r="BF178" i="26"/>
  <c r="BE178" i="26"/>
  <c r="AA178" i="26"/>
  <c r="Y178" i="26"/>
  <c r="W178" i="26"/>
  <c r="BK178" i="26"/>
  <c r="N178" i="26"/>
  <c r="BI177" i="26"/>
  <c r="BH177" i="26"/>
  <c r="BG177" i="26"/>
  <c r="BF177" i="26"/>
  <c r="BE177" i="26"/>
  <c r="AA177" i="26"/>
  <c r="Y177" i="26"/>
  <c r="W177" i="26"/>
  <c r="BK177" i="26"/>
  <c r="N177" i="26"/>
  <c r="BI176" i="26"/>
  <c r="BH176" i="26"/>
  <c r="BG176" i="26"/>
  <c r="BF176" i="26"/>
  <c r="BE176" i="26"/>
  <c r="AA176" i="26"/>
  <c r="Y176" i="26"/>
  <c r="W176" i="26"/>
  <c r="BK176" i="26"/>
  <c r="N176" i="26"/>
  <c r="BI175" i="26"/>
  <c r="BH175" i="26"/>
  <c r="BG175" i="26"/>
  <c r="BF175" i="26"/>
  <c r="BE175" i="26"/>
  <c r="AA175" i="26"/>
  <c r="Y175" i="26"/>
  <c r="W175" i="26"/>
  <c r="BK175" i="26"/>
  <c r="N175" i="26"/>
  <c r="BI174" i="26"/>
  <c r="BH174" i="26"/>
  <c r="BG174" i="26"/>
  <c r="BF174" i="26"/>
  <c r="BE174" i="26"/>
  <c r="AA174" i="26"/>
  <c r="Y174" i="26"/>
  <c r="W174" i="26"/>
  <c r="BK174" i="26"/>
  <c r="N174" i="26"/>
  <c r="BI173" i="26"/>
  <c r="BH173" i="26"/>
  <c r="BG173" i="26"/>
  <c r="BF173" i="26"/>
  <c r="BE173" i="26"/>
  <c r="AA173" i="26"/>
  <c r="Y173" i="26"/>
  <c r="W173" i="26"/>
  <c r="BK173" i="26"/>
  <c r="N173" i="26"/>
  <c r="BI172" i="26"/>
  <c r="BH172" i="26"/>
  <c r="BG172" i="26"/>
  <c r="BF172" i="26"/>
  <c r="BE172" i="26"/>
  <c r="AA172" i="26"/>
  <c r="Y172" i="26"/>
  <c r="W172" i="26"/>
  <c r="BK172" i="26"/>
  <c r="N172" i="26"/>
  <c r="BI171" i="26"/>
  <c r="BH171" i="26"/>
  <c r="BG171" i="26"/>
  <c r="BF171" i="26"/>
  <c r="BE171" i="26"/>
  <c r="AA171" i="26"/>
  <c r="Y171" i="26"/>
  <c r="W171" i="26"/>
  <c r="BK171" i="26"/>
  <c r="N171" i="26"/>
  <c r="BI170" i="26"/>
  <c r="BH170" i="26"/>
  <c r="BG170" i="26"/>
  <c r="BF170" i="26"/>
  <c r="BE170" i="26"/>
  <c r="AA170" i="26"/>
  <c r="Y170" i="26"/>
  <c r="W170" i="26"/>
  <c r="BK170" i="26"/>
  <c r="N170" i="26"/>
  <c r="BI169" i="26"/>
  <c r="BH169" i="26"/>
  <c r="BG169" i="26"/>
  <c r="BF169" i="26"/>
  <c r="BE169" i="26"/>
  <c r="AA169" i="26"/>
  <c r="Y169" i="26"/>
  <c r="W169" i="26"/>
  <c r="BK169" i="26"/>
  <c r="N169" i="26"/>
  <c r="BI168" i="26"/>
  <c r="BH168" i="26"/>
  <c r="BG168" i="26"/>
  <c r="BF168" i="26"/>
  <c r="BE168" i="26"/>
  <c r="AA168" i="26"/>
  <c r="Y168" i="26"/>
  <c r="W168" i="26"/>
  <c r="BK168" i="26"/>
  <c r="N168" i="26"/>
  <c r="BI167" i="26"/>
  <c r="BH167" i="26"/>
  <c r="BG167" i="26"/>
  <c r="BF167" i="26"/>
  <c r="BE167" i="26"/>
  <c r="AA167" i="26"/>
  <c r="Y167" i="26"/>
  <c r="W167" i="26"/>
  <c r="BK167" i="26"/>
  <c r="N167" i="26"/>
  <c r="BI166" i="26"/>
  <c r="BH166" i="26"/>
  <c r="BG166" i="26"/>
  <c r="BF166" i="26"/>
  <c r="BE166" i="26"/>
  <c r="AA166" i="26"/>
  <c r="Y166" i="26"/>
  <c r="W166" i="26"/>
  <c r="BK166" i="26"/>
  <c r="N166" i="26"/>
  <c r="BI165" i="26"/>
  <c r="BH165" i="26"/>
  <c r="BG165" i="26"/>
  <c r="BF165" i="26"/>
  <c r="BE165" i="26"/>
  <c r="AA165" i="26"/>
  <c r="Y165" i="26"/>
  <c r="W165" i="26"/>
  <c r="BK165" i="26"/>
  <c r="N165" i="26"/>
  <c r="BI164" i="26"/>
  <c r="BH164" i="26"/>
  <c r="BG164" i="26"/>
  <c r="BF164" i="26"/>
  <c r="BE164" i="26"/>
  <c r="AA164" i="26"/>
  <c r="Y164" i="26"/>
  <c r="W164" i="26"/>
  <c r="BK164" i="26"/>
  <c r="N164" i="26"/>
  <c r="BI163" i="26"/>
  <c r="BH163" i="26"/>
  <c r="BG163" i="26"/>
  <c r="BF163" i="26"/>
  <c r="BE163" i="26"/>
  <c r="AA163" i="26"/>
  <c r="Y163" i="26"/>
  <c r="W163" i="26"/>
  <c r="BK163" i="26"/>
  <c r="N163" i="26"/>
  <c r="BI162" i="26"/>
  <c r="BH162" i="26"/>
  <c r="BG162" i="26"/>
  <c r="BF162" i="26"/>
  <c r="BE162" i="26"/>
  <c r="AA162" i="26"/>
  <c r="Y162" i="26"/>
  <c r="W162" i="26"/>
  <c r="BK162" i="26"/>
  <c r="N162" i="26"/>
  <c r="BI161" i="26"/>
  <c r="BH161" i="26"/>
  <c r="BG161" i="26"/>
  <c r="BF161" i="26"/>
  <c r="BE161" i="26"/>
  <c r="AA161" i="26"/>
  <c r="Y161" i="26"/>
  <c r="W161" i="26"/>
  <c r="BK161" i="26"/>
  <c r="N161" i="26"/>
  <c r="BI160" i="26"/>
  <c r="BH160" i="26"/>
  <c r="BG160" i="26"/>
  <c r="BF160" i="26"/>
  <c r="BE160" i="26"/>
  <c r="AA160" i="26"/>
  <c r="Y160" i="26"/>
  <c r="W160" i="26"/>
  <c r="BK160" i="26"/>
  <c r="N160" i="26"/>
  <c r="BI159" i="26"/>
  <c r="BH159" i="26"/>
  <c r="BG159" i="26"/>
  <c r="BF159" i="26"/>
  <c r="BE159" i="26"/>
  <c r="AA159" i="26"/>
  <c r="Y159" i="26"/>
  <c r="W159" i="26"/>
  <c r="BK159" i="26"/>
  <c r="N159" i="26"/>
  <c r="BI158" i="26"/>
  <c r="BH158" i="26"/>
  <c r="BG158" i="26"/>
  <c r="BF158" i="26"/>
  <c r="BE158" i="26"/>
  <c r="AA158" i="26"/>
  <c r="Y158" i="26"/>
  <c r="W158" i="26"/>
  <c r="BK158" i="26"/>
  <c r="N158" i="26"/>
  <c r="BI157" i="26"/>
  <c r="BH157" i="26"/>
  <c r="BG157" i="26"/>
  <c r="BF157" i="26"/>
  <c r="BE157" i="26"/>
  <c r="AA157" i="26"/>
  <c r="Y157" i="26"/>
  <c r="W157" i="26"/>
  <c r="BK157" i="26"/>
  <c r="N157" i="26"/>
  <c r="BI156" i="26"/>
  <c r="BH156" i="26"/>
  <c r="BG156" i="26"/>
  <c r="BF156" i="26"/>
  <c r="BE156" i="26"/>
  <c r="AA156" i="26"/>
  <c r="Y156" i="26"/>
  <c r="W156" i="26"/>
  <c r="BK156" i="26"/>
  <c r="N156" i="26"/>
  <c r="BI155" i="26"/>
  <c r="BH155" i="26"/>
  <c r="BG155" i="26"/>
  <c r="BF155" i="26"/>
  <c r="BE155" i="26"/>
  <c r="AA155" i="26"/>
  <c r="Y155" i="26"/>
  <c r="W155" i="26"/>
  <c r="BK155" i="26"/>
  <c r="N155" i="26"/>
  <c r="BI154" i="26"/>
  <c r="BH154" i="26"/>
  <c r="BG154" i="26"/>
  <c r="BF154" i="26"/>
  <c r="BE154" i="26"/>
  <c r="AA154" i="26"/>
  <c r="Y154" i="26"/>
  <c r="W154" i="26"/>
  <c r="BK154" i="26"/>
  <c r="N154" i="26"/>
  <c r="BI153" i="26"/>
  <c r="BH153" i="26"/>
  <c r="BG153" i="26"/>
  <c r="BF153" i="26"/>
  <c r="BE153" i="26"/>
  <c r="AA153" i="26"/>
  <c r="Y153" i="26"/>
  <c r="W153" i="26"/>
  <c r="BK153" i="26"/>
  <c r="N153" i="26"/>
  <c r="BI152" i="26"/>
  <c r="BH152" i="26"/>
  <c r="BG152" i="26"/>
  <c r="BF152" i="26"/>
  <c r="BE152" i="26"/>
  <c r="AA152" i="26"/>
  <c r="AA151" i="26" s="1"/>
  <c r="Y152" i="26"/>
  <c r="Y151" i="26" s="1"/>
  <c r="W152" i="26"/>
  <c r="W151" i="26" s="1"/>
  <c r="BK152" i="26"/>
  <c r="BK151" i="26" s="1"/>
  <c r="N151" i="26" s="1"/>
  <c r="N91" i="26" s="1"/>
  <c r="N152" i="26"/>
  <c r="BI150" i="26"/>
  <c r="BH150" i="26"/>
  <c r="BG150" i="26"/>
  <c r="BF150" i="26"/>
  <c r="AA150" i="26"/>
  <c r="Y150" i="26"/>
  <c r="W150" i="26"/>
  <c r="BK150" i="26"/>
  <c r="N150" i="26"/>
  <c r="BE150" i="26" s="1"/>
  <c r="BI149" i="26"/>
  <c r="BH149" i="26"/>
  <c r="BG149" i="26"/>
  <c r="BF149" i="26"/>
  <c r="AA149" i="26"/>
  <c r="Y149" i="26"/>
  <c r="W149" i="26"/>
  <c r="BK149" i="26"/>
  <c r="N149" i="26"/>
  <c r="BE149" i="26" s="1"/>
  <c r="BI148" i="26"/>
  <c r="BH148" i="26"/>
  <c r="BG148" i="26"/>
  <c r="BF148" i="26"/>
  <c r="AA148" i="26"/>
  <c r="Y148" i="26"/>
  <c r="W148" i="26"/>
  <c r="BK148" i="26"/>
  <c r="N148" i="26"/>
  <c r="BE148" i="26" s="1"/>
  <c r="BI147" i="26"/>
  <c r="BH147" i="26"/>
  <c r="BG147" i="26"/>
  <c r="BF147" i="26"/>
  <c r="AA147" i="26"/>
  <c r="Y147" i="26"/>
  <c r="W147" i="26"/>
  <c r="BK147" i="26"/>
  <c r="N147" i="26"/>
  <c r="BE147" i="26" s="1"/>
  <c r="BI146" i="26"/>
  <c r="BH146" i="26"/>
  <c r="BG146" i="26"/>
  <c r="BF146" i="26"/>
  <c r="AA146" i="26"/>
  <c r="Y146" i="26"/>
  <c r="W146" i="26"/>
  <c r="BK146" i="26"/>
  <c r="N146" i="26"/>
  <c r="BE146" i="26" s="1"/>
  <c r="BI145" i="26"/>
  <c r="BH145" i="26"/>
  <c r="BG145" i="26"/>
  <c r="BF145" i="26"/>
  <c r="AA145" i="26"/>
  <c r="Y145" i="26"/>
  <c r="W145" i="26"/>
  <c r="BK145" i="26"/>
  <c r="N145" i="26"/>
  <c r="BE145" i="26" s="1"/>
  <c r="BI144" i="26"/>
  <c r="BH144" i="26"/>
  <c r="BG144" i="26"/>
  <c r="BF144" i="26"/>
  <c r="AA144" i="26"/>
  <c r="Y144" i="26"/>
  <c r="W144" i="26"/>
  <c r="BK144" i="26"/>
  <c r="N144" i="26"/>
  <c r="BE144" i="26" s="1"/>
  <c r="BI143" i="26"/>
  <c r="BH143" i="26"/>
  <c r="BG143" i="26"/>
  <c r="BF143" i="26"/>
  <c r="AA143" i="26"/>
  <c r="Y143" i="26"/>
  <c r="W143" i="26"/>
  <c r="BK143" i="26"/>
  <c r="N143" i="26"/>
  <c r="BE143" i="26" s="1"/>
  <c r="BI142" i="26"/>
  <c r="BH142" i="26"/>
  <c r="BG142" i="26"/>
  <c r="BF142" i="26"/>
  <c r="AA142" i="26"/>
  <c r="Y142" i="26"/>
  <c r="W142" i="26"/>
  <c r="BK142" i="26"/>
  <c r="N142" i="26"/>
  <c r="BE142" i="26" s="1"/>
  <c r="BI141" i="26"/>
  <c r="BH141" i="26"/>
  <c r="BG141" i="26"/>
  <c r="BF141" i="26"/>
  <c r="AA141" i="26"/>
  <c r="Y141" i="26"/>
  <c r="W141" i="26"/>
  <c r="BK141" i="26"/>
  <c r="N141" i="26"/>
  <c r="BE141" i="26" s="1"/>
  <c r="BI140" i="26"/>
  <c r="BH140" i="26"/>
  <c r="BG140" i="26"/>
  <c r="BF140" i="26"/>
  <c r="AA140" i="26"/>
  <c r="Y140" i="26"/>
  <c r="W140" i="26"/>
  <c r="BK140" i="26"/>
  <c r="N140" i="26"/>
  <c r="BE140" i="26" s="1"/>
  <c r="BI139" i="26"/>
  <c r="BH139" i="26"/>
  <c r="BG139" i="26"/>
  <c r="BF139" i="26"/>
  <c r="AA139" i="26"/>
  <c r="Y139" i="26"/>
  <c r="W139" i="26"/>
  <c r="BK139" i="26"/>
  <c r="N139" i="26"/>
  <c r="BE139" i="26" s="1"/>
  <c r="BI138" i="26"/>
  <c r="BH138" i="26"/>
  <c r="BG138" i="26"/>
  <c r="BF138" i="26"/>
  <c r="AA138" i="26"/>
  <c r="Y138" i="26"/>
  <c r="W138" i="26"/>
  <c r="BK138" i="26"/>
  <c r="N138" i="26"/>
  <c r="BE138" i="26" s="1"/>
  <c r="BI137" i="26"/>
  <c r="BH137" i="26"/>
  <c r="BG137" i="26"/>
  <c r="BF137" i="26"/>
  <c r="AA137" i="26"/>
  <c r="Y137" i="26"/>
  <c r="W137" i="26"/>
  <c r="BK137" i="26"/>
  <c r="N137" i="26"/>
  <c r="BE137" i="26" s="1"/>
  <c r="BI136" i="26"/>
  <c r="BH136" i="26"/>
  <c r="BG136" i="26"/>
  <c r="BF136" i="26"/>
  <c r="AA136" i="26"/>
  <c r="Y136" i="26"/>
  <c r="W136" i="26"/>
  <c r="BK136" i="26"/>
  <c r="N136" i="26"/>
  <c r="BE136" i="26" s="1"/>
  <c r="BI135" i="26"/>
  <c r="BH135" i="26"/>
  <c r="BG135" i="26"/>
  <c r="BF135" i="26"/>
  <c r="AA135" i="26"/>
  <c r="Y135" i="26"/>
  <c r="W135" i="26"/>
  <c r="BK135" i="26"/>
  <c r="N135" i="26"/>
  <c r="BE135" i="26" s="1"/>
  <c r="BI134" i="26"/>
  <c r="BH134" i="26"/>
  <c r="BG134" i="26"/>
  <c r="BF134" i="26"/>
  <c r="AA134" i="26"/>
  <c r="Y134" i="26"/>
  <c r="W134" i="26"/>
  <c r="BK134" i="26"/>
  <c r="N134" i="26"/>
  <c r="BE134" i="26" s="1"/>
  <c r="BI133" i="26"/>
  <c r="BH133" i="26"/>
  <c r="BG133" i="26"/>
  <c r="BF133" i="26"/>
  <c r="AA133" i="26"/>
  <c r="Y133" i="26"/>
  <c r="W133" i="26"/>
  <c r="BK133" i="26"/>
  <c r="N133" i="26"/>
  <c r="BE133" i="26" s="1"/>
  <c r="BI132" i="26"/>
  <c r="BH132" i="26"/>
  <c r="BG132" i="26"/>
  <c r="BF132" i="26"/>
  <c r="AA132" i="26"/>
  <c r="Y132" i="26"/>
  <c r="W132" i="26"/>
  <c r="BK132" i="26"/>
  <c r="N132" i="26"/>
  <c r="BE132" i="26" s="1"/>
  <c r="BI131" i="26"/>
  <c r="BH131" i="26"/>
  <c r="BG131" i="26"/>
  <c r="BF131" i="26"/>
  <c r="AA131" i="26"/>
  <c r="Y131" i="26"/>
  <c r="W131" i="26"/>
  <c r="BK131" i="26"/>
  <c r="N131" i="26"/>
  <c r="BE131" i="26" s="1"/>
  <c r="BI130" i="26"/>
  <c r="BH130" i="26"/>
  <c r="BG130" i="26"/>
  <c r="BF130" i="26"/>
  <c r="AA130" i="26"/>
  <c r="Y130" i="26"/>
  <c r="W130" i="26"/>
  <c r="BK130" i="26"/>
  <c r="N130" i="26"/>
  <c r="BE130" i="26" s="1"/>
  <c r="BI129" i="26"/>
  <c r="BH129" i="26"/>
  <c r="BG129" i="26"/>
  <c r="BF129" i="26"/>
  <c r="AA129" i="26"/>
  <c r="Y129" i="26"/>
  <c r="W129" i="26"/>
  <c r="BK129" i="26"/>
  <c r="N129" i="26"/>
  <c r="BE129" i="26" s="1"/>
  <c r="BI128" i="26"/>
  <c r="BH128" i="26"/>
  <c r="BG128" i="26"/>
  <c r="BF128" i="26"/>
  <c r="AA128" i="26"/>
  <c r="Y128" i="26"/>
  <c r="W128" i="26"/>
  <c r="BK128" i="26"/>
  <c r="N128" i="26"/>
  <c r="BE128" i="26" s="1"/>
  <c r="BI127" i="26"/>
  <c r="BH127" i="26"/>
  <c r="BG127" i="26"/>
  <c r="BF127" i="26"/>
  <c r="AA127" i="26"/>
  <c r="Y127" i="26"/>
  <c r="W127" i="26"/>
  <c r="BK127" i="26"/>
  <c r="N127" i="26"/>
  <c r="BE127" i="26" s="1"/>
  <c r="BI126" i="26"/>
  <c r="BH126" i="26"/>
  <c r="BG126" i="26"/>
  <c r="BF126" i="26"/>
  <c r="AA126" i="26"/>
  <c r="Y126" i="26"/>
  <c r="W126" i="26"/>
  <c r="BK126" i="26"/>
  <c r="N126" i="26"/>
  <c r="BE126" i="26" s="1"/>
  <c r="BI125" i="26"/>
  <c r="BH125" i="26"/>
  <c r="BG125" i="26"/>
  <c r="BF125" i="26"/>
  <c r="AA125" i="26"/>
  <c r="Y125" i="26"/>
  <c r="W125" i="26"/>
  <c r="BK125" i="26"/>
  <c r="N125" i="26"/>
  <c r="BE125" i="26" s="1"/>
  <c r="BI124" i="26"/>
  <c r="BH124" i="26"/>
  <c r="BG124" i="26"/>
  <c r="BF124" i="26"/>
  <c r="AA124" i="26"/>
  <c r="Y124" i="26"/>
  <c r="W124" i="26"/>
  <c r="BK124" i="26"/>
  <c r="N124" i="26"/>
  <c r="BE124" i="26" s="1"/>
  <c r="BI123" i="26"/>
  <c r="BH123" i="26"/>
  <c r="BG123" i="26"/>
  <c r="BF123" i="26"/>
  <c r="AA123" i="26"/>
  <c r="Y123" i="26"/>
  <c r="W123" i="26"/>
  <c r="BK123" i="26"/>
  <c r="N123" i="26"/>
  <c r="BE123" i="26" s="1"/>
  <c r="BI122" i="26"/>
  <c r="BH122" i="26"/>
  <c r="BG122" i="26"/>
  <c r="BF122" i="26"/>
  <c r="AA122" i="26"/>
  <c r="Y122" i="26"/>
  <c r="W122" i="26"/>
  <c r="BK122" i="26"/>
  <c r="N122" i="26"/>
  <c r="BE122" i="26" s="1"/>
  <c r="BI121" i="26"/>
  <c r="BH121" i="26"/>
  <c r="BG121" i="26"/>
  <c r="BF121" i="26"/>
  <c r="AA121" i="26"/>
  <c r="Y121" i="26"/>
  <c r="W121" i="26"/>
  <c r="BK121" i="26"/>
  <c r="N121" i="26"/>
  <c r="BE121" i="26" s="1"/>
  <c r="BI120" i="26"/>
  <c r="BH120" i="26"/>
  <c r="BG120" i="26"/>
  <c r="BF120" i="26"/>
  <c r="AA120" i="26"/>
  <c r="Y120" i="26"/>
  <c r="W120" i="26"/>
  <c r="BK120" i="26"/>
  <c r="N120" i="26"/>
  <c r="BE120" i="26" s="1"/>
  <c r="BI119" i="26"/>
  <c r="BH119" i="26"/>
  <c r="BG119" i="26"/>
  <c r="BF119" i="26"/>
  <c r="AA119" i="26"/>
  <c r="Y119" i="26"/>
  <c r="W119" i="26"/>
  <c r="BK119" i="26"/>
  <c r="N119" i="26"/>
  <c r="BE119" i="26" s="1"/>
  <c r="BI118" i="26"/>
  <c r="BH118" i="26"/>
  <c r="BG118" i="26"/>
  <c r="BF118" i="26"/>
  <c r="AA118" i="26"/>
  <c r="Y118" i="26"/>
  <c r="W118" i="26"/>
  <c r="BK118" i="26"/>
  <c r="N118" i="26"/>
  <c r="BE118" i="26" s="1"/>
  <c r="BI117" i="26"/>
  <c r="BH117" i="26"/>
  <c r="BG117" i="26"/>
  <c r="BF117" i="26"/>
  <c r="AA117" i="26"/>
  <c r="Y117" i="26"/>
  <c r="W117" i="26"/>
  <c r="BK117" i="26"/>
  <c r="N117" i="26"/>
  <c r="BE117" i="26" s="1"/>
  <c r="BI116" i="26"/>
  <c r="BH116" i="26"/>
  <c r="BG116" i="26"/>
  <c r="BF116" i="26"/>
  <c r="AA116" i="26"/>
  <c r="Y116" i="26"/>
  <c r="W116" i="26"/>
  <c r="BK116" i="26"/>
  <c r="N116" i="26"/>
  <c r="BE116" i="26" s="1"/>
  <c r="BI115" i="26"/>
  <c r="BH115" i="26"/>
  <c r="H35" i="26" s="1"/>
  <c r="BC112" i="1" s="1"/>
  <c r="BG115" i="26"/>
  <c r="BF115" i="26"/>
  <c r="M33" i="26" s="1"/>
  <c r="AW112" i="1" s="1"/>
  <c r="AA115" i="26"/>
  <c r="Y115" i="26"/>
  <c r="Y114" i="26" s="1"/>
  <c r="Y113" i="26" s="1"/>
  <c r="Y112" i="26" s="1"/>
  <c r="W115" i="26"/>
  <c r="BK115" i="26"/>
  <c r="BK114" i="26" s="1"/>
  <c r="N115" i="26"/>
  <c r="BE115" i="26" s="1"/>
  <c r="M109" i="26"/>
  <c r="M108" i="26"/>
  <c r="F108" i="26"/>
  <c r="F106" i="26"/>
  <c r="F104" i="26"/>
  <c r="M28" i="26"/>
  <c r="AS112" i="1" s="1"/>
  <c r="M84" i="26"/>
  <c r="M83" i="26"/>
  <c r="F83" i="26"/>
  <c r="F81" i="26"/>
  <c r="F79" i="26"/>
  <c r="O15" i="26"/>
  <c r="E15" i="26"/>
  <c r="F109" i="26" s="1"/>
  <c r="O14" i="26"/>
  <c r="O9" i="26"/>
  <c r="M81" i="26" s="1"/>
  <c r="F6" i="26"/>
  <c r="F103" i="26" s="1"/>
  <c r="AY111" i="1"/>
  <c r="AX111" i="1"/>
  <c r="BI153" i="25"/>
  <c r="BH153" i="25"/>
  <c r="BG153" i="25"/>
  <c r="BF153" i="25"/>
  <c r="AA153" i="25"/>
  <c r="Y153" i="25"/>
  <c r="W153" i="25"/>
  <c r="BK153" i="25"/>
  <c r="N153" i="25"/>
  <c r="BE153" i="25" s="1"/>
  <c r="BI152" i="25"/>
  <c r="BH152" i="25"/>
  <c r="BG152" i="25"/>
  <c r="BF152" i="25"/>
  <c r="AA152" i="25"/>
  <c r="Y152" i="25"/>
  <c r="W152" i="25"/>
  <c r="BK152" i="25"/>
  <c r="N152" i="25"/>
  <c r="BE152" i="25" s="1"/>
  <c r="BI151" i="25"/>
  <c r="BH151" i="25"/>
  <c r="BG151" i="25"/>
  <c r="BF151" i="25"/>
  <c r="AA151" i="25"/>
  <c r="Y151" i="25"/>
  <c r="W151" i="25"/>
  <c r="BK151" i="25"/>
  <c r="N151" i="25"/>
  <c r="BE151" i="25" s="1"/>
  <c r="BI150" i="25"/>
  <c r="BH150" i="25"/>
  <c r="BG150" i="25"/>
  <c r="BF150" i="25"/>
  <c r="AA150" i="25"/>
  <c r="Y150" i="25"/>
  <c r="W150" i="25"/>
  <c r="BK150" i="25"/>
  <c r="N150" i="25"/>
  <c r="BE150" i="25" s="1"/>
  <c r="BI149" i="25"/>
  <c r="BH149" i="25"/>
  <c r="BG149" i="25"/>
  <c r="BF149" i="25"/>
  <c r="AA149" i="25"/>
  <c r="Y149" i="25"/>
  <c r="W149" i="25"/>
  <c r="BK149" i="25"/>
  <c r="N149" i="25"/>
  <c r="BE149" i="25" s="1"/>
  <c r="BI148" i="25"/>
  <c r="BH148" i="25"/>
  <c r="BG148" i="25"/>
  <c r="BF148" i="25"/>
  <c r="AA148" i="25"/>
  <c r="Y148" i="25"/>
  <c r="W148" i="25"/>
  <c r="BK148" i="25"/>
  <c r="N148" i="25"/>
  <c r="BE148" i="25" s="1"/>
  <c r="BI147" i="25"/>
  <c r="BH147" i="25"/>
  <c r="BG147" i="25"/>
  <c r="BF147" i="25"/>
  <c r="AA147" i="25"/>
  <c r="Y147" i="25"/>
  <c r="W147" i="25"/>
  <c r="BK147" i="25"/>
  <c r="N147" i="25"/>
  <c r="BE147" i="25" s="1"/>
  <c r="BI146" i="25"/>
  <c r="BH146" i="25"/>
  <c r="BG146" i="25"/>
  <c r="BF146" i="25"/>
  <c r="AA146" i="25"/>
  <c r="Y146" i="25"/>
  <c r="W146" i="25"/>
  <c r="BK146" i="25"/>
  <c r="N146" i="25"/>
  <c r="BE146" i="25" s="1"/>
  <c r="BI145" i="25"/>
  <c r="BH145" i="25"/>
  <c r="BG145" i="25"/>
  <c r="BF145" i="25"/>
  <c r="BE145" i="25"/>
  <c r="AA145" i="25"/>
  <c r="Y145" i="25"/>
  <c r="W145" i="25"/>
  <c r="BK145" i="25"/>
  <c r="N145" i="25"/>
  <c r="BI144" i="25"/>
  <c r="BH144" i="25"/>
  <c r="BG144" i="25"/>
  <c r="BF144" i="25"/>
  <c r="BE144" i="25"/>
  <c r="AA144" i="25"/>
  <c r="Y144" i="25"/>
  <c r="W144" i="25"/>
  <c r="BK144" i="25"/>
  <c r="N144" i="25"/>
  <c r="BI143" i="25"/>
  <c r="BH143" i="25"/>
  <c r="BG143" i="25"/>
  <c r="BF143" i="25"/>
  <c r="BE143" i="25"/>
  <c r="AA143" i="25"/>
  <c r="Y143" i="25"/>
  <c r="W143" i="25"/>
  <c r="BK143" i="25"/>
  <c r="N143" i="25"/>
  <c r="BI142" i="25"/>
  <c r="BH142" i="25"/>
  <c r="BG142" i="25"/>
  <c r="BF142" i="25"/>
  <c r="BE142" i="25"/>
  <c r="AA142" i="25"/>
  <c r="Y142" i="25"/>
  <c r="W142" i="25"/>
  <c r="BK142" i="25"/>
  <c r="N142" i="25"/>
  <c r="BI141" i="25"/>
  <c r="BH141" i="25"/>
  <c r="BG141" i="25"/>
  <c r="BF141" i="25"/>
  <c r="BE141" i="25"/>
  <c r="AA141" i="25"/>
  <c r="Y141" i="25"/>
  <c r="W141" i="25"/>
  <c r="BK141" i="25"/>
  <c r="N141" i="25"/>
  <c r="BI140" i="25"/>
  <c r="BH140" i="25"/>
  <c r="BG140" i="25"/>
  <c r="BF140" i="25"/>
  <c r="BE140" i="25"/>
  <c r="AA140" i="25"/>
  <c r="Y140" i="25"/>
  <c r="W140" i="25"/>
  <c r="BK140" i="25"/>
  <c r="N140" i="25"/>
  <c r="BI139" i="25"/>
  <c r="BH139" i="25"/>
  <c r="BG139" i="25"/>
  <c r="BF139" i="25"/>
  <c r="BE139" i="25"/>
  <c r="AA139" i="25"/>
  <c r="Y139" i="25"/>
  <c r="W139" i="25"/>
  <c r="BK139" i="25"/>
  <c r="N139" i="25"/>
  <c r="BI138" i="25"/>
  <c r="BH138" i="25"/>
  <c r="BG138" i="25"/>
  <c r="BF138" i="25"/>
  <c r="BE138" i="25"/>
  <c r="AA138" i="25"/>
  <c r="Y138" i="25"/>
  <c r="W138" i="25"/>
  <c r="BK138" i="25"/>
  <c r="N138" i="25"/>
  <c r="BI137" i="25"/>
  <c r="BH137" i="25"/>
  <c r="BG137" i="25"/>
  <c r="BF137" i="25"/>
  <c r="BE137" i="25"/>
  <c r="AA137" i="25"/>
  <c r="Y137" i="25"/>
  <c r="W137" i="25"/>
  <c r="BK137" i="25"/>
  <c r="N137" i="25"/>
  <c r="BI136" i="25"/>
  <c r="BH136" i="25"/>
  <c r="BG136" i="25"/>
  <c r="BF136" i="25"/>
  <c r="BE136" i="25"/>
  <c r="AA136" i="25"/>
  <c r="Y136" i="25"/>
  <c r="W136" i="25"/>
  <c r="BK136" i="25"/>
  <c r="N136" i="25"/>
  <c r="BI135" i="25"/>
  <c r="BH135" i="25"/>
  <c r="BG135" i="25"/>
  <c r="BF135" i="25"/>
  <c r="BE135" i="25"/>
  <c r="AA135" i="25"/>
  <c r="Y135" i="25"/>
  <c r="W135" i="25"/>
  <c r="BK135" i="25"/>
  <c r="N135" i="25"/>
  <c r="BI134" i="25"/>
  <c r="BH134" i="25"/>
  <c r="BG134" i="25"/>
  <c r="BF134" i="25"/>
  <c r="BE134" i="25"/>
  <c r="AA134" i="25"/>
  <c r="Y134" i="25"/>
  <c r="W134" i="25"/>
  <c r="BK134" i="25"/>
  <c r="N134" i="25"/>
  <c r="BI133" i="25"/>
  <c r="BH133" i="25"/>
  <c r="BG133" i="25"/>
  <c r="BF133" i="25"/>
  <c r="BE133" i="25"/>
  <c r="AA133" i="25"/>
  <c r="Y133" i="25"/>
  <c r="W133" i="25"/>
  <c r="BK133" i="25"/>
  <c r="N133" i="25"/>
  <c r="BI132" i="25"/>
  <c r="BH132" i="25"/>
  <c r="BG132" i="25"/>
  <c r="BF132" i="25"/>
  <c r="BE132" i="25"/>
  <c r="AA132" i="25"/>
  <c r="Y132" i="25"/>
  <c r="W132" i="25"/>
  <c r="BK132" i="25"/>
  <c r="N132" i="25"/>
  <c r="BI131" i="25"/>
  <c r="BH131" i="25"/>
  <c r="BG131" i="25"/>
  <c r="BF131" i="25"/>
  <c r="BE131" i="25"/>
  <c r="AA131" i="25"/>
  <c r="Y131" i="25"/>
  <c r="W131" i="25"/>
  <c r="BK131" i="25"/>
  <c r="N131" i="25"/>
  <c r="BI130" i="25"/>
  <c r="BH130" i="25"/>
  <c r="BG130" i="25"/>
  <c r="BF130" i="25"/>
  <c r="BE130" i="25"/>
  <c r="AA130" i="25"/>
  <c r="Y130" i="25"/>
  <c r="W130" i="25"/>
  <c r="BK130" i="25"/>
  <c r="N130" i="25"/>
  <c r="BI129" i="25"/>
  <c r="BH129" i="25"/>
  <c r="BG129" i="25"/>
  <c r="BF129" i="25"/>
  <c r="BE129" i="25"/>
  <c r="AA129" i="25"/>
  <c r="Y129" i="25"/>
  <c r="W129" i="25"/>
  <c r="BK129" i="25"/>
  <c r="N129" i="25"/>
  <c r="BI128" i="25"/>
  <c r="BH128" i="25"/>
  <c r="BG128" i="25"/>
  <c r="BF128" i="25"/>
  <c r="BE128" i="25"/>
  <c r="AA128" i="25"/>
  <c r="Y128" i="25"/>
  <c r="W128" i="25"/>
  <c r="BK128" i="25"/>
  <c r="N128" i="25"/>
  <c r="BI127" i="25"/>
  <c r="BH127" i="25"/>
  <c r="BG127" i="25"/>
  <c r="BF127" i="25"/>
  <c r="BE127" i="25"/>
  <c r="AA127" i="25"/>
  <c r="Y127" i="25"/>
  <c r="W127" i="25"/>
  <c r="BK127" i="25"/>
  <c r="N127" i="25"/>
  <c r="BI126" i="25"/>
  <c r="BH126" i="25"/>
  <c r="BG126" i="25"/>
  <c r="BF126" i="25"/>
  <c r="BE126" i="25"/>
  <c r="AA126" i="25"/>
  <c r="Y126" i="25"/>
  <c r="W126" i="25"/>
  <c r="BK126" i="25"/>
  <c r="N126" i="25"/>
  <c r="BI125" i="25"/>
  <c r="BH125" i="25"/>
  <c r="BG125" i="25"/>
  <c r="BF125" i="25"/>
  <c r="BE125" i="25"/>
  <c r="AA125" i="25"/>
  <c r="Y125" i="25"/>
  <c r="W125" i="25"/>
  <c r="BK125" i="25"/>
  <c r="N125" i="25"/>
  <c r="BI124" i="25"/>
  <c r="BH124" i="25"/>
  <c r="BG124" i="25"/>
  <c r="BF124" i="25"/>
  <c r="BE124" i="25"/>
  <c r="AA124" i="25"/>
  <c r="Y124" i="25"/>
  <c r="W124" i="25"/>
  <c r="BK124" i="25"/>
  <c r="N124" i="25"/>
  <c r="BI123" i="25"/>
  <c r="BH123" i="25"/>
  <c r="BG123" i="25"/>
  <c r="BF123" i="25"/>
  <c r="BE123" i="25"/>
  <c r="AA123" i="25"/>
  <c r="Y123" i="25"/>
  <c r="W123" i="25"/>
  <c r="BK123" i="25"/>
  <c r="N123" i="25"/>
  <c r="BI122" i="25"/>
  <c r="BH122" i="25"/>
  <c r="BG122" i="25"/>
  <c r="BF122" i="25"/>
  <c r="BE122" i="25"/>
  <c r="AA122" i="25"/>
  <c r="Y122" i="25"/>
  <c r="W122" i="25"/>
  <c r="BK122" i="25"/>
  <c r="N122" i="25"/>
  <c r="BI121" i="25"/>
  <c r="BH121" i="25"/>
  <c r="BG121" i="25"/>
  <c r="BF121" i="25"/>
  <c r="BE121" i="25"/>
  <c r="AA121" i="25"/>
  <c r="Y121" i="25"/>
  <c r="W121" i="25"/>
  <c r="BK121" i="25"/>
  <c r="N121" i="25"/>
  <c r="BI120" i="25"/>
  <c r="BH120" i="25"/>
  <c r="BG120" i="25"/>
  <c r="BF120" i="25"/>
  <c r="BE120" i="25"/>
  <c r="AA120" i="25"/>
  <c r="Y120" i="25"/>
  <c r="W120" i="25"/>
  <c r="BK120" i="25"/>
  <c r="N120" i="25"/>
  <c r="BI119" i="25"/>
  <c r="BH119" i="25"/>
  <c r="BG119" i="25"/>
  <c r="BF119" i="25"/>
  <c r="BE119" i="25"/>
  <c r="AA119" i="25"/>
  <c r="Y119" i="25"/>
  <c r="W119" i="25"/>
  <c r="BK119" i="25"/>
  <c r="N119" i="25"/>
  <c r="BI118" i="25"/>
  <c r="BH118" i="25"/>
  <c r="BG118" i="25"/>
  <c r="BF118" i="25"/>
  <c r="BE118" i="25"/>
  <c r="AA118" i="25"/>
  <c r="Y118" i="25"/>
  <c r="W118" i="25"/>
  <c r="BK118" i="25"/>
  <c r="N118" i="25"/>
  <c r="BI117" i="25"/>
  <c r="BH117" i="25"/>
  <c r="BG117" i="25"/>
  <c r="BF117" i="25"/>
  <c r="BE117" i="25"/>
  <c r="AA117" i="25"/>
  <c r="Y117" i="25"/>
  <c r="W117" i="25"/>
  <c r="BK117" i="25"/>
  <c r="N117" i="25"/>
  <c r="BI116" i="25"/>
  <c r="BH116" i="25"/>
  <c r="BG116" i="25"/>
  <c r="BF116" i="25"/>
  <c r="BE116" i="25"/>
  <c r="AA116" i="25"/>
  <c r="Y116" i="25"/>
  <c r="W116" i="25"/>
  <c r="BK116" i="25"/>
  <c r="N116" i="25"/>
  <c r="BI115" i="25"/>
  <c r="BH115" i="25"/>
  <c r="BG115" i="25"/>
  <c r="BF115" i="25"/>
  <c r="BE115" i="25"/>
  <c r="AA115" i="25"/>
  <c r="Y115" i="25"/>
  <c r="W115" i="25"/>
  <c r="BK115" i="25"/>
  <c r="N115" i="25"/>
  <c r="BI114" i="25"/>
  <c r="H36" i="25" s="1"/>
  <c r="BD111" i="1" s="1"/>
  <c r="BH114" i="25"/>
  <c r="H35" i="25" s="1"/>
  <c r="BC111" i="1" s="1"/>
  <c r="BG114" i="25"/>
  <c r="H34" i="25" s="1"/>
  <c r="BB111" i="1" s="1"/>
  <c r="BF114" i="25"/>
  <c r="M33" i="25" s="1"/>
  <c r="AW111" i="1" s="1"/>
  <c r="BE114" i="25"/>
  <c r="AA114" i="25"/>
  <c r="AA113" i="25" s="1"/>
  <c r="AA112" i="25" s="1"/>
  <c r="AA111" i="25" s="1"/>
  <c r="Y114" i="25"/>
  <c r="Y113" i="25" s="1"/>
  <c r="Y112" i="25" s="1"/>
  <c r="Y111" i="25" s="1"/>
  <c r="W114" i="25"/>
  <c r="W113" i="25" s="1"/>
  <c r="W112" i="25" s="1"/>
  <c r="W111" i="25" s="1"/>
  <c r="AU111" i="1" s="1"/>
  <c r="BK114" i="25"/>
  <c r="BK113" i="25" s="1"/>
  <c r="N114" i="25"/>
  <c r="M108" i="25"/>
  <c r="M107" i="25"/>
  <c r="F107" i="25"/>
  <c r="F105" i="25"/>
  <c r="F103" i="25"/>
  <c r="M28" i="25"/>
  <c r="AS111" i="1" s="1"/>
  <c r="M84" i="25"/>
  <c r="M83" i="25"/>
  <c r="F83" i="25"/>
  <c r="F81" i="25"/>
  <c r="F79" i="25"/>
  <c r="O15" i="25"/>
  <c r="E15" i="25"/>
  <c r="F84" i="25" s="1"/>
  <c r="O14" i="25"/>
  <c r="O9" i="25"/>
  <c r="M105" i="25" s="1"/>
  <c r="F6" i="25"/>
  <c r="F78" i="25" s="1"/>
  <c r="AY110" i="1"/>
  <c r="AX110" i="1"/>
  <c r="BI148" i="24"/>
  <c r="BH148" i="24"/>
  <c r="BG148" i="24"/>
  <c r="BF148" i="24"/>
  <c r="AA148" i="24"/>
  <c r="Y148" i="24"/>
  <c r="W148" i="24"/>
  <c r="BK148" i="24"/>
  <c r="N148" i="24"/>
  <c r="BE148" i="24" s="1"/>
  <c r="BI147" i="24"/>
  <c r="BH147" i="24"/>
  <c r="BG147" i="24"/>
  <c r="BF147" i="24"/>
  <c r="AA147" i="24"/>
  <c r="Y147" i="24"/>
  <c r="W147" i="24"/>
  <c r="BK147" i="24"/>
  <c r="N147" i="24"/>
  <c r="BE147" i="24" s="1"/>
  <c r="BI146" i="24"/>
  <c r="BH146" i="24"/>
  <c r="BG146" i="24"/>
  <c r="BF146" i="24"/>
  <c r="AA146" i="24"/>
  <c r="AA145" i="24" s="1"/>
  <c r="Y146" i="24"/>
  <c r="W146" i="24"/>
  <c r="W145" i="24" s="1"/>
  <c r="BK146" i="24"/>
  <c r="N146" i="24"/>
  <c r="BE146" i="24" s="1"/>
  <c r="BI144" i="24"/>
  <c r="BH144" i="24"/>
  <c r="BG144" i="24"/>
  <c r="BF144" i="24"/>
  <c r="AA144" i="24"/>
  <c r="Y144" i="24"/>
  <c r="W144" i="24"/>
  <c r="BK144" i="24"/>
  <c r="N144" i="24"/>
  <c r="BE144" i="24" s="1"/>
  <c r="BI143" i="24"/>
  <c r="BH143" i="24"/>
  <c r="BG143" i="24"/>
  <c r="BF143" i="24"/>
  <c r="AA143" i="24"/>
  <c r="Y143" i="24"/>
  <c r="W143" i="24"/>
  <c r="BK143" i="24"/>
  <c r="N143" i="24"/>
  <c r="BE143" i="24" s="1"/>
  <c r="BI142" i="24"/>
  <c r="BH142" i="24"/>
  <c r="BG142" i="24"/>
  <c r="BF142" i="24"/>
  <c r="AA142" i="24"/>
  <c r="Y142" i="24"/>
  <c r="W142" i="24"/>
  <c r="BK142" i="24"/>
  <c r="N142" i="24"/>
  <c r="BE142" i="24" s="1"/>
  <c r="BI141" i="24"/>
  <c r="BH141" i="24"/>
  <c r="BG141" i="24"/>
  <c r="BF141" i="24"/>
  <c r="AA141" i="24"/>
  <c r="Y141" i="24"/>
  <c r="W141" i="24"/>
  <c r="BK141" i="24"/>
  <c r="N141" i="24"/>
  <c r="BE141" i="24" s="1"/>
  <c r="BI140" i="24"/>
  <c r="BH140" i="24"/>
  <c r="BG140" i="24"/>
  <c r="BF140" i="24"/>
  <c r="AA140" i="24"/>
  <c r="Y140" i="24"/>
  <c r="W140" i="24"/>
  <c r="BK140" i="24"/>
  <c r="N140" i="24"/>
  <c r="BE140" i="24" s="1"/>
  <c r="BI139" i="24"/>
  <c r="BH139" i="24"/>
  <c r="BG139" i="24"/>
  <c r="BF139" i="24"/>
  <c r="AA139" i="24"/>
  <c r="Y139" i="24"/>
  <c r="W139" i="24"/>
  <c r="BK139" i="24"/>
  <c r="N139" i="24"/>
  <c r="BE139" i="24" s="1"/>
  <c r="BI138" i="24"/>
  <c r="BH138" i="24"/>
  <c r="BG138" i="24"/>
  <c r="BF138" i="24"/>
  <c r="AA138" i="24"/>
  <c r="Y138" i="24"/>
  <c r="W138" i="24"/>
  <c r="BK138" i="24"/>
  <c r="N138" i="24"/>
  <c r="BE138" i="24" s="1"/>
  <c r="BI137" i="24"/>
  <c r="BH137" i="24"/>
  <c r="BG137" i="24"/>
  <c r="BF137" i="24"/>
  <c r="AA137" i="24"/>
  <c r="Y137" i="24"/>
  <c r="W137" i="24"/>
  <c r="BK137" i="24"/>
  <c r="N137" i="24"/>
  <c r="BE137" i="24" s="1"/>
  <c r="BI136" i="24"/>
  <c r="BH136" i="24"/>
  <c r="BG136" i="24"/>
  <c r="BF136" i="24"/>
  <c r="AA136" i="24"/>
  <c r="Y136" i="24"/>
  <c r="W136" i="24"/>
  <c r="BK136" i="24"/>
  <c r="N136" i="24"/>
  <c r="BE136" i="24" s="1"/>
  <c r="BI135" i="24"/>
  <c r="BH135" i="24"/>
  <c r="BG135" i="24"/>
  <c r="BF135" i="24"/>
  <c r="AA135" i="24"/>
  <c r="Y135" i="24"/>
  <c r="W135" i="24"/>
  <c r="BK135" i="24"/>
  <c r="N135" i="24"/>
  <c r="BE135" i="24" s="1"/>
  <c r="BI134" i="24"/>
  <c r="BH134" i="24"/>
  <c r="BG134" i="24"/>
  <c r="BF134" i="24"/>
  <c r="AA134" i="24"/>
  <c r="Y134" i="24"/>
  <c r="W134" i="24"/>
  <c r="BK134" i="24"/>
  <c r="N134" i="24"/>
  <c r="BE134" i="24" s="1"/>
  <c r="BI133" i="24"/>
  <c r="BH133" i="24"/>
  <c r="BG133" i="24"/>
  <c r="BF133" i="24"/>
  <c r="AA133" i="24"/>
  <c r="Y133" i="24"/>
  <c r="W133" i="24"/>
  <c r="BK133" i="24"/>
  <c r="N133" i="24"/>
  <c r="BE133" i="24" s="1"/>
  <c r="BI132" i="24"/>
  <c r="BH132" i="24"/>
  <c r="BG132" i="24"/>
  <c r="BF132" i="24"/>
  <c r="AA132" i="24"/>
  <c r="Y132" i="24"/>
  <c r="W132" i="24"/>
  <c r="BK132" i="24"/>
  <c r="N132" i="24"/>
  <c r="BE132" i="24" s="1"/>
  <c r="BI131" i="24"/>
  <c r="BH131" i="24"/>
  <c r="BG131" i="24"/>
  <c r="BF131" i="24"/>
  <c r="AA131" i="24"/>
  <c r="Y131" i="24"/>
  <c r="W131" i="24"/>
  <c r="BK131" i="24"/>
  <c r="N131" i="24"/>
  <c r="BE131" i="24" s="1"/>
  <c r="BI130" i="24"/>
  <c r="BH130" i="24"/>
  <c r="BG130" i="24"/>
  <c r="BF130" i="24"/>
  <c r="AA130" i="24"/>
  <c r="Y130" i="24"/>
  <c r="W130" i="24"/>
  <c r="BK130" i="24"/>
  <c r="N130" i="24"/>
  <c r="BE130" i="24" s="1"/>
  <c r="BI129" i="24"/>
  <c r="BH129" i="24"/>
  <c r="BG129" i="24"/>
  <c r="BF129" i="24"/>
  <c r="AA129" i="24"/>
  <c r="AA128" i="24" s="1"/>
  <c r="Y129" i="24"/>
  <c r="W129" i="24"/>
  <c r="W128" i="24" s="1"/>
  <c r="BK129" i="24"/>
  <c r="N129" i="24"/>
  <c r="BE129" i="24" s="1"/>
  <c r="BI127" i="24"/>
  <c r="BH127" i="24"/>
  <c r="BG127" i="24"/>
  <c r="BF127" i="24"/>
  <c r="AA127" i="24"/>
  <c r="Y127" i="24"/>
  <c r="W127" i="24"/>
  <c r="BK127" i="24"/>
  <c r="N127" i="24"/>
  <c r="BE127" i="24" s="1"/>
  <c r="BI126" i="24"/>
  <c r="BH126" i="24"/>
  <c r="BG126" i="24"/>
  <c r="BF126" i="24"/>
  <c r="AA126" i="24"/>
  <c r="Y126" i="24"/>
  <c r="W126" i="24"/>
  <c r="BK126" i="24"/>
  <c r="N126" i="24"/>
  <c r="BE126" i="24" s="1"/>
  <c r="BI125" i="24"/>
  <c r="BH125" i="24"/>
  <c r="BG125" i="24"/>
  <c r="BF125" i="24"/>
  <c r="AA125" i="24"/>
  <c r="Y125" i="24"/>
  <c r="W125" i="24"/>
  <c r="BK125" i="24"/>
  <c r="N125" i="24"/>
  <c r="BE125" i="24" s="1"/>
  <c r="BI124" i="24"/>
  <c r="BH124" i="24"/>
  <c r="BG124" i="24"/>
  <c r="BF124" i="24"/>
  <c r="AA124" i="24"/>
  <c r="Y124" i="24"/>
  <c r="W124" i="24"/>
  <c r="BK124" i="24"/>
  <c r="N124" i="24"/>
  <c r="BE124" i="24" s="1"/>
  <c r="BI123" i="24"/>
  <c r="BH123" i="24"/>
  <c r="BG123" i="24"/>
  <c r="BF123" i="24"/>
  <c r="AA123" i="24"/>
  <c r="Y123" i="24"/>
  <c r="Y122" i="24" s="1"/>
  <c r="W123" i="24"/>
  <c r="BK123" i="24"/>
  <c r="N123" i="24"/>
  <c r="BE123" i="24" s="1"/>
  <c r="BI121" i="24"/>
  <c r="BH121" i="24"/>
  <c r="BG121" i="24"/>
  <c r="BF121" i="24"/>
  <c r="BE121" i="24"/>
  <c r="AA121" i="24"/>
  <c r="Y121" i="24"/>
  <c r="W121" i="24"/>
  <c r="BK121" i="24"/>
  <c r="N121" i="24"/>
  <c r="BI120" i="24"/>
  <c r="BH120" i="24"/>
  <c r="BG120" i="24"/>
  <c r="BF120" i="24"/>
  <c r="BE120" i="24"/>
  <c r="AA120" i="24"/>
  <c r="Y120" i="24"/>
  <c r="W120" i="24"/>
  <c r="BK120" i="24"/>
  <c r="N120" i="24"/>
  <c r="BI119" i="24"/>
  <c r="BH119" i="24"/>
  <c r="BG119" i="24"/>
  <c r="BF119" i="24"/>
  <c r="BE119" i="24"/>
  <c r="AA119" i="24"/>
  <c r="Y119" i="24"/>
  <c r="W119" i="24"/>
  <c r="BK119" i="24"/>
  <c r="N119" i="24"/>
  <c r="BI118" i="24"/>
  <c r="BH118" i="24"/>
  <c r="BG118" i="24"/>
  <c r="BF118" i="24"/>
  <c r="BE118" i="24"/>
  <c r="AA118" i="24"/>
  <c r="Y118" i="24"/>
  <c r="W118" i="24"/>
  <c r="BK118" i="24"/>
  <c r="N118" i="24"/>
  <c r="BI117" i="24"/>
  <c r="H36" i="24" s="1"/>
  <c r="BD110" i="1" s="1"/>
  <c r="BH117" i="24"/>
  <c r="BG117" i="24"/>
  <c r="H34" i="24" s="1"/>
  <c r="BB110" i="1" s="1"/>
  <c r="BF117" i="24"/>
  <c r="BE117" i="24"/>
  <c r="AA117" i="24"/>
  <c r="AA116" i="24" s="1"/>
  <c r="Y117" i="24"/>
  <c r="Y116" i="24" s="1"/>
  <c r="W117" i="24"/>
  <c r="W116" i="24" s="1"/>
  <c r="BK117" i="24"/>
  <c r="BK116" i="24" s="1"/>
  <c r="N117" i="24"/>
  <c r="M111" i="24"/>
  <c r="M110" i="24"/>
  <c r="F110" i="24"/>
  <c r="F108" i="24"/>
  <c r="F106" i="24"/>
  <c r="M28" i="24"/>
  <c r="AS110" i="1" s="1"/>
  <c r="M84" i="24"/>
  <c r="M83" i="24"/>
  <c r="F83" i="24"/>
  <c r="F81" i="24"/>
  <c r="F79" i="24"/>
  <c r="O15" i="24"/>
  <c r="E15" i="24"/>
  <c r="F84" i="24" s="1"/>
  <c r="O14" i="24"/>
  <c r="O9" i="24"/>
  <c r="M108" i="24" s="1"/>
  <c r="F6" i="24"/>
  <c r="F105" i="24" s="1"/>
  <c r="AY109" i="1"/>
  <c r="AX109" i="1"/>
  <c r="BI133" i="23"/>
  <c r="BH133" i="23"/>
  <c r="BG133" i="23"/>
  <c r="BF133" i="23"/>
  <c r="AA133" i="23"/>
  <c r="Y133" i="23"/>
  <c r="W133" i="23"/>
  <c r="BK133" i="23"/>
  <c r="N133" i="23"/>
  <c r="BE133" i="23" s="1"/>
  <c r="BI132" i="23"/>
  <c r="BH132" i="23"/>
  <c r="BG132" i="23"/>
  <c r="BF132" i="23"/>
  <c r="AA132" i="23"/>
  <c r="Y132" i="23"/>
  <c r="W132" i="23"/>
  <c r="BK132" i="23"/>
  <c r="N132" i="23"/>
  <c r="BE132" i="23" s="1"/>
  <c r="BI131" i="23"/>
  <c r="BH131" i="23"/>
  <c r="BG131" i="23"/>
  <c r="BF131" i="23"/>
  <c r="AA131" i="23"/>
  <c r="Y131" i="23"/>
  <c r="W131" i="23"/>
  <c r="BK131" i="23"/>
  <c r="N131" i="23"/>
  <c r="BE131" i="23" s="1"/>
  <c r="BI130" i="23"/>
  <c r="BH130" i="23"/>
  <c r="BG130" i="23"/>
  <c r="BF130" i="23"/>
  <c r="AA130" i="23"/>
  <c r="AA129" i="23" s="1"/>
  <c r="Y130" i="23"/>
  <c r="W130" i="23"/>
  <c r="W129" i="23" s="1"/>
  <c r="BK130" i="23"/>
  <c r="N130" i="23"/>
  <c r="BE130" i="23" s="1"/>
  <c r="BI128" i="23"/>
  <c r="BH128" i="23"/>
  <c r="BG128" i="23"/>
  <c r="BF128" i="23"/>
  <c r="AA128" i="23"/>
  <c r="Y128" i="23"/>
  <c r="W128" i="23"/>
  <c r="BK128" i="23"/>
  <c r="N128" i="23"/>
  <c r="BE128" i="23" s="1"/>
  <c r="BI127" i="23"/>
  <c r="BH127" i="23"/>
  <c r="BG127" i="23"/>
  <c r="BF127" i="23"/>
  <c r="AA127" i="23"/>
  <c r="AA126" i="23" s="1"/>
  <c r="Y127" i="23"/>
  <c r="Y126" i="23" s="1"/>
  <c r="W127" i="23"/>
  <c r="W126" i="23" s="1"/>
  <c r="BK127" i="23"/>
  <c r="BK126" i="23" s="1"/>
  <c r="N126" i="23" s="1"/>
  <c r="N91" i="23" s="1"/>
  <c r="N127" i="23"/>
  <c r="BE127" i="23" s="1"/>
  <c r="BI125" i="23"/>
  <c r="BH125" i="23"/>
  <c r="BG125" i="23"/>
  <c r="BF125" i="23"/>
  <c r="AA125" i="23"/>
  <c r="Y125" i="23"/>
  <c r="W125" i="23"/>
  <c r="BK125" i="23"/>
  <c r="N125" i="23"/>
  <c r="BE125" i="23" s="1"/>
  <c r="BI124" i="23"/>
  <c r="BH124" i="23"/>
  <c r="BG124" i="23"/>
  <c r="BF124" i="23"/>
  <c r="AA124" i="23"/>
  <c r="Y124" i="23"/>
  <c r="W124" i="23"/>
  <c r="BK124" i="23"/>
  <c r="N124" i="23"/>
  <c r="BE124" i="23" s="1"/>
  <c r="BI123" i="23"/>
  <c r="BH123" i="23"/>
  <c r="BG123" i="23"/>
  <c r="BF123" i="23"/>
  <c r="AA123" i="23"/>
  <c r="Y123" i="23"/>
  <c r="W123" i="23"/>
  <c r="BK123" i="23"/>
  <c r="N123" i="23"/>
  <c r="BE123" i="23" s="1"/>
  <c r="BI122" i="23"/>
  <c r="BH122" i="23"/>
  <c r="BG122" i="23"/>
  <c r="BF122" i="23"/>
  <c r="AA122" i="23"/>
  <c r="Y122" i="23"/>
  <c r="W122" i="23"/>
  <c r="BK122" i="23"/>
  <c r="N122" i="23"/>
  <c r="BE122" i="23" s="1"/>
  <c r="BI121" i="23"/>
  <c r="BH121" i="23"/>
  <c r="BG121" i="23"/>
  <c r="BF121" i="23"/>
  <c r="AA121" i="23"/>
  <c r="Y121" i="23"/>
  <c r="W121" i="23"/>
  <c r="BK121" i="23"/>
  <c r="N121" i="23"/>
  <c r="BE121" i="23" s="1"/>
  <c r="BI120" i="23"/>
  <c r="BH120" i="23"/>
  <c r="BG120" i="23"/>
  <c r="BF120" i="23"/>
  <c r="AA120" i="23"/>
  <c r="Y120" i="23"/>
  <c r="W120" i="23"/>
  <c r="BK120" i="23"/>
  <c r="N120" i="23"/>
  <c r="BE120" i="23" s="1"/>
  <c r="BI119" i="23"/>
  <c r="BH119" i="23"/>
  <c r="BG119" i="23"/>
  <c r="BF119" i="23"/>
  <c r="AA119" i="23"/>
  <c r="Y119" i="23"/>
  <c r="W119" i="23"/>
  <c r="BK119" i="23"/>
  <c r="N119" i="23"/>
  <c r="BE119" i="23" s="1"/>
  <c r="BI118" i="23"/>
  <c r="BH118" i="23"/>
  <c r="BG118" i="23"/>
  <c r="BF118" i="23"/>
  <c r="AA118" i="23"/>
  <c r="Y118" i="23"/>
  <c r="W118" i="23"/>
  <c r="BK118" i="23"/>
  <c r="N118" i="23"/>
  <c r="BE118" i="23" s="1"/>
  <c r="BI117" i="23"/>
  <c r="BH117" i="23"/>
  <c r="BG117" i="23"/>
  <c r="BF117" i="23"/>
  <c r="AA117" i="23"/>
  <c r="Y117" i="23"/>
  <c r="W117" i="23"/>
  <c r="BK117" i="23"/>
  <c r="N117" i="23"/>
  <c r="BE117" i="23" s="1"/>
  <c r="BI116" i="23"/>
  <c r="BH116" i="23"/>
  <c r="H35" i="23" s="1"/>
  <c r="BC109" i="1" s="1"/>
  <c r="BG116" i="23"/>
  <c r="BF116" i="23"/>
  <c r="H33" i="23" s="1"/>
  <c r="BA109" i="1" s="1"/>
  <c r="AA116" i="23"/>
  <c r="AA115" i="23" s="1"/>
  <c r="AA114" i="23" s="1"/>
  <c r="AA113" i="23" s="1"/>
  <c r="Y116" i="23"/>
  <c r="W116" i="23"/>
  <c r="W115" i="23" s="1"/>
  <c r="W114" i="23" s="1"/>
  <c r="W113" i="23" s="1"/>
  <c r="AU109" i="1" s="1"/>
  <c r="BK116" i="23"/>
  <c r="N116" i="23"/>
  <c r="BE116" i="23" s="1"/>
  <c r="H32" i="23" s="1"/>
  <c r="AZ109" i="1" s="1"/>
  <c r="M110" i="23"/>
  <c r="M109" i="23"/>
  <c r="F109" i="23"/>
  <c r="F107" i="23"/>
  <c r="F105" i="23"/>
  <c r="M28" i="23"/>
  <c r="AS109" i="1" s="1"/>
  <c r="M84" i="23"/>
  <c r="M83" i="23"/>
  <c r="F83" i="23"/>
  <c r="F81" i="23"/>
  <c r="F79" i="23"/>
  <c r="O15" i="23"/>
  <c r="E15" i="23"/>
  <c r="F110" i="23" s="1"/>
  <c r="O14" i="23"/>
  <c r="O9" i="23"/>
  <c r="M81" i="23" s="1"/>
  <c r="F6" i="23"/>
  <c r="F104" i="23" s="1"/>
  <c r="AY108" i="1"/>
  <c r="AX108" i="1"/>
  <c r="BI136" i="22"/>
  <c r="BH136" i="22"/>
  <c r="BG136" i="22"/>
  <c r="BF136" i="22"/>
  <c r="AA136" i="22"/>
  <c r="Y136" i="22"/>
  <c r="W136" i="22"/>
  <c r="BK136" i="22"/>
  <c r="N136" i="22"/>
  <c r="BE136" i="22" s="1"/>
  <c r="BI135" i="22"/>
  <c r="BH135" i="22"/>
  <c r="BG135" i="22"/>
  <c r="BF135" i="22"/>
  <c r="AA135" i="22"/>
  <c r="Y135" i="22"/>
  <c r="W135" i="22"/>
  <c r="BK135" i="22"/>
  <c r="N135" i="22"/>
  <c r="BE135" i="22" s="1"/>
  <c r="BI134" i="22"/>
  <c r="BH134" i="22"/>
  <c r="BG134" i="22"/>
  <c r="BF134" i="22"/>
  <c r="AA134" i="22"/>
  <c r="Y134" i="22"/>
  <c r="Y133" i="22" s="1"/>
  <c r="W134" i="22"/>
  <c r="BK134" i="22"/>
  <c r="BK133" i="22" s="1"/>
  <c r="N133" i="22" s="1"/>
  <c r="N93" i="22" s="1"/>
  <c r="N134" i="22"/>
  <c r="BE134" i="22" s="1"/>
  <c r="BI132" i="22"/>
  <c r="BH132" i="22"/>
  <c r="BG132" i="22"/>
  <c r="BF132" i="22"/>
  <c r="AA132" i="22"/>
  <c r="Y132" i="22"/>
  <c r="W132" i="22"/>
  <c r="BK132" i="22"/>
  <c r="N132" i="22"/>
  <c r="BE132" i="22" s="1"/>
  <c r="BI131" i="22"/>
  <c r="BH131" i="22"/>
  <c r="BG131" i="22"/>
  <c r="BF131" i="22"/>
  <c r="AA131" i="22"/>
  <c r="Y131" i="22"/>
  <c r="Y130" i="22" s="1"/>
  <c r="W131" i="22"/>
  <c r="BK131" i="22"/>
  <c r="BK130" i="22" s="1"/>
  <c r="N130" i="22" s="1"/>
  <c r="N92" i="22" s="1"/>
  <c r="N131" i="22"/>
  <c r="BE131" i="22" s="1"/>
  <c r="BI129" i="22"/>
  <c r="BH129" i="22"/>
  <c r="BG129" i="22"/>
  <c r="BF129" i="22"/>
  <c r="AA129" i="22"/>
  <c r="Y129" i="22"/>
  <c r="W129" i="22"/>
  <c r="BK129" i="22"/>
  <c r="N129" i="22"/>
  <c r="BE129" i="22" s="1"/>
  <c r="BI128" i="22"/>
  <c r="BH128" i="22"/>
  <c r="BG128" i="22"/>
  <c r="BF128" i="22"/>
  <c r="AA128" i="22"/>
  <c r="Y128" i="22"/>
  <c r="Y127" i="22" s="1"/>
  <c r="W128" i="22"/>
  <c r="BK128" i="22"/>
  <c r="BK127" i="22" s="1"/>
  <c r="N127" i="22" s="1"/>
  <c r="N91" i="22" s="1"/>
  <c r="N128" i="22"/>
  <c r="BE128" i="22" s="1"/>
  <c r="BI126" i="22"/>
  <c r="BH126" i="22"/>
  <c r="BG126" i="22"/>
  <c r="BF126" i="22"/>
  <c r="AA126" i="22"/>
  <c r="Y126" i="22"/>
  <c r="W126" i="22"/>
  <c r="BK126" i="22"/>
  <c r="N126" i="22"/>
  <c r="BE126" i="22" s="1"/>
  <c r="BI125" i="22"/>
  <c r="BH125" i="22"/>
  <c r="BG125" i="22"/>
  <c r="BF125" i="22"/>
  <c r="AA125" i="22"/>
  <c r="Y125" i="22"/>
  <c r="W125" i="22"/>
  <c r="BK125" i="22"/>
  <c r="N125" i="22"/>
  <c r="BE125" i="22" s="1"/>
  <c r="BI124" i="22"/>
  <c r="BH124" i="22"/>
  <c r="BG124" i="22"/>
  <c r="BF124" i="22"/>
  <c r="AA124" i="22"/>
  <c r="Y124" i="22"/>
  <c r="W124" i="22"/>
  <c r="BK124" i="22"/>
  <c r="N124" i="22"/>
  <c r="BE124" i="22" s="1"/>
  <c r="BI123" i="22"/>
  <c r="BH123" i="22"/>
  <c r="BG123" i="22"/>
  <c r="BF123" i="22"/>
  <c r="AA123" i="22"/>
  <c r="Y123" i="22"/>
  <c r="W123" i="22"/>
  <c r="BK123" i="22"/>
  <c r="N123" i="22"/>
  <c r="BE123" i="22" s="1"/>
  <c r="BI122" i="22"/>
  <c r="BH122" i="22"/>
  <c r="BG122" i="22"/>
  <c r="BF122" i="22"/>
  <c r="AA122" i="22"/>
  <c r="Y122" i="22"/>
  <c r="W122" i="22"/>
  <c r="BK122" i="22"/>
  <c r="N122" i="22"/>
  <c r="BE122" i="22" s="1"/>
  <c r="BI121" i="22"/>
  <c r="BH121" i="22"/>
  <c r="BG121" i="22"/>
  <c r="BF121" i="22"/>
  <c r="AA121" i="22"/>
  <c r="Y121" i="22"/>
  <c r="W121" i="22"/>
  <c r="BK121" i="22"/>
  <c r="N121" i="22"/>
  <c r="BE121" i="22" s="1"/>
  <c r="BI120" i="22"/>
  <c r="BH120" i="22"/>
  <c r="BG120" i="22"/>
  <c r="BF120" i="22"/>
  <c r="AA120" i="22"/>
  <c r="Y120" i="22"/>
  <c r="W120" i="22"/>
  <c r="BK120" i="22"/>
  <c r="N120" i="22"/>
  <c r="BE120" i="22" s="1"/>
  <c r="BI119" i="22"/>
  <c r="BH119" i="22"/>
  <c r="BG119" i="22"/>
  <c r="BF119" i="22"/>
  <c r="AA119" i="22"/>
  <c r="Y119" i="22"/>
  <c r="W119" i="22"/>
  <c r="BK119" i="22"/>
  <c r="N119" i="22"/>
  <c r="BE119" i="22" s="1"/>
  <c r="BI118" i="22"/>
  <c r="BH118" i="22"/>
  <c r="BG118" i="22"/>
  <c r="BF118" i="22"/>
  <c r="BE118" i="22"/>
  <c r="AA118" i="22"/>
  <c r="Y118" i="22"/>
  <c r="W118" i="22"/>
  <c r="BK118" i="22"/>
  <c r="N118" i="22"/>
  <c r="BI117" i="22"/>
  <c r="H36" i="22" s="1"/>
  <c r="BD108" i="1" s="1"/>
  <c r="BH117" i="22"/>
  <c r="BG117" i="22"/>
  <c r="H34" i="22" s="1"/>
  <c r="BB108" i="1" s="1"/>
  <c r="BF117" i="22"/>
  <c r="AA117" i="22"/>
  <c r="AA116" i="22" s="1"/>
  <c r="Y117" i="22"/>
  <c r="W117" i="22"/>
  <c r="W116" i="22" s="1"/>
  <c r="BK117" i="22"/>
  <c r="N117" i="22"/>
  <c r="BE117" i="22" s="1"/>
  <c r="H32" i="22" s="1"/>
  <c r="AZ108" i="1" s="1"/>
  <c r="M111" i="22"/>
  <c r="M110" i="22"/>
  <c r="F110" i="22"/>
  <c r="F108" i="22"/>
  <c r="F106" i="22"/>
  <c r="M28" i="22"/>
  <c r="AS108" i="1" s="1"/>
  <c r="M84" i="22"/>
  <c r="M83" i="22"/>
  <c r="F83" i="22"/>
  <c r="F81" i="22"/>
  <c r="F79" i="22"/>
  <c r="O15" i="22"/>
  <c r="E15" i="22"/>
  <c r="F84" i="22" s="1"/>
  <c r="O14" i="22"/>
  <c r="O9" i="22"/>
  <c r="M108" i="22" s="1"/>
  <c r="F6" i="22"/>
  <c r="F78" i="22" s="1"/>
  <c r="AY107" i="1"/>
  <c r="AX107" i="1"/>
  <c r="BI141" i="21"/>
  <c r="BH141" i="21"/>
  <c r="BG141" i="21"/>
  <c r="BF141" i="21"/>
  <c r="AA141" i="21"/>
  <c r="Y141" i="21"/>
  <c r="W141" i="21"/>
  <c r="BK141" i="21"/>
  <c r="N141" i="21"/>
  <c r="BE141" i="21" s="1"/>
  <c r="BI140" i="21"/>
  <c r="BH140" i="21"/>
  <c r="BG140" i="21"/>
  <c r="BF140" i="21"/>
  <c r="AA140" i="21"/>
  <c r="Y140" i="21"/>
  <c r="W140" i="21"/>
  <c r="BK140" i="21"/>
  <c r="N140" i="21"/>
  <c r="BE140" i="21" s="1"/>
  <c r="BI139" i="21"/>
  <c r="BH139" i="21"/>
  <c r="BG139" i="21"/>
  <c r="BF139" i="21"/>
  <c r="AA139" i="21"/>
  <c r="Y139" i="21"/>
  <c r="W139" i="21"/>
  <c r="BK139" i="21"/>
  <c r="N139" i="21"/>
  <c r="BE139" i="21" s="1"/>
  <c r="BI138" i="21"/>
  <c r="BH138" i="21"/>
  <c r="BG138" i="21"/>
  <c r="BF138" i="21"/>
  <c r="AA138" i="21"/>
  <c r="AA137" i="21" s="1"/>
  <c r="Y138" i="21"/>
  <c r="W138" i="21"/>
  <c r="W137" i="21" s="1"/>
  <c r="BK138" i="21"/>
  <c r="N138" i="21"/>
  <c r="BE138" i="21" s="1"/>
  <c r="BI136" i="21"/>
  <c r="BH136" i="21"/>
  <c r="BG136" i="21"/>
  <c r="BF136" i="21"/>
  <c r="AA136" i="21"/>
  <c r="Y136" i="21"/>
  <c r="W136" i="21"/>
  <c r="BK136" i="21"/>
  <c r="N136" i="21"/>
  <c r="BE136" i="21" s="1"/>
  <c r="BI135" i="21"/>
  <c r="BH135" i="21"/>
  <c r="BG135" i="21"/>
  <c r="BF135" i="21"/>
  <c r="AA135" i="21"/>
  <c r="Y135" i="21"/>
  <c r="W135" i="21"/>
  <c r="BK135" i="21"/>
  <c r="N135" i="21"/>
  <c r="BE135" i="21" s="1"/>
  <c r="BI134" i="21"/>
  <c r="BH134" i="21"/>
  <c r="BG134" i="21"/>
  <c r="BF134" i="21"/>
  <c r="AA134" i="21"/>
  <c r="Y134" i="21"/>
  <c r="W134" i="21"/>
  <c r="BK134" i="21"/>
  <c r="N134" i="21"/>
  <c r="BE134" i="21" s="1"/>
  <c r="BI133" i="21"/>
  <c r="BH133" i="21"/>
  <c r="BG133" i="21"/>
  <c r="BF133" i="21"/>
  <c r="AA133" i="21"/>
  <c r="AA132" i="21" s="1"/>
  <c r="Y133" i="21"/>
  <c r="W133" i="21"/>
  <c r="W132" i="21" s="1"/>
  <c r="BK133" i="21"/>
  <c r="N133" i="21"/>
  <c r="BE133" i="21" s="1"/>
  <c r="BI131" i="21"/>
  <c r="BH131" i="21"/>
  <c r="BG131" i="21"/>
  <c r="BF131" i="21"/>
  <c r="AA131" i="21"/>
  <c r="Y131" i="21"/>
  <c r="W131" i="21"/>
  <c r="BK131" i="21"/>
  <c r="N131" i="21"/>
  <c r="BE131" i="21" s="1"/>
  <c r="BI130" i="21"/>
  <c r="BH130" i="21"/>
  <c r="BG130" i="21"/>
  <c r="BF130" i="21"/>
  <c r="AA130" i="21"/>
  <c r="Y130" i="21"/>
  <c r="W130" i="21"/>
  <c r="BK130" i="21"/>
  <c r="N130" i="21"/>
  <c r="BE130" i="21" s="1"/>
  <c r="BI129" i="21"/>
  <c r="BH129" i="21"/>
  <c r="BG129" i="21"/>
  <c r="BF129" i="21"/>
  <c r="AA129" i="21"/>
  <c r="Y129" i="21"/>
  <c r="W129" i="21"/>
  <c r="BK129" i="21"/>
  <c r="N129" i="21"/>
  <c r="BE129" i="21" s="1"/>
  <c r="BI128" i="21"/>
  <c r="BH128" i="21"/>
  <c r="BG128" i="21"/>
  <c r="BF128" i="21"/>
  <c r="AA128" i="21"/>
  <c r="Y128" i="21"/>
  <c r="W128" i="21"/>
  <c r="BK128" i="21"/>
  <c r="N128" i="21"/>
  <c r="BE128" i="21" s="1"/>
  <c r="BI127" i="21"/>
  <c r="BH127" i="21"/>
  <c r="BG127" i="21"/>
  <c r="BF127" i="21"/>
  <c r="AA127" i="21"/>
  <c r="Y127" i="21"/>
  <c r="W127" i="21"/>
  <c r="BK127" i="21"/>
  <c r="N127" i="21"/>
  <c r="BE127" i="21" s="1"/>
  <c r="BI126" i="21"/>
  <c r="BH126" i="21"/>
  <c r="BG126" i="21"/>
  <c r="BF126" i="21"/>
  <c r="AA126" i="21"/>
  <c r="Y126" i="21"/>
  <c r="W126" i="21"/>
  <c r="BK126" i="21"/>
  <c r="N126" i="21"/>
  <c r="BE126" i="21" s="1"/>
  <c r="BI125" i="21"/>
  <c r="BH125" i="21"/>
  <c r="BG125" i="21"/>
  <c r="BF125" i="21"/>
  <c r="AA125" i="21"/>
  <c r="Y125" i="21"/>
  <c r="W125" i="21"/>
  <c r="BK125" i="21"/>
  <c r="N125" i="21"/>
  <c r="BE125" i="21" s="1"/>
  <c r="BI124" i="21"/>
  <c r="BH124" i="21"/>
  <c r="BG124" i="21"/>
  <c r="BF124" i="21"/>
  <c r="AA124" i="21"/>
  <c r="Y124" i="21"/>
  <c r="W124" i="21"/>
  <c r="BK124" i="21"/>
  <c r="N124" i="21"/>
  <c r="BE124" i="21" s="1"/>
  <c r="BI123" i="21"/>
  <c r="BH123" i="21"/>
  <c r="BG123" i="21"/>
  <c r="BF123" i="21"/>
  <c r="AA123" i="21"/>
  <c r="Y123" i="21"/>
  <c r="W123" i="21"/>
  <c r="BK123" i="21"/>
  <c r="N123" i="21"/>
  <c r="BE123" i="21" s="1"/>
  <c r="BI122" i="21"/>
  <c r="BH122" i="21"/>
  <c r="BG122" i="21"/>
  <c r="BF122" i="21"/>
  <c r="AA122" i="21"/>
  <c r="Y122" i="21"/>
  <c r="W122" i="21"/>
  <c r="BK122" i="21"/>
  <c r="N122" i="21"/>
  <c r="BE122" i="21" s="1"/>
  <c r="BI121" i="21"/>
  <c r="BH121" i="21"/>
  <c r="BG121" i="21"/>
  <c r="BF121" i="21"/>
  <c r="AA121" i="21"/>
  <c r="Y121" i="21"/>
  <c r="W121" i="21"/>
  <c r="BK121" i="21"/>
  <c r="N121" i="21"/>
  <c r="BE121" i="21" s="1"/>
  <c r="BI120" i="21"/>
  <c r="BH120" i="21"/>
  <c r="BG120" i="21"/>
  <c r="BF120" i="21"/>
  <c r="BE120" i="21"/>
  <c r="AA120" i="21"/>
  <c r="Y120" i="21"/>
  <c r="W120" i="21"/>
  <c r="BK120" i="21"/>
  <c r="N120" i="21"/>
  <c r="BI119" i="21"/>
  <c r="BH119" i="21"/>
  <c r="BG119" i="21"/>
  <c r="BF119" i="21"/>
  <c r="BE119" i="21"/>
  <c r="AA119" i="21"/>
  <c r="Y119" i="21"/>
  <c r="W119" i="21"/>
  <c r="BK119" i="21"/>
  <c r="N119" i="21"/>
  <c r="BI118" i="21"/>
  <c r="BH118" i="21"/>
  <c r="BG118" i="21"/>
  <c r="BF118" i="21"/>
  <c r="BE118" i="21"/>
  <c r="AA118" i="21"/>
  <c r="Y118" i="21"/>
  <c r="W118" i="21"/>
  <c r="BK118" i="21"/>
  <c r="N118" i="21"/>
  <c r="BI117" i="21"/>
  <c r="BH117" i="21"/>
  <c r="BG117" i="21"/>
  <c r="BF117" i="21"/>
  <c r="BE117" i="21"/>
  <c r="AA117" i="21"/>
  <c r="Y117" i="21"/>
  <c r="W117" i="21"/>
  <c r="BK117" i="21"/>
  <c r="N117" i="21"/>
  <c r="BI116" i="21"/>
  <c r="H36" i="21" s="1"/>
  <c r="BD107" i="1" s="1"/>
  <c r="BH116" i="21"/>
  <c r="H35" i="21" s="1"/>
  <c r="BC107" i="1" s="1"/>
  <c r="BG116" i="21"/>
  <c r="H34" i="21" s="1"/>
  <c r="BB107" i="1" s="1"/>
  <c r="BF116" i="21"/>
  <c r="H33" i="21" s="1"/>
  <c r="BA107" i="1" s="1"/>
  <c r="BE116" i="21"/>
  <c r="AA116" i="21"/>
  <c r="AA115" i="21" s="1"/>
  <c r="AA114" i="21" s="1"/>
  <c r="AA113" i="21" s="1"/>
  <c r="Y116" i="21"/>
  <c r="Y115" i="21" s="1"/>
  <c r="W116" i="21"/>
  <c r="W115" i="21" s="1"/>
  <c r="W114" i="21" s="1"/>
  <c r="W113" i="21" s="1"/>
  <c r="AU107" i="1" s="1"/>
  <c r="BK116" i="21"/>
  <c r="BK115" i="21" s="1"/>
  <c r="N116" i="21"/>
  <c r="M110" i="21"/>
  <c r="M109" i="21"/>
  <c r="F109" i="21"/>
  <c r="F107" i="21"/>
  <c r="F105" i="21"/>
  <c r="M28" i="21"/>
  <c r="AS107" i="1" s="1"/>
  <c r="M84" i="21"/>
  <c r="M83" i="21"/>
  <c r="F83" i="21"/>
  <c r="F81" i="21"/>
  <c r="F79" i="21"/>
  <c r="O15" i="21"/>
  <c r="E15" i="21"/>
  <c r="F110" i="21" s="1"/>
  <c r="O14" i="21"/>
  <c r="O9" i="21"/>
  <c r="M81" i="21" s="1"/>
  <c r="F6" i="21"/>
  <c r="F104" i="21" s="1"/>
  <c r="AY106" i="1"/>
  <c r="AX106" i="1"/>
  <c r="BI136" i="20"/>
  <c r="BH136" i="20"/>
  <c r="BG136" i="20"/>
  <c r="BF136" i="20"/>
  <c r="AA136" i="20"/>
  <c r="Y136" i="20"/>
  <c r="W136" i="20"/>
  <c r="BK136" i="20"/>
  <c r="N136" i="20"/>
  <c r="BE136" i="20" s="1"/>
  <c r="BI135" i="20"/>
  <c r="BH135" i="20"/>
  <c r="BG135" i="20"/>
  <c r="BF135" i="20"/>
  <c r="AA135" i="20"/>
  <c r="Y135" i="20"/>
  <c r="W135" i="20"/>
  <c r="BK135" i="20"/>
  <c r="N135" i="20"/>
  <c r="BE135" i="20" s="1"/>
  <c r="BI134" i="20"/>
  <c r="BH134" i="20"/>
  <c r="BG134" i="20"/>
  <c r="BF134" i="20"/>
  <c r="AA134" i="20"/>
  <c r="Y134" i="20"/>
  <c r="W134" i="20"/>
  <c r="BK134" i="20"/>
  <c r="N134" i="20"/>
  <c r="BE134" i="20" s="1"/>
  <c r="BI133" i="20"/>
  <c r="BH133" i="20"/>
  <c r="BG133" i="20"/>
  <c r="BF133" i="20"/>
  <c r="AA133" i="20"/>
  <c r="AA132" i="20" s="1"/>
  <c r="Y133" i="20"/>
  <c r="Y132" i="20" s="1"/>
  <c r="W133" i="20"/>
  <c r="W132" i="20" s="1"/>
  <c r="BK133" i="20"/>
  <c r="BK132" i="20" s="1"/>
  <c r="N132" i="20" s="1"/>
  <c r="N92" i="20" s="1"/>
  <c r="N133" i="20"/>
  <c r="BE133" i="20" s="1"/>
  <c r="BI131" i="20"/>
  <c r="BH131" i="20"/>
  <c r="BG131" i="20"/>
  <c r="BF131" i="20"/>
  <c r="AA131" i="20"/>
  <c r="Y131" i="20"/>
  <c r="W131" i="20"/>
  <c r="BK131" i="20"/>
  <c r="N131" i="20"/>
  <c r="BE131" i="20" s="1"/>
  <c r="BI130" i="20"/>
  <c r="BH130" i="20"/>
  <c r="BG130" i="20"/>
  <c r="BF130" i="20"/>
  <c r="AA130" i="20"/>
  <c r="Y130" i="20"/>
  <c r="W130" i="20"/>
  <c r="BK130" i="20"/>
  <c r="N130" i="20"/>
  <c r="BE130" i="20" s="1"/>
  <c r="BI129" i="20"/>
  <c r="BH129" i="20"/>
  <c r="BG129" i="20"/>
  <c r="BF129" i="20"/>
  <c r="AA129" i="20"/>
  <c r="Y129" i="20"/>
  <c r="W129" i="20"/>
  <c r="BK129" i="20"/>
  <c r="N129" i="20"/>
  <c r="BE129" i="20" s="1"/>
  <c r="BI128" i="20"/>
  <c r="BH128" i="20"/>
  <c r="BG128" i="20"/>
  <c r="BF128" i="20"/>
  <c r="AA128" i="20"/>
  <c r="Y128" i="20"/>
  <c r="W128" i="20"/>
  <c r="BK128" i="20"/>
  <c r="N128" i="20"/>
  <c r="BE128" i="20" s="1"/>
  <c r="BI127" i="20"/>
  <c r="BH127" i="20"/>
  <c r="BG127" i="20"/>
  <c r="BF127" i="20"/>
  <c r="AA127" i="20"/>
  <c r="AA126" i="20" s="1"/>
  <c r="Y127" i="20"/>
  <c r="Y126" i="20" s="1"/>
  <c r="W127" i="20"/>
  <c r="W126" i="20" s="1"/>
  <c r="BK127" i="20"/>
  <c r="BK126" i="20" s="1"/>
  <c r="N126" i="20" s="1"/>
  <c r="N91" i="20" s="1"/>
  <c r="N127" i="20"/>
  <c r="BE127" i="20" s="1"/>
  <c r="BI125" i="20"/>
  <c r="BH125" i="20"/>
  <c r="BG125" i="20"/>
  <c r="BF125" i="20"/>
  <c r="AA125" i="20"/>
  <c r="Y125" i="20"/>
  <c r="W125" i="20"/>
  <c r="BK125" i="20"/>
  <c r="N125" i="20"/>
  <c r="BE125" i="20" s="1"/>
  <c r="BI124" i="20"/>
  <c r="BH124" i="20"/>
  <c r="BG124" i="20"/>
  <c r="BF124" i="20"/>
  <c r="AA124" i="20"/>
  <c r="Y124" i="20"/>
  <c r="W124" i="20"/>
  <c r="BK124" i="20"/>
  <c r="N124" i="20"/>
  <c r="BE124" i="20" s="1"/>
  <c r="BI123" i="20"/>
  <c r="BH123" i="20"/>
  <c r="BG123" i="20"/>
  <c r="BF123" i="20"/>
  <c r="AA123" i="20"/>
  <c r="Y123" i="20"/>
  <c r="W123" i="20"/>
  <c r="BK123" i="20"/>
  <c r="N123" i="20"/>
  <c r="BE123" i="20" s="1"/>
  <c r="BI122" i="20"/>
  <c r="BH122" i="20"/>
  <c r="BG122" i="20"/>
  <c r="BF122" i="20"/>
  <c r="AA122" i="20"/>
  <c r="Y122" i="20"/>
  <c r="W122" i="20"/>
  <c r="BK122" i="20"/>
  <c r="N122" i="20"/>
  <c r="BE122" i="20" s="1"/>
  <c r="BI121" i="20"/>
  <c r="BH121" i="20"/>
  <c r="BG121" i="20"/>
  <c r="BF121" i="20"/>
  <c r="AA121" i="20"/>
  <c r="Y121" i="20"/>
  <c r="W121" i="20"/>
  <c r="BK121" i="20"/>
  <c r="N121" i="20"/>
  <c r="BE121" i="20" s="1"/>
  <c r="BI120" i="20"/>
  <c r="BH120" i="20"/>
  <c r="BG120" i="20"/>
  <c r="BF120" i="20"/>
  <c r="AA120" i="20"/>
  <c r="Y120" i="20"/>
  <c r="W120" i="20"/>
  <c r="BK120" i="20"/>
  <c r="N120" i="20"/>
  <c r="BE120" i="20" s="1"/>
  <c r="BI119" i="20"/>
  <c r="BH119" i="20"/>
  <c r="BG119" i="20"/>
  <c r="BF119" i="20"/>
  <c r="BE119" i="20"/>
  <c r="AA119" i="20"/>
  <c r="Y119" i="20"/>
  <c r="W119" i="20"/>
  <c r="BK119" i="20"/>
  <c r="N119" i="20"/>
  <c r="BI118" i="20"/>
  <c r="BH118" i="20"/>
  <c r="BG118" i="20"/>
  <c r="BF118" i="20"/>
  <c r="BE118" i="20"/>
  <c r="AA118" i="20"/>
  <c r="Y118" i="20"/>
  <c r="W118" i="20"/>
  <c r="BK118" i="20"/>
  <c r="N118" i="20"/>
  <c r="BI117" i="20"/>
  <c r="BH117" i="20"/>
  <c r="BG117" i="20"/>
  <c r="BF117" i="20"/>
  <c r="BE117" i="20"/>
  <c r="AA117" i="20"/>
  <c r="Y117" i="20"/>
  <c r="W117" i="20"/>
  <c r="BK117" i="20"/>
  <c r="N117" i="20"/>
  <c r="BI116" i="20"/>
  <c r="H36" i="20" s="1"/>
  <c r="BD106" i="1" s="1"/>
  <c r="BH116" i="20"/>
  <c r="H35" i="20" s="1"/>
  <c r="BC106" i="1" s="1"/>
  <c r="BG116" i="20"/>
  <c r="H34" i="20" s="1"/>
  <c r="BB106" i="1" s="1"/>
  <c r="BF116" i="20"/>
  <c r="M33" i="20" s="1"/>
  <c r="AW106" i="1" s="1"/>
  <c r="AA116" i="20"/>
  <c r="AA115" i="20" s="1"/>
  <c r="AA114" i="20" s="1"/>
  <c r="AA113" i="20" s="1"/>
  <c r="Y116" i="20"/>
  <c r="Y115" i="20" s="1"/>
  <c r="Y114" i="20" s="1"/>
  <c r="Y113" i="20" s="1"/>
  <c r="W116" i="20"/>
  <c r="W115" i="20" s="1"/>
  <c r="W114" i="20" s="1"/>
  <c r="W113" i="20" s="1"/>
  <c r="AU106" i="1" s="1"/>
  <c r="BK116" i="20"/>
  <c r="BK115" i="20" s="1"/>
  <c r="N116" i="20"/>
  <c r="BE116" i="20" s="1"/>
  <c r="M110" i="20"/>
  <c r="M109" i="20"/>
  <c r="F109" i="20"/>
  <c r="F107" i="20"/>
  <c r="F105" i="20"/>
  <c r="M28" i="20"/>
  <c r="AS106" i="1" s="1"/>
  <c r="M84" i="20"/>
  <c r="M83" i="20"/>
  <c r="F83" i="20"/>
  <c r="F81" i="20"/>
  <c r="F79" i="20"/>
  <c r="O15" i="20"/>
  <c r="E15" i="20"/>
  <c r="F84" i="20" s="1"/>
  <c r="O14" i="20"/>
  <c r="O9" i="20"/>
  <c r="M107" i="20" s="1"/>
  <c r="F6" i="20"/>
  <c r="F78" i="20" s="1"/>
  <c r="AY105" i="1"/>
  <c r="AX105" i="1"/>
  <c r="BI143" i="19"/>
  <c r="BH143" i="19"/>
  <c r="BG143" i="19"/>
  <c r="BF143" i="19"/>
  <c r="AA143" i="19"/>
  <c r="Y143" i="19"/>
  <c r="W143" i="19"/>
  <c r="BK143" i="19"/>
  <c r="N143" i="19"/>
  <c r="BE143" i="19" s="1"/>
  <c r="BI142" i="19"/>
  <c r="BH142" i="19"/>
  <c r="BG142" i="19"/>
  <c r="BF142" i="19"/>
  <c r="AA142" i="19"/>
  <c r="Y142" i="19"/>
  <c r="W142" i="19"/>
  <c r="BK142" i="19"/>
  <c r="N142" i="19"/>
  <c r="BE142" i="19" s="1"/>
  <c r="BI141" i="19"/>
  <c r="BH141" i="19"/>
  <c r="BG141" i="19"/>
  <c r="BF141" i="19"/>
  <c r="AA141" i="19"/>
  <c r="Y141" i="19"/>
  <c r="W141" i="19"/>
  <c r="BK141" i="19"/>
  <c r="N141" i="19"/>
  <c r="BE141" i="19" s="1"/>
  <c r="BI140" i="19"/>
  <c r="BH140" i="19"/>
  <c r="BG140" i="19"/>
  <c r="BF140" i="19"/>
  <c r="AA140" i="19"/>
  <c r="AA139" i="19" s="1"/>
  <c r="Y140" i="19"/>
  <c r="Y139" i="19" s="1"/>
  <c r="W140" i="19"/>
  <c r="W139" i="19" s="1"/>
  <c r="BK140" i="19"/>
  <c r="BK139" i="19" s="1"/>
  <c r="N139" i="19" s="1"/>
  <c r="N94" i="19" s="1"/>
  <c r="N140" i="19"/>
  <c r="BE140" i="19" s="1"/>
  <c r="BI138" i="19"/>
  <c r="BH138" i="19"/>
  <c r="BG138" i="19"/>
  <c r="BF138" i="19"/>
  <c r="AA138" i="19"/>
  <c r="Y138" i="19"/>
  <c r="W138" i="19"/>
  <c r="BK138" i="19"/>
  <c r="N138" i="19"/>
  <c r="BE138" i="19" s="1"/>
  <c r="BI137" i="19"/>
  <c r="BH137" i="19"/>
  <c r="BG137" i="19"/>
  <c r="BF137" i="19"/>
  <c r="AA137" i="19"/>
  <c r="Y137" i="19"/>
  <c r="W137" i="19"/>
  <c r="BK137" i="19"/>
  <c r="N137" i="19"/>
  <c r="BE137" i="19" s="1"/>
  <c r="BI136" i="19"/>
  <c r="BH136" i="19"/>
  <c r="BG136" i="19"/>
  <c r="BF136" i="19"/>
  <c r="AA136" i="19"/>
  <c r="Y136" i="19"/>
  <c r="W136" i="19"/>
  <c r="BK136" i="19"/>
  <c r="N136" i="19"/>
  <c r="BE136" i="19" s="1"/>
  <c r="BI135" i="19"/>
  <c r="BH135" i="19"/>
  <c r="BG135" i="19"/>
  <c r="BF135" i="19"/>
  <c r="AA135" i="19"/>
  <c r="Y135" i="19"/>
  <c r="W135" i="19"/>
  <c r="BK135" i="19"/>
  <c r="N135" i="19"/>
  <c r="BE135" i="19" s="1"/>
  <c r="BI134" i="19"/>
  <c r="BH134" i="19"/>
  <c r="BG134" i="19"/>
  <c r="BF134" i="19"/>
  <c r="BE134" i="19"/>
  <c r="AA134" i="19"/>
  <c r="Y134" i="19"/>
  <c r="W134" i="19"/>
  <c r="BK134" i="19"/>
  <c r="N134" i="19"/>
  <c r="BI133" i="19"/>
  <c r="BH133" i="19"/>
  <c r="BG133" i="19"/>
  <c r="BF133" i="19"/>
  <c r="BE133" i="19"/>
  <c r="AA133" i="19"/>
  <c r="AA132" i="19" s="1"/>
  <c r="Y133" i="19"/>
  <c r="Y132" i="19" s="1"/>
  <c r="W133" i="19"/>
  <c r="W132" i="19" s="1"/>
  <c r="BK133" i="19"/>
  <c r="BK132" i="19" s="1"/>
  <c r="N132" i="19" s="1"/>
  <c r="N93" i="19" s="1"/>
  <c r="N133" i="19"/>
  <c r="BI131" i="19"/>
  <c r="BH131" i="19"/>
  <c r="BG131" i="19"/>
  <c r="BF131" i="19"/>
  <c r="AA131" i="19"/>
  <c r="Y131" i="19"/>
  <c r="W131" i="19"/>
  <c r="BK131" i="19"/>
  <c r="N131" i="19"/>
  <c r="BE131" i="19" s="1"/>
  <c r="BI130" i="19"/>
  <c r="BH130" i="19"/>
  <c r="BG130" i="19"/>
  <c r="BF130" i="19"/>
  <c r="AA130" i="19"/>
  <c r="Y130" i="19"/>
  <c r="W130" i="19"/>
  <c r="BK130" i="19"/>
  <c r="N130" i="19"/>
  <c r="BE130" i="19" s="1"/>
  <c r="BI129" i="19"/>
  <c r="BH129" i="19"/>
  <c r="BG129" i="19"/>
  <c r="BF129" i="19"/>
  <c r="BE129" i="19"/>
  <c r="AA129" i="19"/>
  <c r="AA128" i="19" s="1"/>
  <c r="Y129" i="19"/>
  <c r="Y128" i="19" s="1"/>
  <c r="W129" i="19"/>
  <c r="W128" i="19" s="1"/>
  <c r="BK129" i="19"/>
  <c r="BK128" i="19" s="1"/>
  <c r="N128" i="19" s="1"/>
  <c r="N92" i="19" s="1"/>
  <c r="N129" i="19"/>
  <c r="BI127" i="19"/>
  <c r="BH127" i="19"/>
  <c r="BG127" i="19"/>
  <c r="BF127" i="19"/>
  <c r="AA127" i="19"/>
  <c r="Y127" i="19"/>
  <c r="W127" i="19"/>
  <c r="BK127" i="19"/>
  <c r="N127" i="19"/>
  <c r="BE127" i="19" s="1"/>
  <c r="BI126" i="19"/>
  <c r="BH126" i="19"/>
  <c r="BG126" i="19"/>
  <c r="BF126" i="19"/>
  <c r="AA126" i="19"/>
  <c r="Y126" i="19"/>
  <c r="W126" i="19"/>
  <c r="BK126" i="19"/>
  <c r="N126" i="19"/>
  <c r="BE126" i="19" s="1"/>
  <c r="BI125" i="19"/>
  <c r="BH125" i="19"/>
  <c r="BG125" i="19"/>
  <c r="BF125" i="19"/>
  <c r="AA125" i="19"/>
  <c r="Y125" i="19"/>
  <c r="W125" i="19"/>
  <c r="BK125" i="19"/>
  <c r="N125" i="19"/>
  <c r="BE125" i="19" s="1"/>
  <c r="BI124" i="19"/>
  <c r="BH124" i="19"/>
  <c r="BG124" i="19"/>
  <c r="BF124" i="19"/>
  <c r="AA124" i="19"/>
  <c r="Y124" i="19"/>
  <c r="W124" i="19"/>
  <c r="BK124" i="19"/>
  <c r="N124" i="19"/>
  <c r="BE124" i="19" s="1"/>
  <c r="BI123" i="19"/>
  <c r="BH123" i="19"/>
  <c r="BG123" i="19"/>
  <c r="BF123" i="19"/>
  <c r="AA123" i="19"/>
  <c r="Y123" i="19"/>
  <c r="W123" i="19"/>
  <c r="BK123" i="19"/>
  <c r="N123" i="19"/>
  <c r="BE123" i="19" s="1"/>
  <c r="BI122" i="19"/>
  <c r="BH122" i="19"/>
  <c r="BG122" i="19"/>
  <c r="BF122" i="19"/>
  <c r="AA122" i="19"/>
  <c r="Y122" i="19"/>
  <c r="W122" i="19"/>
  <c r="BK122" i="19"/>
  <c r="N122" i="19"/>
  <c r="BE122" i="19" s="1"/>
  <c r="BI121" i="19"/>
  <c r="BH121" i="19"/>
  <c r="BG121" i="19"/>
  <c r="BF121" i="19"/>
  <c r="AA121" i="19"/>
  <c r="AA120" i="19" s="1"/>
  <c r="Y121" i="19"/>
  <c r="Y120" i="19" s="1"/>
  <c r="W121" i="19"/>
  <c r="W120" i="19" s="1"/>
  <c r="BK121" i="19"/>
  <c r="BK120" i="19" s="1"/>
  <c r="N120" i="19" s="1"/>
  <c r="N91" i="19" s="1"/>
  <c r="N121" i="19"/>
  <c r="BE121" i="19" s="1"/>
  <c r="BI119" i="19"/>
  <c r="BH119" i="19"/>
  <c r="BG119" i="19"/>
  <c r="BF119" i="19"/>
  <c r="AA119" i="19"/>
  <c r="Y119" i="19"/>
  <c r="W119" i="19"/>
  <c r="BK119" i="19"/>
  <c r="N119" i="19"/>
  <c r="BE119" i="19" s="1"/>
  <c r="BI118" i="19"/>
  <c r="H36" i="19" s="1"/>
  <c r="BD105" i="1" s="1"/>
  <c r="BH118" i="19"/>
  <c r="H35" i="19" s="1"/>
  <c r="BC105" i="1" s="1"/>
  <c r="BG118" i="19"/>
  <c r="H34" i="19" s="1"/>
  <c r="BB105" i="1" s="1"/>
  <c r="BF118" i="19"/>
  <c r="H33" i="19" s="1"/>
  <c r="BA105" i="1" s="1"/>
  <c r="AA118" i="19"/>
  <c r="AA117" i="19" s="1"/>
  <c r="AA116" i="19" s="1"/>
  <c r="AA115" i="19" s="1"/>
  <c r="Y118" i="19"/>
  <c r="Y117" i="19" s="1"/>
  <c r="Y116" i="19" s="1"/>
  <c r="Y115" i="19" s="1"/>
  <c r="W118" i="19"/>
  <c r="W117" i="19" s="1"/>
  <c r="W116" i="19" s="1"/>
  <c r="W115" i="19" s="1"/>
  <c r="AU105" i="1" s="1"/>
  <c r="BK118" i="19"/>
  <c r="BK117" i="19" s="1"/>
  <c r="N118" i="19"/>
  <c r="BE118" i="19" s="1"/>
  <c r="M112" i="19"/>
  <c r="M111" i="19"/>
  <c r="F111" i="19"/>
  <c r="F109" i="19"/>
  <c r="F107" i="19"/>
  <c r="M28" i="19"/>
  <c r="AS105" i="1" s="1"/>
  <c r="M84" i="19"/>
  <c r="M83" i="19"/>
  <c r="F83" i="19"/>
  <c r="F81" i="19"/>
  <c r="F79" i="19"/>
  <c r="O15" i="19"/>
  <c r="E15" i="19"/>
  <c r="F112" i="19" s="1"/>
  <c r="O14" i="19"/>
  <c r="O9" i="19"/>
  <c r="M81" i="19" s="1"/>
  <c r="F6" i="19"/>
  <c r="F106" i="19" s="1"/>
  <c r="AY104" i="1"/>
  <c r="AX104" i="1"/>
  <c r="BI165" i="18"/>
  <c r="BH165" i="18"/>
  <c r="BG165" i="18"/>
  <c r="BF165" i="18"/>
  <c r="AA165" i="18"/>
  <c r="Y165" i="18"/>
  <c r="W165" i="18"/>
  <c r="BK165" i="18"/>
  <c r="N165" i="18"/>
  <c r="BE165" i="18" s="1"/>
  <c r="BI164" i="18"/>
  <c r="BH164" i="18"/>
  <c r="BG164" i="18"/>
  <c r="BF164" i="18"/>
  <c r="AA164" i="18"/>
  <c r="Y164" i="18"/>
  <c r="W164" i="18"/>
  <c r="BK164" i="18"/>
  <c r="N164" i="18"/>
  <c r="BE164" i="18" s="1"/>
  <c r="BI163" i="18"/>
  <c r="BH163" i="18"/>
  <c r="BG163" i="18"/>
  <c r="BF163" i="18"/>
  <c r="AA163" i="18"/>
  <c r="Y163" i="18"/>
  <c r="W163" i="18"/>
  <c r="BK163" i="18"/>
  <c r="N163" i="18"/>
  <c r="BE163" i="18" s="1"/>
  <c r="BI162" i="18"/>
  <c r="BH162" i="18"/>
  <c r="BG162" i="18"/>
  <c r="BF162" i="18"/>
  <c r="AA162" i="18"/>
  <c r="Y162" i="18"/>
  <c r="W162" i="18"/>
  <c r="BK162" i="18"/>
  <c r="N162" i="18"/>
  <c r="BE162" i="18" s="1"/>
  <c r="BI161" i="18"/>
  <c r="BH161" i="18"/>
  <c r="BG161" i="18"/>
  <c r="BF161" i="18"/>
  <c r="AA161" i="18"/>
  <c r="Y161" i="18"/>
  <c r="W161" i="18"/>
  <c r="BK161" i="18"/>
  <c r="N161" i="18"/>
  <c r="BE161" i="18" s="1"/>
  <c r="BI160" i="18"/>
  <c r="BH160" i="18"/>
  <c r="BG160" i="18"/>
  <c r="BF160" i="18"/>
  <c r="AA160" i="18"/>
  <c r="Y160" i="18"/>
  <c r="W160" i="18"/>
  <c r="BK160" i="18"/>
  <c r="N160" i="18"/>
  <c r="BE160" i="18" s="1"/>
  <c r="BI159" i="18"/>
  <c r="BH159" i="18"/>
  <c r="BG159" i="18"/>
  <c r="BF159" i="18"/>
  <c r="AA159" i="18"/>
  <c r="Y159" i="18"/>
  <c r="W159" i="18"/>
  <c r="BK159" i="18"/>
  <c r="N159" i="18"/>
  <c r="BE159" i="18" s="1"/>
  <c r="BI158" i="18"/>
  <c r="BH158" i="18"/>
  <c r="BG158" i="18"/>
  <c r="BF158" i="18"/>
  <c r="AA158" i="18"/>
  <c r="AA157" i="18" s="1"/>
  <c r="Y158" i="18"/>
  <c r="Y157" i="18" s="1"/>
  <c r="W158" i="18"/>
  <c r="W157" i="18" s="1"/>
  <c r="BK158" i="18"/>
  <c r="N158" i="18"/>
  <c r="BE158" i="18" s="1"/>
  <c r="BI156" i="18"/>
  <c r="BH156" i="18"/>
  <c r="BG156" i="18"/>
  <c r="BF156" i="18"/>
  <c r="AA156" i="18"/>
  <c r="Y156" i="18"/>
  <c r="W156" i="18"/>
  <c r="BK156" i="18"/>
  <c r="N156" i="18"/>
  <c r="BE156" i="18" s="1"/>
  <c r="BI155" i="18"/>
  <c r="BH155" i="18"/>
  <c r="BG155" i="18"/>
  <c r="BF155" i="18"/>
  <c r="AA155" i="18"/>
  <c r="Y155" i="18"/>
  <c r="W155" i="18"/>
  <c r="BK155" i="18"/>
  <c r="N155" i="18"/>
  <c r="BE155" i="18" s="1"/>
  <c r="BI154" i="18"/>
  <c r="BH154" i="18"/>
  <c r="BG154" i="18"/>
  <c r="BF154" i="18"/>
  <c r="AA154" i="18"/>
  <c r="Y154" i="18"/>
  <c r="W154" i="18"/>
  <c r="BK154" i="18"/>
  <c r="N154" i="18"/>
  <c r="BE154" i="18" s="1"/>
  <c r="BI153" i="18"/>
  <c r="BH153" i="18"/>
  <c r="BG153" i="18"/>
  <c r="BF153" i="18"/>
  <c r="AA153" i="18"/>
  <c r="Y153" i="18"/>
  <c r="W153" i="18"/>
  <c r="BK153" i="18"/>
  <c r="N153" i="18"/>
  <c r="BE153" i="18" s="1"/>
  <c r="BI152" i="18"/>
  <c r="BH152" i="18"/>
  <c r="BG152" i="18"/>
  <c r="BF152" i="18"/>
  <c r="AA152" i="18"/>
  <c r="AA151" i="18" s="1"/>
  <c r="Y152" i="18"/>
  <c r="Y151" i="18" s="1"/>
  <c r="W152" i="18"/>
  <c r="W151" i="18" s="1"/>
  <c r="BK152" i="18"/>
  <c r="N152" i="18"/>
  <c r="BE152" i="18" s="1"/>
  <c r="BI150" i="18"/>
  <c r="BH150" i="18"/>
  <c r="BG150" i="18"/>
  <c r="BF150" i="18"/>
  <c r="AA150" i="18"/>
  <c r="Y150" i="18"/>
  <c r="W150" i="18"/>
  <c r="BK150" i="18"/>
  <c r="N150" i="18"/>
  <c r="BE150" i="18" s="1"/>
  <c r="BI149" i="18"/>
  <c r="BH149" i="18"/>
  <c r="BG149" i="18"/>
  <c r="BF149" i="18"/>
  <c r="AA149" i="18"/>
  <c r="Y149" i="18"/>
  <c r="W149" i="18"/>
  <c r="BK149" i="18"/>
  <c r="N149" i="18"/>
  <c r="BE149" i="18" s="1"/>
  <c r="BI148" i="18"/>
  <c r="BH148" i="18"/>
  <c r="BG148" i="18"/>
  <c r="BF148" i="18"/>
  <c r="AA148" i="18"/>
  <c r="Y148" i="18"/>
  <c r="W148" i="18"/>
  <c r="BK148" i="18"/>
  <c r="N148" i="18"/>
  <c r="BE148" i="18" s="1"/>
  <c r="BI147" i="18"/>
  <c r="BH147" i="18"/>
  <c r="BG147" i="18"/>
  <c r="BF147" i="18"/>
  <c r="AA147" i="18"/>
  <c r="Y147" i="18"/>
  <c r="W147" i="18"/>
  <c r="BK147" i="18"/>
  <c r="N147" i="18"/>
  <c r="BE147" i="18" s="1"/>
  <c r="BI146" i="18"/>
  <c r="BH146" i="18"/>
  <c r="BG146" i="18"/>
  <c r="BF146" i="18"/>
  <c r="BE146" i="18"/>
  <c r="AA146" i="18"/>
  <c r="Y146" i="18"/>
  <c r="W146" i="18"/>
  <c r="BK146" i="18"/>
  <c r="N146" i="18"/>
  <c r="BI145" i="18"/>
  <c r="BH145" i="18"/>
  <c r="BG145" i="18"/>
  <c r="BF145" i="18"/>
  <c r="BE145" i="18"/>
  <c r="AA145" i="18"/>
  <c r="Y145" i="18"/>
  <c r="W145" i="18"/>
  <c r="BK145" i="18"/>
  <c r="N145" i="18"/>
  <c r="BI144" i="18"/>
  <c r="BH144" i="18"/>
  <c r="BG144" i="18"/>
  <c r="BF144" i="18"/>
  <c r="BE144" i="18"/>
  <c r="AA144" i="18"/>
  <c r="AA143" i="18" s="1"/>
  <c r="Y144" i="18"/>
  <c r="Y143" i="18" s="1"/>
  <c r="W144" i="18"/>
  <c r="W143" i="18" s="1"/>
  <c r="BK144" i="18"/>
  <c r="BK143" i="18" s="1"/>
  <c r="N143" i="18" s="1"/>
  <c r="N94" i="18" s="1"/>
  <c r="N144" i="18"/>
  <c r="BI142" i="18"/>
  <c r="BH142" i="18"/>
  <c r="BG142" i="18"/>
  <c r="BF142" i="18"/>
  <c r="AA142" i="18"/>
  <c r="Y142" i="18"/>
  <c r="W142" i="18"/>
  <c r="BK142" i="18"/>
  <c r="N142" i="18"/>
  <c r="BE142" i="18" s="1"/>
  <c r="BI141" i="18"/>
  <c r="BH141" i="18"/>
  <c r="BG141" i="18"/>
  <c r="BF141" i="18"/>
  <c r="AA141" i="18"/>
  <c r="Y141" i="18"/>
  <c r="W141" i="18"/>
  <c r="BK141" i="18"/>
  <c r="N141" i="18"/>
  <c r="BE141" i="18" s="1"/>
  <c r="BI140" i="18"/>
  <c r="BH140" i="18"/>
  <c r="BG140" i="18"/>
  <c r="BF140" i="18"/>
  <c r="AA140" i="18"/>
  <c r="Y140" i="18"/>
  <c r="W140" i="18"/>
  <c r="BK140" i="18"/>
  <c r="N140" i="18"/>
  <c r="BE140" i="18" s="1"/>
  <c r="BI139" i="18"/>
  <c r="BH139" i="18"/>
  <c r="BG139" i="18"/>
  <c r="BF139" i="18"/>
  <c r="AA139" i="18"/>
  <c r="Y139" i="18"/>
  <c r="W139" i="18"/>
  <c r="BK139" i="18"/>
  <c r="N139" i="18"/>
  <c r="BE139" i="18" s="1"/>
  <c r="BI138" i="18"/>
  <c r="BH138" i="18"/>
  <c r="BG138" i="18"/>
  <c r="BF138" i="18"/>
  <c r="AA138" i="18"/>
  <c r="AA137" i="18" s="1"/>
  <c r="Y138" i="18"/>
  <c r="W138" i="18"/>
  <c r="W137" i="18" s="1"/>
  <c r="BK138" i="18"/>
  <c r="N138" i="18"/>
  <c r="BE138" i="18" s="1"/>
  <c r="BI136" i="18"/>
  <c r="BH136" i="18"/>
  <c r="BG136" i="18"/>
  <c r="BF136" i="18"/>
  <c r="AA136" i="18"/>
  <c r="Y136" i="18"/>
  <c r="W136" i="18"/>
  <c r="BK136" i="18"/>
  <c r="N136" i="18"/>
  <c r="BE136" i="18" s="1"/>
  <c r="BI135" i="18"/>
  <c r="BH135" i="18"/>
  <c r="BG135" i="18"/>
  <c r="BF135" i="18"/>
  <c r="AA135" i="18"/>
  <c r="Y135" i="18"/>
  <c r="W135" i="18"/>
  <c r="BK135" i="18"/>
  <c r="N135" i="18"/>
  <c r="BE135" i="18" s="1"/>
  <c r="BI134" i="18"/>
  <c r="BH134" i="18"/>
  <c r="BG134" i="18"/>
  <c r="BF134" i="18"/>
  <c r="AA134" i="18"/>
  <c r="Y134" i="18"/>
  <c r="W134" i="18"/>
  <c r="BK134" i="18"/>
  <c r="N134" i="18"/>
  <c r="BE134" i="18" s="1"/>
  <c r="BI133" i="18"/>
  <c r="BH133" i="18"/>
  <c r="BG133" i="18"/>
  <c r="BF133" i="18"/>
  <c r="BE133" i="18"/>
  <c r="AA133" i="18"/>
  <c r="AA132" i="18" s="1"/>
  <c r="Y133" i="18"/>
  <c r="Y132" i="18" s="1"/>
  <c r="W133" i="18"/>
  <c r="W132" i="18" s="1"/>
  <c r="BK133" i="18"/>
  <c r="BK132" i="18" s="1"/>
  <c r="N132" i="18" s="1"/>
  <c r="N92" i="18" s="1"/>
  <c r="N133" i="18"/>
  <c r="BI131" i="18"/>
  <c r="BH131" i="18"/>
  <c r="BG131" i="18"/>
  <c r="BF131" i="18"/>
  <c r="AA131" i="18"/>
  <c r="Y131" i="18"/>
  <c r="W131" i="18"/>
  <c r="BK131" i="18"/>
  <c r="N131" i="18"/>
  <c r="BE131" i="18" s="1"/>
  <c r="BI130" i="18"/>
  <c r="BH130" i="18"/>
  <c r="BG130" i="18"/>
  <c r="BF130" i="18"/>
  <c r="AA130" i="18"/>
  <c r="Y130" i="18"/>
  <c r="W130" i="18"/>
  <c r="BK130" i="18"/>
  <c r="N130" i="18"/>
  <c r="BE130" i="18" s="1"/>
  <c r="BI129" i="18"/>
  <c r="BH129" i="18"/>
  <c r="BG129" i="18"/>
  <c r="BF129" i="18"/>
  <c r="AA129" i="18"/>
  <c r="Y129" i="18"/>
  <c r="W129" i="18"/>
  <c r="BK129" i="18"/>
  <c r="N129" i="18"/>
  <c r="BE129" i="18" s="1"/>
  <c r="BI128" i="18"/>
  <c r="BH128" i="18"/>
  <c r="BG128" i="18"/>
  <c r="BF128" i="18"/>
  <c r="AA128" i="18"/>
  <c r="Y128" i="18"/>
  <c r="W128" i="18"/>
  <c r="BK128" i="18"/>
  <c r="N128" i="18"/>
  <c r="BE128" i="18" s="1"/>
  <c r="BI127" i="18"/>
  <c r="BH127" i="18"/>
  <c r="BG127" i="18"/>
  <c r="BF127" i="18"/>
  <c r="BE127" i="18"/>
  <c r="AA127" i="18"/>
  <c r="Y127" i="18"/>
  <c r="W127" i="18"/>
  <c r="BK127" i="18"/>
  <c r="N127" i="18"/>
  <c r="BI126" i="18"/>
  <c r="BH126" i="18"/>
  <c r="BG126" i="18"/>
  <c r="BF126" i="18"/>
  <c r="BE126" i="18"/>
  <c r="AA126" i="18"/>
  <c r="AA125" i="18" s="1"/>
  <c r="Y126" i="18"/>
  <c r="Y125" i="18" s="1"/>
  <c r="W126" i="18"/>
  <c r="W125" i="18" s="1"/>
  <c r="BK126" i="18"/>
  <c r="BK125" i="18" s="1"/>
  <c r="N125" i="18" s="1"/>
  <c r="N91" i="18" s="1"/>
  <c r="N126" i="18"/>
  <c r="BI124" i="18"/>
  <c r="BH124" i="18"/>
  <c r="BG124" i="18"/>
  <c r="BF124" i="18"/>
  <c r="AA124" i="18"/>
  <c r="Y124" i="18"/>
  <c r="W124" i="18"/>
  <c r="BK124" i="18"/>
  <c r="N124" i="18"/>
  <c r="BE124" i="18" s="1"/>
  <c r="BI123" i="18"/>
  <c r="BH123" i="18"/>
  <c r="BG123" i="18"/>
  <c r="BF123" i="18"/>
  <c r="AA123" i="18"/>
  <c r="Y123" i="18"/>
  <c r="W123" i="18"/>
  <c r="BK123" i="18"/>
  <c r="N123" i="18"/>
  <c r="BE123" i="18" s="1"/>
  <c r="BI122" i="18"/>
  <c r="BH122" i="18"/>
  <c r="BG122" i="18"/>
  <c r="BF122" i="18"/>
  <c r="AA122" i="18"/>
  <c r="Y122" i="18"/>
  <c r="W122" i="18"/>
  <c r="BK122" i="18"/>
  <c r="N122" i="18"/>
  <c r="BE122" i="18" s="1"/>
  <c r="BI121" i="18"/>
  <c r="BH121" i="18"/>
  <c r="BG121" i="18"/>
  <c r="BF121" i="18"/>
  <c r="AA121" i="18"/>
  <c r="Y121" i="18"/>
  <c r="W121" i="18"/>
  <c r="BK121" i="18"/>
  <c r="N121" i="18"/>
  <c r="BE121" i="18" s="1"/>
  <c r="BI120" i="18"/>
  <c r="BH120" i="18"/>
  <c r="BG120" i="18"/>
  <c r="BF120" i="18"/>
  <c r="M33" i="18" s="1"/>
  <c r="AW104" i="1" s="1"/>
  <c r="AA120" i="18"/>
  <c r="AA119" i="18" s="1"/>
  <c r="AA118" i="18" s="1"/>
  <c r="AA117" i="18" s="1"/>
  <c r="Y120" i="18"/>
  <c r="Y119" i="18" s="1"/>
  <c r="W120" i="18"/>
  <c r="W119" i="18" s="1"/>
  <c r="W118" i="18" s="1"/>
  <c r="W117" i="18" s="1"/>
  <c r="AU104" i="1" s="1"/>
  <c r="BK120" i="18"/>
  <c r="N120" i="18"/>
  <c r="BE120" i="18" s="1"/>
  <c r="M114" i="18"/>
  <c r="M113" i="18"/>
  <c r="F113" i="18"/>
  <c r="F111" i="18"/>
  <c r="F109" i="18"/>
  <c r="M28" i="18"/>
  <c r="AS104" i="1" s="1"/>
  <c r="M84" i="18"/>
  <c r="M83" i="18"/>
  <c r="F83" i="18"/>
  <c r="F81" i="18"/>
  <c r="F79" i="18"/>
  <c r="O15" i="18"/>
  <c r="E15" i="18"/>
  <c r="F84" i="18" s="1"/>
  <c r="O14" i="18"/>
  <c r="O9" i="18"/>
  <c r="M111" i="18" s="1"/>
  <c r="F6" i="18"/>
  <c r="F78" i="18" s="1"/>
  <c r="AY103" i="1"/>
  <c r="AX103" i="1"/>
  <c r="BI348" i="17"/>
  <c r="BH348" i="17"/>
  <c r="BG348" i="17"/>
  <c r="BF348" i="17"/>
  <c r="AA348" i="17"/>
  <c r="Y348" i="17"/>
  <c r="W348" i="17"/>
  <c r="BK348" i="17"/>
  <c r="N348" i="17"/>
  <c r="BE348" i="17" s="1"/>
  <c r="BI347" i="17"/>
  <c r="BH347" i="17"/>
  <c r="BG347" i="17"/>
  <c r="BF347" i="17"/>
  <c r="AA347" i="17"/>
  <c r="Y347" i="17"/>
  <c r="W347" i="17"/>
  <c r="BK347" i="17"/>
  <c r="N347" i="17"/>
  <c r="BE347" i="17" s="1"/>
  <c r="BI346" i="17"/>
  <c r="BH346" i="17"/>
  <c r="BG346" i="17"/>
  <c r="BF346" i="17"/>
  <c r="AA346" i="17"/>
  <c r="AA345" i="17" s="1"/>
  <c r="Y346" i="17"/>
  <c r="Y345" i="17" s="1"/>
  <c r="W346" i="17"/>
  <c r="W345" i="17" s="1"/>
  <c r="BK346" i="17"/>
  <c r="BK345" i="17" s="1"/>
  <c r="N345" i="17" s="1"/>
  <c r="N103" i="17" s="1"/>
  <c r="N346" i="17"/>
  <c r="BE346" i="17" s="1"/>
  <c r="BI344" i="17"/>
  <c r="BH344" i="17"/>
  <c r="BG344" i="17"/>
  <c r="BF344" i="17"/>
  <c r="AA344" i="17"/>
  <c r="Y344" i="17"/>
  <c r="W344" i="17"/>
  <c r="BK344" i="17"/>
  <c r="N344" i="17"/>
  <c r="BE344" i="17" s="1"/>
  <c r="BI343" i="17"/>
  <c r="BH343" i="17"/>
  <c r="BG343" i="17"/>
  <c r="BF343" i="17"/>
  <c r="AA343" i="17"/>
  <c r="Y343" i="17"/>
  <c r="W343" i="17"/>
  <c r="BK343" i="17"/>
  <c r="N343" i="17"/>
  <c r="BE343" i="17" s="1"/>
  <c r="BI342" i="17"/>
  <c r="BH342" i="17"/>
  <c r="BG342" i="17"/>
  <c r="BF342" i="17"/>
  <c r="AA342" i="17"/>
  <c r="AA341" i="17" s="1"/>
  <c r="Y342" i="17"/>
  <c r="Y341" i="17" s="1"/>
  <c r="W342" i="17"/>
  <c r="W341" i="17" s="1"/>
  <c r="BK342" i="17"/>
  <c r="N342" i="17"/>
  <c r="BE342" i="17" s="1"/>
  <c r="BI340" i="17"/>
  <c r="BH340" i="17"/>
  <c r="BG340" i="17"/>
  <c r="BF340" i="17"/>
  <c r="AA340" i="17"/>
  <c r="Y340" i="17"/>
  <c r="W340" i="17"/>
  <c r="BK340" i="17"/>
  <c r="N340" i="17"/>
  <c r="BE340" i="17" s="1"/>
  <c r="BI339" i="17"/>
  <c r="BH339" i="17"/>
  <c r="BG339" i="17"/>
  <c r="BF339" i="17"/>
  <c r="AA339" i="17"/>
  <c r="Y339" i="17"/>
  <c r="W339" i="17"/>
  <c r="BK339" i="17"/>
  <c r="N339" i="17"/>
  <c r="BE339" i="17" s="1"/>
  <c r="BI338" i="17"/>
  <c r="BH338" i="17"/>
  <c r="BG338" i="17"/>
  <c r="BF338" i="17"/>
  <c r="AA338" i="17"/>
  <c r="Y338" i="17"/>
  <c r="W338" i="17"/>
  <c r="BK338" i="17"/>
  <c r="N338" i="17"/>
  <c r="BE338" i="17" s="1"/>
  <c r="BI337" i="17"/>
  <c r="BH337" i="17"/>
  <c r="BG337" i="17"/>
  <c r="BF337" i="17"/>
  <c r="AA337" i="17"/>
  <c r="Y337" i="17"/>
  <c r="W337" i="17"/>
  <c r="BK337" i="17"/>
  <c r="N337" i="17"/>
  <c r="BE337" i="17" s="1"/>
  <c r="BI336" i="17"/>
  <c r="BH336" i="17"/>
  <c r="BG336" i="17"/>
  <c r="BF336" i="17"/>
  <c r="BE336" i="17"/>
  <c r="AA336" i="17"/>
  <c r="Y336" i="17"/>
  <c r="W336" i="17"/>
  <c r="BK336" i="17"/>
  <c r="N336" i="17"/>
  <c r="BI335" i="17"/>
  <c r="BH335" i="17"/>
  <c r="BG335" i="17"/>
  <c r="BF335" i="17"/>
  <c r="BE335" i="17"/>
  <c r="AA335" i="17"/>
  <c r="Y335" i="17"/>
  <c r="W335" i="17"/>
  <c r="BK335" i="17"/>
  <c r="N335" i="17"/>
  <c r="BI334" i="17"/>
  <c r="BH334" i="17"/>
  <c r="BG334" i="17"/>
  <c r="BF334" i="17"/>
  <c r="BE334" i="17"/>
  <c r="AA334" i="17"/>
  <c r="Y334" i="17"/>
  <c r="W334" i="17"/>
  <c r="BK334" i="17"/>
  <c r="N334" i="17"/>
  <c r="BI333" i="17"/>
  <c r="BH333" i="17"/>
  <c r="BG333" i="17"/>
  <c r="BF333" i="17"/>
  <c r="BE333" i="17"/>
  <c r="AA333" i="17"/>
  <c r="Y333" i="17"/>
  <c r="W333" i="17"/>
  <c r="BK333" i="17"/>
  <c r="N333" i="17"/>
  <c r="BI332" i="17"/>
  <c r="BH332" i="17"/>
  <c r="BG332" i="17"/>
  <c r="BF332" i="17"/>
  <c r="BE332" i="17"/>
  <c r="AA332" i="17"/>
  <c r="Y332" i="17"/>
  <c r="W332" i="17"/>
  <c r="BK332" i="17"/>
  <c r="N332" i="17"/>
  <c r="BI331" i="17"/>
  <c r="BH331" i="17"/>
  <c r="BG331" i="17"/>
  <c r="BF331" i="17"/>
  <c r="BE331" i="17"/>
  <c r="AA331" i="17"/>
  <c r="Y331" i="17"/>
  <c r="W331" i="17"/>
  <c r="BK331" i="17"/>
  <c r="N331" i="17"/>
  <c r="BI330" i="17"/>
  <c r="BH330" i="17"/>
  <c r="BG330" i="17"/>
  <c r="BF330" i="17"/>
  <c r="BE330" i="17"/>
  <c r="AA330" i="17"/>
  <c r="Y330" i="17"/>
  <c r="W330" i="17"/>
  <c r="BK330" i="17"/>
  <c r="N330" i="17"/>
  <c r="BI329" i="17"/>
  <c r="BH329" i="17"/>
  <c r="BG329" i="17"/>
  <c r="BF329" i="17"/>
  <c r="BE329" i="17"/>
  <c r="AA329" i="17"/>
  <c r="Y329" i="17"/>
  <c r="W329" i="17"/>
  <c r="BK329" i="17"/>
  <c r="N329" i="17"/>
  <c r="BI328" i="17"/>
  <c r="BH328" i="17"/>
  <c r="BG328" i="17"/>
  <c r="BF328" i="17"/>
  <c r="BE328" i="17"/>
  <c r="AA328" i="17"/>
  <c r="Y328" i="17"/>
  <c r="W328" i="17"/>
  <c r="BK328" i="17"/>
  <c r="N328" i="17"/>
  <c r="BI327" i="17"/>
  <c r="BH327" i="17"/>
  <c r="BG327" i="17"/>
  <c r="BF327" i="17"/>
  <c r="BE327" i="17"/>
  <c r="AA327" i="17"/>
  <c r="AA326" i="17" s="1"/>
  <c r="Y327" i="17"/>
  <c r="Y326" i="17" s="1"/>
  <c r="W327" i="17"/>
  <c r="W326" i="17" s="1"/>
  <c r="BK327" i="17"/>
  <c r="BK326" i="17" s="1"/>
  <c r="N326" i="17" s="1"/>
  <c r="N101" i="17" s="1"/>
  <c r="N327" i="17"/>
  <c r="BI325" i="17"/>
  <c r="BH325" i="17"/>
  <c r="BG325" i="17"/>
  <c r="BF325" i="17"/>
  <c r="AA325" i="17"/>
  <c r="Y325" i="17"/>
  <c r="W325" i="17"/>
  <c r="BK325" i="17"/>
  <c r="N325" i="17"/>
  <c r="BE325" i="17" s="1"/>
  <c r="BI324" i="17"/>
  <c r="BH324" i="17"/>
  <c r="BG324" i="17"/>
  <c r="BF324" i="17"/>
  <c r="AA324" i="17"/>
  <c r="Y324" i="17"/>
  <c r="W324" i="17"/>
  <c r="BK324" i="17"/>
  <c r="N324" i="17"/>
  <c r="BE324" i="17" s="1"/>
  <c r="BI323" i="17"/>
  <c r="BH323" i="17"/>
  <c r="BG323" i="17"/>
  <c r="BF323" i="17"/>
  <c r="AA323" i="17"/>
  <c r="Y323" i="17"/>
  <c r="W323" i="17"/>
  <c r="BK323" i="17"/>
  <c r="N323" i="17"/>
  <c r="BE323" i="17" s="1"/>
  <c r="BI322" i="17"/>
  <c r="BH322" i="17"/>
  <c r="BG322" i="17"/>
  <c r="BF322" i="17"/>
  <c r="AA322" i="17"/>
  <c r="Y322" i="17"/>
  <c r="W322" i="17"/>
  <c r="BK322" i="17"/>
  <c r="N322" i="17"/>
  <c r="BE322" i="17" s="1"/>
  <c r="BI321" i="17"/>
  <c r="BH321" i="17"/>
  <c r="BG321" i="17"/>
  <c r="BF321" i="17"/>
  <c r="AA321" i="17"/>
  <c r="Y321" i="17"/>
  <c r="W321" i="17"/>
  <c r="BK321" i="17"/>
  <c r="N321" i="17"/>
  <c r="BE321" i="17" s="1"/>
  <c r="BI320" i="17"/>
  <c r="BH320" i="17"/>
  <c r="BG320" i="17"/>
  <c r="BF320" i="17"/>
  <c r="AA320" i="17"/>
  <c r="Y320" i="17"/>
  <c r="W320" i="17"/>
  <c r="BK320" i="17"/>
  <c r="N320" i="17"/>
  <c r="BE320" i="17" s="1"/>
  <c r="BI319" i="17"/>
  <c r="BH319" i="17"/>
  <c r="BG319" i="17"/>
  <c r="BF319" i="17"/>
  <c r="AA319" i="17"/>
  <c r="Y319" i="17"/>
  <c r="W319" i="17"/>
  <c r="BK319" i="17"/>
  <c r="N319" i="17"/>
  <c r="BE319" i="17" s="1"/>
  <c r="BI318" i="17"/>
  <c r="BH318" i="17"/>
  <c r="BG318" i="17"/>
  <c r="BF318" i="17"/>
  <c r="AA318" i="17"/>
  <c r="Y318" i="17"/>
  <c r="W318" i="17"/>
  <c r="BK318" i="17"/>
  <c r="N318" i="17"/>
  <c r="BE318" i="17" s="1"/>
  <c r="BI317" i="17"/>
  <c r="BH317" i="17"/>
  <c r="BG317" i="17"/>
  <c r="BF317" i="17"/>
  <c r="BE317" i="17"/>
  <c r="AA317" i="17"/>
  <c r="Y317" i="17"/>
  <c r="W317" i="17"/>
  <c r="BK317" i="17"/>
  <c r="N317" i="17"/>
  <c r="BI316" i="17"/>
  <c r="BH316" i="17"/>
  <c r="BG316" i="17"/>
  <c r="BF316" i="17"/>
  <c r="BE316" i="17"/>
  <c r="AA316" i="17"/>
  <c r="Y316" i="17"/>
  <c r="W316" i="17"/>
  <c r="BK316" i="17"/>
  <c r="N316" i="17"/>
  <c r="BI315" i="17"/>
  <c r="BH315" i="17"/>
  <c r="BG315" i="17"/>
  <c r="BF315" i="17"/>
  <c r="BE315" i="17"/>
  <c r="AA315" i="17"/>
  <c r="Y315" i="17"/>
  <c r="W315" i="17"/>
  <c r="BK315" i="17"/>
  <c r="N315" i="17"/>
  <c r="BI314" i="17"/>
  <c r="BH314" i="17"/>
  <c r="BG314" i="17"/>
  <c r="BF314" i="17"/>
  <c r="BE314" i="17"/>
  <c r="AA314" i="17"/>
  <c r="AA313" i="17" s="1"/>
  <c r="Y314" i="17"/>
  <c r="Y313" i="17" s="1"/>
  <c r="W314" i="17"/>
  <c r="W313" i="17" s="1"/>
  <c r="BK314" i="17"/>
  <c r="BK313" i="17" s="1"/>
  <c r="N313" i="17" s="1"/>
  <c r="N100" i="17" s="1"/>
  <c r="N314" i="17"/>
  <c r="BI312" i="17"/>
  <c r="BH312" i="17"/>
  <c r="BG312" i="17"/>
  <c r="BF312" i="17"/>
  <c r="AA312" i="17"/>
  <c r="Y312" i="17"/>
  <c r="W312" i="17"/>
  <c r="BK312" i="17"/>
  <c r="N312" i="17"/>
  <c r="BE312" i="17" s="1"/>
  <c r="BI311" i="17"/>
  <c r="BH311" i="17"/>
  <c r="BG311" i="17"/>
  <c r="BF311" i="17"/>
  <c r="AA311" i="17"/>
  <c r="Y311" i="17"/>
  <c r="W311" i="17"/>
  <c r="BK311" i="17"/>
  <c r="N311" i="17"/>
  <c r="BE311" i="17" s="1"/>
  <c r="BI310" i="17"/>
  <c r="BH310" i="17"/>
  <c r="BG310" i="17"/>
  <c r="BF310" i="17"/>
  <c r="AA310" i="17"/>
  <c r="Y310" i="17"/>
  <c r="W310" i="17"/>
  <c r="BK310" i="17"/>
  <c r="N310" i="17"/>
  <c r="BE310" i="17" s="1"/>
  <c r="BI309" i="17"/>
  <c r="BH309" i="17"/>
  <c r="BG309" i="17"/>
  <c r="BF309" i="17"/>
  <c r="AA309" i="17"/>
  <c r="Y309" i="17"/>
  <c r="W309" i="17"/>
  <c r="BK309" i="17"/>
  <c r="N309" i="17"/>
  <c r="BE309" i="17" s="1"/>
  <c r="BI308" i="17"/>
  <c r="BH308" i="17"/>
  <c r="BG308" i="17"/>
  <c r="BF308" i="17"/>
  <c r="BE308" i="17"/>
  <c r="AA308" i="17"/>
  <c r="Y308" i="17"/>
  <c r="W308" i="17"/>
  <c r="BK308" i="17"/>
  <c r="N308" i="17"/>
  <c r="BI307" i="17"/>
  <c r="BH307" i="17"/>
  <c r="BG307" i="17"/>
  <c r="BF307" i="17"/>
  <c r="BE307" i="17"/>
  <c r="AA307" i="17"/>
  <c r="Y307" i="17"/>
  <c r="W307" i="17"/>
  <c r="BK307" i="17"/>
  <c r="N307" i="17"/>
  <c r="BI306" i="17"/>
  <c r="BH306" i="17"/>
  <c r="BG306" i="17"/>
  <c r="BF306" i="17"/>
  <c r="BE306" i="17"/>
  <c r="AA306" i="17"/>
  <c r="Y306" i="17"/>
  <c r="W306" i="17"/>
  <c r="BK306" i="17"/>
  <c r="N306" i="17"/>
  <c r="BI305" i="17"/>
  <c r="BH305" i="17"/>
  <c r="BG305" i="17"/>
  <c r="BF305" i="17"/>
  <c r="BE305" i="17"/>
  <c r="AA305" i="17"/>
  <c r="Y305" i="17"/>
  <c r="W305" i="17"/>
  <c r="BK305" i="17"/>
  <c r="N305" i="17"/>
  <c r="BI304" i="17"/>
  <c r="BH304" i="17"/>
  <c r="BG304" i="17"/>
  <c r="BF304" i="17"/>
  <c r="BE304" i="17"/>
  <c r="AA304" i="17"/>
  <c r="Y304" i="17"/>
  <c r="W304" i="17"/>
  <c r="BK304" i="17"/>
  <c r="N304" i="17"/>
  <c r="BI303" i="17"/>
  <c r="BH303" i="17"/>
  <c r="BG303" i="17"/>
  <c r="BF303" i="17"/>
  <c r="BE303" i="17"/>
  <c r="AA303" i="17"/>
  <c r="Y303" i="17"/>
  <c r="W303" i="17"/>
  <c r="BK303" i="17"/>
  <c r="N303" i="17"/>
  <c r="BI302" i="17"/>
  <c r="BH302" i="17"/>
  <c r="BG302" i="17"/>
  <c r="BF302" i="17"/>
  <c r="BE302" i="17"/>
  <c r="AA302" i="17"/>
  <c r="Y302" i="17"/>
  <c r="W302" i="17"/>
  <c r="BK302" i="17"/>
  <c r="N302" i="17"/>
  <c r="BI301" i="17"/>
  <c r="BH301" i="17"/>
  <c r="BG301" i="17"/>
  <c r="BF301" i="17"/>
  <c r="BE301" i="17"/>
  <c r="AA301" i="17"/>
  <c r="Y301" i="17"/>
  <c r="W301" i="17"/>
  <c r="BK301" i="17"/>
  <c r="N301" i="17"/>
  <c r="BI300" i="17"/>
  <c r="BH300" i="17"/>
  <c r="BG300" i="17"/>
  <c r="BF300" i="17"/>
  <c r="BE300" i="17"/>
  <c r="AA300" i="17"/>
  <c r="AA299" i="17" s="1"/>
  <c r="Y300" i="17"/>
  <c r="Y299" i="17" s="1"/>
  <c r="W300" i="17"/>
  <c r="W299" i="17" s="1"/>
  <c r="BK300" i="17"/>
  <c r="BK299" i="17" s="1"/>
  <c r="N299" i="17" s="1"/>
  <c r="N99" i="17" s="1"/>
  <c r="N300" i="17"/>
  <c r="BI298" i="17"/>
  <c r="BH298" i="17"/>
  <c r="BG298" i="17"/>
  <c r="BF298" i="17"/>
  <c r="AA298" i="17"/>
  <c r="Y298" i="17"/>
  <c r="W298" i="17"/>
  <c r="BK298" i="17"/>
  <c r="N298" i="17"/>
  <c r="BE298" i="17" s="1"/>
  <c r="BI297" i="17"/>
  <c r="BH297" i="17"/>
  <c r="BG297" i="17"/>
  <c r="BF297" i="17"/>
  <c r="AA297" i="17"/>
  <c r="Y297" i="17"/>
  <c r="W297" i="17"/>
  <c r="BK297" i="17"/>
  <c r="N297" i="17"/>
  <c r="BE297" i="17" s="1"/>
  <c r="BI296" i="17"/>
  <c r="BH296" i="17"/>
  <c r="BG296" i="17"/>
  <c r="BF296" i="17"/>
  <c r="AA296" i="17"/>
  <c r="Y296" i="17"/>
  <c r="W296" i="17"/>
  <c r="BK296" i="17"/>
  <c r="N296" i="17"/>
  <c r="BE296" i="17" s="1"/>
  <c r="BI295" i="17"/>
  <c r="BH295" i="17"/>
  <c r="BG295" i="17"/>
  <c r="BF295" i="17"/>
  <c r="AA295" i="17"/>
  <c r="Y295" i="17"/>
  <c r="W295" i="17"/>
  <c r="BK295" i="17"/>
  <c r="N295" i="17"/>
  <c r="BE295" i="17" s="1"/>
  <c r="BI294" i="17"/>
  <c r="BH294" i="17"/>
  <c r="BG294" i="17"/>
  <c r="BF294" i="17"/>
  <c r="AA294" i="17"/>
  <c r="Y294" i="17"/>
  <c r="W294" i="17"/>
  <c r="BK294" i="17"/>
  <c r="N294" i="17"/>
  <c r="BE294" i="17" s="1"/>
  <c r="BI293" i="17"/>
  <c r="BH293" i="17"/>
  <c r="BG293" i="17"/>
  <c r="BF293" i="17"/>
  <c r="AA293" i="17"/>
  <c r="Y293" i="17"/>
  <c r="W293" i="17"/>
  <c r="BK293" i="17"/>
  <c r="N293" i="17"/>
  <c r="BE293" i="17" s="1"/>
  <c r="BI292" i="17"/>
  <c r="BH292" i="17"/>
  <c r="BG292" i="17"/>
  <c r="BF292" i="17"/>
  <c r="BE292" i="17"/>
  <c r="AA292" i="17"/>
  <c r="Y292" i="17"/>
  <c r="W292" i="17"/>
  <c r="BK292" i="17"/>
  <c r="N292" i="17"/>
  <c r="BI291" i="17"/>
  <c r="BH291" i="17"/>
  <c r="BG291" i="17"/>
  <c r="BF291" i="17"/>
  <c r="BE291" i="17"/>
  <c r="AA291" i="17"/>
  <c r="Y291" i="17"/>
  <c r="W291" i="17"/>
  <c r="BK291" i="17"/>
  <c r="N291" i="17"/>
  <c r="BI290" i="17"/>
  <c r="BH290" i="17"/>
  <c r="BG290" i="17"/>
  <c r="BF290" i="17"/>
  <c r="BE290" i="17"/>
  <c r="AA290" i="17"/>
  <c r="Y290" i="17"/>
  <c r="W290" i="17"/>
  <c r="BK290" i="17"/>
  <c r="N290" i="17"/>
  <c r="BI289" i="17"/>
  <c r="BH289" i="17"/>
  <c r="BG289" i="17"/>
  <c r="BF289" i="17"/>
  <c r="BE289" i="17"/>
  <c r="AA289" i="17"/>
  <c r="Y289" i="17"/>
  <c r="W289" i="17"/>
  <c r="BK289" i="17"/>
  <c r="N289" i="17"/>
  <c r="BI288" i="17"/>
  <c r="BH288" i="17"/>
  <c r="BG288" i="17"/>
  <c r="BF288" i="17"/>
  <c r="BE288" i="17"/>
  <c r="AA288" i="17"/>
  <c r="Y288" i="17"/>
  <c r="W288" i="17"/>
  <c r="BK288" i="17"/>
  <c r="N288" i="17"/>
  <c r="BI287" i="17"/>
  <c r="BH287" i="17"/>
  <c r="BG287" i="17"/>
  <c r="BF287" i="17"/>
  <c r="BE287" i="17"/>
  <c r="AA287" i="17"/>
  <c r="Y287" i="17"/>
  <c r="W287" i="17"/>
  <c r="BK287" i="17"/>
  <c r="N287" i="17"/>
  <c r="BI286" i="17"/>
  <c r="BH286" i="17"/>
  <c r="BG286" i="17"/>
  <c r="BF286" i="17"/>
  <c r="BE286" i="17"/>
  <c r="AA286" i="17"/>
  <c r="Y286" i="17"/>
  <c r="W286" i="17"/>
  <c r="BK286" i="17"/>
  <c r="N286" i="17"/>
  <c r="BI285" i="17"/>
  <c r="BH285" i="17"/>
  <c r="BG285" i="17"/>
  <c r="BF285" i="17"/>
  <c r="BE285" i="17"/>
  <c r="AA285" i="17"/>
  <c r="Y285" i="17"/>
  <c r="W285" i="17"/>
  <c r="BK285" i="17"/>
  <c r="N285" i="17"/>
  <c r="BI284" i="17"/>
  <c r="BH284" i="17"/>
  <c r="BG284" i="17"/>
  <c r="BF284" i="17"/>
  <c r="BE284" i="17"/>
  <c r="AA284" i="17"/>
  <c r="Y284" i="17"/>
  <c r="W284" i="17"/>
  <c r="BK284" i="17"/>
  <c r="N284" i="17"/>
  <c r="BI283" i="17"/>
  <c r="BH283" i="17"/>
  <c r="BG283" i="17"/>
  <c r="BF283" i="17"/>
  <c r="BE283" i="17"/>
  <c r="AA283" i="17"/>
  <c r="Y283" i="17"/>
  <c r="W283" i="17"/>
  <c r="BK283" i="17"/>
  <c r="N283" i="17"/>
  <c r="BI282" i="17"/>
  <c r="BH282" i="17"/>
  <c r="BG282" i="17"/>
  <c r="BF282" i="17"/>
  <c r="BE282" i="17"/>
  <c r="AA282" i="17"/>
  <c r="Y282" i="17"/>
  <c r="W282" i="17"/>
  <c r="BK282" i="17"/>
  <c r="N282" i="17"/>
  <c r="BI281" i="17"/>
  <c r="BH281" i="17"/>
  <c r="BG281" i="17"/>
  <c r="BF281" i="17"/>
  <c r="BE281" i="17"/>
  <c r="AA281" i="17"/>
  <c r="Y281" i="17"/>
  <c r="W281" i="17"/>
  <c r="BK281" i="17"/>
  <c r="N281" i="17"/>
  <c r="BI280" i="17"/>
  <c r="BH280" i="17"/>
  <c r="BG280" i="17"/>
  <c r="BF280" i="17"/>
  <c r="BE280" i="17"/>
  <c r="AA280" i="17"/>
  <c r="Y280" i="17"/>
  <c r="W280" i="17"/>
  <c r="BK280" i="17"/>
  <c r="N280" i="17"/>
  <c r="BI279" i="17"/>
  <c r="BH279" i="17"/>
  <c r="BG279" i="17"/>
  <c r="BF279" i="17"/>
  <c r="BE279" i="17"/>
  <c r="AA279" i="17"/>
  <c r="Y279" i="17"/>
  <c r="W279" i="17"/>
  <c r="BK279" i="17"/>
  <c r="N279" i="17"/>
  <c r="BI278" i="17"/>
  <c r="BH278" i="17"/>
  <c r="BG278" i="17"/>
  <c r="BF278" i="17"/>
  <c r="BE278" i="17"/>
  <c r="AA278" i="17"/>
  <c r="Y278" i="17"/>
  <c r="W278" i="17"/>
  <c r="BK278" i="17"/>
  <c r="N278" i="17"/>
  <c r="BI277" i="17"/>
  <c r="BH277" i="17"/>
  <c r="BG277" i="17"/>
  <c r="BF277" i="17"/>
  <c r="BE277" i="17"/>
  <c r="AA277" i="17"/>
  <c r="Y277" i="17"/>
  <c r="W277" i="17"/>
  <c r="BK277" i="17"/>
  <c r="N277" i="17"/>
  <c r="BI276" i="17"/>
  <c r="BH276" i="17"/>
  <c r="BG276" i="17"/>
  <c r="BF276" i="17"/>
  <c r="BE276" i="17"/>
  <c r="AA276" i="17"/>
  <c r="Y276" i="17"/>
  <c r="W276" i="17"/>
  <c r="BK276" i="17"/>
  <c r="N276" i="17"/>
  <c r="BI275" i="17"/>
  <c r="BH275" i="17"/>
  <c r="BG275" i="17"/>
  <c r="BF275" i="17"/>
  <c r="BE275" i="17"/>
  <c r="AA275" i="17"/>
  <c r="Y275" i="17"/>
  <c r="W275" i="17"/>
  <c r="BK275" i="17"/>
  <c r="N275" i="17"/>
  <c r="BI274" i="17"/>
  <c r="BH274" i="17"/>
  <c r="BG274" i="17"/>
  <c r="BF274" i="17"/>
  <c r="BE274" i="17"/>
  <c r="AA274" i="17"/>
  <c r="Y274" i="17"/>
  <c r="W274" i="17"/>
  <c r="BK274" i="17"/>
  <c r="N274" i="17"/>
  <c r="BI273" i="17"/>
  <c r="BH273" i="17"/>
  <c r="BG273" i="17"/>
  <c r="BF273" i="17"/>
  <c r="BE273" i="17"/>
  <c r="AA273" i="17"/>
  <c r="Y273" i="17"/>
  <c r="W273" i="17"/>
  <c r="BK273" i="17"/>
  <c r="N273" i="17"/>
  <c r="BI272" i="17"/>
  <c r="BH272" i="17"/>
  <c r="BG272" i="17"/>
  <c r="BF272" i="17"/>
  <c r="BE272" i="17"/>
  <c r="AA272" i="17"/>
  <c r="Y272" i="17"/>
  <c r="W272" i="17"/>
  <c r="BK272" i="17"/>
  <c r="N272" i="17"/>
  <c r="BI271" i="17"/>
  <c r="BH271" i="17"/>
  <c r="BG271" i="17"/>
  <c r="BF271" i="17"/>
  <c r="BE271" i="17"/>
  <c r="AA271" i="17"/>
  <c r="AA270" i="17" s="1"/>
  <c r="Y271" i="17"/>
  <c r="Y270" i="17" s="1"/>
  <c r="W271" i="17"/>
  <c r="W270" i="17" s="1"/>
  <c r="BK271" i="17"/>
  <c r="BK270" i="17" s="1"/>
  <c r="N270" i="17" s="1"/>
  <c r="N98" i="17" s="1"/>
  <c r="N271" i="17"/>
  <c r="BI269" i="17"/>
  <c r="BH269" i="17"/>
  <c r="BG269" i="17"/>
  <c r="BF269" i="17"/>
  <c r="AA269" i="17"/>
  <c r="Y269" i="17"/>
  <c r="W269" i="17"/>
  <c r="BK269" i="17"/>
  <c r="N269" i="17"/>
  <c r="BE269" i="17" s="1"/>
  <c r="BI268" i="17"/>
  <c r="BH268" i="17"/>
  <c r="BG268" i="17"/>
  <c r="BF268" i="17"/>
  <c r="AA268" i="17"/>
  <c r="Y268" i="17"/>
  <c r="W268" i="17"/>
  <c r="BK268" i="17"/>
  <c r="N268" i="17"/>
  <c r="BE268" i="17" s="1"/>
  <c r="BI267" i="17"/>
  <c r="BH267" i="17"/>
  <c r="BG267" i="17"/>
  <c r="BF267" i="17"/>
  <c r="AA267" i="17"/>
  <c r="Y267" i="17"/>
  <c r="W267" i="17"/>
  <c r="BK267" i="17"/>
  <c r="N267" i="17"/>
  <c r="BE267" i="17" s="1"/>
  <c r="BI266" i="17"/>
  <c r="BH266" i="17"/>
  <c r="BG266" i="17"/>
  <c r="BF266" i="17"/>
  <c r="AA266" i="17"/>
  <c r="Y266" i="17"/>
  <c r="W266" i="17"/>
  <c r="BK266" i="17"/>
  <c r="N266" i="17"/>
  <c r="BE266" i="17" s="1"/>
  <c r="BI265" i="17"/>
  <c r="BH265" i="17"/>
  <c r="BG265" i="17"/>
  <c r="BF265" i="17"/>
  <c r="AA265" i="17"/>
  <c r="Y265" i="17"/>
  <c r="W265" i="17"/>
  <c r="BK265" i="17"/>
  <c r="N265" i="17"/>
  <c r="BE265" i="17" s="1"/>
  <c r="BI264" i="17"/>
  <c r="BH264" i="17"/>
  <c r="BG264" i="17"/>
  <c r="BF264" i="17"/>
  <c r="AA264" i="17"/>
  <c r="Y264" i="17"/>
  <c r="W264" i="17"/>
  <c r="BK264" i="17"/>
  <c r="N264" i="17"/>
  <c r="BE264" i="17" s="1"/>
  <c r="BI263" i="17"/>
  <c r="BH263" i="17"/>
  <c r="BG263" i="17"/>
  <c r="BF263" i="17"/>
  <c r="AA263" i="17"/>
  <c r="Y263" i="17"/>
  <c r="W263" i="17"/>
  <c r="BK263" i="17"/>
  <c r="N263" i="17"/>
  <c r="BE263" i="17" s="1"/>
  <c r="BI262" i="17"/>
  <c r="BH262" i="17"/>
  <c r="BG262" i="17"/>
  <c r="BF262" i="17"/>
  <c r="AA262" i="17"/>
  <c r="Y262" i="17"/>
  <c r="W262" i="17"/>
  <c r="BK262" i="17"/>
  <c r="N262" i="17"/>
  <c r="BE262" i="17" s="1"/>
  <c r="BI261" i="17"/>
  <c r="BH261" i="17"/>
  <c r="BG261" i="17"/>
  <c r="BF261" i="17"/>
  <c r="AA261" i="17"/>
  <c r="Y261" i="17"/>
  <c r="W261" i="17"/>
  <c r="BK261" i="17"/>
  <c r="N261" i="17"/>
  <c r="BE261" i="17" s="1"/>
  <c r="BI260" i="17"/>
  <c r="BH260" i="17"/>
  <c r="BG260" i="17"/>
  <c r="BF260" i="17"/>
  <c r="AA260" i="17"/>
  <c r="Y260" i="17"/>
  <c r="W260" i="17"/>
  <c r="BK260" i="17"/>
  <c r="N260" i="17"/>
  <c r="BE260" i="17" s="1"/>
  <c r="BI259" i="17"/>
  <c r="BH259" i="17"/>
  <c r="BG259" i="17"/>
  <c r="BF259" i="17"/>
  <c r="AA259" i="17"/>
  <c r="Y259" i="17"/>
  <c r="W259" i="17"/>
  <c r="BK259" i="17"/>
  <c r="N259" i="17"/>
  <c r="BE259" i="17" s="1"/>
  <c r="BI258" i="17"/>
  <c r="BH258" i="17"/>
  <c r="BG258" i="17"/>
  <c r="BF258" i="17"/>
  <c r="AA258" i="17"/>
  <c r="Y258" i="17"/>
  <c r="W258" i="17"/>
  <c r="BK258" i="17"/>
  <c r="N258" i="17"/>
  <c r="BE258" i="17" s="1"/>
  <c r="BI257" i="17"/>
  <c r="BH257" i="17"/>
  <c r="BG257" i="17"/>
  <c r="BF257" i="17"/>
  <c r="AA257" i="17"/>
  <c r="Y257" i="17"/>
  <c r="W257" i="17"/>
  <c r="BK257" i="17"/>
  <c r="N257" i="17"/>
  <c r="BE257" i="17" s="1"/>
  <c r="BI256" i="17"/>
  <c r="BH256" i="17"/>
  <c r="BG256" i="17"/>
  <c r="BF256" i="17"/>
  <c r="AA256" i="17"/>
  <c r="Y256" i="17"/>
  <c r="W256" i="17"/>
  <c r="BK256" i="17"/>
  <c r="N256" i="17"/>
  <c r="BE256" i="17" s="1"/>
  <c r="BI255" i="17"/>
  <c r="BH255" i="17"/>
  <c r="BG255" i="17"/>
  <c r="BF255" i="17"/>
  <c r="AA255" i="17"/>
  <c r="Y255" i="17"/>
  <c r="W255" i="17"/>
  <c r="BK255" i="17"/>
  <c r="N255" i="17"/>
  <c r="BE255" i="17" s="1"/>
  <c r="BI254" i="17"/>
  <c r="BH254" i="17"/>
  <c r="BG254" i="17"/>
  <c r="BF254" i="17"/>
  <c r="AA254" i="17"/>
  <c r="Y254" i="17"/>
  <c r="W254" i="17"/>
  <c r="BK254" i="17"/>
  <c r="N254" i="17"/>
  <c r="BE254" i="17" s="1"/>
  <c r="BI253" i="17"/>
  <c r="BH253" i="17"/>
  <c r="BG253" i="17"/>
  <c r="BF253" i="17"/>
  <c r="AA253" i="17"/>
  <c r="Y253" i="17"/>
  <c r="W253" i="17"/>
  <c r="BK253" i="17"/>
  <c r="N253" i="17"/>
  <c r="BE253" i="17" s="1"/>
  <c r="BI252" i="17"/>
  <c r="BH252" i="17"/>
  <c r="BG252" i="17"/>
  <c r="BF252" i="17"/>
  <c r="AA252" i="17"/>
  <c r="Y252" i="17"/>
  <c r="W252" i="17"/>
  <c r="BK252" i="17"/>
  <c r="N252" i="17"/>
  <c r="BE252" i="17" s="1"/>
  <c r="BI251" i="17"/>
  <c r="BH251" i="17"/>
  <c r="BG251" i="17"/>
  <c r="BF251" i="17"/>
  <c r="AA251" i="17"/>
  <c r="Y251" i="17"/>
  <c r="W251" i="17"/>
  <c r="BK251" i="17"/>
  <c r="N251" i="17"/>
  <c r="BE251" i="17" s="1"/>
  <c r="BI250" i="17"/>
  <c r="BH250" i="17"/>
  <c r="BG250" i="17"/>
  <c r="BF250" i="17"/>
  <c r="AA250" i="17"/>
  <c r="Y250" i="17"/>
  <c r="W250" i="17"/>
  <c r="BK250" i="17"/>
  <c r="N250" i="17"/>
  <c r="BE250" i="17" s="1"/>
  <c r="BI249" i="17"/>
  <c r="BH249" i="17"/>
  <c r="BG249" i="17"/>
  <c r="BF249" i="17"/>
  <c r="AA249" i="17"/>
  <c r="Y249" i="17"/>
  <c r="W249" i="17"/>
  <c r="BK249" i="17"/>
  <c r="N249" i="17"/>
  <c r="BE249" i="17" s="1"/>
  <c r="BI248" i="17"/>
  <c r="BH248" i="17"/>
  <c r="BG248" i="17"/>
  <c r="BF248" i="17"/>
  <c r="AA248" i="17"/>
  <c r="Y248" i="17"/>
  <c r="W248" i="17"/>
  <c r="BK248" i="17"/>
  <c r="N248" i="17"/>
  <c r="BE248" i="17" s="1"/>
  <c r="BI247" i="17"/>
  <c r="BH247" i="17"/>
  <c r="BG247" i="17"/>
  <c r="BF247" i="17"/>
  <c r="AA247" i="17"/>
  <c r="Y247" i="17"/>
  <c r="W247" i="17"/>
  <c r="BK247" i="17"/>
  <c r="N247" i="17"/>
  <c r="BE247" i="17" s="1"/>
  <c r="BI246" i="17"/>
  <c r="BH246" i="17"/>
  <c r="BG246" i="17"/>
  <c r="BF246" i="17"/>
  <c r="AA246" i="17"/>
  <c r="Y246" i="17"/>
  <c r="W246" i="17"/>
  <c r="BK246" i="17"/>
  <c r="N246" i="17"/>
  <c r="BE246" i="17" s="1"/>
  <c r="BI245" i="17"/>
  <c r="BH245" i="17"/>
  <c r="BG245" i="17"/>
  <c r="BF245" i="17"/>
  <c r="AA245" i="17"/>
  <c r="AA244" i="17" s="1"/>
  <c r="Y245" i="17"/>
  <c r="W245" i="17"/>
  <c r="W244" i="17" s="1"/>
  <c r="BK245" i="17"/>
  <c r="N245" i="17"/>
  <c r="BE245" i="17" s="1"/>
  <c r="BI243" i="17"/>
  <c r="BH243" i="17"/>
  <c r="BG243" i="17"/>
  <c r="BF243" i="17"/>
  <c r="AA243" i="17"/>
  <c r="Y243" i="17"/>
  <c r="W243" i="17"/>
  <c r="BK243" i="17"/>
  <c r="N243" i="17"/>
  <c r="BE243" i="17" s="1"/>
  <c r="BI242" i="17"/>
  <c r="BH242" i="17"/>
  <c r="BG242" i="17"/>
  <c r="BF242" i="17"/>
  <c r="AA242" i="17"/>
  <c r="Y242" i="17"/>
  <c r="W242" i="17"/>
  <c r="BK242" i="17"/>
  <c r="N242" i="17"/>
  <c r="BE242" i="17" s="1"/>
  <c r="BI241" i="17"/>
  <c r="BH241" i="17"/>
  <c r="BG241" i="17"/>
  <c r="BF241" i="17"/>
  <c r="AA241" i="17"/>
  <c r="Y241" i="17"/>
  <c r="W241" i="17"/>
  <c r="BK241" i="17"/>
  <c r="N241" i="17"/>
  <c r="BE241" i="17" s="1"/>
  <c r="BI240" i="17"/>
  <c r="BH240" i="17"/>
  <c r="BG240" i="17"/>
  <c r="BF240" i="17"/>
  <c r="AA240" i="17"/>
  <c r="Y240" i="17"/>
  <c r="W240" i="17"/>
  <c r="BK240" i="17"/>
  <c r="N240" i="17"/>
  <c r="BE240" i="17" s="1"/>
  <c r="BI239" i="17"/>
  <c r="BH239" i="17"/>
  <c r="BG239" i="17"/>
  <c r="BF239" i="17"/>
  <c r="AA239" i="17"/>
  <c r="Y239" i="17"/>
  <c r="W239" i="17"/>
  <c r="BK239" i="17"/>
  <c r="N239" i="17"/>
  <c r="BE239" i="17" s="1"/>
  <c r="BI238" i="17"/>
  <c r="BH238" i="17"/>
  <c r="BG238" i="17"/>
  <c r="BF238" i="17"/>
  <c r="BE238" i="17"/>
  <c r="AA238" i="17"/>
  <c r="Y238" i="17"/>
  <c r="Y237" i="17" s="1"/>
  <c r="W238" i="17"/>
  <c r="BK238" i="17"/>
  <c r="BK237" i="17" s="1"/>
  <c r="N237" i="17" s="1"/>
  <c r="N96" i="17" s="1"/>
  <c r="N238" i="17"/>
  <c r="BI236" i="17"/>
  <c r="BH236" i="17"/>
  <c r="BG236" i="17"/>
  <c r="BF236" i="17"/>
  <c r="AA236" i="17"/>
  <c r="Y236" i="17"/>
  <c r="W236" i="17"/>
  <c r="BK236" i="17"/>
  <c r="N236" i="17"/>
  <c r="BE236" i="17" s="1"/>
  <c r="BI235" i="17"/>
  <c r="BH235" i="17"/>
  <c r="BG235" i="17"/>
  <c r="BF235" i="17"/>
  <c r="AA235" i="17"/>
  <c r="Y235" i="17"/>
  <c r="W235" i="17"/>
  <c r="BK235" i="17"/>
  <c r="N235" i="17"/>
  <c r="BE235" i="17" s="1"/>
  <c r="BI234" i="17"/>
  <c r="BH234" i="17"/>
  <c r="BG234" i="17"/>
  <c r="BF234" i="17"/>
  <c r="AA234" i="17"/>
  <c r="Y234" i="17"/>
  <c r="W234" i="17"/>
  <c r="BK234" i="17"/>
  <c r="N234" i="17"/>
  <c r="BE234" i="17" s="1"/>
  <c r="BI233" i="17"/>
  <c r="BH233" i="17"/>
  <c r="BG233" i="17"/>
  <c r="BF233" i="17"/>
  <c r="AA233" i="17"/>
  <c r="Y233" i="17"/>
  <c r="W233" i="17"/>
  <c r="BK233" i="17"/>
  <c r="N233" i="17"/>
  <c r="BE233" i="17" s="1"/>
  <c r="BI232" i="17"/>
  <c r="BH232" i="17"/>
  <c r="BG232" i="17"/>
  <c r="BF232" i="17"/>
  <c r="AA232" i="17"/>
  <c r="Y232" i="17"/>
  <c r="W232" i="17"/>
  <c r="BK232" i="17"/>
  <c r="N232" i="17"/>
  <c r="BE232" i="17" s="1"/>
  <c r="BI231" i="17"/>
  <c r="BH231" i="17"/>
  <c r="BG231" i="17"/>
  <c r="BF231" i="17"/>
  <c r="AA231" i="17"/>
  <c r="Y231" i="17"/>
  <c r="W231" i="17"/>
  <c r="BK231" i="17"/>
  <c r="N231" i="17"/>
  <c r="BE231" i="17" s="1"/>
  <c r="BI230" i="17"/>
  <c r="BH230" i="17"/>
  <c r="BG230" i="17"/>
  <c r="BF230" i="17"/>
  <c r="AA230" i="17"/>
  <c r="Y230" i="17"/>
  <c r="W230" i="17"/>
  <c r="BK230" i="17"/>
  <c r="N230" i="17"/>
  <c r="BE230" i="17" s="1"/>
  <c r="BI229" i="17"/>
  <c r="BH229" i="17"/>
  <c r="BG229" i="17"/>
  <c r="BF229" i="17"/>
  <c r="AA229" i="17"/>
  <c r="Y229" i="17"/>
  <c r="W229" i="17"/>
  <c r="BK229" i="17"/>
  <c r="N229" i="17"/>
  <c r="BE229" i="17" s="1"/>
  <c r="BI228" i="17"/>
  <c r="BH228" i="17"/>
  <c r="BG228" i="17"/>
  <c r="BF228" i="17"/>
  <c r="AA228" i="17"/>
  <c r="Y228" i="17"/>
  <c r="W228" i="17"/>
  <c r="BK228" i="17"/>
  <c r="N228" i="17"/>
  <c r="BE228" i="17" s="1"/>
  <c r="BI227" i="17"/>
  <c r="BH227" i="17"/>
  <c r="BG227" i="17"/>
  <c r="BF227" i="17"/>
  <c r="AA227" i="17"/>
  <c r="Y227" i="17"/>
  <c r="W227" i="17"/>
  <c r="BK227" i="17"/>
  <c r="N227" i="17"/>
  <c r="BE227" i="17" s="1"/>
  <c r="BI226" i="17"/>
  <c r="BH226" i="17"/>
  <c r="BG226" i="17"/>
  <c r="BF226" i="17"/>
  <c r="AA226" i="17"/>
  <c r="Y226" i="17"/>
  <c r="W226" i="17"/>
  <c r="BK226" i="17"/>
  <c r="N226" i="17"/>
  <c r="BE226" i="17" s="1"/>
  <c r="BI225" i="17"/>
  <c r="BH225" i="17"/>
  <c r="BG225" i="17"/>
  <c r="BF225" i="17"/>
  <c r="AA225" i="17"/>
  <c r="Y225" i="17"/>
  <c r="W225" i="17"/>
  <c r="BK225" i="17"/>
  <c r="N225" i="17"/>
  <c r="BE225" i="17" s="1"/>
  <c r="BI224" i="17"/>
  <c r="BH224" i="17"/>
  <c r="BG224" i="17"/>
  <c r="BF224" i="17"/>
  <c r="AA224" i="17"/>
  <c r="Y224" i="17"/>
  <c r="W224" i="17"/>
  <c r="BK224" i="17"/>
  <c r="N224" i="17"/>
  <c r="BE224" i="17" s="1"/>
  <c r="BI223" i="17"/>
  <c r="BH223" i="17"/>
  <c r="BG223" i="17"/>
  <c r="BF223" i="17"/>
  <c r="AA223" i="17"/>
  <c r="Y223" i="17"/>
  <c r="W223" i="17"/>
  <c r="BK223" i="17"/>
  <c r="N223" i="17"/>
  <c r="BE223" i="17" s="1"/>
  <c r="BI222" i="17"/>
  <c r="BH222" i="17"/>
  <c r="BG222" i="17"/>
  <c r="BF222" i="17"/>
  <c r="AA222" i="17"/>
  <c r="Y222" i="17"/>
  <c r="W222" i="17"/>
  <c r="BK222" i="17"/>
  <c r="N222" i="17"/>
  <c r="BE222" i="17" s="1"/>
  <c r="BI221" i="17"/>
  <c r="BH221" i="17"/>
  <c r="BG221" i="17"/>
  <c r="BF221" i="17"/>
  <c r="AA221" i="17"/>
  <c r="Y221" i="17"/>
  <c r="W221" i="17"/>
  <c r="BK221" i="17"/>
  <c r="N221" i="17"/>
  <c r="BE221" i="17" s="1"/>
  <c r="BI220" i="17"/>
  <c r="BH220" i="17"/>
  <c r="BG220" i="17"/>
  <c r="BF220" i="17"/>
  <c r="AA220" i="17"/>
  <c r="AA219" i="17" s="1"/>
  <c r="Y220" i="17"/>
  <c r="W220" i="17"/>
  <c r="W219" i="17" s="1"/>
  <c r="BK220" i="17"/>
  <c r="N220" i="17"/>
  <c r="BE220" i="17" s="1"/>
  <c r="BI218" i="17"/>
  <c r="BH218" i="17"/>
  <c r="BG218" i="17"/>
  <c r="BF218" i="17"/>
  <c r="AA218" i="17"/>
  <c r="Y218" i="17"/>
  <c r="W218" i="17"/>
  <c r="BK218" i="17"/>
  <c r="N218" i="17"/>
  <c r="BE218" i="17" s="1"/>
  <c r="BI217" i="17"/>
  <c r="BH217" i="17"/>
  <c r="BG217" i="17"/>
  <c r="BF217" i="17"/>
  <c r="AA217" i="17"/>
  <c r="Y217" i="17"/>
  <c r="W217" i="17"/>
  <c r="BK217" i="17"/>
  <c r="N217" i="17"/>
  <c r="BE217" i="17" s="1"/>
  <c r="BI216" i="17"/>
  <c r="BH216" i="17"/>
  <c r="BG216" i="17"/>
  <c r="BF216" i="17"/>
  <c r="AA216" i="17"/>
  <c r="Y216" i="17"/>
  <c r="W216" i="17"/>
  <c r="BK216" i="17"/>
  <c r="N216" i="17"/>
  <c r="BE216" i="17" s="1"/>
  <c r="BI215" i="17"/>
  <c r="BH215" i="17"/>
  <c r="BG215" i="17"/>
  <c r="BF215" i="17"/>
  <c r="AA215" i="17"/>
  <c r="Y215" i="17"/>
  <c r="W215" i="17"/>
  <c r="BK215" i="17"/>
  <c r="N215" i="17"/>
  <c r="BE215" i="17" s="1"/>
  <c r="BI214" i="17"/>
  <c r="BH214" i="17"/>
  <c r="BG214" i="17"/>
  <c r="BF214" i="17"/>
  <c r="AA214" i="17"/>
  <c r="Y214" i="17"/>
  <c r="W214" i="17"/>
  <c r="BK214" i="17"/>
  <c r="N214" i="17"/>
  <c r="BE214" i="17" s="1"/>
  <c r="BI213" i="17"/>
  <c r="BH213" i="17"/>
  <c r="BG213" i="17"/>
  <c r="BF213" i="17"/>
  <c r="AA213" i="17"/>
  <c r="Y213" i="17"/>
  <c r="W213" i="17"/>
  <c r="BK213" i="17"/>
  <c r="N213" i="17"/>
  <c r="BE213" i="17" s="1"/>
  <c r="BI212" i="17"/>
  <c r="BH212" i="17"/>
  <c r="BG212" i="17"/>
  <c r="BF212" i="17"/>
  <c r="AA212" i="17"/>
  <c r="Y212" i="17"/>
  <c r="W212" i="17"/>
  <c r="BK212" i="17"/>
  <c r="N212" i="17"/>
  <c r="BE212" i="17" s="1"/>
  <c r="BI211" i="17"/>
  <c r="BH211" i="17"/>
  <c r="BG211" i="17"/>
  <c r="BF211" i="17"/>
  <c r="AA211" i="17"/>
  <c r="Y211" i="17"/>
  <c r="W211" i="17"/>
  <c r="BK211" i="17"/>
  <c r="N211" i="17"/>
  <c r="BE211" i="17" s="1"/>
  <c r="BI210" i="17"/>
  <c r="BH210" i="17"/>
  <c r="BG210" i="17"/>
  <c r="BF210" i="17"/>
  <c r="AA210" i="17"/>
  <c r="Y210" i="17"/>
  <c r="W210" i="17"/>
  <c r="BK210" i="17"/>
  <c r="N210" i="17"/>
  <c r="BE210" i="17" s="1"/>
  <c r="BI209" i="17"/>
  <c r="BH209" i="17"/>
  <c r="BG209" i="17"/>
  <c r="BF209" i="17"/>
  <c r="AA209" i="17"/>
  <c r="Y209" i="17"/>
  <c r="W209" i="17"/>
  <c r="BK209" i="17"/>
  <c r="N209" i="17"/>
  <c r="BE209" i="17" s="1"/>
  <c r="BI208" i="17"/>
  <c r="BH208" i="17"/>
  <c r="BG208" i="17"/>
  <c r="BF208" i="17"/>
  <c r="AA208" i="17"/>
  <c r="Y208" i="17"/>
  <c r="W208" i="17"/>
  <c r="BK208" i="17"/>
  <c r="N208" i="17"/>
  <c r="BE208" i="17" s="1"/>
  <c r="BI207" i="17"/>
  <c r="BH207" i="17"/>
  <c r="BG207" i="17"/>
  <c r="BF207" i="17"/>
  <c r="AA207" i="17"/>
  <c r="Y207" i="17"/>
  <c r="W207" i="17"/>
  <c r="BK207" i="17"/>
  <c r="N207" i="17"/>
  <c r="BE207" i="17" s="1"/>
  <c r="BI206" i="17"/>
  <c r="BH206" i="17"/>
  <c r="BG206" i="17"/>
  <c r="BF206" i="17"/>
  <c r="AA206" i="17"/>
  <c r="Y206" i="17"/>
  <c r="W206" i="17"/>
  <c r="BK206" i="17"/>
  <c r="N206" i="17"/>
  <c r="BE206" i="17" s="1"/>
  <c r="BI205" i="17"/>
  <c r="BH205" i="17"/>
  <c r="BG205" i="17"/>
  <c r="BF205" i="17"/>
  <c r="AA205" i="17"/>
  <c r="Y205" i="17"/>
  <c r="W205" i="17"/>
  <c r="BK205" i="17"/>
  <c r="N205" i="17"/>
  <c r="BE205" i="17" s="1"/>
  <c r="BI204" i="17"/>
  <c r="BH204" i="17"/>
  <c r="BG204" i="17"/>
  <c r="BF204" i="17"/>
  <c r="AA204" i="17"/>
  <c r="Y204" i="17"/>
  <c r="W204" i="17"/>
  <c r="BK204" i="17"/>
  <c r="N204" i="17"/>
  <c r="BE204" i="17" s="1"/>
  <c r="BI203" i="17"/>
  <c r="BH203" i="17"/>
  <c r="BG203" i="17"/>
  <c r="BF203" i="17"/>
  <c r="AA203" i="17"/>
  <c r="Y203" i="17"/>
  <c r="W203" i="17"/>
  <c r="BK203" i="17"/>
  <c r="N203" i="17"/>
  <c r="BE203" i="17" s="1"/>
  <c r="BI202" i="17"/>
  <c r="BH202" i="17"/>
  <c r="BG202" i="17"/>
  <c r="BF202" i="17"/>
  <c r="AA202" i="17"/>
  <c r="Y202" i="17"/>
  <c r="W202" i="17"/>
  <c r="BK202" i="17"/>
  <c r="N202" i="17"/>
  <c r="BE202" i="17" s="1"/>
  <c r="BI201" i="17"/>
  <c r="BH201" i="17"/>
  <c r="BG201" i="17"/>
  <c r="BF201" i="17"/>
  <c r="AA201" i="17"/>
  <c r="Y201" i="17"/>
  <c r="W201" i="17"/>
  <c r="BK201" i="17"/>
  <c r="N201" i="17"/>
  <c r="BE201" i="17" s="1"/>
  <c r="BI200" i="17"/>
  <c r="BH200" i="17"/>
  <c r="BG200" i="17"/>
  <c r="BF200" i="17"/>
  <c r="AA200" i="17"/>
  <c r="Y200" i="17"/>
  <c r="W200" i="17"/>
  <c r="BK200" i="17"/>
  <c r="N200" i="17"/>
  <c r="BE200" i="17" s="1"/>
  <c r="BI199" i="17"/>
  <c r="BH199" i="17"/>
  <c r="BG199" i="17"/>
  <c r="BF199" i="17"/>
  <c r="AA199" i="17"/>
  <c r="Y199" i="17"/>
  <c r="W199" i="17"/>
  <c r="BK199" i="17"/>
  <c r="N199" i="17"/>
  <c r="BE199" i="17" s="1"/>
  <c r="BI198" i="17"/>
  <c r="BH198" i="17"/>
  <c r="BG198" i="17"/>
  <c r="BF198" i="17"/>
  <c r="AA198" i="17"/>
  <c r="Y198" i="17"/>
  <c r="W198" i="17"/>
  <c r="BK198" i="17"/>
  <c r="N198" i="17"/>
  <c r="BE198" i="17" s="1"/>
  <c r="BI197" i="17"/>
  <c r="BH197" i="17"/>
  <c r="BG197" i="17"/>
  <c r="BF197" i="17"/>
  <c r="AA197" i="17"/>
  <c r="Y197" i="17"/>
  <c r="W197" i="17"/>
  <c r="BK197" i="17"/>
  <c r="N197" i="17"/>
  <c r="BE197" i="17" s="1"/>
  <c r="BI196" i="17"/>
  <c r="BH196" i="17"/>
  <c r="BG196" i="17"/>
  <c r="BF196" i="17"/>
  <c r="AA196" i="17"/>
  <c r="Y196" i="17"/>
  <c r="W196" i="17"/>
  <c r="BK196" i="17"/>
  <c r="N196" i="17"/>
  <c r="BE196" i="17" s="1"/>
  <c r="BI195" i="17"/>
  <c r="BH195" i="17"/>
  <c r="BG195" i="17"/>
  <c r="BF195" i="17"/>
  <c r="AA195" i="17"/>
  <c r="Y195" i="17"/>
  <c r="W195" i="17"/>
  <c r="BK195" i="17"/>
  <c r="N195" i="17"/>
  <c r="BE195" i="17" s="1"/>
  <c r="BI194" i="17"/>
  <c r="BH194" i="17"/>
  <c r="BG194" i="17"/>
  <c r="BF194" i="17"/>
  <c r="AA194" i="17"/>
  <c r="Y194" i="17"/>
  <c r="W194" i="17"/>
  <c r="BK194" i="17"/>
  <c r="N194" i="17"/>
  <c r="BE194" i="17" s="1"/>
  <c r="BI193" i="17"/>
  <c r="BH193" i="17"/>
  <c r="BG193" i="17"/>
  <c r="BF193" i="17"/>
  <c r="AA193" i="17"/>
  <c r="Y193" i="17"/>
  <c r="W193" i="17"/>
  <c r="BK193" i="17"/>
  <c r="N193" i="17"/>
  <c r="BE193" i="17" s="1"/>
  <c r="BI192" i="17"/>
  <c r="BH192" i="17"/>
  <c r="BG192" i="17"/>
  <c r="BF192" i="17"/>
  <c r="AA192" i="17"/>
  <c r="Y192" i="17"/>
  <c r="W192" i="17"/>
  <c r="BK192" i="17"/>
  <c r="N192" i="17"/>
  <c r="BE192" i="17" s="1"/>
  <c r="BI191" i="17"/>
  <c r="BH191" i="17"/>
  <c r="BG191" i="17"/>
  <c r="BF191" i="17"/>
  <c r="AA191" i="17"/>
  <c r="Y191" i="17"/>
  <c r="W191" i="17"/>
  <c r="BK191" i="17"/>
  <c r="N191" i="17"/>
  <c r="BE191" i="17" s="1"/>
  <c r="BI190" i="17"/>
  <c r="BH190" i="17"/>
  <c r="BG190" i="17"/>
  <c r="BF190" i="17"/>
  <c r="AA190" i="17"/>
  <c r="Y190" i="17"/>
  <c r="W190" i="17"/>
  <c r="BK190" i="17"/>
  <c r="N190" i="17"/>
  <c r="BE190" i="17" s="1"/>
  <c r="BI189" i="17"/>
  <c r="BH189" i="17"/>
  <c r="BG189" i="17"/>
  <c r="BF189" i="17"/>
  <c r="AA189" i="17"/>
  <c r="Y189" i="17"/>
  <c r="W189" i="17"/>
  <c r="BK189" i="17"/>
  <c r="N189" i="17"/>
  <c r="BE189" i="17" s="1"/>
  <c r="BI188" i="17"/>
  <c r="BH188" i="17"/>
  <c r="BG188" i="17"/>
  <c r="BF188" i="17"/>
  <c r="AA188" i="17"/>
  <c r="Y188" i="17"/>
  <c r="W188" i="17"/>
  <c r="BK188" i="17"/>
  <c r="N188" i="17"/>
  <c r="BE188" i="17" s="1"/>
  <c r="BI187" i="17"/>
  <c r="BH187" i="17"/>
  <c r="BG187" i="17"/>
  <c r="BF187" i="17"/>
  <c r="AA187" i="17"/>
  <c r="AA186" i="17" s="1"/>
  <c r="Y187" i="17"/>
  <c r="Y186" i="17" s="1"/>
  <c r="W187" i="17"/>
  <c r="W186" i="17" s="1"/>
  <c r="BK187" i="17"/>
  <c r="BK186" i="17" s="1"/>
  <c r="N186" i="17" s="1"/>
  <c r="N94" i="17" s="1"/>
  <c r="N187" i="17"/>
  <c r="BE187" i="17" s="1"/>
  <c r="BI185" i="17"/>
  <c r="BH185" i="17"/>
  <c r="BG185" i="17"/>
  <c r="BF185" i="17"/>
  <c r="AA185" i="17"/>
  <c r="Y185" i="17"/>
  <c r="W185" i="17"/>
  <c r="BK185" i="17"/>
  <c r="N185" i="17"/>
  <c r="BE185" i="17" s="1"/>
  <c r="BI184" i="17"/>
  <c r="BH184" i="17"/>
  <c r="BG184" i="17"/>
  <c r="BF184" i="17"/>
  <c r="AA184" i="17"/>
  <c r="Y184" i="17"/>
  <c r="W184" i="17"/>
  <c r="BK184" i="17"/>
  <c r="N184" i="17"/>
  <c r="BE184" i="17" s="1"/>
  <c r="BI183" i="17"/>
  <c r="BH183" i="17"/>
  <c r="BG183" i="17"/>
  <c r="BF183" i="17"/>
  <c r="AA183" i="17"/>
  <c r="Y183" i="17"/>
  <c r="W183" i="17"/>
  <c r="BK183" i="17"/>
  <c r="N183" i="17"/>
  <c r="BE183" i="17" s="1"/>
  <c r="BI182" i="17"/>
  <c r="BH182" i="17"/>
  <c r="BG182" i="17"/>
  <c r="BF182" i="17"/>
  <c r="AA182" i="17"/>
  <c r="Y182" i="17"/>
  <c r="W182" i="17"/>
  <c r="BK182" i="17"/>
  <c r="N182" i="17"/>
  <c r="BE182" i="17" s="1"/>
  <c r="BI181" i="17"/>
  <c r="BH181" i="17"/>
  <c r="BG181" i="17"/>
  <c r="BF181" i="17"/>
  <c r="AA181" i="17"/>
  <c r="Y181" i="17"/>
  <c r="W181" i="17"/>
  <c r="BK181" i="17"/>
  <c r="N181" i="17"/>
  <c r="BE181" i="17" s="1"/>
  <c r="BI180" i="17"/>
  <c r="BH180" i="17"/>
  <c r="BG180" i="17"/>
  <c r="BF180" i="17"/>
  <c r="AA180" i="17"/>
  <c r="Y180" i="17"/>
  <c r="W180" i="17"/>
  <c r="BK180" i="17"/>
  <c r="N180" i="17"/>
  <c r="BE180" i="17" s="1"/>
  <c r="BI179" i="17"/>
  <c r="BH179" i="17"/>
  <c r="BG179" i="17"/>
  <c r="BF179" i="17"/>
  <c r="AA179" i="17"/>
  <c r="Y179" i="17"/>
  <c r="W179" i="17"/>
  <c r="BK179" i="17"/>
  <c r="N179" i="17"/>
  <c r="BE179" i="17" s="1"/>
  <c r="BI178" i="17"/>
  <c r="BH178" i="17"/>
  <c r="BG178" i="17"/>
  <c r="BF178" i="17"/>
  <c r="AA178" i="17"/>
  <c r="Y178" i="17"/>
  <c r="W178" i="17"/>
  <c r="BK178" i="17"/>
  <c r="N178" i="17"/>
  <c r="BE178" i="17" s="1"/>
  <c r="BI177" i="17"/>
  <c r="BH177" i="17"/>
  <c r="BG177" i="17"/>
  <c r="BF177" i="17"/>
  <c r="AA177" i="17"/>
  <c r="Y177" i="17"/>
  <c r="W177" i="17"/>
  <c r="BK177" i="17"/>
  <c r="N177" i="17"/>
  <c r="BE177" i="17" s="1"/>
  <c r="BI176" i="17"/>
  <c r="BH176" i="17"/>
  <c r="BG176" i="17"/>
  <c r="BF176" i="17"/>
  <c r="AA176" i="17"/>
  <c r="Y176" i="17"/>
  <c r="W176" i="17"/>
  <c r="BK176" i="17"/>
  <c r="N176" i="17"/>
  <c r="BE176" i="17" s="1"/>
  <c r="BI175" i="17"/>
  <c r="BH175" i="17"/>
  <c r="BG175" i="17"/>
  <c r="BF175" i="17"/>
  <c r="AA175" i="17"/>
  <c r="Y175" i="17"/>
  <c r="W175" i="17"/>
  <c r="BK175" i="17"/>
  <c r="N175" i="17"/>
  <c r="BE175" i="17" s="1"/>
  <c r="BI174" i="17"/>
  <c r="BH174" i="17"/>
  <c r="BG174" i="17"/>
  <c r="BF174" i="17"/>
  <c r="AA174" i="17"/>
  <c r="Y174" i="17"/>
  <c r="W174" i="17"/>
  <c r="BK174" i="17"/>
  <c r="N174" i="17"/>
  <c r="BE174" i="17" s="1"/>
  <c r="BI173" i="17"/>
  <c r="BH173" i="17"/>
  <c r="BG173" i="17"/>
  <c r="BF173" i="17"/>
  <c r="AA173" i="17"/>
  <c r="Y173" i="17"/>
  <c r="W173" i="17"/>
  <c r="BK173" i="17"/>
  <c r="N173" i="17"/>
  <c r="BE173" i="17" s="1"/>
  <c r="BI172" i="17"/>
  <c r="BH172" i="17"/>
  <c r="BG172" i="17"/>
  <c r="BF172" i="17"/>
  <c r="AA172" i="17"/>
  <c r="Y172" i="17"/>
  <c r="W172" i="17"/>
  <c r="BK172" i="17"/>
  <c r="N172" i="17"/>
  <c r="BE172" i="17" s="1"/>
  <c r="BI171" i="17"/>
  <c r="BH171" i="17"/>
  <c r="BG171" i="17"/>
  <c r="BF171" i="17"/>
  <c r="AA171" i="17"/>
  <c r="Y171" i="17"/>
  <c r="W171" i="17"/>
  <c r="BK171" i="17"/>
  <c r="N171" i="17"/>
  <c r="BE171" i="17" s="1"/>
  <c r="BI170" i="17"/>
  <c r="BH170" i="17"/>
  <c r="BG170" i="17"/>
  <c r="BF170" i="17"/>
  <c r="AA170" i="17"/>
  <c r="Y170" i="17"/>
  <c r="W170" i="17"/>
  <c r="BK170" i="17"/>
  <c r="N170" i="17"/>
  <c r="BE170" i="17" s="1"/>
  <c r="BI169" i="17"/>
  <c r="BH169" i="17"/>
  <c r="BG169" i="17"/>
  <c r="BF169" i="17"/>
  <c r="AA169" i="17"/>
  <c r="Y169" i="17"/>
  <c r="W169" i="17"/>
  <c r="BK169" i="17"/>
  <c r="N169" i="17"/>
  <c r="BE169" i="17" s="1"/>
  <c r="BI168" i="17"/>
  <c r="BH168" i="17"/>
  <c r="BG168" i="17"/>
  <c r="BF168" i="17"/>
  <c r="AA168" i="17"/>
  <c r="Y168" i="17"/>
  <c r="W168" i="17"/>
  <c r="BK168" i="17"/>
  <c r="N168" i="17"/>
  <c r="BE168" i="17" s="1"/>
  <c r="BI167" i="17"/>
  <c r="BH167" i="17"/>
  <c r="BG167" i="17"/>
  <c r="BF167" i="17"/>
  <c r="AA167" i="17"/>
  <c r="Y167" i="17"/>
  <c r="W167" i="17"/>
  <c r="BK167" i="17"/>
  <c r="N167" i="17"/>
  <c r="BE167" i="17" s="1"/>
  <c r="BI166" i="17"/>
  <c r="BH166" i="17"/>
  <c r="BG166" i="17"/>
  <c r="BF166" i="17"/>
  <c r="BE166" i="17"/>
  <c r="AA166" i="17"/>
  <c r="Y166" i="17"/>
  <c r="W166" i="17"/>
  <c r="BK166" i="17"/>
  <c r="N166" i="17"/>
  <c r="BI165" i="17"/>
  <c r="BH165" i="17"/>
  <c r="BG165" i="17"/>
  <c r="BF165" i="17"/>
  <c r="BE165" i="17"/>
  <c r="AA165" i="17"/>
  <c r="Y165" i="17"/>
  <c r="W165" i="17"/>
  <c r="BK165" i="17"/>
  <c r="N165" i="17"/>
  <c r="BI164" i="17"/>
  <c r="BH164" i="17"/>
  <c r="BG164" i="17"/>
  <c r="BF164" i="17"/>
  <c r="BE164" i="17"/>
  <c r="AA164" i="17"/>
  <c r="Y164" i="17"/>
  <c r="W164" i="17"/>
  <c r="BK164" i="17"/>
  <c r="N164" i="17"/>
  <c r="BI163" i="17"/>
  <c r="BH163" i="17"/>
  <c r="BG163" i="17"/>
  <c r="BF163" i="17"/>
  <c r="BE163" i="17"/>
  <c r="AA163" i="17"/>
  <c r="Y163" i="17"/>
  <c r="W163" i="17"/>
  <c r="BK163" i="17"/>
  <c r="N163" i="17"/>
  <c r="BI162" i="17"/>
  <c r="BH162" i="17"/>
  <c r="BG162" i="17"/>
  <c r="BF162" i="17"/>
  <c r="BE162" i="17"/>
  <c r="AA162" i="17"/>
  <c r="Y162" i="17"/>
  <c r="W162" i="17"/>
  <c r="BK162" i="17"/>
  <c r="N162" i="17"/>
  <c r="BI161" i="17"/>
  <c r="BH161" i="17"/>
  <c r="BG161" i="17"/>
  <c r="BF161" i="17"/>
  <c r="BE161" i="17"/>
  <c r="AA161" i="17"/>
  <c r="Y161" i="17"/>
  <c r="W161" i="17"/>
  <c r="BK161" i="17"/>
  <c r="N161" i="17"/>
  <c r="BI160" i="17"/>
  <c r="BH160" i="17"/>
  <c r="BG160" i="17"/>
  <c r="BF160" i="17"/>
  <c r="BE160" i="17"/>
  <c r="AA160" i="17"/>
  <c r="Y160" i="17"/>
  <c r="W160" i="17"/>
  <c r="BK160" i="17"/>
  <c r="N160" i="17"/>
  <c r="BI159" i="17"/>
  <c r="BH159" i="17"/>
  <c r="BG159" i="17"/>
  <c r="BF159" i="17"/>
  <c r="BE159" i="17"/>
  <c r="AA159" i="17"/>
  <c r="Y159" i="17"/>
  <c r="W159" i="17"/>
  <c r="BK159" i="17"/>
  <c r="N159" i="17"/>
  <c r="BI158" i="17"/>
  <c r="BH158" i="17"/>
  <c r="BG158" i="17"/>
  <c r="BF158" i="17"/>
  <c r="BE158" i="17"/>
  <c r="AA158" i="17"/>
  <c r="Y158" i="17"/>
  <c r="W158" i="17"/>
  <c r="BK158" i="17"/>
  <c r="N158" i="17"/>
  <c r="BI157" i="17"/>
  <c r="BH157" i="17"/>
  <c r="BG157" i="17"/>
  <c r="BF157" i="17"/>
  <c r="BE157" i="17"/>
  <c r="AA157" i="17"/>
  <c r="AA156" i="17" s="1"/>
  <c r="Y157" i="17"/>
  <c r="Y156" i="17" s="1"/>
  <c r="W157" i="17"/>
  <c r="W156" i="17" s="1"/>
  <c r="BK157" i="17"/>
  <c r="BK156" i="17" s="1"/>
  <c r="N156" i="17" s="1"/>
  <c r="N93" i="17" s="1"/>
  <c r="N157" i="17"/>
  <c r="BI155" i="17"/>
  <c r="BH155" i="17"/>
  <c r="BG155" i="17"/>
  <c r="BF155" i="17"/>
  <c r="AA155" i="17"/>
  <c r="Y155" i="17"/>
  <c r="W155" i="17"/>
  <c r="BK155" i="17"/>
  <c r="N155" i="17"/>
  <c r="BE155" i="17" s="1"/>
  <c r="BI154" i="17"/>
  <c r="BH154" i="17"/>
  <c r="BG154" i="17"/>
  <c r="BF154" i="17"/>
  <c r="AA154" i="17"/>
  <c r="Y154" i="17"/>
  <c r="W154" i="17"/>
  <c r="BK154" i="17"/>
  <c r="N154" i="17"/>
  <c r="BE154" i="17" s="1"/>
  <c r="BI153" i="17"/>
  <c r="BH153" i="17"/>
  <c r="BG153" i="17"/>
  <c r="BF153" i="17"/>
  <c r="AA153" i="17"/>
  <c r="Y153" i="17"/>
  <c r="W153" i="17"/>
  <c r="BK153" i="17"/>
  <c r="N153" i="17"/>
  <c r="BE153" i="17" s="1"/>
  <c r="BI152" i="17"/>
  <c r="BH152" i="17"/>
  <c r="BG152" i="17"/>
  <c r="BF152" i="17"/>
  <c r="AA152" i="17"/>
  <c r="Y152" i="17"/>
  <c r="W152" i="17"/>
  <c r="BK152" i="17"/>
  <c r="N152" i="17"/>
  <c r="BE152" i="17" s="1"/>
  <c r="BI151" i="17"/>
  <c r="BH151" i="17"/>
  <c r="BG151" i="17"/>
  <c r="BF151" i="17"/>
  <c r="AA151" i="17"/>
  <c r="AA150" i="17" s="1"/>
  <c r="Y151" i="17"/>
  <c r="W151" i="17"/>
  <c r="W150" i="17" s="1"/>
  <c r="BK151" i="17"/>
  <c r="N151" i="17"/>
  <c r="BE151" i="17" s="1"/>
  <c r="BI149" i="17"/>
  <c r="BH149" i="17"/>
  <c r="BG149" i="17"/>
  <c r="BF149" i="17"/>
  <c r="AA149" i="17"/>
  <c r="Y149" i="17"/>
  <c r="W149" i="17"/>
  <c r="BK149" i="17"/>
  <c r="N149" i="17"/>
  <c r="BE149" i="17" s="1"/>
  <c r="BI148" i="17"/>
  <c r="BH148" i="17"/>
  <c r="BG148" i="17"/>
  <c r="BF148" i="17"/>
  <c r="AA148" i="17"/>
  <c r="Y148" i="17"/>
  <c r="W148" i="17"/>
  <c r="BK148" i="17"/>
  <c r="N148" i="17"/>
  <c r="BE148" i="17" s="1"/>
  <c r="BI147" i="17"/>
  <c r="BH147" i="17"/>
  <c r="BG147" i="17"/>
  <c r="BF147" i="17"/>
  <c r="AA147" i="17"/>
  <c r="Y147" i="17"/>
  <c r="W147" i="17"/>
  <c r="BK147" i="17"/>
  <c r="N147" i="17"/>
  <c r="BE147" i="17" s="1"/>
  <c r="BI146" i="17"/>
  <c r="BH146" i="17"/>
  <c r="BG146" i="17"/>
  <c r="BF146" i="17"/>
  <c r="BE146" i="17"/>
  <c r="AA146" i="17"/>
  <c r="Y146" i="17"/>
  <c r="W146" i="17"/>
  <c r="BK146" i="17"/>
  <c r="N146" i="17"/>
  <c r="BI145" i="17"/>
  <c r="BH145" i="17"/>
  <c r="BG145" i="17"/>
  <c r="BF145" i="17"/>
  <c r="BE145" i="17"/>
  <c r="AA145" i="17"/>
  <c r="Y145" i="17"/>
  <c r="W145" i="17"/>
  <c r="BK145" i="17"/>
  <c r="N145" i="17"/>
  <c r="BI144" i="17"/>
  <c r="BH144" i="17"/>
  <c r="BG144" i="17"/>
  <c r="BF144" i="17"/>
  <c r="BE144" i="17"/>
  <c r="AA144" i="17"/>
  <c r="Y144" i="17"/>
  <c r="W144" i="17"/>
  <c r="BK144" i="17"/>
  <c r="N144" i="17"/>
  <c r="BI143" i="17"/>
  <c r="BH143" i="17"/>
  <c r="BG143" i="17"/>
  <c r="BF143" i="17"/>
  <c r="BE143" i="17"/>
  <c r="AA143" i="17"/>
  <c r="Y143" i="17"/>
  <c r="W143" i="17"/>
  <c r="BK143" i="17"/>
  <c r="N143" i="17"/>
  <c r="BI142" i="17"/>
  <c r="BH142" i="17"/>
  <c r="BG142" i="17"/>
  <c r="BF142" i="17"/>
  <c r="BE142" i="17"/>
  <c r="AA142" i="17"/>
  <c r="Y142" i="17"/>
  <c r="W142" i="17"/>
  <c r="BK142" i="17"/>
  <c r="N142" i="17"/>
  <c r="BI141" i="17"/>
  <c r="BH141" i="17"/>
  <c r="BG141" i="17"/>
  <c r="BF141" i="17"/>
  <c r="BE141" i="17"/>
  <c r="AA141" i="17"/>
  <c r="Y141" i="17"/>
  <c r="W141" i="17"/>
  <c r="BK141" i="17"/>
  <c r="N141" i="17"/>
  <c r="BI140" i="17"/>
  <c r="BH140" i="17"/>
  <c r="BG140" i="17"/>
  <c r="BF140" i="17"/>
  <c r="BE140" i="17"/>
  <c r="AA140" i="17"/>
  <c r="Y140" i="17"/>
  <c r="W140" i="17"/>
  <c r="BK140" i="17"/>
  <c r="N140" i="17"/>
  <c r="BI139" i="17"/>
  <c r="BH139" i="17"/>
  <c r="BG139" i="17"/>
  <c r="BF139" i="17"/>
  <c r="BE139" i="17"/>
  <c r="AA139" i="17"/>
  <c r="Y139" i="17"/>
  <c r="W139" i="17"/>
  <c r="BK139" i="17"/>
  <c r="N139" i="17"/>
  <c r="BI138" i="17"/>
  <c r="BH138" i="17"/>
  <c r="BG138" i="17"/>
  <c r="BF138" i="17"/>
  <c r="BE138" i="17"/>
  <c r="AA138" i="17"/>
  <c r="AA137" i="17" s="1"/>
  <c r="Y138" i="17"/>
  <c r="Y137" i="17" s="1"/>
  <c r="W138" i="17"/>
  <c r="W137" i="17" s="1"/>
  <c r="BK138" i="17"/>
  <c r="BK137" i="17" s="1"/>
  <c r="N137" i="17" s="1"/>
  <c r="N91" i="17" s="1"/>
  <c r="N138" i="17"/>
  <c r="BI136" i="17"/>
  <c r="BH136" i="17"/>
  <c r="BG136" i="17"/>
  <c r="BF136" i="17"/>
  <c r="AA136" i="17"/>
  <c r="Y136" i="17"/>
  <c r="W136" i="17"/>
  <c r="BK136" i="17"/>
  <c r="N136" i="17"/>
  <c r="BE136" i="17" s="1"/>
  <c r="BI135" i="17"/>
  <c r="BH135" i="17"/>
  <c r="BG135" i="17"/>
  <c r="BF135" i="17"/>
  <c r="AA135" i="17"/>
  <c r="Y135" i="17"/>
  <c r="W135" i="17"/>
  <c r="BK135" i="17"/>
  <c r="N135" i="17"/>
  <c r="BE135" i="17" s="1"/>
  <c r="BI134" i="17"/>
  <c r="BH134" i="17"/>
  <c r="BG134" i="17"/>
  <c r="BF134" i="17"/>
  <c r="AA134" i="17"/>
  <c r="Y134" i="17"/>
  <c r="W134" i="17"/>
  <c r="BK134" i="17"/>
  <c r="N134" i="17"/>
  <c r="BE134" i="17" s="1"/>
  <c r="BI133" i="17"/>
  <c r="BH133" i="17"/>
  <c r="BG133" i="17"/>
  <c r="BF133" i="17"/>
  <c r="AA133" i="17"/>
  <c r="Y133" i="17"/>
  <c r="W133" i="17"/>
  <c r="BK133" i="17"/>
  <c r="N133" i="17"/>
  <c r="BE133" i="17" s="1"/>
  <c r="BI132" i="17"/>
  <c r="BH132" i="17"/>
  <c r="BG132" i="17"/>
  <c r="BF132" i="17"/>
  <c r="AA132" i="17"/>
  <c r="Y132" i="17"/>
  <c r="W132" i="17"/>
  <c r="BK132" i="17"/>
  <c r="N132" i="17"/>
  <c r="BE132" i="17" s="1"/>
  <c r="BI131" i="17"/>
  <c r="BH131" i="17"/>
  <c r="BG131" i="17"/>
  <c r="BF131" i="17"/>
  <c r="AA131" i="17"/>
  <c r="Y131" i="17"/>
  <c r="W131" i="17"/>
  <c r="BK131" i="17"/>
  <c r="N131" i="17"/>
  <c r="BE131" i="17" s="1"/>
  <c r="BI130" i="17"/>
  <c r="BH130" i="17"/>
  <c r="BG130" i="17"/>
  <c r="BF130" i="17"/>
  <c r="AA130" i="17"/>
  <c r="Y130" i="17"/>
  <c r="W130" i="17"/>
  <c r="BK130" i="17"/>
  <c r="N130" i="17"/>
  <c r="BE130" i="17" s="1"/>
  <c r="BI129" i="17"/>
  <c r="BH129" i="17"/>
  <c r="BG129" i="17"/>
  <c r="BF129" i="17"/>
  <c r="AA129" i="17"/>
  <c r="Y129" i="17"/>
  <c r="W129" i="17"/>
  <c r="BK129" i="17"/>
  <c r="N129" i="17"/>
  <c r="BE129" i="17" s="1"/>
  <c r="BI128" i="17"/>
  <c r="BH128" i="17"/>
  <c r="BG128" i="17"/>
  <c r="BF128" i="17"/>
  <c r="AA128" i="17"/>
  <c r="Y128" i="17"/>
  <c r="W128" i="17"/>
  <c r="BK128" i="17"/>
  <c r="N128" i="17"/>
  <c r="BE128" i="17" s="1"/>
  <c r="BI127" i="17"/>
  <c r="BH127" i="17"/>
  <c r="H35" i="17" s="1"/>
  <c r="BC103" i="1" s="1"/>
  <c r="BG127" i="17"/>
  <c r="BF127" i="17"/>
  <c r="M33" i="17" s="1"/>
  <c r="AW103" i="1" s="1"/>
  <c r="AA127" i="17"/>
  <c r="Y127" i="17"/>
  <c r="Y126" i="17" s="1"/>
  <c r="W127" i="17"/>
  <c r="BK127" i="17"/>
  <c r="N127" i="17"/>
  <c r="BE127" i="17" s="1"/>
  <c r="M121" i="17"/>
  <c r="M120" i="17"/>
  <c r="F120" i="17"/>
  <c r="F118" i="17"/>
  <c r="F116" i="17"/>
  <c r="M28" i="17"/>
  <c r="AS103" i="1" s="1"/>
  <c r="M84" i="17"/>
  <c r="M83" i="17"/>
  <c r="F83" i="17"/>
  <c r="F81" i="17"/>
  <c r="F79" i="17"/>
  <c r="O15" i="17"/>
  <c r="E15" i="17"/>
  <c r="F121" i="17" s="1"/>
  <c r="O14" i="17"/>
  <c r="O9" i="17"/>
  <c r="M81" i="17" s="1"/>
  <c r="F6" i="17"/>
  <c r="F115" i="17" s="1"/>
  <c r="AY102" i="1"/>
  <c r="AX102" i="1"/>
  <c r="BI125" i="16"/>
  <c r="BH125" i="16"/>
  <c r="BG125" i="16"/>
  <c r="BF125" i="16"/>
  <c r="AA125" i="16"/>
  <c r="Y125" i="16"/>
  <c r="W125" i="16"/>
  <c r="BK125" i="16"/>
  <c r="N125" i="16"/>
  <c r="BE125" i="16" s="1"/>
  <c r="BI124" i="16"/>
  <c r="BH124" i="16"/>
  <c r="BG124" i="16"/>
  <c r="BF124" i="16"/>
  <c r="AA124" i="16"/>
  <c r="Y124" i="16"/>
  <c r="W124" i="16"/>
  <c r="BK124" i="16"/>
  <c r="N124" i="16"/>
  <c r="BE124" i="16" s="1"/>
  <c r="BI123" i="16"/>
  <c r="BH123" i="16"/>
  <c r="BG123" i="16"/>
  <c r="BF123" i="16"/>
  <c r="AA123" i="16"/>
  <c r="Y123" i="16"/>
  <c r="W123" i="16"/>
  <c r="BK123" i="16"/>
  <c r="N123" i="16"/>
  <c r="BE123" i="16" s="1"/>
  <c r="BI122" i="16"/>
  <c r="BH122" i="16"/>
  <c r="BG122" i="16"/>
  <c r="BF122" i="16"/>
  <c r="AA122" i="16"/>
  <c r="Y122" i="16"/>
  <c r="W122" i="16"/>
  <c r="BK122" i="16"/>
  <c r="N122" i="16"/>
  <c r="BE122" i="16" s="1"/>
  <c r="BI121" i="16"/>
  <c r="BH121" i="16"/>
  <c r="BG121" i="16"/>
  <c r="BF121" i="16"/>
  <c r="AA121" i="16"/>
  <c r="Y121" i="16"/>
  <c r="W121" i="16"/>
  <c r="BK121" i="16"/>
  <c r="N121" i="16"/>
  <c r="BE121" i="16" s="1"/>
  <c r="BI120" i="16"/>
  <c r="BH120" i="16"/>
  <c r="BG120" i="16"/>
  <c r="BF120" i="16"/>
  <c r="AA120" i="16"/>
  <c r="Y120" i="16"/>
  <c r="W120" i="16"/>
  <c r="BK120" i="16"/>
  <c r="N120" i="16"/>
  <c r="BE120" i="16" s="1"/>
  <c r="BI119" i="16"/>
  <c r="BH119" i="16"/>
  <c r="BG119" i="16"/>
  <c r="BF119" i="16"/>
  <c r="AA119" i="16"/>
  <c r="Y119" i="16"/>
  <c r="W119" i="16"/>
  <c r="BK119" i="16"/>
  <c r="N119" i="16"/>
  <c r="BE119" i="16" s="1"/>
  <c r="BI118" i="16"/>
  <c r="BH118" i="16"/>
  <c r="BG118" i="16"/>
  <c r="BF118" i="16"/>
  <c r="AA118" i="16"/>
  <c r="Y118" i="16"/>
  <c r="W118" i="16"/>
  <c r="BK118" i="16"/>
  <c r="N118" i="16"/>
  <c r="BE118" i="16" s="1"/>
  <c r="BI117" i="16"/>
  <c r="BH117" i="16"/>
  <c r="BG117" i="16"/>
  <c r="BF117" i="16"/>
  <c r="AA117" i="16"/>
  <c r="Y117" i="16"/>
  <c r="W117" i="16"/>
  <c r="BK117" i="16"/>
  <c r="N117" i="16"/>
  <c r="BE117" i="16" s="1"/>
  <c r="BI116" i="16"/>
  <c r="BH116" i="16"/>
  <c r="BG116" i="16"/>
  <c r="BF116" i="16"/>
  <c r="AA116" i="16"/>
  <c r="Y116" i="16"/>
  <c r="W116" i="16"/>
  <c r="BK116" i="16"/>
  <c r="N116" i="16"/>
  <c r="BE116" i="16" s="1"/>
  <c r="BI115" i="16"/>
  <c r="BH115" i="16"/>
  <c r="BG115" i="16"/>
  <c r="BF115" i="16"/>
  <c r="AA115" i="16"/>
  <c r="Y115" i="16"/>
  <c r="W115" i="16"/>
  <c r="BK115" i="16"/>
  <c r="N115" i="16"/>
  <c r="BE115" i="16" s="1"/>
  <c r="BI114" i="16"/>
  <c r="H36" i="16" s="1"/>
  <c r="BD102" i="1" s="1"/>
  <c r="BH114" i="16"/>
  <c r="H35" i="16" s="1"/>
  <c r="BC102" i="1" s="1"/>
  <c r="BG114" i="16"/>
  <c r="H34" i="16" s="1"/>
  <c r="BB102" i="1" s="1"/>
  <c r="BF114" i="16"/>
  <c r="M33" i="16" s="1"/>
  <c r="AW102" i="1" s="1"/>
  <c r="AA114" i="16"/>
  <c r="AA113" i="16" s="1"/>
  <c r="AA112" i="16" s="1"/>
  <c r="AA111" i="16" s="1"/>
  <c r="Y114" i="16"/>
  <c r="Y113" i="16" s="1"/>
  <c r="Y112" i="16" s="1"/>
  <c r="Y111" i="16" s="1"/>
  <c r="W114" i="16"/>
  <c r="W113" i="16" s="1"/>
  <c r="W112" i="16" s="1"/>
  <c r="W111" i="16" s="1"/>
  <c r="AU102" i="1" s="1"/>
  <c r="BK114" i="16"/>
  <c r="BK113" i="16" s="1"/>
  <c r="N114" i="16"/>
  <c r="BE114" i="16" s="1"/>
  <c r="M108" i="16"/>
  <c r="M107" i="16"/>
  <c r="F107" i="16"/>
  <c r="F105" i="16"/>
  <c r="F103" i="16"/>
  <c r="M28" i="16"/>
  <c r="AS102" i="1" s="1"/>
  <c r="M84" i="16"/>
  <c r="M83" i="16"/>
  <c r="F83" i="16"/>
  <c r="F81" i="16"/>
  <c r="F79" i="16"/>
  <c r="O15" i="16"/>
  <c r="E15" i="16"/>
  <c r="F84" i="16" s="1"/>
  <c r="O14" i="16"/>
  <c r="O9" i="16"/>
  <c r="M105" i="16" s="1"/>
  <c r="F6" i="16"/>
  <c r="F78" i="16" s="1"/>
  <c r="AY101" i="1"/>
  <c r="AX101" i="1"/>
  <c r="BI137" i="15"/>
  <c r="BH137" i="15"/>
  <c r="BG137" i="15"/>
  <c r="BF137" i="15"/>
  <c r="AA137" i="15"/>
  <c r="Y137" i="15"/>
  <c r="W137" i="15"/>
  <c r="BK137" i="15"/>
  <c r="N137" i="15"/>
  <c r="BE137" i="15" s="1"/>
  <c r="BI136" i="15"/>
  <c r="BH136" i="15"/>
  <c r="BG136" i="15"/>
  <c r="BF136" i="15"/>
  <c r="AA136" i="15"/>
  <c r="Y136" i="15"/>
  <c r="W136" i="15"/>
  <c r="BK136" i="15"/>
  <c r="N136" i="15"/>
  <c r="BE136" i="15" s="1"/>
  <c r="BI135" i="15"/>
  <c r="BH135" i="15"/>
  <c r="BG135" i="15"/>
  <c r="BF135" i="15"/>
  <c r="AA135" i="15"/>
  <c r="Y135" i="15"/>
  <c r="W135" i="15"/>
  <c r="BK135" i="15"/>
  <c r="N135" i="15"/>
  <c r="BE135" i="15" s="1"/>
  <c r="BI134" i="15"/>
  <c r="BH134" i="15"/>
  <c r="BG134" i="15"/>
  <c r="BF134" i="15"/>
  <c r="AA134" i="15"/>
  <c r="Y134" i="15"/>
  <c r="W134" i="15"/>
  <c r="BK134" i="15"/>
  <c r="N134" i="15"/>
  <c r="BE134" i="15" s="1"/>
  <c r="BI133" i="15"/>
  <c r="BH133" i="15"/>
  <c r="BG133" i="15"/>
  <c r="BF133" i="15"/>
  <c r="AA133" i="15"/>
  <c r="Y133" i="15"/>
  <c r="W133" i="15"/>
  <c r="BK133" i="15"/>
  <c r="N133" i="15"/>
  <c r="BE133" i="15" s="1"/>
  <c r="BI132" i="15"/>
  <c r="BH132" i="15"/>
  <c r="BG132" i="15"/>
  <c r="BF132" i="15"/>
  <c r="AA132" i="15"/>
  <c r="Y132" i="15"/>
  <c r="W132" i="15"/>
  <c r="BK132" i="15"/>
  <c r="N132" i="15"/>
  <c r="BE132" i="15" s="1"/>
  <c r="BI131" i="15"/>
  <c r="BH131" i="15"/>
  <c r="BG131" i="15"/>
  <c r="BF131" i="15"/>
  <c r="AA131" i="15"/>
  <c r="Y131" i="15"/>
  <c r="W131" i="15"/>
  <c r="BK131" i="15"/>
  <c r="N131" i="15"/>
  <c r="BE131" i="15" s="1"/>
  <c r="BI130" i="15"/>
  <c r="BH130" i="15"/>
  <c r="BG130" i="15"/>
  <c r="BF130" i="15"/>
  <c r="BE130" i="15"/>
  <c r="AA130" i="15"/>
  <c r="Y130" i="15"/>
  <c r="W130" i="15"/>
  <c r="BK130" i="15"/>
  <c r="N130" i="15"/>
  <c r="BI129" i="15"/>
  <c r="BH129" i="15"/>
  <c r="BG129" i="15"/>
  <c r="BF129" i="15"/>
  <c r="BE129" i="15"/>
  <c r="AA129" i="15"/>
  <c r="Y129" i="15"/>
  <c r="W129" i="15"/>
  <c r="BK129" i="15"/>
  <c r="N129" i="15"/>
  <c r="BI128" i="15"/>
  <c r="BH128" i="15"/>
  <c r="BG128" i="15"/>
  <c r="BF128" i="15"/>
  <c r="BE128" i="15"/>
  <c r="AA128" i="15"/>
  <c r="Y128" i="15"/>
  <c r="W128" i="15"/>
  <c r="BK128" i="15"/>
  <c r="N128" i="15"/>
  <c r="BI127" i="15"/>
  <c r="BH127" i="15"/>
  <c r="BG127" i="15"/>
  <c r="BF127" i="15"/>
  <c r="BE127" i="15"/>
  <c r="AA127" i="15"/>
  <c r="Y127" i="15"/>
  <c r="W127" i="15"/>
  <c r="BK127" i="15"/>
  <c r="N127" i="15"/>
  <c r="BI126" i="15"/>
  <c r="BH126" i="15"/>
  <c r="BG126" i="15"/>
  <c r="BF126" i="15"/>
  <c r="BE126" i="15"/>
  <c r="AA126" i="15"/>
  <c r="Y126" i="15"/>
  <c r="W126" i="15"/>
  <c r="BK126" i="15"/>
  <c r="N126" i="15"/>
  <c r="BI125" i="15"/>
  <c r="BH125" i="15"/>
  <c r="BG125" i="15"/>
  <c r="BF125" i="15"/>
  <c r="BE125" i="15"/>
  <c r="AA125" i="15"/>
  <c r="Y125" i="15"/>
  <c r="W125" i="15"/>
  <c r="BK125" i="15"/>
  <c r="N125" i="15"/>
  <c r="BI124" i="15"/>
  <c r="BH124" i="15"/>
  <c r="BG124" i="15"/>
  <c r="BF124" i="15"/>
  <c r="BE124" i="15"/>
  <c r="AA124" i="15"/>
  <c r="Y124" i="15"/>
  <c r="W124" i="15"/>
  <c r="BK124" i="15"/>
  <c r="N124" i="15"/>
  <c r="BI123" i="15"/>
  <c r="BH123" i="15"/>
  <c r="BG123" i="15"/>
  <c r="BF123" i="15"/>
  <c r="BE123" i="15"/>
  <c r="AA123" i="15"/>
  <c r="Y123" i="15"/>
  <c r="W123" i="15"/>
  <c r="BK123" i="15"/>
  <c r="N123" i="15"/>
  <c r="BI122" i="15"/>
  <c r="BH122" i="15"/>
  <c r="BG122" i="15"/>
  <c r="BF122" i="15"/>
  <c r="BE122" i="15"/>
  <c r="AA122" i="15"/>
  <c r="Y122" i="15"/>
  <c r="W122" i="15"/>
  <c r="BK122" i="15"/>
  <c r="N122" i="15"/>
  <c r="BI121" i="15"/>
  <c r="BH121" i="15"/>
  <c r="BG121" i="15"/>
  <c r="BF121" i="15"/>
  <c r="BE121" i="15"/>
  <c r="AA121" i="15"/>
  <c r="Y121" i="15"/>
  <c r="W121" i="15"/>
  <c r="BK121" i="15"/>
  <c r="N121" i="15"/>
  <c r="BI120" i="15"/>
  <c r="BH120" i="15"/>
  <c r="BG120" i="15"/>
  <c r="BF120" i="15"/>
  <c r="BE120" i="15"/>
  <c r="AA120" i="15"/>
  <c r="Y120" i="15"/>
  <c r="W120" i="15"/>
  <c r="BK120" i="15"/>
  <c r="N120" i="15"/>
  <c r="BI119" i="15"/>
  <c r="BH119" i="15"/>
  <c r="BG119" i="15"/>
  <c r="BF119" i="15"/>
  <c r="BE119" i="15"/>
  <c r="AA119" i="15"/>
  <c r="Y119" i="15"/>
  <c r="W119" i="15"/>
  <c r="BK119" i="15"/>
  <c r="N119" i="15"/>
  <c r="BI118" i="15"/>
  <c r="BH118" i="15"/>
  <c r="BG118" i="15"/>
  <c r="BF118" i="15"/>
  <c r="BE118" i="15"/>
  <c r="AA118" i="15"/>
  <c r="Y118" i="15"/>
  <c r="W118" i="15"/>
  <c r="BK118" i="15"/>
  <c r="N118" i="15"/>
  <c r="BI117" i="15"/>
  <c r="BH117" i="15"/>
  <c r="BG117" i="15"/>
  <c r="BF117" i="15"/>
  <c r="BE117" i="15"/>
  <c r="AA117" i="15"/>
  <c r="Y117" i="15"/>
  <c r="W117" i="15"/>
  <c r="BK117" i="15"/>
  <c r="N117" i="15"/>
  <c r="BI116" i="15"/>
  <c r="BH116" i="15"/>
  <c r="BG116" i="15"/>
  <c r="BF116" i="15"/>
  <c r="BE116" i="15"/>
  <c r="AA116" i="15"/>
  <c r="Y116" i="15"/>
  <c r="W116" i="15"/>
  <c r="BK116" i="15"/>
  <c r="N116" i="15"/>
  <c r="BI115" i="15"/>
  <c r="BH115" i="15"/>
  <c r="BG115" i="15"/>
  <c r="BF115" i="15"/>
  <c r="BE115" i="15"/>
  <c r="AA115" i="15"/>
  <c r="Y115" i="15"/>
  <c r="W115" i="15"/>
  <c r="BK115" i="15"/>
  <c r="N115" i="15"/>
  <c r="BI114" i="15"/>
  <c r="H36" i="15" s="1"/>
  <c r="BD101" i="1" s="1"/>
  <c r="BH114" i="15"/>
  <c r="H35" i="15" s="1"/>
  <c r="BC101" i="1" s="1"/>
  <c r="BG114" i="15"/>
  <c r="H34" i="15" s="1"/>
  <c r="BB101" i="1" s="1"/>
  <c r="BF114" i="15"/>
  <c r="H33" i="15" s="1"/>
  <c r="BA101" i="1" s="1"/>
  <c r="BE114" i="15"/>
  <c r="AA114" i="15"/>
  <c r="AA113" i="15" s="1"/>
  <c r="AA112" i="15" s="1"/>
  <c r="AA111" i="15" s="1"/>
  <c r="Y114" i="15"/>
  <c r="Y113" i="15" s="1"/>
  <c r="Y112" i="15" s="1"/>
  <c r="Y111" i="15" s="1"/>
  <c r="W114" i="15"/>
  <c r="W113" i="15" s="1"/>
  <c r="W112" i="15" s="1"/>
  <c r="W111" i="15" s="1"/>
  <c r="AU101" i="1" s="1"/>
  <c r="BK114" i="15"/>
  <c r="BK113" i="15" s="1"/>
  <c r="N114" i="15"/>
  <c r="M108" i="15"/>
  <c r="M107" i="15"/>
  <c r="F107" i="15"/>
  <c r="F105" i="15"/>
  <c r="F103" i="15"/>
  <c r="M28" i="15"/>
  <c r="AS101" i="1" s="1"/>
  <c r="M84" i="15"/>
  <c r="M83" i="15"/>
  <c r="F83" i="15"/>
  <c r="F81" i="15"/>
  <c r="F79" i="15"/>
  <c r="O15" i="15"/>
  <c r="E15" i="15"/>
  <c r="F108" i="15" s="1"/>
  <c r="O14" i="15"/>
  <c r="O9" i="15"/>
  <c r="M81" i="15" s="1"/>
  <c r="F6" i="15"/>
  <c r="F102" i="15" s="1"/>
  <c r="AY100" i="1"/>
  <c r="AX100" i="1"/>
  <c r="BI123" i="14"/>
  <c r="BH123" i="14"/>
  <c r="BG123" i="14"/>
  <c r="BF123" i="14"/>
  <c r="AA123" i="14"/>
  <c r="Y123" i="14"/>
  <c r="W123" i="14"/>
  <c r="BK123" i="14"/>
  <c r="N123" i="14"/>
  <c r="BE123" i="14" s="1"/>
  <c r="BI122" i="14"/>
  <c r="BH122" i="14"/>
  <c r="BG122" i="14"/>
  <c r="BF122" i="14"/>
  <c r="AA122" i="14"/>
  <c r="AA121" i="14" s="1"/>
  <c r="Y122" i="14"/>
  <c r="W122" i="14"/>
  <c r="W121" i="14" s="1"/>
  <c r="BK122" i="14"/>
  <c r="N122" i="14"/>
  <c r="BE122" i="14" s="1"/>
  <c r="BI119" i="14"/>
  <c r="BH119" i="14"/>
  <c r="BG119" i="14"/>
  <c r="BF119" i="14"/>
  <c r="AA119" i="14"/>
  <c r="Y119" i="14"/>
  <c r="W119" i="14"/>
  <c r="BK119" i="14"/>
  <c r="N119" i="14"/>
  <c r="BE119" i="14" s="1"/>
  <c r="BI118" i="14"/>
  <c r="BH118" i="14"/>
  <c r="BG118" i="14"/>
  <c r="BF118" i="14"/>
  <c r="AA118" i="14"/>
  <c r="Y118" i="14"/>
  <c r="W118" i="14"/>
  <c r="BK118" i="14"/>
  <c r="N118" i="14"/>
  <c r="BE118" i="14" s="1"/>
  <c r="BI117" i="14"/>
  <c r="BH117" i="14"/>
  <c r="BG117" i="14"/>
  <c r="BF117" i="14"/>
  <c r="AA117" i="14"/>
  <c r="Y117" i="14"/>
  <c r="W117" i="14"/>
  <c r="BK117" i="14"/>
  <c r="N117" i="14"/>
  <c r="BE117" i="14" s="1"/>
  <c r="BI116" i="14"/>
  <c r="BH116" i="14"/>
  <c r="BG116" i="14"/>
  <c r="BF116" i="14"/>
  <c r="AA116" i="14"/>
  <c r="Y116" i="14"/>
  <c r="W116" i="14"/>
  <c r="BK116" i="14"/>
  <c r="N116" i="14"/>
  <c r="BE116" i="14" s="1"/>
  <c r="BI115" i="14"/>
  <c r="BH115" i="14"/>
  <c r="BG115" i="14"/>
  <c r="BF115" i="14"/>
  <c r="AA115" i="14"/>
  <c r="Y115" i="14"/>
  <c r="W115" i="14"/>
  <c r="BK115" i="14"/>
  <c r="N115" i="14"/>
  <c r="BE115" i="14" s="1"/>
  <c r="BI114" i="14"/>
  <c r="BH114" i="14"/>
  <c r="BG114" i="14"/>
  <c r="BF114" i="14"/>
  <c r="AA114" i="14"/>
  <c r="Y114" i="14"/>
  <c r="W114" i="14"/>
  <c r="BK114" i="14"/>
  <c r="N114" i="14"/>
  <c r="BE114" i="14" s="1"/>
  <c r="BI113" i="14"/>
  <c r="H36" i="14" s="1"/>
  <c r="BD100" i="1" s="1"/>
  <c r="BH113" i="14"/>
  <c r="H35" i="14" s="1"/>
  <c r="BC100" i="1" s="1"/>
  <c r="BG113" i="14"/>
  <c r="H34" i="14" s="1"/>
  <c r="BB100" i="1" s="1"/>
  <c r="BF113" i="14"/>
  <c r="M33" i="14" s="1"/>
  <c r="AW100" i="1" s="1"/>
  <c r="AA113" i="14"/>
  <c r="AA112" i="14" s="1"/>
  <c r="AA111" i="14" s="1"/>
  <c r="Y113" i="14"/>
  <c r="Y112" i="14" s="1"/>
  <c r="W113" i="14"/>
  <c r="W112" i="14" s="1"/>
  <c r="W111" i="14" s="1"/>
  <c r="AU100" i="1" s="1"/>
  <c r="BK113" i="14"/>
  <c r="BK112" i="14" s="1"/>
  <c r="N113" i="14"/>
  <c r="BE113" i="14" s="1"/>
  <c r="M32" i="14" s="1"/>
  <c r="AV100" i="1" s="1"/>
  <c r="M108" i="14"/>
  <c r="M107" i="14"/>
  <c r="F107" i="14"/>
  <c r="F105" i="14"/>
  <c r="F103" i="14"/>
  <c r="M28" i="14"/>
  <c r="AS100" i="1" s="1"/>
  <c r="M84" i="14"/>
  <c r="M83" i="14"/>
  <c r="F83" i="14"/>
  <c r="F81" i="14"/>
  <c r="F79" i="14"/>
  <c r="O15" i="14"/>
  <c r="E15" i="14"/>
  <c r="F84" i="14" s="1"/>
  <c r="O14" i="14"/>
  <c r="O9" i="14"/>
  <c r="M105" i="14" s="1"/>
  <c r="F6" i="14"/>
  <c r="F78" i="14" s="1"/>
  <c r="AY99" i="1"/>
  <c r="AX99" i="1"/>
  <c r="BI334" i="13"/>
  <c r="BH334" i="13"/>
  <c r="BG334" i="13"/>
  <c r="BF334" i="13"/>
  <c r="AA334" i="13"/>
  <c r="Y334" i="13"/>
  <c r="W334" i="13"/>
  <c r="BK334" i="13"/>
  <c r="N334" i="13"/>
  <c r="BE334" i="13" s="1"/>
  <c r="BI333" i="13"/>
  <c r="BH333" i="13"/>
  <c r="BG333" i="13"/>
  <c r="BF333" i="13"/>
  <c r="AA333" i="13"/>
  <c r="Y333" i="13"/>
  <c r="W333" i="13"/>
  <c r="BK333" i="13"/>
  <c r="N333" i="13"/>
  <c r="BE333" i="13" s="1"/>
  <c r="BI332" i="13"/>
  <c r="BH332" i="13"/>
  <c r="BG332" i="13"/>
  <c r="BF332" i="13"/>
  <c r="AA332" i="13"/>
  <c r="Y332" i="13"/>
  <c r="W332" i="13"/>
  <c r="BK332" i="13"/>
  <c r="N332" i="13"/>
  <c r="BE332" i="13" s="1"/>
  <c r="BI331" i="13"/>
  <c r="BH331" i="13"/>
  <c r="BG331" i="13"/>
  <c r="BF331" i="13"/>
  <c r="BE331" i="13"/>
  <c r="AA331" i="13"/>
  <c r="Y331" i="13"/>
  <c r="W331" i="13"/>
  <c r="BK331" i="13"/>
  <c r="N331" i="13"/>
  <c r="BI330" i="13"/>
  <c r="BH330" i="13"/>
  <c r="BG330" i="13"/>
  <c r="BF330" i="13"/>
  <c r="BE330" i="13"/>
  <c r="AA330" i="13"/>
  <c r="Y330" i="13"/>
  <c r="W330" i="13"/>
  <c r="BK330" i="13"/>
  <c r="N330" i="13"/>
  <c r="BI329" i="13"/>
  <c r="BH329" i="13"/>
  <c r="BG329" i="13"/>
  <c r="BF329" i="13"/>
  <c r="BE329" i="13"/>
  <c r="AA329" i="13"/>
  <c r="Y329" i="13"/>
  <c r="W329" i="13"/>
  <c r="BK329" i="13"/>
  <c r="N329" i="13"/>
  <c r="BI328" i="13"/>
  <c r="BH328" i="13"/>
  <c r="BG328" i="13"/>
  <c r="BF328" i="13"/>
  <c r="BE328" i="13"/>
  <c r="AA328" i="13"/>
  <c r="Y328" i="13"/>
  <c r="W328" i="13"/>
  <c r="BK328" i="13"/>
  <c r="N328" i="13"/>
  <c r="BI327" i="13"/>
  <c r="BH327" i="13"/>
  <c r="BG327" i="13"/>
  <c r="BF327" i="13"/>
  <c r="BE327" i="13"/>
  <c r="AA327" i="13"/>
  <c r="AA326" i="13" s="1"/>
  <c r="Y327" i="13"/>
  <c r="Y326" i="13" s="1"/>
  <c r="W327" i="13"/>
  <c r="W326" i="13" s="1"/>
  <c r="BK327" i="13"/>
  <c r="BK326" i="13" s="1"/>
  <c r="N326" i="13" s="1"/>
  <c r="N90" i="13" s="1"/>
  <c r="N327" i="13"/>
  <c r="BI325" i="13"/>
  <c r="BH325" i="13"/>
  <c r="BG325" i="13"/>
  <c r="BF325" i="13"/>
  <c r="AA325" i="13"/>
  <c r="Y325" i="13"/>
  <c r="W325" i="13"/>
  <c r="BK325" i="13"/>
  <c r="N325" i="13"/>
  <c r="BE325" i="13" s="1"/>
  <c r="BI324" i="13"/>
  <c r="BH324" i="13"/>
  <c r="BG324" i="13"/>
  <c r="BF324" i="13"/>
  <c r="AA324" i="13"/>
  <c r="Y324" i="13"/>
  <c r="W324" i="13"/>
  <c r="BK324" i="13"/>
  <c r="N324" i="13"/>
  <c r="BE324" i="13" s="1"/>
  <c r="BI323" i="13"/>
  <c r="BH323" i="13"/>
  <c r="BG323" i="13"/>
  <c r="BF323" i="13"/>
  <c r="AA323" i="13"/>
  <c r="Y323" i="13"/>
  <c r="W323" i="13"/>
  <c r="BK323" i="13"/>
  <c r="N323" i="13"/>
  <c r="BE323" i="13" s="1"/>
  <c r="BI322" i="13"/>
  <c r="BH322" i="13"/>
  <c r="BG322" i="13"/>
  <c r="BF322" i="13"/>
  <c r="AA322" i="13"/>
  <c r="Y322" i="13"/>
  <c r="W322" i="13"/>
  <c r="BK322" i="13"/>
  <c r="N322" i="13"/>
  <c r="BE322" i="13" s="1"/>
  <c r="BI321" i="13"/>
  <c r="BH321" i="13"/>
  <c r="BG321" i="13"/>
  <c r="BF321" i="13"/>
  <c r="BE321" i="13"/>
  <c r="AA321" i="13"/>
  <c r="Y321" i="13"/>
  <c r="W321" i="13"/>
  <c r="BK321" i="13"/>
  <c r="N321" i="13"/>
  <c r="BI320" i="13"/>
  <c r="BH320" i="13"/>
  <c r="BG320" i="13"/>
  <c r="BF320" i="13"/>
  <c r="AA320" i="13"/>
  <c r="Y320" i="13"/>
  <c r="W320" i="13"/>
  <c r="BK320" i="13"/>
  <c r="N320" i="13"/>
  <c r="BE320" i="13" s="1"/>
  <c r="BI319" i="13"/>
  <c r="BH319" i="13"/>
  <c r="BG319" i="13"/>
  <c r="BF319" i="13"/>
  <c r="AA319" i="13"/>
  <c r="Y319" i="13"/>
  <c r="W319" i="13"/>
  <c r="BK319" i="13"/>
  <c r="N319" i="13"/>
  <c r="BE319" i="13" s="1"/>
  <c r="BI318" i="13"/>
  <c r="BH318" i="13"/>
  <c r="BG318" i="13"/>
  <c r="BF318" i="13"/>
  <c r="AA318" i="13"/>
  <c r="Y318" i="13"/>
  <c r="W318" i="13"/>
  <c r="BK318" i="13"/>
  <c r="N318" i="13"/>
  <c r="BE318" i="13" s="1"/>
  <c r="BI317" i="13"/>
  <c r="BH317" i="13"/>
  <c r="BG317" i="13"/>
  <c r="BF317" i="13"/>
  <c r="AA317" i="13"/>
  <c r="Y317" i="13"/>
  <c r="W317" i="13"/>
  <c r="BK317" i="13"/>
  <c r="N317" i="13"/>
  <c r="BE317" i="13" s="1"/>
  <c r="BI316" i="13"/>
  <c r="BH316" i="13"/>
  <c r="BG316" i="13"/>
  <c r="BF316" i="13"/>
  <c r="AA316" i="13"/>
  <c r="Y316" i="13"/>
  <c r="W316" i="13"/>
  <c r="BK316" i="13"/>
  <c r="N316" i="13"/>
  <c r="BE316" i="13" s="1"/>
  <c r="BI315" i="13"/>
  <c r="BH315" i="13"/>
  <c r="BG315" i="13"/>
  <c r="BF315" i="13"/>
  <c r="AA315" i="13"/>
  <c r="Y315" i="13"/>
  <c r="W315" i="13"/>
  <c r="BK315" i="13"/>
  <c r="N315" i="13"/>
  <c r="BE315" i="13" s="1"/>
  <c r="BI314" i="13"/>
  <c r="BH314" i="13"/>
  <c r="BG314" i="13"/>
  <c r="BF314" i="13"/>
  <c r="AA314" i="13"/>
  <c r="Y314" i="13"/>
  <c r="W314" i="13"/>
  <c r="BK314" i="13"/>
  <c r="N314" i="13"/>
  <c r="BE314" i="13" s="1"/>
  <c r="BI313" i="13"/>
  <c r="BH313" i="13"/>
  <c r="BG313" i="13"/>
  <c r="BF313" i="13"/>
  <c r="AA313" i="13"/>
  <c r="Y313" i="13"/>
  <c r="W313" i="13"/>
  <c r="BK313" i="13"/>
  <c r="N313" i="13"/>
  <c r="BE313" i="13" s="1"/>
  <c r="BI312" i="13"/>
  <c r="BH312" i="13"/>
  <c r="BG312" i="13"/>
  <c r="BF312" i="13"/>
  <c r="AA312" i="13"/>
  <c r="Y312" i="13"/>
  <c r="W312" i="13"/>
  <c r="BK312" i="13"/>
  <c r="N312" i="13"/>
  <c r="BE312" i="13" s="1"/>
  <c r="BI311" i="13"/>
  <c r="BH311" i="13"/>
  <c r="BG311" i="13"/>
  <c r="BF311" i="13"/>
  <c r="AA311" i="13"/>
  <c r="Y311" i="13"/>
  <c r="W311" i="13"/>
  <c r="BK311" i="13"/>
  <c r="N311" i="13"/>
  <c r="BE311" i="13" s="1"/>
  <c r="BI310" i="13"/>
  <c r="BH310" i="13"/>
  <c r="BG310" i="13"/>
  <c r="BF310" i="13"/>
  <c r="BE310" i="13"/>
  <c r="AA310" i="13"/>
  <c r="Y310" i="13"/>
  <c r="W310" i="13"/>
  <c r="BK310" i="13"/>
  <c r="N310" i="13"/>
  <c r="BI309" i="13"/>
  <c r="BH309" i="13"/>
  <c r="BG309" i="13"/>
  <c r="BF309" i="13"/>
  <c r="BE309" i="13"/>
  <c r="AA309" i="13"/>
  <c r="Y309" i="13"/>
  <c r="W309" i="13"/>
  <c r="BK309" i="13"/>
  <c r="N309" i="13"/>
  <c r="BI308" i="13"/>
  <c r="BH308" i="13"/>
  <c r="BG308" i="13"/>
  <c r="BF308" i="13"/>
  <c r="BE308" i="13"/>
  <c r="AA308" i="13"/>
  <c r="Y308" i="13"/>
  <c r="W308" i="13"/>
  <c r="BK308" i="13"/>
  <c r="N308" i="13"/>
  <c r="BI307" i="13"/>
  <c r="BH307" i="13"/>
  <c r="BG307" i="13"/>
  <c r="BF307" i="13"/>
  <c r="BE307" i="13"/>
  <c r="AA307" i="13"/>
  <c r="Y307" i="13"/>
  <c r="W307" i="13"/>
  <c r="BK307" i="13"/>
  <c r="N307" i="13"/>
  <c r="BI306" i="13"/>
  <c r="BH306" i="13"/>
  <c r="BG306" i="13"/>
  <c r="BF306" i="13"/>
  <c r="BE306" i="13"/>
  <c r="AA306" i="13"/>
  <c r="Y306" i="13"/>
  <c r="W306" i="13"/>
  <c r="BK306" i="13"/>
  <c r="N306" i="13"/>
  <c r="BI305" i="13"/>
  <c r="BH305" i="13"/>
  <c r="BG305" i="13"/>
  <c r="BF305" i="13"/>
  <c r="BE305" i="13"/>
  <c r="AA305" i="13"/>
  <c r="Y305" i="13"/>
  <c r="W305" i="13"/>
  <c r="BK305" i="13"/>
  <c r="N305" i="13"/>
  <c r="BI304" i="13"/>
  <c r="BH304" i="13"/>
  <c r="BG304" i="13"/>
  <c r="BF304" i="13"/>
  <c r="BE304" i="13"/>
  <c r="AA304" i="13"/>
  <c r="Y304" i="13"/>
  <c r="W304" i="13"/>
  <c r="BK304" i="13"/>
  <c r="N304" i="13"/>
  <c r="BI303" i="13"/>
  <c r="BH303" i="13"/>
  <c r="BG303" i="13"/>
  <c r="BF303" i="13"/>
  <c r="BE303" i="13"/>
  <c r="AA303" i="13"/>
  <c r="Y303" i="13"/>
  <c r="W303" i="13"/>
  <c r="BK303" i="13"/>
  <c r="N303" i="13"/>
  <c r="BI302" i="13"/>
  <c r="BH302" i="13"/>
  <c r="BG302" i="13"/>
  <c r="BF302" i="13"/>
  <c r="BE302" i="13"/>
  <c r="AA302" i="13"/>
  <c r="Y302" i="13"/>
  <c r="W302" i="13"/>
  <c r="BK302" i="13"/>
  <c r="N302" i="13"/>
  <c r="BI301" i="13"/>
  <c r="BH301" i="13"/>
  <c r="BG301" i="13"/>
  <c r="BF301" i="13"/>
  <c r="BE301" i="13"/>
  <c r="AA301" i="13"/>
  <c r="Y301" i="13"/>
  <c r="W301" i="13"/>
  <c r="BK301" i="13"/>
  <c r="N301" i="13"/>
  <c r="BI300" i="13"/>
  <c r="BH300" i="13"/>
  <c r="BG300" i="13"/>
  <c r="BF300" i="13"/>
  <c r="BE300" i="13"/>
  <c r="AA300" i="13"/>
  <c r="Y300" i="13"/>
  <c r="W300" i="13"/>
  <c r="BK300" i="13"/>
  <c r="N300" i="13"/>
  <c r="BI299" i="13"/>
  <c r="BH299" i="13"/>
  <c r="BG299" i="13"/>
  <c r="BF299" i="13"/>
  <c r="BE299" i="13"/>
  <c r="AA299" i="13"/>
  <c r="Y299" i="13"/>
  <c r="W299" i="13"/>
  <c r="BK299" i="13"/>
  <c r="N299" i="13"/>
  <c r="BI298" i="13"/>
  <c r="BH298" i="13"/>
  <c r="BG298" i="13"/>
  <c r="BF298" i="13"/>
  <c r="BE298" i="13"/>
  <c r="AA298" i="13"/>
  <c r="Y298" i="13"/>
  <c r="W298" i="13"/>
  <c r="BK298" i="13"/>
  <c r="N298" i="13"/>
  <c r="BI297" i="13"/>
  <c r="BH297" i="13"/>
  <c r="BG297" i="13"/>
  <c r="BF297" i="13"/>
  <c r="BE297" i="13"/>
  <c r="AA297" i="13"/>
  <c r="Y297" i="13"/>
  <c r="W297" i="13"/>
  <c r="BK297" i="13"/>
  <c r="N297" i="13"/>
  <c r="BI296" i="13"/>
  <c r="BH296" i="13"/>
  <c r="BG296" i="13"/>
  <c r="BF296" i="13"/>
  <c r="BE296" i="13"/>
  <c r="AA296" i="13"/>
  <c r="Y296" i="13"/>
  <c r="W296" i="13"/>
  <c r="BK296" i="13"/>
  <c r="N296" i="13"/>
  <c r="BI295" i="13"/>
  <c r="BH295" i="13"/>
  <c r="BG295" i="13"/>
  <c r="BF295" i="13"/>
  <c r="BE295" i="13"/>
  <c r="AA295" i="13"/>
  <c r="Y295" i="13"/>
  <c r="W295" i="13"/>
  <c r="BK295" i="13"/>
  <c r="N295" i="13"/>
  <c r="BI294" i="13"/>
  <c r="BH294" i="13"/>
  <c r="BG294" i="13"/>
  <c r="BF294" i="13"/>
  <c r="BE294" i="13"/>
  <c r="AA294" i="13"/>
  <c r="Y294" i="13"/>
  <c r="W294" i="13"/>
  <c r="BK294" i="13"/>
  <c r="N294" i="13"/>
  <c r="BI293" i="13"/>
  <c r="BH293" i="13"/>
  <c r="BG293" i="13"/>
  <c r="BF293" i="13"/>
  <c r="BE293" i="13"/>
  <c r="AA293" i="13"/>
  <c r="Y293" i="13"/>
  <c r="W293" i="13"/>
  <c r="BK293" i="13"/>
  <c r="N293" i="13"/>
  <c r="BI292" i="13"/>
  <c r="BH292" i="13"/>
  <c r="BG292" i="13"/>
  <c r="BF292" i="13"/>
  <c r="BE292" i="13"/>
  <c r="AA292" i="13"/>
  <c r="Y292" i="13"/>
  <c r="W292" i="13"/>
  <c r="BK292" i="13"/>
  <c r="N292" i="13"/>
  <c r="BI291" i="13"/>
  <c r="BH291" i="13"/>
  <c r="BG291" i="13"/>
  <c r="BF291" i="13"/>
  <c r="BE291" i="13"/>
  <c r="AA291" i="13"/>
  <c r="Y291" i="13"/>
  <c r="W291" i="13"/>
  <c r="BK291" i="13"/>
  <c r="N291" i="13"/>
  <c r="BI290" i="13"/>
  <c r="BH290" i="13"/>
  <c r="BG290" i="13"/>
  <c r="BF290" i="13"/>
  <c r="BE290" i="13"/>
  <c r="AA290" i="13"/>
  <c r="Y290" i="13"/>
  <c r="W290" i="13"/>
  <c r="BK290" i="13"/>
  <c r="N290" i="13"/>
  <c r="BI289" i="13"/>
  <c r="BH289" i="13"/>
  <c r="BG289" i="13"/>
  <c r="BF289" i="13"/>
  <c r="BE289" i="13"/>
  <c r="AA289" i="13"/>
  <c r="Y289" i="13"/>
  <c r="W289" i="13"/>
  <c r="BK289" i="13"/>
  <c r="N289" i="13"/>
  <c r="BI288" i="13"/>
  <c r="BH288" i="13"/>
  <c r="BG288" i="13"/>
  <c r="BF288" i="13"/>
  <c r="BE288" i="13"/>
  <c r="AA288" i="13"/>
  <c r="Y288" i="13"/>
  <c r="W288" i="13"/>
  <c r="BK288" i="13"/>
  <c r="N288" i="13"/>
  <c r="BI287" i="13"/>
  <c r="BH287" i="13"/>
  <c r="BG287" i="13"/>
  <c r="BF287" i="13"/>
  <c r="BE287" i="13"/>
  <c r="AA287" i="13"/>
  <c r="Y287" i="13"/>
  <c r="W287" i="13"/>
  <c r="BK287" i="13"/>
  <c r="N287" i="13"/>
  <c r="BI286" i="13"/>
  <c r="BH286" i="13"/>
  <c r="BG286" i="13"/>
  <c r="BF286" i="13"/>
  <c r="BE286" i="13"/>
  <c r="AA286" i="13"/>
  <c r="Y286" i="13"/>
  <c r="W286" i="13"/>
  <c r="BK286" i="13"/>
  <c r="N286" i="13"/>
  <c r="BI285" i="13"/>
  <c r="BH285" i="13"/>
  <c r="BG285" i="13"/>
  <c r="BF285" i="13"/>
  <c r="BE285" i="13"/>
  <c r="AA285" i="13"/>
  <c r="Y285" i="13"/>
  <c r="W285" i="13"/>
  <c r="BK285" i="13"/>
  <c r="N285" i="13"/>
  <c r="BI284" i="13"/>
  <c r="BH284" i="13"/>
  <c r="BG284" i="13"/>
  <c r="BF284" i="13"/>
  <c r="BE284" i="13"/>
  <c r="AA284" i="13"/>
  <c r="Y284" i="13"/>
  <c r="W284" i="13"/>
  <c r="BK284" i="13"/>
  <c r="N284" i="13"/>
  <c r="BI283" i="13"/>
  <c r="BH283" i="13"/>
  <c r="BG283" i="13"/>
  <c r="BF283" i="13"/>
  <c r="BE283" i="13"/>
  <c r="AA283" i="13"/>
  <c r="Y283" i="13"/>
  <c r="W283" i="13"/>
  <c r="BK283" i="13"/>
  <c r="N283" i="13"/>
  <c r="BI282" i="13"/>
  <c r="BH282" i="13"/>
  <c r="BG282" i="13"/>
  <c r="BF282" i="13"/>
  <c r="BE282" i="13"/>
  <c r="AA282" i="13"/>
  <c r="Y282" i="13"/>
  <c r="W282" i="13"/>
  <c r="BK282" i="13"/>
  <c r="N282" i="13"/>
  <c r="BI281" i="13"/>
  <c r="BH281" i="13"/>
  <c r="BG281" i="13"/>
  <c r="BF281" i="13"/>
  <c r="BE281" i="13"/>
  <c r="AA281" i="13"/>
  <c r="Y281" i="13"/>
  <c r="W281" i="13"/>
  <c r="BK281" i="13"/>
  <c r="N281" i="13"/>
  <c r="BI280" i="13"/>
  <c r="BH280" i="13"/>
  <c r="BG280" i="13"/>
  <c r="BF280" i="13"/>
  <c r="BE280" i="13"/>
  <c r="AA280" i="13"/>
  <c r="Y280" i="13"/>
  <c r="W280" i="13"/>
  <c r="BK280" i="13"/>
  <c r="N280" i="13"/>
  <c r="BI279" i="13"/>
  <c r="BH279" i="13"/>
  <c r="BG279" i="13"/>
  <c r="BF279" i="13"/>
  <c r="BE279" i="13"/>
  <c r="AA279" i="13"/>
  <c r="Y279" i="13"/>
  <c r="W279" i="13"/>
  <c r="BK279" i="13"/>
  <c r="N279" i="13"/>
  <c r="BI278" i="13"/>
  <c r="BH278" i="13"/>
  <c r="BG278" i="13"/>
  <c r="BF278" i="13"/>
  <c r="BE278" i="13"/>
  <c r="AA278" i="13"/>
  <c r="Y278" i="13"/>
  <c r="W278" i="13"/>
  <c r="BK278" i="13"/>
  <c r="N278" i="13"/>
  <c r="BI277" i="13"/>
  <c r="BH277" i="13"/>
  <c r="BG277" i="13"/>
  <c r="BF277" i="13"/>
  <c r="BE277" i="13"/>
  <c r="AA277" i="13"/>
  <c r="Y277" i="13"/>
  <c r="W277" i="13"/>
  <c r="BK277" i="13"/>
  <c r="N277" i="13"/>
  <c r="BI276" i="13"/>
  <c r="BH276" i="13"/>
  <c r="BG276" i="13"/>
  <c r="BF276" i="13"/>
  <c r="BE276" i="13"/>
  <c r="AA276" i="13"/>
  <c r="Y276" i="13"/>
  <c r="W276" i="13"/>
  <c r="BK276" i="13"/>
  <c r="N276" i="13"/>
  <c r="BI275" i="13"/>
  <c r="BH275" i="13"/>
  <c r="BG275" i="13"/>
  <c r="BF275" i="13"/>
  <c r="BE275" i="13"/>
  <c r="AA275" i="13"/>
  <c r="Y275" i="13"/>
  <c r="W275" i="13"/>
  <c r="BK275" i="13"/>
  <c r="N275" i="13"/>
  <c r="BI274" i="13"/>
  <c r="BH274" i="13"/>
  <c r="BG274" i="13"/>
  <c r="BF274" i="13"/>
  <c r="BE274" i="13"/>
  <c r="AA274" i="13"/>
  <c r="Y274" i="13"/>
  <c r="W274" i="13"/>
  <c r="BK274" i="13"/>
  <c r="N274" i="13"/>
  <c r="BI273" i="13"/>
  <c r="BH273" i="13"/>
  <c r="BG273" i="13"/>
  <c r="BF273" i="13"/>
  <c r="BE273" i="13"/>
  <c r="AA273" i="13"/>
  <c r="Y273" i="13"/>
  <c r="W273" i="13"/>
  <c r="BK273" i="13"/>
  <c r="N273" i="13"/>
  <c r="BI272" i="13"/>
  <c r="BH272" i="13"/>
  <c r="BG272" i="13"/>
  <c r="BF272" i="13"/>
  <c r="BE272" i="13"/>
  <c r="AA272" i="13"/>
  <c r="Y272" i="13"/>
  <c r="W272" i="13"/>
  <c r="BK272" i="13"/>
  <c r="N272" i="13"/>
  <c r="BI271" i="13"/>
  <c r="BH271" i="13"/>
  <c r="BG271" i="13"/>
  <c r="BF271" i="13"/>
  <c r="BE271" i="13"/>
  <c r="AA271" i="13"/>
  <c r="Y271" i="13"/>
  <c r="W271" i="13"/>
  <c r="BK271" i="13"/>
  <c r="N271" i="13"/>
  <c r="BI270" i="13"/>
  <c r="BH270" i="13"/>
  <c r="BG270" i="13"/>
  <c r="BF270" i="13"/>
  <c r="BE270" i="13"/>
  <c r="AA270" i="13"/>
  <c r="Y270" i="13"/>
  <c r="W270" i="13"/>
  <c r="BK270" i="13"/>
  <c r="N270" i="13"/>
  <c r="BI269" i="13"/>
  <c r="BH269" i="13"/>
  <c r="BG269" i="13"/>
  <c r="BF269" i="13"/>
  <c r="BE269" i="13"/>
  <c r="AA269" i="13"/>
  <c r="Y269" i="13"/>
  <c r="W269" i="13"/>
  <c r="BK269" i="13"/>
  <c r="N269" i="13"/>
  <c r="BI268" i="13"/>
  <c r="BH268" i="13"/>
  <c r="BG268" i="13"/>
  <c r="BF268" i="13"/>
  <c r="BE268" i="13"/>
  <c r="AA268" i="13"/>
  <c r="Y268" i="13"/>
  <c r="W268" i="13"/>
  <c r="BK268" i="13"/>
  <c r="N268" i="13"/>
  <c r="BI267" i="13"/>
  <c r="BH267" i="13"/>
  <c r="BG267" i="13"/>
  <c r="BF267" i="13"/>
  <c r="BE267" i="13"/>
  <c r="AA267" i="13"/>
  <c r="Y267" i="13"/>
  <c r="W267" i="13"/>
  <c r="BK267" i="13"/>
  <c r="N267" i="13"/>
  <c r="BI266" i="13"/>
  <c r="BH266" i="13"/>
  <c r="BG266" i="13"/>
  <c r="BF266" i="13"/>
  <c r="BE266" i="13"/>
  <c r="AA266" i="13"/>
  <c r="Y266" i="13"/>
  <c r="W266" i="13"/>
  <c r="BK266" i="13"/>
  <c r="N266" i="13"/>
  <c r="BI265" i="13"/>
  <c r="BH265" i="13"/>
  <c r="BG265" i="13"/>
  <c r="BF265" i="13"/>
  <c r="BE265" i="13"/>
  <c r="AA265" i="13"/>
  <c r="Y265" i="13"/>
  <c r="W265" i="13"/>
  <c r="BK265" i="13"/>
  <c r="N265" i="13"/>
  <c r="BI264" i="13"/>
  <c r="BH264" i="13"/>
  <c r="BG264" i="13"/>
  <c r="BF264" i="13"/>
  <c r="BE264" i="13"/>
  <c r="AA264" i="13"/>
  <c r="Y264" i="13"/>
  <c r="W264" i="13"/>
  <c r="BK264" i="13"/>
  <c r="N264" i="13"/>
  <c r="BI263" i="13"/>
  <c r="BH263" i="13"/>
  <c r="BG263" i="13"/>
  <c r="BF263" i="13"/>
  <c r="BE263" i="13"/>
  <c r="AA263" i="13"/>
  <c r="Y263" i="13"/>
  <c r="W263" i="13"/>
  <c r="BK263" i="13"/>
  <c r="N263" i="13"/>
  <c r="BI262" i="13"/>
  <c r="BH262" i="13"/>
  <c r="BG262" i="13"/>
  <c r="BF262" i="13"/>
  <c r="BE262" i="13"/>
  <c r="AA262" i="13"/>
  <c r="Y262" i="13"/>
  <c r="W262" i="13"/>
  <c r="BK262" i="13"/>
  <c r="N262" i="13"/>
  <c r="BI261" i="13"/>
  <c r="BH261" i="13"/>
  <c r="BG261" i="13"/>
  <c r="BF261" i="13"/>
  <c r="BE261" i="13"/>
  <c r="AA261" i="13"/>
  <c r="Y261" i="13"/>
  <c r="W261" i="13"/>
  <c r="BK261" i="13"/>
  <c r="N261" i="13"/>
  <c r="BI260" i="13"/>
  <c r="BH260" i="13"/>
  <c r="BG260" i="13"/>
  <c r="BF260" i="13"/>
  <c r="BE260" i="13"/>
  <c r="AA260" i="13"/>
  <c r="Y260" i="13"/>
  <c r="W260" i="13"/>
  <c r="BK260" i="13"/>
  <c r="N260" i="13"/>
  <c r="BI259" i="13"/>
  <c r="BH259" i="13"/>
  <c r="BG259" i="13"/>
  <c r="BF259" i="13"/>
  <c r="BE259" i="13"/>
  <c r="AA259" i="13"/>
  <c r="Y259" i="13"/>
  <c r="W259" i="13"/>
  <c r="BK259" i="13"/>
  <c r="N259" i="13"/>
  <c r="BI258" i="13"/>
  <c r="BH258" i="13"/>
  <c r="BG258" i="13"/>
  <c r="BF258" i="13"/>
  <c r="BE258" i="13"/>
  <c r="AA258" i="13"/>
  <c r="Y258" i="13"/>
  <c r="W258" i="13"/>
  <c r="BK258" i="13"/>
  <c r="N258" i="13"/>
  <c r="BI257" i="13"/>
  <c r="BH257" i="13"/>
  <c r="BG257" i="13"/>
  <c r="BF257" i="13"/>
  <c r="BE257" i="13"/>
  <c r="AA257" i="13"/>
  <c r="Y257" i="13"/>
  <c r="W257" i="13"/>
  <c r="BK257" i="13"/>
  <c r="N257" i="13"/>
  <c r="BI256" i="13"/>
  <c r="BH256" i="13"/>
  <c r="BG256" i="13"/>
  <c r="BF256" i="13"/>
  <c r="BE256" i="13"/>
  <c r="AA256" i="13"/>
  <c r="Y256" i="13"/>
  <c r="W256" i="13"/>
  <c r="BK256" i="13"/>
  <c r="N256" i="13"/>
  <c r="BI255" i="13"/>
  <c r="BH255" i="13"/>
  <c r="BG255" i="13"/>
  <c r="BF255" i="13"/>
  <c r="BE255" i="13"/>
  <c r="AA255" i="13"/>
  <c r="Y255" i="13"/>
  <c r="W255" i="13"/>
  <c r="BK255" i="13"/>
  <c r="N255" i="13"/>
  <c r="BI254" i="13"/>
  <c r="BH254" i="13"/>
  <c r="BG254" i="13"/>
  <c r="BF254" i="13"/>
  <c r="BE254" i="13"/>
  <c r="AA254" i="13"/>
  <c r="Y254" i="13"/>
  <c r="W254" i="13"/>
  <c r="BK254" i="13"/>
  <c r="N254" i="13"/>
  <c r="BI253" i="13"/>
  <c r="BH253" i="13"/>
  <c r="BG253" i="13"/>
  <c r="BF253" i="13"/>
  <c r="BE253" i="13"/>
  <c r="AA253" i="13"/>
  <c r="Y253" i="13"/>
  <c r="W253" i="13"/>
  <c r="BK253" i="13"/>
  <c r="N253" i="13"/>
  <c r="BI252" i="13"/>
  <c r="BH252" i="13"/>
  <c r="BG252" i="13"/>
  <c r="BF252" i="13"/>
  <c r="BE252" i="13"/>
  <c r="AA252" i="13"/>
  <c r="Y252" i="13"/>
  <c r="W252" i="13"/>
  <c r="BK252" i="13"/>
  <c r="N252" i="13"/>
  <c r="BI251" i="13"/>
  <c r="BH251" i="13"/>
  <c r="BG251" i="13"/>
  <c r="BF251" i="13"/>
  <c r="BE251" i="13"/>
  <c r="AA251" i="13"/>
  <c r="Y251" i="13"/>
  <c r="W251" i="13"/>
  <c r="BK251" i="13"/>
  <c r="N251" i="13"/>
  <c r="BI250" i="13"/>
  <c r="BH250" i="13"/>
  <c r="BG250" i="13"/>
  <c r="BF250" i="13"/>
  <c r="BE250" i="13"/>
  <c r="AA250" i="13"/>
  <c r="Y250" i="13"/>
  <c r="W250" i="13"/>
  <c r="BK250" i="13"/>
  <c r="N250" i="13"/>
  <c r="BI249" i="13"/>
  <c r="BH249" i="13"/>
  <c r="BG249" i="13"/>
  <c r="BF249" i="13"/>
  <c r="BE249" i="13"/>
  <c r="AA249" i="13"/>
  <c r="Y249" i="13"/>
  <c r="W249" i="13"/>
  <c r="BK249" i="13"/>
  <c r="N249" i="13"/>
  <c r="BI248" i="13"/>
  <c r="BH248" i="13"/>
  <c r="BG248" i="13"/>
  <c r="BF248" i="13"/>
  <c r="BE248" i="13"/>
  <c r="AA248" i="13"/>
  <c r="Y248" i="13"/>
  <c r="W248" i="13"/>
  <c r="BK248" i="13"/>
  <c r="N248" i="13"/>
  <c r="BI247" i="13"/>
  <c r="BH247" i="13"/>
  <c r="BG247" i="13"/>
  <c r="BF247" i="13"/>
  <c r="BE247" i="13"/>
  <c r="AA247" i="13"/>
  <c r="Y247" i="13"/>
  <c r="W247" i="13"/>
  <c r="BK247" i="13"/>
  <c r="N247" i="13"/>
  <c r="BI246" i="13"/>
  <c r="BH246" i="13"/>
  <c r="BG246" i="13"/>
  <c r="BF246" i="13"/>
  <c r="BE246" i="13"/>
  <c r="AA246" i="13"/>
  <c r="Y246" i="13"/>
  <c r="W246" i="13"/>
  <c r="BK246" i="13"/>
  <c r="N246" i="13"/>
  <c r="BI245" i="13"/>
  <c r="BH245" i="13"/>
  <c r="BG245" i="13"/>
  <c r="BF245" i="13"/>
  <c r="BE245" i="13"/>
  <c r="AA245" i="13"/>
  <c r="Y245" i="13"/>
  <c r="W245" i="13"/>
  <c r="BK245" i="13"/>
  <c r="N245" i="13"/>
  <c r="BI244" i="13"/>
  <c r="BH244" i="13"/>
  <c r="BG244" i="13"/>
  <c r="BF244" i="13"/>
  <c r="BE244" i="13"/>
  <c r="AA244" i="13"/>
  <c r="Y244" i="13"/>
  <c r="W244" i="13"/>
  <c r="BK244" i="13"/>
  <c r="N244" i="13"/>
  <c r="BI243" i="13"/>
  <c r="BH243" i="13"/>
  <c r="BG243" i="13"/>
  <c r="BF243" i="13"/>
  <c r="BE243" i="13"/>
  <c r="AA243" i="13"/>
  <c r="Y243" i="13"/>
  <c r="W243" i="13"/>
  <c r="BK243" i="13"/>
  <c r="N243" i="13"/>
  <c r="BI242" i="13"/>
  <c r="BH242" i="13"/>
  <c r="BG242" i="13"/>
  <c r="BF242" i="13"/>
  <c r="BE242" i="13"/>
  <c r="AA242" i="13"/>
  <c r="Y242" i="13"/>
  <c r="W242" i="13"/>
  <c r="BK242" i="13"/>
  <c r="N242" i="13"/>
  <c r="BI241" i="13"/>
  <c r="BH241" i="13"/>
  <c r="BG241" i="13"/>
  <c r="BF241" i="13"/>
  <c r="BE241" i="13"/>
  <c r="AA241" i="13"/>
  <c r="Y241" i="13"/>
  <c r="W241" i="13"/>
  <c r="BK241" i="13"/>
  <c r="N241" i="13"/>
  <c r="BI240" i="13"/>
  <c r="BH240" i="13"/>
  <c r="BG240" i="13"/>
  <c r="BF240" i="13"/>
  <c r="BE240" i="13"/>
  <c r="AA240" i="13"/>
  <c r="Y240" i="13"/>
  <c r="W240" i="13"/>
  <c r="BK240" i="13"/>
  <c r="N240" i="13"/>
  <c r="BI239" i="13"/>
  <c r="BH239" i="13"/>
  <c r="BG239" i="13"/>
  <c r="BF239" i="13"/>
  <c r="BE239" i="13"/>
  <c r="AA239" i="13"/>
  <c r="Y239" i="13"/>
  <c r="W239" i="13"/>
  <c r="BK239" i="13"/>
  <c r="N239" i="13"/>
  <c r="BI238" i="13"/>
  <c r="BH238" i="13"/>
  <c r="BG238" i="13"/>
  <c r="BF238" i="13"/>
  <c r="BE238" i="13"/>
  <c r="AA238" i="13"/>
  <c r="Y238" i="13"/>
  <c r="W238" i="13"/>
  <c r="BK238" i="13"/>
  <c r="N238" i="13"/>
  <c r="BI237" i="13"/>
  <c r="BH237" i="13"/>
  <c r="BG237" i="13"/>
  <c r="BF237" i="13"/>
  <c r="BE237" i="13"/>
  <c r="AA237" i="13"/>
  <c r="Y237" i="13"/>
  <c r="W237" i="13"/>
  <c r="BK237" i="13"/>
  <c r="N237" i="13"/>
  <c r="BI236" i="13"/>
  <c r="BH236" i="13"/>
  <c r="BG236" i="13"/>
  <c r="BF236" i="13"/>
  <c r="BE236" i="13"/>
  <c r="AA236" i="13"/>
  <c r="Y236" i="13"/>
  <c r="W236" i="13"/>
  <c r="BK236" i="13"/>
  <c r="N236" i="13"/>
  <c r="BI235" i="13"/>
  <c r="BH235" i="13"/>
  <c r="BG235" i="13"/>
  <c r="BF235" i="13"/>
  <c r="BE235" i="13"/>
  <c r="AA235" i="13"/>
  <c r="Y235" i="13"/>
  <c r="W235" i="13"/>
  <c r="BK235" i="13"/>
  <c r="N235" i="13"/>
  <c r="BI234" i="13"/>
  <c r="BH234" i="13"/>
  <c r="BG234" i="13"/>
  <c r="BF234" i="13"/>
  <c r="BE234" i="13"/>
  <c r="AA234" i="13"/>
  <c r="Y234" i="13"/>
  <c r="W234" i="13"/>
  <c r="BK234" i="13"/>
  <c r="N234" i="13"/>
  <c r="BI233" i="13"/>
  <c r="BH233" i="13"/>
  <c r="BG233" i="13"/>
  <c r="BF233" i="13"/>
  <c r="BE233" i="13"/>
  <c r="AA233" i="13"/>
  <c r="Y233" i="13"/>
  <c r="W233" i="13"/>
  <c r="BK233" i="13"/>
  <c r="N233" i="13"/>
  <c r="BI232" i="13"/>
  <c r="BH232" i="13"/>
  <c r="BG232" i="13"/>
  <c r="BF232" i="13"/>
  <c r="BE232" i="13"/>
  <c r="AA232" i="13"/>
  <c r="Y232" i="13"/>
  <c r="W232" i="13"/>
  <c r="BK232" i="13"/>
  <c r="N232" i="13"/>
  <c r="BI231" i="13"/>
  <c r="BH231" i="13"/>
  <c r="BG231" i="13"/>
  <c r="BF231" i="13"/>
  <c r="BE231" i="13"/>
  <c r="AA231" i="13"/>
  <c r="Y231" i="13"/>
  <c r="W231" i="13"/>
  <c r="BK231" i="13"/>
  <c r="N231" i="13"/>
  <c r="BI230" i="13"/>
  <c r="BH230" i="13"/>
  <c r="BG230" i="13"/>
  <c r="BF230" i="13"/>
  <c r="BE230" i="13"/>
  <c r="AA230" i="13"/>
  <c r="Y230" i="13"/>
  <c r="W230" i="13"/>
  <c r="BK230" i="13"/>
  <c r="N230" i="13"/>
  <c r="BI229" i="13"/>
  <c r="BH229" i="13"/>
  <c r="BG229" i="13"/>
  <c r="BF229" i="13"/>
  <c r="BE229" i="13"/>
  <c r="AA229" i="13"/>
  <c r="Y229" i="13"/>
  <c r="W229" i="13"/>
  <c r="BK229" i="13"/>
  <c r="N229" i="13"/>
  <c r="BI228" i="13"/>
  <c r="BH228" i="13"/>
  <c r="BG228" i="13"/>
  <c r="BF228" i="13"/>
  <c r="BE228" i="13"/>
  <c r="AA228" i="13"/>
  <c r="Y228" i="13"/>
  <c r="W228" i="13"/>
  <c r="BK228" i="13"/>
  <c r="N228" i="13"/>
  <c r="BI227" i="13"/>
  <c r="BH227" i="13"/>
  <c r="BG227" i="13"/>
  <c r="BF227" i="13"/>
  <c r="BE227" i="13"/>
  <c r="AA227" i="13"/>
  <c r="Y227" i="13"/>
  <c r="W227" i="13"/>
  <c r="BK227" i="13"/>
  <c r="N227" i="13"/>
  <c r="BI226" i="13"/>
  <c r="BH226" i="13"/>
  <c r="BG226" i="13"/>
  <c r="BF226" i="13"/>
  <c r="BE226" i="13"/>
  <c r="AA226" i="13"/>
  <c r="Y226" i="13"/>
  <c r="W226" i="13"/>
  <c r="BK226" i="13"/>
  <c r="N226" i="13"/>
  <c r="BI225" i="13"/>
  <c r="BH225" i="13"/>
  <c r="BG225" i="13"/>
  <c r="BF225" i="13"/>
  <c r="BE225" i="13"/>
  <c r="AA225" i="13"/>
  <c r="Y225" i="13"/>
  <c r="W225" i="13"/>
  <c r="BK225" i="13"/>
  <c r="N225" i="13"/>
  <c r="BI224" i="13"/>
  <c r="BH224" i="13"/>
  <c r="BG224" i="13"/>
  <c r="BF224" i="13"/>
  <c r="BE224" i="13"/>
  <c r="AA224" i="13"/>
  <c r="Y224" i="13"/>
  <c r="W224" i="13"/>
  <c r="BK224" i="13"/>
  <c r="N224" i="13"/>
  <c r="BI223" i="13"/>
  <c r="BH223" i="13"/>
  <c r="BG223" i="13"/>
  <c r="BF223" i="13"/>
  <c r="BE223" i="13"/>
  <c r="AA223" i="13"/>
  <c r="Y223" i="13"/>
  <c r="W223" i="13"/>
  <c r="BK223" i="13"/>
  <c r="N223" i="13"/>
  <c r="BI222" i="13"/>
  <c r="BH222" i="13"/>
  <c r="BG222" i="13"/>
  <c r="BF222" i="13"/>
  <c r="BE222" i="13"/>
  <c r="AA222" i="13"/>
  <c r="Y222" i="13"/>
  <c r="W222" i="13"/>
  <c r="BK222" i="13"/>
  <c r="N222" i="13"/>
  <c r="BI221" i="13"/>
  <c r="BH221" i="13"/>
  <c r="BG221" i="13"/>
  <c r="BF221" i="13"/>
  <c r="BE221" i="13"/>
  <c r="AA221" i="13"/>
  <c r="Y221" i="13"/>
  <c r="W221" i="13"/>
  <c r="BK221" i="13"/>
  <c r="N221" i="13"/>
  <c r="BI220" i="13"/>
  <c r="BH220" i="13"/>
  <c r="BG220" i="13"/>
  <c r="BF220" i="13"/>
  <c r="BE220" i="13"/>
  <c r="AA220" i="13"/>
  <c r="Y220" i="13"/>
  <c r="W220" i="13"/>
  <c r="BK220" i="13"/>
  <c r="N220" i="13"/>
  <c r="BI219" i="13"/>
  <c r="BH219" i="13"/>
  <c r="BG219" i="13"/>
  <c r="BF219" i="13"/>
  <c r="BE219" i="13"/>
  <c r="AA219" i="13"/>
  <c r="Y219" i="13"/>
  <c r="W219" i="13"/>
  <c r="BK219" i="13"/>
  <c r="N219" i="13"/>
  <c r="BI218" i="13"/>
  <c r="BH218" i="13"/>
  <c r="BG218" i="13"/>
  <c r="BF218" i="13"/>
  <c r="BE218" i="13"/>
  <c r="AA218" i="13"/>
  <c r="Y218" i="13"/>
  <c r="W218" i="13"/>
  <c r="BK218" i="13"/>
  <c r="N218" i="13"/>
  <c r="BI217" i="13"/>
  <c r="BH217" i="13"/>
  <c r="BG217" i="13"/>
  <c r="BF217" i="13"/>
  <c r="BE217" i="13"/>
  <c r="AA217" i="13"/>
  <c r="Y217" i="13"/>
  <c r="W217" i="13"/>
  <c r="BK217" i="13"/>
  <c r="N217" i="13"/>
  <c r="BI216" i="13"/>
  <c r="BH216" i="13"/>
  <c r="BG216" i="13"/>
  <c r="BF216" i="13"/>
  <c r="BE216" i="13"/>
  <c r="AA216" i="13"/>
  <c r="Y216" i="13"/>
  <c r="W216" i="13"/>
  <c r="BK216" i="13"/>
  <c r="N216" i="13"/>
  <c r="BI215" i="13"/>
  <c r="BH215" i="13"/>
  <c r="BG215" i="13"/>
  <c r="BF215" i="13"/>
  <c r="BE215" i="13"/>
  <c r="AA215" i="13"/>
  <c r="Y215" i="13"/>
  <c r="W215" i="13"/>
  <c r="BK215" i="13"/>
  <c r="N215" i="13"/>
  <c r="BI214" i="13"/>
  <c r="BH214" i="13"/>
  <c r="BG214" i="13"/>
  <c r="BF214" i="13"/>
  <c r="BE214" i="13"/>
  <c r="AA214" i="13"/>
  <c r="Y214" i="13"/>
  <c r="W214" i="13"/>
  <c r="BK214" i="13"/>
  <c r="N214" i="13"/>
  <c r="BI213" i="13"/>
  <c r="BH213" i="13"/>
  <c r="BG213" i="13"/>
  <c r="BF213" i="13"/>
  <c r="BE213" i="13"/>
  <c r="AA213" i="13"/>
  <c r="Y213" i="13"/>
  <c r="W213" i="13"/>
  <c r="BK213" i="13"/>
  <c r="N213" i="13"/>
  <c r="BI212" i="13"/>
  <c r="BH212" i="13"/>
  <c r="BG212" i="13"/>
  <c r="BF212" i="13"/>
  <c r="BE212" i="13"/>
  <c r="AA212" i="13"/>
  <c r="Y212" i="13"/>
  <c r="W212" i="13"/>
  <c r="BK212" i="13"/>
  <c r="N212" i="13"/>
  <c r="BI211" i="13"/>
  <c r="BH211" i="13"/>
  <c r="BG211" i="13"/>
  <c r="BF211" i="13"/>
  <c r="BE211" i="13"/>
  <c r="AA211" i="13"/>
  <c r="Y211" i="13"/>
  <c r="W211" i="13"/>
  <c r="BK211" i="13"/>
  <c r="N211" i="13"/>
  <c r="BI210" i="13"/>
  <c r="BH210" i="13"/>
  <c r="BG210" i="13"/>
  <c r="BF210" i="13"/>
  <c r="BE210" i="13"/>
  <c r="AA210" i="13"/>
  <c r="Y210" i="13"/>
  <c r="W210" i="13"/>
  <c r="BK210" i="13"/>
  <c r="N210" i="13"/>
  <c r="BI209" i="13"/>
  <c r="BH209" i="13"/>
  <c r="BG209" i="13"/>
  <c r="BF209" i="13"/>
  <c r="BE209" i="13"/>
  <c r="AA209" i="13"/>
  <c r="Y209" i="13"/>
  <c r="W209" i="13"/>
  <c r="BK209" i="13"/>
  <c r="N209" i="13"/>
  <c r="BI208" i="13"/>
  <c r="BH208" i="13"/>
  <c r="BG208" i="13"/>
  <c r="BF208" i="13"/>
  <c r="BE208" i="13"/>
  <c r="AA208" i="13"/>
  <c r="Y208" i="13"/>
  <c r="W208" i="13"/>
  <c r="BK208" i="13"/>
  <c r="N208" i="13"/>
  <c r="BI207" i="13"/>
  <c r="BH207" i="13"/>
  <c r="BG207" i="13"/>
  <c r="BF207" i="13"/>
  <c r="BE207" i="13"/>
  <c r="AA207" i="13"/>
  <c r="Y207" i="13"/>
  <c r="W207" i="13"/>
  <c r="BK207" i="13"/>
  <c r="N207" i="13"/>
  <c r="BI206" i="13"/>
  <c r="BH206" i="13"/>
  <c r="BG206" i="13"/>
  <c r="BF206" i="13"/>
  <c r="BE206" i="13"/>
  <c r="AA206" i="13"/>
  <c r="Y206" i="13"/>
  <c r="W206" i="13"/>
  <c r="BK206" i="13"/>
  <c r="N206" i="13"/>
  <c r="BI205" i="13"/>
  <c r="BH205" i="13"/>
  <c r="BG205" i="13"/>
  <c r="BF205" i="13"/>
  <c r="BE205" i="13"/>
  <c r="AA205" i="13"/>
  <c r="Y205" i="13"/>
  <c r="W205" i="13"/>
  <c r="BK205" i="13"/>
  <c r="N205" i="13"/>
  <c r="BI204" i="13"/>
  <c r="BH204" i="13"/>
  <c r="BG204" i="13"/>
  <c r="BF204" i="13"/>
  <c r="BE204" i="13"/>
  <c r="AA204" i="13"/>
  <c r="Y204" i="13"/>
  <c r="W204" i="13"/>
  <c r="BK204" i="13"/>
  <c r="N204" i="13"/>
  <c r="BI203" i="13"/>
  <c r="BH203" i="13"/>
  <c r="BG203" i="13"/>
  <c r="BF203" i="13"/>
  <c r="BE203" i="13"/>
  <c r="AA203" i="13"/>
  <c r="Y203" i="13"/>
  <c r="W203" i="13"/>
  <c r="BK203" i="13"/>
  <c r="N203" i="13"/>
  <c r="BI202" i="13"/>
  <c r="BH202" i="13"/>
  <c r="BG202" i="13"/>
  <c r="BF202" i="13"/>
  <c r="BE202" i="13"/>
  <c r="AA202" i="13"/>
  <c r="Y202" i="13"/>
  <c r="W202" i="13"/>
  <c r="BK202" i="13"/>
  <c r="N202" i="13"/>
  <c r="BI201" i="13"/>
  <c r="BH201" i="13"/>
  <c r="BG201" i="13"/>
  <c r="BF201" i="13"/>
  <c r="BE201" i="13"/>
  <c r="AA201" i="13"/>
  <c r="Y201" i="13"/>
  <c r="W201" i="13"/>
  <c r="BK201" i="13"/>
  <c r="N201" i="13"/>
  <c r="BI200" i="13"/>
  <c r="BH200" i="13"/>
  <c r="BG200" i="13"/>
  <c r="BF200" i="13"/>
  <c r="BE200" i="13"/>
  <c r="AA200" i="13"/>
  <c r="Y200" i="13"/>
  <c r="W200" i="13"/>
  <c r="BK200" i="13"/>
  <c r="N200" i="13"/>
  <c r="BI199" i="13"/>
  <c r="BH199" i="13"/>
  <c r="BG199" i="13"/>
  <c r="BF199" i="13"/>
  <c r="BE199" i="13"/>
  <c r="AA199" i="13"/>
  <c r="Y199" i="13"/>
  <c r="W199" i="13"/>
  <c r="BK199" i="13"/>
  <c r="N199" i="13"/>
  <c r="BI198" i="13"/>
  <c r="BH198" i="13"/>
  <c r="BG198" i="13"/>
  <c r="BF198" i="13"/>
  <c r="BE198" i="13"/>
  <c r="AA198" i="13"/>
  <c r="Y198" i="13"/>
  <c r="W198" i="13"/>
  <c r="BK198" i="13"/>
  <c r="N198" i="13"/>
  <c r="BI197" i="13"/>
  <c r="BH197" i="13"/>
  <c r="BG197" i="13"/>
  <c r="BF197" i="13"/>
  <c r="BE197" i="13"/>
  <c r="AA197" i="13"/>
  <c r="Y197" i="13"/>
  <c r="W197" i="13"/>
  <c r="BK197" i="13"/>
  <c r="N197" i="13"/>
  <c r="BI196" i="13"/>
  <c r="BH196" i="13"/>
  <c r="BG196" i="13"/>
  <c r="BF196" i="13"/>
  <c r="BE196" i="13"/>
  <c r="AA196" i="13"/>
  <c r="Y196" i="13"/>
  <c r="W196" i="13"/>
  <c r="BK196" i="13"/>
  <c r="N196" i="13"/>
  <c r="BI195" i="13"/>
  <c r="BH195" i="13"/>
  <c r="BG195" i="13"/>
  <c r="BF195" i="13"/>
  <c r="BE195" i="13"/>
  <c r="AA195" i="13"/>
  <c r="Y195" i="13"/>
  <c r="W195" i="13"/>
  <c r="BK195" i="13"/>
  <c r="N195" i="13"/>
  <c r="BI194" i="13"/>
  <c r="BH194" i="13"/>
  <c r="BG194" i="13"/>
  <c r="BF194" i="13"/>
  <c r="BE194" i="13"/>
  <c r="AA194" i="13"/>
  <c r="Y194" i="13"/>
  <c r="W194" i="13"/>
  <c r="BK194" i="13"/>
  <c r="N194" i="13"/>
  <c r="BI193" i="13"/>
  <c r="BH193" i="13"/>
  <c r="BG193" i="13"/>
  <c r="BF193" i="13"/>
  <c r="BE193" i="13"/>
  <c r="AA193" i="13"/>
  <c r="Y193" i="13"/>
  <c r="W193" i="13"/>
  <c r="BK193" i="13"/>
  <c r="N193" i="13"/>
  <c r="BI192" i="13"/>
  <c r="BH192" i="13"/>
  <c r="BG192" i="13"/>
  <c r="BF192" i="13"/>
  <c r="BE192" i="13"/>
  <c r="AA192" i="13"/>
  <c r="Y192" i="13"/>
  <c r="W192" i="13"/>
  <c r="BK192" i="13"/>
  <c r="N192" i="13"/>
  <c r="BI191" i="13"/>
  <c r="BH191" i="13"/>
  <c r="BG191" i="13"/>
  <c r="BF191" i="13"/>
  <c r="BE191" i="13"/>
  <c r="AA191" i="13"/>
  <c r="Y191" i="13"/>
  <c r="W191" i="13"/>
  <c r="BK191" i="13"/>
  <c r="N191" i="13"/>
  <c r="BI190" i="13"/>
  <c r="BH190" i="13"/>
  <c r="BG190" i="13"/>
  <c r="BF190" i="13"/>
  <c r="BE190" i="13"/>
  <c r="AA190" i="13"/>
  <c r="Y190" i="13"/>
  <c r="W190" i="13"/>
  <c r="BK190" i="13"/>
  <c r="N190" i="13"/>
  <c r="BI189" i="13"/>
  <c r="BH189" i="13"/>
  <c r="BG189" i="13"/>
  <c r="BF189" i="13"/>
  <c r="BE189" i="13"/>
  <c r="AA189" i="13"/>
  <c r="Y189" i="13"/>
  <c r="W189" i="13"/>
  <c r="BK189" i="13"/>
  <c r="N189" i="13"/>
  <c r="BI188" i="13"/>
  <c r="BH188" i="13"/>
  <c r="BG188" i="13"/>
  <c r="BF188" i="13"/>
  <c r="BE188" i="13"/>
  <c r="AA188" i="13"/>
  <c r="Y188" i="13"/>
  <c r="W188" i="13"/>
  <c r="BK188" i="13"/>
  <c r="N188" i="13"/>
  <c r="BI187" i="13"/>
  <c r="BH187" i="13"/>
  <c r="BG187" i="13"/>
  <c r="BF187" i="13"/>
  <c r="BE187" i="13"/>
  <c r="AA187" i="13"/>
  <c r="Y187" i="13"/>
  <c r="W187" i="13"/>
  <c r="BK187" i="13"/>
  <c r="N187" i="13"/>
  <c r="BI186" i="13"/>
  <c r="BH186" i="13"/>
  <c r="BG186" i="13"/>
  <c r="BF186" i="13"/>
  <c r="BE186" i="13"/>
  <c r="AA186" i="13"/>
  <c r="Y186" i="13"/>
  <c r="W186" i="13"/>
  <c r="BK186" i="13"/>
  <c r="N186" i="13"/>
  <c r="BI185" i="13"/>
  <c r="BH185" i="13"/>
  <c r="BG185" i="13"/>
  <c r="BF185" i="13"/>
  <c r="BE185" i="13"/>
  <c r="AA185" i="13"/>
  <c r="Y185" i="13"/>
  <c r="W185" i="13"/>
  <c r="BK185" i="13"/>
  <c r="N185" i="13"/>
  <c r="BI184" i="13"/>
  <c r="BH184" i="13"/>
  <c r="BG184" i="13"/>
  <c r="BF184" i="13"/>
  <c r="BE184" i="13"/>
  <c r="AA184" i="13"/>
  <c r="Y184" i="13"/>
  <c r="W184" i="13"/>
  <c r="BK184" i="13"/>
  <c r="N184" i="13"/>
  <c r="BI183" i="13"/>
  <c r="BH183" i="13"/>
  <c r="BG183" i="13"/>
  <c r="BF183" i="13"/>
  <c r="BE183" i="13"/>
  <c r="AA183" i="13"/>
  <c r="Y183" i="13"/>
  <c r="W183" i="13"/>
  <c r="BK183" i="13"/>
  <c r="N183" i="13"/>
  <c r="BI182" i="13"/>
  <c r="BH182" i="13"/>
  <c r="BG182" i="13"/>
  <c r="BF182" i="13"/>
  <c r="BE182" i="13"/>
  <c r="AA182" i="13"/>
  <c r="Y182" i="13"/>
  <c r="W182" i="13"/>
  <c r="BK182" i="13"/>
  <c r="N182" i="13"/>
  <c r="BI181" i="13"/>
  <c r="BH181" i="13"/>
  <c r="BG181" i="13"/>
  <c r="BF181" i="13"/>
  <c r="BE181" i="13"/>
  <c r="AA181" i="13"/>
  <c r="Y181" i="13"/>
  <c r="W181" i="13"/>
  <c r="BK181" i="13"/>
  <c r="N181" i="13"/>
  <c r="BI180" i="13"/>
  <c r="BH180" i="13"/>
  <c r="BG180" i="13"/>
  <c r="BF180" i="13"/>
  <c r="BE180" i="13"/>
  <c r="AA180" i="13"/>
  <c r="Y180" i="13"/>
  <c r="W180" i="13"/>
  <c r="BK180" i="13"/>
  <c r="N180" i="13"/>
  <c r="BI179" i="13"/>
  <c r="BH179" i="13"/>
  <c r="BG179" i="13"/>
  <c r="BF179" i="13"/>
  <c r="BE179" i="13"/>
  <c r="AA179" i="13"/>
  <c r="Y179" i="13"/>
  <c r="W179" i="13"/>
  <c r="BK179" i="13"/>
  <c r="N179" i="13"/>
  <c r="BI178" i="13"/>
  <c r="BH178" i="13"/>
  <c r="BG178" i="13"/>
  <c r="BF178" i="13"/>
  <c r="BE178" i="13"/>
  <c r="AA178" i="13"/>
  <c r="Y178" i="13"/>
  <c r="W178" i="13"/>
  <c r="BK178" i="13"/>
  <c r="N178" i="13"/>
  <c r="BI177" i="13"/>
  <c r="BH177" i="13"/>
  <c r="BG177" i="13"/>
  <c r="BF177" i="13"/>
  <c r="BE177" i="13"/>
  <c r="AA177" i="13"/>
  <c r="Y177" i="13"/>
  <c r="W177" i="13"/>
  <c r="BK177" i="13"/>
  <c r="N177" i="13"/>
  <c r="BI176" i="13"/>
  <c r="BH176" i="13"/>
  <c r="BG176" i="13"/>
  <c r="BF176" i="13"/>
  <c r="BE176" i="13"/>
  <c r="AA176" i="13"/>
  <c r="Y176" i="13"/>
  <c r="W176" i="13"/>
  <c r="BK176" i="13"/>
  <c r="N176" i="13"/>
  <c r="BI175" i="13"/>
  <c r="BH175" i="13"/>
  <c r="BG175" i="13"/>
  <c r="BF175" i="13"/>
  <c r="BE175" i="13"/>
  <c r="AA175" i="13"/>
  <c r="Y175" i="13"/>
  <c r="W175" i="13"/>
  <c r="BK175" i="13"/>
  <c r="N175" i="13"/>
  <c r="BI174" i="13"/>
  <c r="BH174" i="13"/>
  <c r="BG174" i="13"/>
  <c r="BF174" i="13"/>
  <c r="BE174" i="13"/>
  <c r="AA174" i="13"/>
  <c r="Y174" i="13"/>
  <c r="W174" i="13"/>
  <c r="BK174" i="13"/>
  <c r="N174" i="13"/>
  <c r="BI173" i="13"/>
  <c r="BH173" i="13"/>
  <c r="BG173" i="13"/>
  <c r="BF173" i="13"/>
  <c r="BE173" i="13"/>
  <c r="AA173" i="13"/>
  <c r="Y173" i="13"/>
  <c r="W173" i="13"/>
  <c r="BK173" i="13"/>
  <c r="N173" i="13"/>
  <c r="BI172" i="13"/>
  <c r="BH172" i="13"/>
  <c r="BG172" i="13"/>
  <c r="BF172" i="13"/>
  <c r="BE172" i="13"/>
  <c r="AA172" i="13"/>
  <c r="Y172" i="13"/>
  <c r="W172" i="13"/>
  <c r="BK172" i="13"/>
  <c r="N172" i="13"/>
  <c r="BI171" i="13"/>
  <c r="BH171" i="13"/>
  <c r="BG171" i="13"/>
  <c r="BF171" i="13"/>
  <c r="BE171" i="13"/>
  <c r="AA171" i="13"/>
  <c r="Y171" i="13"/>
  <c r="W171" i="13"/>
  <c r="BK171" i="13"/>
  <c r="N171" i="13"/>
  <c r="BI170" i="13"/>
  <c r="BH170" i="13"/>
  <c r="BG170" i="13"/>
  <c r="BF170" i="13"/>
  <c r="BE170" i="13"/>
  <c r="AA170" i="13"/>
  <c r="Y170" i="13"/>
  <c r="W170" i="13"/>
  <c r="BK170" i="13"/>
  <c r="N170" i="13"/>
  <c r="BI169" i="13"/>
  <c r="BH169" i="13"/>
  <c r="BG169" i="13"/>
  <c r="BF169" i="13"/>
  <c r="BE169" i="13"/>
  <c r="AA169" i="13"/>
  <c r="Y169" i="13"/>
  <c r="W169" i="13"/>
  <c r="BK169" i="13"/>
  <c r="N169" i="13"/>
  <c r="BI168" i="13"/>
  <c r="BH168" i="13"/>
  <c r="BG168" i="13"/>
  <c r="BF168" i="13"/>
  <c r="BE168" i="13"/>
  <c r="AA168" i="13"/>
  <c r="Y168" i="13"/>
  <c r="W168" i="13"/>
  <c r="BK168" i="13"/>
  <c r="N168" i="13"/>
  <c r="BI167" i="13"/>
  <c r="BH167" i="13"/>
  <c r="BG167" i="13"/>
  <c r="BF167" i="13"/>
  <c r="BE167" i="13"/>
  <c r="AA167" i="13"/>
  <c r="Y167" i="13"/>
  <c r="W167" i="13"/>
  <c r="BK167" i="13"/>
  <c r="N167" i="13"/>
  <c r="BI166" i="13"/>
  <c r="BH166" i="13"/>
  <c r="BG166" i="13"/>
  <c r="BF166" i="13"/>
  <c r="BE166" i="13"/>
  <c r="AA166" i="13"/>
  <c r="Y166" i="13"/>
  <c r="W166" i="13"/>
  <c r="BK166" i="13"/>
  <c r="N166" i="13"/>
  <c r="BI165" i="13"/>
  <c r="BH165" i="13"/>
  <c r="BG165" i="13"/>
  <c r="BF165" i="13"/>
  <c r="BE165" i="13"/>
  <c r="AA165" i="13"/>
  <c r="Y165" i="13"/>
  <c r="W165" i="13"/>
  <c r="BK165" i="13"/>
  <c r="N165" i="13"/>
  <c r="BI164" i="13"/>
  <c r="BH164" i="13"/>
  <c r="BG164" i="13"/>
  <c r="BF164" i="13"/>
  <c r="BE164" i="13"/>
  <c r="AA164" i="13"/>
  <c r="Y164" i="13"/>
  <c r="W164" i="13"/>
  <c r="BK164" i="13"/>
  <c r="N164" i="13"/>
  <c r="BI163" i="13"/>
  <c r="BH163" i="13"/>
  <c r="BG163" i="13"/>
  <c r="BF163" i="13"/>
  <c r="BE163" i="13"/>
  <c r="AA163" i="13"/>
  <c r="Y163" i="13"/>
  <c r="W163" i="13"/>
  <c r="BK163" i="13"/>
  <c r="N163" i="13"/>
  <c r="BI162" i="13"/>
  <c r="BH162" i="13"/>
  <c r="BG162" i="13"/>
  <c r="BF162" i="13"/>
  <c r="BE162" i="13"/>
  <c r="AA162" i="13"/>
  <c r="Y162" i="13"/>
  <c r="W162" i="13"/>
  <c r="BK162" i="13"/>
  <c r="N162" i="13"/>
  <c r="BI161" i="13"/>
  <c r="BH161" i="13"/>
  <c r="BG161" i="13"/>
  <c r="BF161" i="13"/>
  <c r="BE161" i="13"/>
  <c r="AA161" i="13"/>
  <c r="Y161" i="13"/>
  <c r="W161" i="13"/>
  <c r="BK161" i="13"/>
  <c r="N161" i="13"/>
  <c r="BI160" i="13"/>
  <c r="BH160" i="13"/>
  <c r="BG160" i="13"/>
  <c r="BF160" i="13"/>
  <c r="BE160" i="13"/>
  <c r="AA160" i="13"/>
  <c r="Y160" i="13"/>
  <c r="W160" i="13"/>
  <c r="BK160" i="13"/>
  <c r="N160" i="13"/>
  <c r="BI159" i="13"/>
  <c r="BH159" i="13"/>
  <c r="BG159" i="13"/>
  <c r="BF159" i="13"/>
  <c r="BE159" i="13"/>
  <c r="AA159" i="13"/>
  <c r="Y159" i="13"/>
  <c r="W159" i="13"/>
  <c r="BK159" i="13"/>
  <c r="N159" i="13"/>
  <c r="BI158" i="13"/>
  <c r="BH158" i="13"/>
  <c r="BG158" i="13"/>
  <c r="BF158" i="13"/>
  <c r="BE158" i="13"/>
  <c r="AA158" i="13"/>
  <c r="Y158" i="13"/>
  <c r="W158" i="13"/>
  <c r="BK158" i="13"/>
  <c r="N158" i="13"/>
  <c r="BI157" i="13"/>
  <c r="BH157" i="13"/>
  <c r="BG157" i="13"/>
  <c r="BF157" i="13"/>
  <c r="BE157" i="13"/>
  <c r="AA157" i="13"/>
  <c r="Y157" i="13"/>
  <c r="W157" i="13"/>
  <c r="BK157" i="13"/>
  <c r="N157" i="13"/>
  <c r="BI156" i="13"/>
  <c r="BH156" i="13"/>
  <c r="BG156" i="13"/>
  <c r="BF156" i="13"/>
  <c r="BE156" i="13"/>
  <c r="AA156" i="13"/>
  <c r="Y156" i="13"/>
  <c r="W156" i="13"/>
  <c r="BK156" i="13"/>
  <c r="N156" i="13"/>
  <c r="BI155" i="13"/>
  <c r="BH155" i="13"/>
  <c r="BG155" i="13"/>
  <c r="BF155" i="13"/>
  <c r="BE155" i="13"/>
  <c r="AA155" i="13"/>
  <c r="Y155" i="13"/>
  <c r="W155" i="13"/>
  <c r="BK155" i="13"/>
  <c r="N155" i="13"/>
  <c r="BI154" i="13"/>
  <c r="BH154" i="13"/>
  <c r="BG154" i="13"/>
  <c r="BF154" i="13"/>
  <c r="BE154" i="13"/>
  <c r="AA154" i="13"/>
  <c r="Y154" i="13"/>
  <c r="W154" i="13"/>
  <c r="BK154" i="13"/>
  <c r="N154" i="13"/>
  <c r="BI153" i="13"/>
  <c r="BH153" i="13"/>
  <c r="BG153" i="13"/>
  <c r="BF153" i="13"/>
  <c r="BE153" i="13"/>
  <c r="AA153" i="13"/>
  <c r="Y153" i="13"/>
  <c r="W153" i="13"/>
  <c r="BK153" i="13"/>
  <c r="N153" i="13"/>
  <c r="BI152" i="13"/>
  <c r="BH152" i="13"/>
  <c r="BG152" i="13"/>
  <c r="BF152" i="13"/>
  <c r="BE152" i="13"/>
  <c r="AA152" i="13"/>
  <c r="Y152" i="13"/>
  <c r="W152" i="13"/>
  <c r="BK152" i="13"/>
  <c r="N152" i="13"/>
  <c r="BI151" i="13"/>
  <c r="BH151" i="13"/>
  <c r="BG151" i="13"/>
  <c r="BF151" i="13"/>
  <c r="BE151" i="13"/>
  <c r="AA151" i="13"/>
  <c r="Y151" i="13"/>
  <c r="W151" i="13"/>
  <c r="BK151" i="13"/>
  <c r="N151" i="13"/>
  <c r="BI150" i="13"/>
  <c r="BH150" i="13"/>
  <c r="BG150" i="13"/>
  <c r="BF150" i="13"/>
  <c r="BE150" i="13"/>
  <c r="AA150" i="13"/>
  <c r="Y150" i="13"/>
  <c r="W150" i="13"/>
  <c r="BK150" i="13"/>
  <c r="N150" i="13"/>
  <c r="BI149" i="13"/>
  <c r="BH149" i="13"/>
  <c r="BG149" i="13"/>
  <c r="BF149" i="13"/>
  <c r="BE149" i="13"/>
  <c r="AA149" i="13"/>
  <c r="Y149" i="13"/>
  <c r="W149" i="13"/>
  <c r="BK149" i="13"/>
  <c r="N149" i="13"/>
  <c r="BI148" i="13"/>
  <c r="BH148" i="13"/>
  <c r="BG148" i="13"/>
  <c r="BF148" i="13"/>
  <c r="BE148" i="13"/>
  <c r="AA148" i="13"/>
  <c r="Y148" i="13"/>
  <c r="W148" i="13"/>
  <c r="BK148" i="13"/>
  <c r="N148" i="13"/>
  <c r="BI147" i="13"/>
  <c r="BH147" i="13"/>
  <c r="BG147" i="13"/>
  <c r="BF147" i="13"/>
  <c r="BE147" i="13"/>
  <c r="AA147" i="13"/>
  <c r="Y147" i="13"/>
  <c r="W147" i="13"/>
  <c r="BK147" i="13"/>
  <c r="N147" i="13"/>
  <c r="BI146" i="13"/>
  <c r="BH146" i="13"/>
  <c r="BG146" i="13"/>
  <c r="BF146" i="13"/>
  <c r="BE146" i="13"/>
  <c r="AA146" i="13"/>
  <c r="Y146" i="13"/>
  <c r="W146" i="13"/>
  <c r="BK146" i="13"/>
  <c r="N146" i="13"/>
  <c r="BI145" i="13"/>
  <c r="BH145" i="13"/>
  <c r="BG145" i="13"/>
  <c r="BF145" i="13"/>
  <c r="BE145" i="13"/>
  <c r="AA145" i="13"/>
  <c r="Y145" i="13"/>
  <c r="W145" i="13"/>
  <c r="BK145" i="13"/>
  <c r="N145" i="13"/>
  <c r="BI144" i="13"/>
  <c r="BH144" i="13"/>
  <c r="BG144" i="13"/>
  <c r="BF144" i="13"/>
  <c r="BE144" i="13"/>
  <c r="AA144" i="13"/>
  <c r="Y144" i="13"/>
  <c r="W144" i="13"/>
  <c r="BK144" i="13"/>
  <c r="N144" i="13"/>
  <c r="BI143" i="13"/>
  <c r="BH143" i="13"/>
  <c r="BG143" i="13"/>
  <c r="BF143" i="13"/>
  <c r="BE143" i="13"/>
  <c r="AA143" i="13"/>
  <c r="Y143" i="13"/>
  <c r="W143" i="13"/>
  <c r="BK143" i="13"/>
  <c r="N143" i="13"/>
  <c r="BI142" i="13"/>
  <c r="BH142" i="13"/>
  <c r="BG142" i="13"/>
  <c r="BF142" i="13"/>
  <c r="BE142" i="13"/>
  <c r="AA142" i="13"/>
  <c r="Y142" i="13"/>
  <c r="W142" i="13"/>
  <c r="BK142" i="13"/>
  <c r="N142" i="13"/>
  <c r="BI141" i="13"/>
  <c r="BH141" i="13"/>
  <c r="BG141" i="13"/>
  <c r="BF141" i="13"/>
  <c r="BE141" i="13"/>
  <c r="AA141" i="13"/>
  <c r="Y141" i="13"/>
  <c r="W141" i="13"/>
  <c r="BK141" i="13"/>
  <c r="N141" i="13"/>
  <c r="BI140" i="13"/>
  <c r="BH140" i="13"/>
  <c r="BG140" i="13"/>
  <c r="BF140" i="13"/>
  <c r="BE140" i="13"/>
  <c r="AA140" i="13"/>
  <c r="Y140" i="13"/>
  <c r="W140" i="13"/>
  <c r="BK140" i="13"/>
  <c r="N140" i="13"/>
  <c r="BI139" i="13"/>
  <c r="BH139" i="13"/>
  <c r="BG139" i="13"/>
  <c r="BF139" i="13"/>
  <c r="BE139" i="13"/>
  <c r="AA139" i="13"/>
  <c r="Y139" i="13"/>
  <c r="W139" i="13"/>
  <c r="BK139" i="13"/>
  <c r="N139" i="13"/>
  <c r="BI138" i="13"/>
  <c r="BH138" i="13"/>
  <c r="BG138" i="13"/>
  <c r="BF138" i="13"/>
  <c r="BE138" i="13"/>
  <c r="AA138" i="13"/>
  <c r="Y138" i="13"/>
  <c r="W138" i="13"/>
  <c r="BK138" i="13"/>
  <c r="N138" i="13"/>
  <c r="BI137" i="13"/>
  <c r="BH137" i="13"/>
  <c r="BG137" i="13"/>
  <c r="BF137" i="13"/>
  <c r="BE137" i="13"/>
  <c r="AA137" i="13"/>
  <c r="Y137" i="13"/>
  <c r="W137" i="13"/>
  <c r="BK137" i="13"/>
  <c r="N137" i="13"/>
  <c r="BI136" i="13"/>
  <c r="BH136" i="13"/>
  <c r="BG136" i="13"/>
  <c r="BF136" i="13"/>
  <c r="BE136" i="13"/>
  <c r="AA136" i="13"/>
  <c r="Y136" i="13"/>
  <c r="W136" i="13"/>
  <c r="BK136" i="13"/>
  <c r="N136" i="13"/>
  <c r="BI135" i="13"/>
  <c r="BH135" i="13"/>
  <c r="BG135" i="13"/>
  <c r="BF135" i="13"/>
  <c r="BE135" i="13"/>
  <c r="AA135" i="13"/>
  <c r="Y135" i="13"/>
  <c r="W135" i="13"/>
  <c r="BK135" i="13"/>
  <c r="N135" i="13"/>
  <c r="BI134" i="13"/>
  <c r="BH134" i="13"/>
  <c r="BG134" i="13"/>
  <c r="BF134" i="13"/>
  <c r="BE134" i="13"/>
  <c r="AA134" i="13"/>
  <c r="Y134" i="13"/>
  <c r="W134" i="13"/>
  <c r="BK134" i="13"/>
  <c r="N134" i="13"/>
  <c r="BI133" i="13"/>
  <c r="BH133" i="13"/>
  <c r="BG133" i="13"/>
  <c r="BF133" i="13"/>
  <c r="BE133" i="13"/>
  <c r="AA133" i="13"/>
  <c r="Y133" i="13"/>
  <c r="W133" i="13"/>
  <c r="BK133" i="13"/>
  <c r="N133" i="13"/>
  <c r="BI132" i="13"/>
  <c r="BH132" i="13"/>
  <c r="BG132" i="13"/>
  <c r="BF132" i="13"/>
  <c r="BE132" i="13"/>
  <c r="AA132" i="13"/>
  <c r="Y132" i="13"/>
  <c r="W132" i="13"/>
  <c r="BK132" i="13"/>
  <c r="N132" i="13"/>
  <c r="BI131" i="13"/>
  <c r="BH131" i="13"/>
  <c r="BG131" i="13"/>
  <c r="BF131" i="13"/>
  <c r="BE131" i="13"/>
  <c r="AA131" i="13"/>
  <c r="Y131" i="13"/>
  <c r="W131" i="13"/>
  <c r="BK131" i="13"/>
  <c r="N131" i="13"/>
  <c r="BI130" i="13"/>
  <c r="BH130" i="13"/>
  <c r="BG130" i="13"/>
  <c r="BF130" i="13"/>
  <c r="BE130" i="13"/>
  <c r="AA130" i="13"/>
  <c r="Y130" i="13"/>
  <c r="W130" i="13"/>
  <c r="BK130" i="13"/>
  <c r="N130" i="13"/>
  <c r="BI129" i="13"/>
  <c r="BH129" i="13"/>
  <c r="BG129" i="13"/>
  <c r="BF129" i="13"/>
  <c r="BE129" i="13"/>
  <c r="AA129" i="13"/>
  <c r="Y129" i="13"/>
  <c r="W129" i="13"/>
  <c r="BK129" i="13"/>
  <c r="N129" i="13"/>
  <c r="BI128" i="13"/>
  <c r="BH128" i="13"/>
  <c r="BG128" i="13"/>
  <c r="BF128" i="13"/>
  <c r="BE128" i="13"/>
  <c r="AA128" i="13"/>
  <c r="Y128" i="13"/>
  <c r="W128" i="13"/>
  <c r="BK128" i="13"/>
  <c r="N128" i="13"/>
  <c r="BI127" i="13"/>
  <c r="BH127" i="13"/>
  <c r="BG127" i="13"/>
  <c r="BF127" i="13"/>
  <c r="BE127" i="13"/>
  <c r="AA127" i="13"/>
  <c r="Y127" i="13"/>
  <c r="W127" i="13"/>
  <c r="BK127" i="13"/>
  <c r="N127" i="13"/>
  <c r="BI126" i="13"/>
  <c r="BH126" i="13"/>
  <c r="BG126" i="13"/>
  <c r="BF126" i="13"/>
  <c r="BE126" i="13"/>
  <c r="AA126" i="13"/>
  <c r="Y126" i="13"/>
  <c r="W126" i="13"/>
  <c r="BK126" i="13"/>
  <c r="N126" i="13"/>
  <c r="BI125" i="13"/>
  <c r="BH125" i="13"/>
  <c r="BG125" i="13"/>
  <c r="BF125" i="13"/>
  <c r="BE125" i="13"/>
  <c r="AA125" i="13"/>
  <c r="Y125" i="13"/>
  <c r="W125" i="13"/>
  <c r="BK125" i="13"/>
  <c r="N125" i="13"/>
  <c r="BI124" i="13"/>
  <c r="BH124" i="13"/>
  <c r="BG124" i="13"/>
  <c r="BF124" i="13"/>
  <c r="BE124" i="13"/>
  <c r="AA124" i="13"/>
  <c r="Y124" i="13"/>
  <c r="W124" i="13"/>
  <c r="BK124" i="13"/>
  <c r="N124" i="13"/>
  <c r="BI123" i="13"/>
  <c r="BH123" i="13"/>
  <c r="BG123" i="13"/>
  <c r="BF123" i="13"/>
  <c r="BE123" i="13"/>
  <c r="AA123" i="13"/>
  <c r="Y123" i="13"/>
  <c r="W123" i="13"/>
  <c r="BK123" i="13"/>
  <c r="N123" i="13"/>
  <c r="BI122" i="13"/>
  <c r="BH122" i="13"/>
  <c r="BG122" i="13"/>
  <c r="BF122" i="13"/>
  <c r="BE122" i="13"/>
  <c r="AA122" i="13"/>
  <c r="Y122" i="13"/>
  <c r="W122" i="13"/>
  <c r="BK122" i="13"/>
  <c r="N122" i="13"/>
  <c r="BI121" i="13"/>
  <c r="BH121" i="13"/>
  <c r="BG121" i="13"/>
  <c r="BF121" i="13"/>
  <c r="BE121" i="13"/>
  <c r="AA121" i="13"/>
  <c r="Y121" i="13"/>
  <c r="W121" i="13"/>
  <c r="BK121" i="13"/>
  <c r="N121" i="13"/>
  <c r="BI120" i="13"/>
  <c r="BH120" i="13"/>
  <c r="BG120" i="13"/>
  <c r="BF120" i="13"/>
  <c r="BE120" i="13"/>
  <c r="AA120" i="13"/>
  <c r="Y120" i="13"/>
  <c r="W120" i="13"/>
  <c r="BK120" i="13"/>
  <c r="N120" i="13"/>
  <c r="BI119" i="13"/>
  <c r="BH119" i="13"/>
  <c r="BG119" i="13"/>
  <c r="BF119" i="13"/>
  <c r="BE119" i="13"/>
  <c r="AA119" i="13"/>
  <c r="Y119" i="13"/>
  <c r="W119" i="13"/>
  <c r="BK119" i="13"/>
  <c r="N119" i="13"/>
  <c r="BI118" i="13"/>
  <c r="BH118" i="13"/>
  <c r="BG118" i="13"/>
  <c r="BF118" i="13"/>
  <c r="BE118" i="13"/>
  <c r="AA118" i="13"/>
  <c r="Y118" i="13"/>
  <c r="W118" i="13"/>
  <c r="BK118" i="13"/>
  <c r="N118" i="13"/>
  <c r="BI117" i="13"/>
  <c r="BH117" i="13"/>
  <c r="BG117" i="13"/>
  <c r="BF117" i="13"/>
  <c r="BE117" i="13"/>
  <c r="AA117" i="13"/>
  <c r="Y117" i="13"/>
  <c r="W117" i="13"/>
  <c r="BK117" i="13"/>
  <c r="N117" i="13"/>
  <c r="BI116" i="13"/>
  <c r="BH116" i="13"/>
  <c r="BG116" i="13"/>
  <c r="BF116" i="13"/>
  <c r="BE116" i="13"/>
  <c r="AA116" i="13"/>
  <c r="Y116" i="13"/>
  <c r="W116" i="13"/>
  <c r="BK116" i="13"/>
  <c r="N116" i="13"/>
  <c r="BI115" i="13"/>
  <c r="BH115" i="13"/>
  <c r="BG115" i="13"/>
  <c r="BF115" i="13"/>
  <c r="BE115" i="13"/>
  <c r="AA115" i="13"/>
  <c r="Y115" i="13"/>
  <c r="W115" i="13"/>
  <c r="BK115" i="13"/>
  <c r="N115" i="13"/>
  <c r="BI114" i="13"/>
  <c r="BH114" i="13"/>
  <c r="BG114" i="13"/>
  <c r="BF114" i="13"/>
  <c r="BE114" i="13"/>
  <c r="AA114" i="13"/>
  <c r="Y114" i="13"/>
  <c r="W114" i="13"/>
  <c r="BK114" i="13"/>
  <c r="N114" i="13"/>
  <c r="BI113" i="13"/>
  <c r="H36" i="13" s="1"/>
  <c r="BD99" i="1" s="1"/>
  <c r="BH113" i="13"/>
  <c r="H35" i="13" s="1"/>
  <c r="BC99" i="1" s="1"/>
  <c r="BG113" i="13"/>
  <c r="H34" i="13" s="1"/>
  <c r="BB99" i="1" s="1"/>
  <c r="BF113" i="13"/>
  <c r="H33" i="13" s="1"/>
  <c r="BA99" i="1" s="1"/>
  <c r="BE113" i="13"/>
  <c r="AA113" i="13"/>
  <c r="AA112" i="13" s="1"/>
  <c r="AA111" i="13" s="1"/>
  <c r="Y113" i="13"/>
  <c r="Y112" i="13" s="1"/>
  <c r="Y111" i="13" s="1"/>
  <c r="W113" i="13"/>
  <c r="W112" i="13" s="1"/>
  <c r="W111" i="13" s="1"/>
  <c r="AU99" i="1" s="1"/>
  <c r="BK113" i="13"/>
  <c r="BK112" i="13" s="1"/>
  <c r="N113" i="13"/>
  <c r="M108" i="13"/>
  <c r="M107" i="13"/>
  <c r="F107" i="13"/>
  <c r="F105" i="13"/>
  <c r="F103" i="13"/>
  <c r="M28" i="13"/>
  <c r="AS99" i="1" s="1"/>
  <c r="M84" i="13"/>
  <c r="M83" i="13"/>
  <c r="F83" i="13"/>
  <c r="F81" i="13"/>
  <c r="F79" i="13"/>
  <c r="O15" i="13"/>
  <c r="E15" i="13"/>
  <c r="F108" i="13" s="1"/>
  <c r="O14" i="13"/>
  <c r="O9" i="13"/>
  <c r="M81" i="13" s="1"/>
  <c r="F6" i="13"/>
  <c r="F102" i="13" s="1"/>
  <c r="AY98" i="1"/>
  <c r="AX98" i="1"/>
  <c r="BI287" i="12"/>
  <c r="BH287" i="12"/>
  <c r="BG287" i="12"/>
  <c r="BF287" i="12"/>
  <c r="AA287" i="12"/>
  <c r="Y287" i="12"/>
  <c r="W287" i="12"/>
  <c r="BK287" i="12"/>
  <c r="N287" i="12"/>
  <c r="BE287" i="12" s="1"/>
  <c r="BI286" i="12"/>
  <c r="BH286" i="12"/>
  <c r="BG286" i="12"/>
  <c r="BF286" i="12"/>
  <c r="AA286" i="12"/>
  <c r="Y286" i="12"/>
  <c r="W286" i="12"/>
  <c r="BK286" i="12"/>
  <c r="N286" i="12"/>
  <c r="BE286" i="12" s="1"/>
  <c r="BI285" i="12"/>
  <c r="BH285" i="12"/>
  <c r="BG285" i="12"/>
  <c r="BF285" i="12"/>
  <c r="AA285" i="12"/>
  <c r="Y285" i="12"/>
  <c r="W285" i="12"/>
  <c r="BK285" i="12"/>
  <c r="N285" i="12"/>
  <c r="BE285" i="12" s="1"/>
  <c r="BI284" i="12"/>
  <c r="BH284" i="12"/>
  <c r="BG284" i="12"/>
  <c r="BF284" i="12"/>
  <c r="AA284" i="12"/>
  <c r="Y284" i="12"/>
  <c r="W284" i="12"/>
  <c r="BK284" i="12"/>
  <c r="N284" i="12"/>
  <c r="BE284" i="12" s="1"/>
  <c r="BI283" i="12"/>
  <c r="BH283" i="12"/>
  <c r="BG283" i="12"/>
  <c r="BF283" i="12"/>
  <c r="AA283" i="12"/>
  <c r="AA282" i="12" s="1"/>
  <c r="Y283" i="12"/>
  <c r="W283" i="12"/>
  <c r="W282" i="12" s="1"/>
  <c r="BK283" i="12"/>
  <c r="N283" i="12"/>
  <c r="BE283" i="12" s="1"/>
  <c r="BI280" i="12"/>
  <c r="BH280" i="12"/>
  <c r="BG280" i="12"/>
  <c r="BF280" i="12"/>
  <c r="AA280" i="12"/>
  <c r="Y280" i="12"/>
  <c r="W280" i="12"/>
  <c r="BK280" i="12"/>
  <c r="N280" i="12"/>
  <c r="BE280" i="12" s="1"/>
  <c r="BI278" i="12"/>
  <c r="BH278" i="12"/>
  <c r="BG278" i="12"/>
  <c r="BF278" i="12"/>
  <c r="AA278" i="12"/>
  <c r="Y278" i="12"/>
  <c r="W278" i="12"/>
  <c r="BK278" i="12"/>
  <c r="N278" i="12"/>
  <c r="BE278" i="12" s="1"/>
  <c r="BI277" i="12"/>
  <c r="BH277" i="12"/>
  <c r="BG277" i="12"/>
  <c r="BF277" i="12"/>
  <c r="AA277" i="12"/>
  <c r="Y277" i="12"/>
  <c r="W277" i="12"/>
  <c r="BK277" i="12"/>
  <c r="N277" i="12"/>
  <c r="BE277" i="12" s="1"/>
  <c r="BI276" i="12"/>
  <c r="BH276" i="12"/>
  <c r="BG276" i="12"/>
  <c r="BF276" i="12"/>
  <c r="AA276" i="12"/>
  <c r="Y276" i="12"/>
  <c r="W276" i="12"/>
  <c r="BK276" i="12"/>
  <c r="N276" i="12"/>
  <c r="BE276" i="12" s="1"/>
  <c r="BI275" i="12"/>
  <c r="BH275" i="12"/>
  <c r="BG275" i="12"/>
  <c r="BF275" i="12"/>
  <c r="AA275" i="12"/>
  <c r="Y275" i="12"/>
  <c r="W275" i="12"/>
  <c r="BK275" i="12"/>
  <c r="N275" i="12"/>
  <c r="BE275" i="12" s="1"/>
  <c r="BI273" i="12"/>
  <c r="BH273" i="12"/>
  <c r="BG273" i="12"/>
  <c r="BF273" i="12"/>
  <c r="AA273" i="12"/>
  <c r="Y273" i="12"/>
  <c r="W273" i="12"/>
  <c r="BK273" i="12"/>
  <c r="N273" i="12"/>
  <c r="BE273" i="12" s="1"/>
  <c r="BI271" i="12"/>
  <c r="BH271" i="12"/>
  <c r="BG271" i="12"/>
  <c r="BF271" i="12"/>
  <c r="AA271" i="12"/>
  <c r="Y271" i="12"/>
  <c r="W271" i="12"/>
  <c r="BK271" i="12"/>
  <c r="N271" i="12"/>
  <c r="BE271" i="12" s="1"/>
  <c r="BI269" i="12"/>
  <c r="BH269" i="12"/>
  <c r="BG269" i="12"/>
  <c r="BF269" i="12"/>
  <c r="AA269" i="12"/>
  <c r="Y269" i="12"/>
  <c r="W269" i="12"/>
  <c r="BK269" i="12"/>
  <c r="N269" i="12"/>
  <c r="BE269" i="12" s="1"/>
  <c r="BI267" i="12"/>
  <c r="BH267" i="12"/>
  <c r="BG267" i="12"/>
  <c r="BF267" i="12"/>
  <c r="AA267" i="12"/>
  <c r="Y267" i="12"/>
  <c r="W267" i="12"/>
  <c r="BK267" i="12"/>
  <c r="N267" i="12"/>
  <c r="BE267" i="12" s="1"/>
  <c r="BI265" i="12"/>
  <c r="BH265" i="12"/>
  <c r="BG265" i="12"/>
  <c r="BF265" i="12"/>
  <c r="AA265" i="12"/>
  <c r="Y265" i="12"/>
  <c r="W265" i="12"/>
  <c r="BK265" i="12"/>
  <c r="N265" i="12"/>
  <c r="BE265" i="12" s="1"/>
  <c r="BI263" i="12"/>
  <c r="BH263" i="12"/>
  <c r="BG263" i="12"/>
  <c r="BF263" i="12"/>
  <c r="AA263" i="12"/>
  <c r="Y263" i="12"/>
  <c r="W263" i="12"/>
  <c r="BK263" i="12"/>
  <c r="N263" i="12"/>
  <c r="BE263" i="12" s="1"/>
  <c r="BI261" i="12"/>
  <c r="BH261" i="12"/>
  <c r="BG261" i="12"/>
  <c r="BF261" i="12"/>
  <c r="AA261" i="12"/>
  <c r="Y261" i="12"/>
  <c r="W261" i="12"/>
  <c r="BK261" i="12"/>
  <c r="N261" i="12"/>
  <c r="BE261" i="12" s="1"/>
  <c r="BI259" i="12"/>
  <c r="BH259" i="12"/>
  <c r="BG259" i="12"/>
  <c r="BF259" i="12"/>
  <c r="AA259" i="12"/>
  <c r="Y259" i="12"/>
  <c r="W259" i="12"/>
  <c r="BK259" i="12"/>
  <c r="N259" i="12"/>
  <c r="BE259" i="12" s="1"/>
  <c r="BI257" i="12"/>
  <c r="BH257" i="12"/>
  <c r="BG257" i="12"/>
  <c r="BF257" i="12"/>
  <c r="AA257" i="12"/>
  <c r="Y257" i="12"/>
  <c r="W257" i="12"/>
  <c r="BK257" i="12"/>
  <c r="N257" i="12"/>
  <c r="BE257" i="12" s="1"/>
  <c r="BI254" i="12"/>
  <c r="BH254" i="12"/>
  <c r="BG254" i="12"/>
  <c r="BF254" i="12"/>
  <c r="AA254" i="12"/>
  <c r="Y254" i="12"/>
  <c r="W254" i="12"/>
  <c r="BK254" i="12"/>
  <c r="N254" i="12"/>
  <c r="BE254" i="12" s="1"/>
  <c r="BI252" i="12"/>
  <c r="BH252" i="12"/>
  <c r="BG252" i="12"/>
  <c r="BF252" i="12"/>
  <c r="AA252" i="12"/>
  <c r="Y252" i="12"/>
  <c r="W252" i="12"/>
  <c r="BK252" i="12"/>
  <c r="N252" i="12"/>
  <c r="BE252" i="12" s="1"/>
  <c r="BI250" i="12"/>
  <c r="BH250" i="12"/>
  <c r="BG250" i="12"/>
  <c r="BF250" i="12"/>
  <c r="AA250" i="12"/>
  <c r="Y250" i="12"/>
  <c r="W250" i="12"/>
  <c r="BK250" i="12"/>
  <c r="N250" i="12"/>
  <c r="BE250" i="12" s="1"/>
  <c r="BI248" i="12"/>
  <c r="BH248" i="12"/>
  <c r="BG248" i="12"/>
  <c r="BF248" i="12"/>
  <c r="AA248" i="12"/>
  <c r="Y248" i="12"/>
  <c r="W248" i="12"/>
  <c r="BK248" i="12"/>
  <c r="N248" i="12"/>
  <c r="BE248" i="12" s="1"/>
  <c r="BI246" i="12"/>
  <c r="BH246" i="12"/>
  <c r="BG246" i="12"/>
  <c r="BF246" i="12"/>
  <c r="AA246" i="12"/>
  <c r="Y246" i="12"/>
  <c r="W246" i="12"/>
  <c r="BK246" i="12"/>
  <c r="N246" i="12"/>
  <c r="BE246" i="12" s="1"/>
  <c r="BI244" i="12"/>
  <c r="BH244" i="12"/>
  <c r="BG244" i="12"/>
  <c r="BF244" i="12"/>
  <c r="AA244" i="12"/>
  <c r="Y244" i="12"/>
  <c r="W244" i="12"/>
  <c r="BK244" i="12"/>
  <c r="N244" i="12"/>
  <c r="BE244" i="12" s="1"/>
  <c r="BI242" i="12"/>
  <c r="BH242" i="12"/>
  <c r="BG242" i="12"/>
  <c r="BF242" i="12"/>
  <c r="AA242" i="12"/>
  <c r="Y242" i="12"/>
  <c r="W242" i="12"/>
  <c r="BK242" i="12"/>
  <c r="N242" i="12"/>
  <c r="BE242" i="12" s="1"/>
  <c r="BI240" i="12"/>
  <c r="BH240" i="12"/>
  <c r="BG240" i="12"/>
  <c r="BF240" i="12"/>
  <c r="AA240" i="12"/>
  <c r="Y240" i="12"/>
  <c r="W240" i="12"/>
  <c r="BK240" i="12"/>
  <c r="N240" i="12"/>
  <c r="BE240" i="12" s="1"/>
  <c r="BI238" i="12"/>
  <c r="BH238" i="12"/>
  <c r="BG238" i="12"/>
  <c r="BF238" i="12"/>
  <c r="AA238" i="12"/>
  <c r="Y238" i="12"/>
  <c r="W238" i="12"/>
  <c r="BK238" i="12"/>
  <c r="N238" i="12"/>
  <c r="BE238" i="12" s="1"/>
  <c r="BI236" i="12"/>
  <c r="BH236" i="12"/>
  <c r="BG236" i="12"/>
  <c r="BF236" i="12"/>
  <c r="AA236" i="12"/>
  <c r="AA235" i="12" s="1"/>
  <c r="Y236" i="12"/>
  <c r="W236" i="12"/>
  <c r="W235" i="12" s="1"/>
  <c r="BK236" i="12"/>
  <c r="N236" i="12"/>
  <c r="BE236" i="12" s="1"/>
  <c r="BI233" i="12"/>
  <c r="BH233" i="12"/>
  <c r="BG233" i="12"/>
  <c r="BF233" i="12"/>
  <c r="AA233" i="12"/>
  <c r="Y233" i="12"/>
  <c r="W233" i="12"/>
  <c r="BK233" i="12"/>
  <c r="N233" i="12"/>
  <c r="BE233" i="12" s="1"/>
  <c r="BI231" i="12"/>
  <c r="BH231" i="12"/>
  <c r="BG231" i="12"/>
  <c r="BF231" i="12"/>
  <c r="AA231" i="12"/>
  <c r="Y231" i="12"/>
  <c r="W231" i="12"/>
  <c r="BK231" i="12"/>
  <c r="N231" i="12"/>
  <c r="BE231" i="12" s="1"/>
  <c r="BI230" i="12"/>
  <c r="BH230" i="12"/>
  <c r="BG230" i="12"/>
  <c r="BF230" i="12"/>
  <c r="AA230" i="12"/>
  <c r="Y230" i="12"/>
  <c r="W230" i="12"/>
  <c r="BK230" i="12"/>
  <c r="N230" i="12"/>
  <c r="BE230" i="12" s="1"/>
  <c r="BI229" i="12"/>
  <c r="BH229" i="12"/>
  <c r="BG229" i="12"/>
  <c r="BF229" i="12"/>
  <c r="AA229" i="12"/>
  <c r="Y229" i="12"/>
  <c r="W229" i="12"/>
  <c r="BK229" i="12"/>
  <c r="N229" i="12"/>
  <c r="BE229" i="12" s="1"/>
  <c r="BI228" i="12"/>
  <c r="BH228" i="12"/>
  <c r="BG228" i="12"/>
  <c r="BF228" i="12"/>
  <c r="AA228" i="12"/>
  <c r="Y228" i="12"/>
  <c r="W228" i="12"/>
  <c r="BK228" i="12"/>
  <c r="N228" i="12"/>
  <c r="BE228" i="12" s="1"/>
  <c r="BI227" i="12"/>
  <c r="BH227" i="12"/>
  <c r="BG227" i="12"/>
  <c r="BF227" i="12"/>
  <c r="AA227" i="12"/>
  <c r="Y227" i="12"/>
  <c r="W227" i="12"/>
  <c r="BK227" i="12"/>
  <c r="N227" i="12"/>
  <c r="BE227" i="12" s="1"/>
  <c r="BI226" i="12"/>
  <c r="BH226" i="12"/>
  <c r="BG226" i="12"/>
  <c r="BF226" i="12"/>
  <c r="AA226" i="12"/>
  <c r="Y226" i="12"/>
  <c r="W226" i="12"/>
  <c r="BK226" i="12"/>
  <c r="N226" i="12"/>
  <c r="BE226" i="12" s="1"/>
  <c r="BI225" i="12"/>
  <c r="BH225" i="12"/>
  <c r="BG225" i="12"/>
  <c r="BF225" i="12"/>
  <c r="AA225" i="12"/>
  <c r="Y225" i="12"/>
  <c r="W225" i="12"/>
  <c r="BK225" i="12"/>
  <c r="N225" i="12"/>
  <c r="BE225" i="12" s="1"/>
  <c r="BI224" i="12"/>
  <c r="BH224" i="12"/>
  <c r="BG224" i="12"/>
  <c r="BF224" i="12"/>
  <c r="AA224" i="12"/>
  <c r="Y224" i="12"/>
  <c r="W224" i="12"/>
  <c r="BK224" i="12"/>
  <c r="N224" i="12"/>
  <c r="BE224" i="12" s="1"/>
  <c r="BI222" i="12"/>
  <c r="BH222" i="12"/>
  <c r="BG222" i="12"/>
  <c r="BF222" i="12"/>
  <c r="AA222" i="12"/>
  <c r="Y222" i="12"/>
  <c r="W222" i="12"/>
  <c r="BK222" i="12"/>
  <c r="N222" i="12"/>
  <c r="BE222" i="12" s="1"/>
  <c r="BI220" i="12"/>
  <c r="BH220" i="12"/>
  <c r="BG220" i="12"/>
  <c r="BF220" i="12"/>
  <c r="AA220" i="12"/>
  <c r="Y220" i="12"/>
  <c r="W220" i="12"/>
  <c r="BK220" i="12"/>
  <c r="N220" i="12"/>
  <c r="BE220" i="12" s="1"/>
  <c r="BI218" i="12"/>
  <c r="BH218" i="12"/>
  <c r="BG218" i="12"/>
  <c r="BF218" i="12"/>
  <c r="AA218" i="12"/>
  <c r="Y218" i="12"/>
  <c r="W218" i="12"/>
  <c r="BK218" i="12"/>
  <c r="N218" i="12"/>
  <c r="BE218" i="12" s="1"/>
  <c r="BI216" i="12"/>
  <c r="BH216" i="12"/>
  <c r="BG216" i="12"/>
  <c r="BF216" i="12"/>
  <c r="AA216" i="12"/>
  <c r="Y216" i="12"/>
  <c r="W216" i="12"/>
  <c r="BK216" i="12"/>
  <c r="N216" i="12"/>
  <c r="BE216" i="12" s="1"/>
  <c r="BI214" i="12"/>
  <c r="BH214" i="12"/>
  <c r="BG214" i="12"/>
  <c r="BF214" i="12"/>
  <c r="AA214" i="12"/>
  <c r="Y214" i="12"/>
  <c r="W214" i="12"/>
  <c r="BK214" i="12"/>
  <c r="N214" i="12"/>
  <c r="BE214" i="12" s="1"/>
  <c r="BI212" i="12"/>
  <c r="BH212" i="12"/>
  <c r="BG212" i="12"/>
  <c r="BF212" i="12"/>
  <c r="AA212" i="12"/>
  <c r="Y212" i="12"/>
  <c r="W212" i="12"/>
  <c r="BK212" i="12"/>
  <c r="N212" i="12"/>
  <c r="BE212" i="12" s="1"/>
  <c r="BI210" i="12"/>
  <c r="BH210" i="12"/>
  <c r="BG210" i="12"/>
  <c r="BF210" i="12"/>
  <c r="AA210" i="12"/>
  <c r="Y210" i="12"/>
  <c r="W210" i="12"/>
  <c r="BK210" i="12"/>
  <c r="N210" i="12"/>
  <c r="BE210" i="12" s="1"/>
  <c r="BI208" i="12"/>
  <c r="BH208" i="12"/>
  <c r="BG208" i="12"/>
  <c r="BF208" i="12"/>
  <c r="AA208" i="12"/>
  <c r="Y208" i="12"/>
  <c r="W208" i="12"/>
  <c r="BK208" i="12"/>
  <c r="N208" i="12"/>
  <c r="BE208" i="12" s="1"/>
  <c r="BI206" i="12"/>
  <c r="BH206" i="12"/>
  <c r="BG206" i="12"/>
  <c r="BF206" i="12"/>
  <c r="AA206" i="12"/>
  <c r="Y206" i="12"/>
  <c r="W206" i="12"/>
  <c r="BK206" i="12"/>
  <c r="N206" i="12"/>
  <c r="BE206" i="12" s="1"/>
  <c r="BI204" i="12"/>
  <c r="BH204" i="12"/>
  <c r="BG204" i="12"/>
  <c r="BF204" i="12"/>
  <c r="AA204" i="12"/>
  <c r="Y204" i="12"/>
  <c r="W204" i="12"/>
  <c r="BK204" i="12"/>
  <c r="N204" i="12"/>
  <c r="BE204" i="12" s="1"/>
  <c r="BI202" i="12"/>
  <c r="BH202" i="12"/>
  <c r="BG202" i="12"/>
  <c r="BF202" i="12"/>
  <c r="AA202" i="12"/>
  <c r="Y202" i="12"/>
  <c r="W202" i="12"/>
  <c r="BK202" i="12"/>
  <c r="N202" i="12"/>
  <c r="BE202" i="12" s="1"/>
  <c r="BI200" i="12"/>
  <c r="BH200" i="12"/>
  <c r="BG200" i="12"/>
  <c r="BF200" i="12"/>
  <c r="AA200" i="12"/>
  <c r="Y200" i="12"/>
  <c r="W200" i="12"/>
  <c r="BK200" i="12"/>
  <c r="N200" i="12"/>
  <c r="BE200" i="12" s="1"/>
  <c r="BI198" i="12"/>
  <c r="BH198" i="12"/>
  <c r="BG198" i="12"/>
  <c r="BF198" i="12"/>
  <c r="AA198" i="12"/>
  <c r="Y198" i="12"/>
  <c r="W198" i="12"/>
  <c r="BK198" i="12"/>
  <c r="N198" i="12"/>
  <c r="BE198" i="12" s="1"/>
  <c r="BI196" i="12"/>
  <c r="BH196" i="12"/>
  <c r="BG196" i="12"/>
  <c r="BF196" i="12"/>
  <c r="AA196" i="12"/>
  <c r="Y196" i="12"/>
  <c r="W196" i="12"/>
  <c r="BK196" i="12"/>
  <c r="N196" i="12"/>
  <c r="BE196" i="12" s="1"/>
  <c r="BI195" i="12"/>
  <c r="BH195" i="12"/>
  <c r="BG195" i="12"/>
  <c r="BF195" i="12"/>
  <c r="AA195" i="12"/>
  <c r="Y195" i="12"/>
  <c r="W195" i="12"/>
  <c r="BK195" i="12"/>
  <c r="N195" i="12"/>
  <c r="BE195" i="12" s="1"/>
  <c r="BI194" i="12"/>
  <c r="BH194" i="12"/>
  <c r="BG194" i="12"/>
  <c r="BF194" i="12"/>
  <c r="AA194" i="12"/>
  <c r="Y194" i="12"/>
  <c r="W194" i="12"/>
  <c r="BK194" i="12"/>
  <c r="N194" i="12"/>
  <c r="BE194" i="12" s="1"/>
  <c r="BI192" i="12"/>
  <c r="BH192" i="12"/>
  <c r="BG192" i="12"/>
  <c r="BF192" i="12"/>
  <c r="AA192" i="12"/>
  <c r="Y192" i="12"/>
  <c r="W192" i="12"/>
  <c r="BK192" i="12"/>
  <c r="N192" i="12"/>
  <c r="BE192" i="12" s="1"/>
  <c r="BI190" i="12"/>
  <c r="BH190" i="12"/>
  <c r="BG190" i="12"/>
  <c r="BF190" i="12"/>
  <c r="AA190" i="12"/>
  <c r="Y190" i="12"/>
  <c r="W190" i="12"/>
  <c r="BK190" i="12"/>
  <c r="N190" i="12"/>
  <c r="BE190" i="12" s="1"/>
  <c r="BI188" i="12"/>
  <c r="BH188" i="12"/>
  <c r="BG188" i="12"/>
  <c r="BF188" i="12"/>
  <c r="AA188" i="12"/>
  <c r="Y188" i="12"/>
  <c r="W188" i="12"/>
  <c r="BK188" i="12"/>
  <c r="N188" i="12"/>
  <c r="BE188" i="12" s="1"/>
  <c r="BI187" i="12"/>
  <c r="BH187" i="12"/>
  <c r="BG187" i="12"/>
  <c r="BF187" i="12"/>
  <c r="AA187" i="12"/>
  <c r="Y187" i="12"/>
  <c r="W187" i="12"/>
  <c r="BK187" i="12"/>
  <c r="N187" i="12"/>
  <c r="BE187" i="12" s="1"/>
  <c r="BI186" i="12"/>
  <c r="BH186" i="12"/>
  <c r="BG186" i="12"/>
  <c r="BF186" i="12"/>
  <c r="AA186" i="12"/>
  <c r="Y186" i="12"/>
  <c r="W186" i="12"/>
  <c r="BK186" i="12"/>
  <c r="N186" i="12"/>
  <c r="BE186" i="12" s="1"/>
  <c r="BI185" i="12"/>
  <c r="BH185" i="12"/>
  <c r="BG185" i="12"/>
  <c r="BF185" i="12"/>
  <c r="AA185" i="12"/>
  <c r="Y185" i="12"/>
  <c r="W185" i="12"/>
  <c r="BK185" i="12"/>
  <c r="N185" i="12"/>
  <c r="BE185" i="12" s="1"/>
  <c r="BI183" i="12"/>
  <c r="BH183" i="12"/>
  <c r="BG183" i="12"/>
  <c r="BF183" i="12"/>
  <c r="BE183" i="12"/>
  <c r="AA183" i="12"/>
  <c r="Y183" i="12"/>
  <c r="Y182" i="12" s="1"/>
  <c r="W183" i="12"/>
  <c r="BK183" i="12"/>
  <c r="BK182" i="12" s="1"/>
  <c r="N182" i="12" s="1"/>
  <c r="N93" i="12" s="1"/>
  <c r="N183" i="12"/>
  <c r="BI180" i="12"/>
  <c r="BH180" i="12"/>
  <c r="BG180" i="12"/>
  <c r="BF180" i="12"/>
  <c r="AA180" i="12"/>
  <c r="Y180" i="12"/>
  <c r="W180" i="12"/>
  <c r="BK180" i="12"/>
  <c r="N180" i="12"/>
  <c r="BE180" i="12" s="1"/>
  <c r="BI178" i="12"/>
  <c r="BH178" i="12"/>
  <c r="BG178" i="12"/>
  <c r="BF178" i="12"/>
  <c r="AA178" i="12"/>
  <c r="Y178" i="12"/>
  <c r="W178" i="12"/>
  <c r="BK178" i="12"/>
  <c r="N178" i="12"/>
  <c r="BE178" i="12" s="1"/>
  <c r="BI176" i="12"/>
  <c r="BH176" i="12"/>
  <c r="BG176" i="12"/>
  <c r="BF176" i="12"/>
  <c r="AA176" i="12"/>
  <c r="Y176" i="12"/>
  <c r="W176" i="12"/>
  <c r="BK176" i="12"/>
  <c r="N176" i="12"/>
  <c r="BE176" i="12" s="1"/>
  <c r="BI174" i="12"/>
  <c r="BH174" i="12"/>
  <c r="BG174" i="12"/>
  <c r="BF174" i="12"/>
  <c r="AA174" i="12"/>
  <c r="Y174" i="12"/>
  <c r="W174" i="12"/>
  <c r="BK174" i="12"/>
  <c r="N174" i="12"/>
  <c r="BE174" i="12" s="1"/>
  <c r="BI172" i="12"/>
  <c r="BH172" i="12"/>
  <c r="BG172" i="12"/>
  <c r="BF172" i="12"/>
  <c r="AA172" i="12"/>
  <c r="Y172" i="12"/>
  <c r="W172" i="12"/>
  <c r="BK172" i="12"/>
  <c r="N172" i="12"/>
  <c r="BE172" i="12" s="1"/>
  <c r="BI170" i="12"/>
  <c r="BH170" i="12"/>
  <c r="BG170" i="12"/>
  <c r="BF170" i="12"/>
  <c r="AA170" i="12"/>
  <c r="Y170" i="12"/>
  <c r="W170" i="12"/>
  <c r="BK170" i="12"/>
  <c r="N170" i="12"/>
  <c r="BE170" i="12" s="1"/>
  <c r="BI168" i="12"/>
  <c r="BH168" i="12"/>
  <c r="BG168" i="12"/>
  <c r="BF168" i="12"/>
  <c r="AA168" i="12"/>
  <c r="Y168" i="12"/>
  <c r="W168" i="12"/>
  <c r="BK168" i="12"/>
  <c r="N168" i="12"/>
  <c r="BE168" i="12" s="1"/>
  <c r="BI166" i="12"/>
  <c r="BH166" i="12"/>
  <c r="BG166" i="12"/>
  <c r="BF166" i="12"/>
  <c r="AA166" i="12"/>
  <c r="Y166" i="12"/>
  <c r="W166" i="12"/>
  <c r="BK166" i="12"/>
  <c r="N166" i="12"/>
  <c r="BE166" i="12" s="1"/>
  <c r="BI165" i="12"/>
  <c r="BH165" i="12"/>
  <c r="BG165" i="12"/>
  <c r="BF165" i="12"/>
  <c r="AA165" i="12"/>
  <c r="Y165" i="12"/>
  <c r="W165" i="12"/>
  <c r="BK165" i="12"/>
  <c r="N165" i="12"/>
  <c r="BE165" i="12" s="1"/>
  <c r="BI163" i="12"/>
  <c r="BH163" i="12"/>
  <c r="BG163" i="12"/>
  <c r="BF163" i="12"/>
  <c r="AA163" i="12"/>
  <c r="Y163" i="12"/>
  <c r="W163" i="12"/>
  <c r="BK163" i="12"/>
  <c r="N163" i="12"/>
  <c r="BE163" i="12" s="1"/>
  <c r="BI161" i="12"/>
  <c r="BH161" i="12"/>
  <c r="BG161" i="12"/>
  <c r="BF161" i="12"/>
  <c r="AA161" i="12"/>
  <c r="Y161" i="12"/>
  <c r="W161" i="12"/>
  <c r="BK161" i="12"/>
  <c r="N161" i="12"/>
  <c r="BE161" i="12" s="1"/>
  <c r="BI159" i="12"/>
  <c r="BH159" i="12"/>
  <c r="BG159" i="12"/>
  <c r="BF159" i="12"/>
  <c r="AA159" i="12"/>
  <c r="Y159" i="12"/>
  <c r="W159" i="12"/>
  <c r="BK159" i="12"/>
  <c r="N159" i="12"/>
  <c r="BE159" i="12" s="1"/>
  <c r="BI157" i="12"/>
  <c r="BH157" i="12"/>
  <c r="BG157" i="12"/>
  <c r="BF157" i="12"/>
  <c r="AA157" i="12"/>
  <c r="AA156" i="12" s="1"/>
  <c r="Y157" i="12"/>
  <c r="W157" i="12"/>
  <c r="W156" i="12" s="1"/>
  <c r="BK157" i="12"/>
  <c r="N157" i="12"/>
  <c r="BE157" i="12" s="1"/>
  <c r="BI154" i="12"/>
  <c r="BH154" i="12"/>
  <c r="BG154" i="12"/>
  <c r="BF154" i="12"/>
  <c r="AA154" i="12"/>
  <c r="Y154" i="12"/>
  <c r="W154" i="12"/>
  <c r="BK154" i="12"/>
  <c r="N154" i="12"/>
  <c r="BE154" i="12" s="1"/>
  <c r="BI152" i="12"/>
  <c r="BH152" i="12"/>
  <c r="BG152" i="12"/>
  <c r="BF152" i="12"/>
  <c r="AA152" i="12"/>
  <c r="Y152" i="12"/>
  <c r="W152" i="12"/>
  <c r="BK152" i="12"/>
  <c r="N152" i="12"/>
  <c r="BE152" i="12" s="1"/>
  <c r="BI150" i="12"/>
  <c r="BH150" i="12"/>
  <c r="BG150" i="12"/>
  <c r="BF150" i="12"/>
  <c r="AA150" i="12"/>
  <c r="Y150" i="12"/>
  <c r="W150" i="12"/>
  <c r="BK150" i="12"/>
  <c r="N150" i="12"/>
  <c r="BE150" i="12" s="1"/>
  <c r="BI149" i="12"/>
  <c r="BH149" i="12"/>
  <c r="BG149" i="12"/>
  <c r="BF149" i="12"/>
  <c r="AA149" i="12"/>
  <c r="Y149" i="12"/>
  <c r="W149" i="12"/>
  <c r="BK149" i="12"/>
  <c r="N149" i="12"/>
  <c r="BE149" i="12" s="1"/>
  <c r="BI148" i="12"/>
  <c r="BH148" i="12"/>
  <c r="BG148" i="12"/>
  <c r="BF148" i="12"/>
  <c r="AA148" i="12"/>
  <c r="Y148" i="12"/>
  <c r="W148" i="12"/>
  <c r="BK148" i="12"/>
  <c r="N148" i="12"/>
  <c r="BE148" i="12" s="1"/>
  <c r="BI147" i="12"/>
  <c r="BH147" i="12"/>
  <c r="BG147" i="12"/>
  <c r="BF147" i="12"/>
  <c r="AA147" i="12"/>
  <c r="Y147" i="12"/>
  <c r="W147" i="12"/>
  <c r="BK147" i="12"/>
  <c r="N147" i="12"/>
  <c r="BE147" i="12" s="1"/>
  <c r="BI146" i="12"/>
  <c r="BH146" i="12"/>
  <c r="BG146" i="12"/>
  <c r="BF146" i="12"/>
  <c r="AA146" i="12"/>
  <c r="Y146" i="12"/>
  <c r="W146" i="12"/>
  <c r="BK146" i="12"/>
  <c r="N146" i="12"/>
  <c r="BE146" i="12" s="1"/>
  <c r="BI145" i="12"/>
  <c r="BH145" i="12"/>
  <c r="BG145" i="12"/>
  <c r="BF145" i="12"/>
  <c r="AA145" i="12"/>
  <c r="Y145" i="12"/>
  <c r="W145" i="12"/>
  <c r="BK145" i="12"/>
  <c r="N145" i="12"/>
  <c r="BE145" i="12" s="1"/>
  <c r="BI144" i="12"/>
  <c r="BH144" i="12"/>
  <c r="BG144" i="12"/>
  <c r="BF144" i="12"/>
  <c r="AA144" i="12"/>
  <c r="Y144" i="12"/>
  <c r="W144" i="12"/>
  <c r="BK144" i="12"/>
  <c r="N144" i="12"/>
  <c r="BE144" i="12" s="1"/>
  <c r="BI143" i="12"/>
  <c r="BH143" i="12"/>
  <c r="BG143" i="12"/>
  <c r="BF143" i="12"/>
  <c r="AA143" i="12"/>
  <c r="Y143" i="12"/>
  <c r="W143" i="12"/>
  <c r="BK143" i="12"/>
  <c r="N143" i="12"/>
  <c r="BE143" i="12" s="1"/>
  <c r="BI142" i="12"/>
  <c r="BH142" i="12"/>
  <c r="BG142" i="12"/>
  <c r="BF142" i="12"/>
  <c r="AA142" i="12"/>
  <c r="AA141" i="12" s="1"/>
  <c r="Y142" i="12"/>
  <c r="W142" i="12"/>
  <c r="W141" i="12" s="1"/>
  <c r="BK142" i="12"/>
  <c r="N142" i="12"/>
  <c r="BE142" i="12" s="1"/>
  <c r="BI139" i="12"/>
  <c r="BH139" i="12"/>
  <c r="BG139" i="12"/>
  <c r="BF139" i="12"/>
  <c r="AA139" i="12"/>
  <c r="Y139" i="12"/>
  <c r="W139" i="12"/>
  <c r="BK139" i="12"/>
  <c r="N139" i="12"/>
  <c r="BE139" i="12" s="1"/>
  <c r="BI138" i="12"/>
  <c r="BH138" i="12"/>
  <c r="BG138" i="12"/>
  <c r="BF138" i="12"/>
  <c r="AA138" i="12"/>
  <c r="Y138" i="12"/>
  <c r="W138" i="12"/>
  <c r="BK138" i="12"/>
  <c r="N138" i="12"/>
  <c r="BE138" i="12" s="1"/>
  <c r="BI137" i="12"/>
  <c r="BH137" i="12"/>
  <c r="BG137" i="12"/>
  <c r="BF137" i="12"/>
  <c r="AA137" i="12"/>
  <c r="Y137" i="12"/>
  <c r="W137" i="12"/>
  <c r="BK137" i="12"/>
  <c r="N137" i="12"/>
  <c r="BE137" i="12" s="1"/>
  <c r="BI136" i="12"/>
  <c r="BH136" i="12"/>
  <c r="BG136" i="12"/>
  <c r="BF136" i="12"/>
  <c r="BE136" i="12"/>
  <c r="AA136" i="12"/>
  <c r="Y136" i="12"/>
  <c r="W136" i="12"/>
  <c r="BK136" i="12"/>
  <c r="N136" i="12"/>
  <c r="BI135" i="12"/>
  <c r="BH135" i="12"/>
  <c r="BG135" i="12"/>
  <c r="BF135" i="12"/>
  <c r="BE135" i="12"/>
  <c r="AA135" i="12"/>
  <c r="Y135" i="12"/>
  <c r="W135" i="12"/>
  <c r="BK135" i="12"/>
  <c r="N135" i="12"/>
  <c r="BI134" i="12"/>
  <c r="BH134" i="12"/>
  <c r="BG134" i="12"/>
  <c r="BF134" i="12"/>
  <c r="BE134" i="12"/>
  <c r="AA134" i="12"/>
  <c r="Y134" i="12"/>
  <c r="W134" i="12"/>
  <c r="BK134" i="12"/>
  <c r="N134" i="12"/>
  <c r="BI132" i="12"/>
  <c r="BH132" i="12"/>
  <c r="BG132" i="12"/>
  <c r="BF132" i="12"/>
  <c r="BE132" i="12"/>
  <c r="AA132" i="12"/>
  <c r="AA131" i="12" s="1"/>
  <c r="Y132" i="12"/>
  <c r="Y131" i="12" s="1"/>
  <c r="W132" i="12"/>
  <c r="W131" i="12" s="1"/>
  <c r="BK132" i="12"/>
  <c r="BK131" i="12" s="1"/>
  <c r="N131" i="12" s="1"/>
  <c r="N90" i="12" s="1"/>
  <c r="N132" i="12"/>
  <c r="BI130" i="12"/>
  <c r="BH130" i="12"/>
  <c r="BG130" i="12"/>
  <c r="BF130" i="12"/>
  <c r="AA130" i="12"/>
  <c r="Y130" i="12"/>
  <c r="W130" i="12"/>
  <c r="BK130" i="12"/>
  <c r="N130" i="12"/>
  <c r="BE130" i="12" s="1"/>
  <c r="BI129" i="12"/>
  <c r="BH129" i="12"/>
  <c r="BG129" i="12"/>
  <c r="BF129" i="12"/>
  <c r="AA129" i="12"/>
  <c r="Y129" i="12"/>
  <c r="W129" i="12"/>
  <c r="BK129" i="12"/>
  <c r="N129" i="12"/>
  <c r="BE129" i="12" s="1"/>
  <c r="BI128" i="12"/>
  <c r="BH128" i="12"/>
  <c r="BG128" i="12"/>
  <c r="BF128" i="12"/>
  <c r="AA128" i="12"/>
  <c r="Y128" i="12"/>
  <c r="W128" i="12"/>
  <c r="BK128" i="12"/>
  <c r="N128" i="12"/>
  <c r="BE128" i="12" s="1"/>
  <c r="BI127" i="12"/>
  <c r="BH127" i="12"/>
  <c r="BG127" i="12"/>
  <c r="BF127" i="12"/>
  <c r="AA127" i="12"/>
  <c r="Y127" i="12"/>
  <c r="W127" i="12"/>
  <c r="BK127" i="12"/>
  <c r="N127" i="12"/>
  <c r="BE127" i="12" s="1"/>
  <c r="BI126" i="12"/>
  <c r="BH126" i="12"/>
  <c r="BG126" i="12"/>
  <c r="BF126" i="12"/>
  <c r="AA126" i="12"/>
  <c r="Y126" i="12"/>
  <c r="W126" i="12"/>
  <c r="BK126" i="12"/>
  <c r="N126" i="12"/>
  <c r="BE126" i="12" s="1"/>
  <c r="BI125" i="12"/>
  <c r="BH125" i="12"/>
  <c r="BG125" i="12"/>
  <c r="BF125" i="12"/>
  <c r="AA125" i="12"/>
  <c r="Y125" i="12"/>
  <c r="W125" i="12"/>
  <c r="BK125" i="12"/>
  <c r="N125" i="12"/>
  <c r="BE125" i="12" s="1"/>
  <c r="BI123" i="12"/>
  <c r="BH123" i="12"/>
  <c r="BG123" i="12"/>
  <c r="BF123" i="12"/>
  <c r="AA123" i="12"/>
  <c r="Y123" i="12"/>
  <c r="W123" i="12"/>
  <c r="BK123" i="12"/>
  <c r="N123" i="12"/>
  <c r="BE123" i="12" s="1"/>
  <c r="BI121" i="12"/>
  <c r="BH121" i="12"/>
  <c r="BG121" i="12"/>
  <c r="BF121" i="12"/>
  <c r="AA121" i="12"/>
  <c r="Y121" i="12"/>
  <c r="W121" i="12"/>
  <c r="BK121" i="12"/>
  <c r="N121" i="12"/>
  <c r="BE121" i="12" s="1"/>
  <c r="BI119" i="12"/>
  <c r="BH119" i="12"/>
  <c r="BG119" i="12"/>
  <c r="BF119" i="12"/>
  <c r="AA119" i="12"/>
  <c r="AA118" i="12" s="1"/>
  <c r="Y119" i="12"/>
  <c r="W119" i="12"/>
  <c r="W118" i="12" s="1"/>
  <c r="BK119" i="12"/>
  <c r="N119" i="12"/>
  <c r="BE119" i="12" s="1"/>
  <c r="M114" i="12"/>
  <c r="M113" i="12"/>
  <c r="F113" i="12"/>
  <c r="F111" i="12"/>
  <c r="F109" i="12"/>
  <c r="M28" i="12"/>
  <c r="AS98" i="1" s="1"/>
  <c r="M84" i="12"/>
  <c r="M83" i="12"/>
  <c r="F83" i="12"/>
  <c r="F81" i="12"/>
  <c r="F79" i="12"/>
  <c r="O15" i="12"/>
  <c r="E15" i="12"/>
  <c r="O14" i="12"/>
  <c r="O9" i="12"/>
  <c r="F6" i="12"/>
  <c r="AY97" i="1"/>
  <c r="AX97" i="1"/>
  <c r="BI174" i="11"/>
  <c r="BH174" i="11"/>
  <c r="BG174" i="11"/>
  <c r="BF174" i="11"/>
  <c r="AA174" i="11"/>
  <c r="Y174" i="11"/>
  <c r="W174" i="11"/>
  <c r="BK174" i="11"/>
  <c r="N174" i="11"/>
  <c r="BE174" i="11" s="1"/>
  <c r="BI173" i="11"/>
  <c r="BH173" i="11"/>
  <c r="BG173" i="11"/>
  <c r="BF173" i="11"/>
  <c r="BE173" i="11"/>
  <c r="AA173" i="11"/>
  <c r="Y173" i="11"/>
  <c r="W173" i="11"/>
  <c r="BK173" i="11"/>
  <c r="N173" i="11"/>
  <c r="BI172" i="11"/>
  <c r="BH172" i="11"/>
  <c r="BG172" i="11"/>
  <c r="BF172" i="11"/>
  <c r="BE172" i="11"/>
  <c r="AA172" i="11"/>
  <c r="Y172" i="11"/>
  <c r="W172" i="11"/>
  <c r="BK172" i="11"/>
  <c r="N172" i="11"/>
  <c r="BI171" i="11"/>
  <c r="BH171" i="11"/>
  <c r="BG171" i="11"/>
  <c r="BF171" i="11"/>
  <c r="BE171" i="11"/>
  <c r="AA171" i="11"/>
  <c r="Y171" i="11"/>
  <c r="W171" i="11"/>
  <c r="BK171" i="11"/>
  <c r="N171" i="11"/>
  <c r="BI170" i="11"/>
  <c r="BH170" i="11"/>
  <c r="BG170" i="11"/>
  <c r="BF170" i="11"/>
  <c r="BE170" i="11"/>
  <c r="AA170" i="11"/>
  <c r="AA169" i="11" s="1"/>
  <c r="Y170" i="11"/>
  <c r="Y169" i="11" s="1"/>
  <c r="W170" i="11"/>
  <c r="W169" i="11" s="1"/>
  <c r="BK170" i="11"/>
  <c r="BK169" i="11" s="1"/>
  <c r="N169" i="11" s="1"/>
  <c r="N91" i="11" s="1"/>
  <c r="N170" i="11"/>
  <c r="BI167" i="11"/>
  <c r="BH167" i="11"/>
  <c r="BG167" i="11"/>
  <c r="BF167" i="11"/>
  <c r="AA167" i="11"/>
  <c r="AA166" i="11" s="1"/>
  <c r="Y167" i="11"/>
  <c r="Y166" i="11" s="1"/>
  <c r="W167" i="11"/>
  <c r="W166" i="11" s="1"/>
  <c r="BK167" i="11"/>
  <c r="BK166" i="11" s="1"/>
  <c r="N166" i="11" s="1"/>
  <c r="N90" i="11" s="1"/>
  <c r="N167" i="11"/>
  <c r="BE167" i="11" s="1"/>
  <c r="BI164" i="11"/>
  <c r="BH164" i="11"/>
  <c r="BG164" i="11"/>
  <c r="BF164" i="11"/>
  <c r="AA164" i="11"/>
  <c r="Y164" i="11"/>
  <c r="W164" i="11"/>
  <c r="BK164" i="11"/>
  <c r="N164" i="11"/>
  <c r="BE164" i="11" s="1"/>
  <c r="BI162" i="11"/>
  <c r="BH162" i="11"/>
  <c r="BG162" i="11"/>
  <c r="BF162" i="11"/>
  <c r="AA162" i="11"/>
  <c r="Y162" i="11"/>
  <c r="W162" i="11"/>
  <c r="BK162" i="11"/>
  <c r="N162" i="11"/>
  <c r="BE162" i="11" s="1"/>
  <c r="BI160" i="11"/>
  <c r="BH160" i="11"/>
  <c r="BG160" i="11"/>
  <c r="BF160" i="11"/>
  <c r="AA160" i="11"/>
  <c r="Y160" i="11"/>
  <c r="W160" i="11"/>
  <c r="BK160" i="11"/>
  <c r="N160" i="11"/>
  <c r="BE160" i="11" s="1"/>
  <c r="BI158" i="11"/>
  <c r="BH158" i="11"/>
  <c r="BG158" i="11"/>
  <c r="BF158" i="11"/>
  <c r="AA158" i="11"/>
  <c r="Y158" i="11"/>
  <c r="W158" i="11"/>
  <c r="BK158" i="11"/>
  <c r="N158" i="11"/>
  <c r="BE158" i="11" s="1"/>
  <c r="BI156" i="11"/>
  <c r="BH156" i="11"/>
  <c r="BG156" i="11"/>
  <c r="BF156" i="11"/>
  <c r="AA156" i="11"/>
  <c r="Y156" i="11"/>
  <c r="W156" i="11"/>
  <c r="BK156" i="11"/>
  <c r="N156" i="11"/>
  <c r="BE156" i="11" s="1"/>
  <c r="BI155" i="11"/>
  <c r="BH155" i="11"/>
  <c r="BG155" i="11"/>
  <c r="BF155" i="11"/>
  <c r="AA155" i="11"/>
  <c r="Y155" i="11"/>
  <c r="W155" i="11"/>
  <c r="BK155" i="11"/>
  <c r="N155" i="11"/>
  <c r="BE155" i="11" s="1"/>
  <c r="BI154" i="11"/>
  <c r="BH154" i="11"/>
  <c r="BG154" i="11"/>
  <c r="BF154" i="11"/>
  <c r="AA154" i="11"/>
  <c r="Y154" i="11"/>
  <c r="W154" i="11"/>
  <c r="BK154" i="11"/>
  <c r="N154" i="11"/>
  <c r="BE154" i="11" s="1"/>
  <c r="BI153" i="11"/>
  <c r="BH153" i="11"/>
  <c r="BG153" i="11"/>
  <c r="BF153" i="11"/>
  <c r="AA153" i="11"/>
  <c r="Y153" i="11"/>
  <c r="W153" i="11"/>
  <c r="BK153" i="11"/>
  <c r="N153" i="11"/>
  <c r="BE153" i="11" s="1"/>
  <c r="BI152" i="11"/>
  <c r="BH152" i="11"/>
  <c r="BG152" i="11"/>
  <c r="BF152" i="11"/>
  <c r="BE152" i="11"/>
  <c r="AA152" i="11"/>
  <c r="Y152" i="11"/>
  <c r="W152" i="11"/>
  <c r="BK152" i="11"/>
  <c r="N152" i="11"/>
  <c r="BI150" i="11"/>
  <c r="BH150" i="11"/>
  <c r="BG150" i="11"/>
  <c r="BF150" i="11"/>
  <c r="BE150" i="11"/>
  <c r="AA150" i="11"/>
  <c r="Y150" i="11"/>
  <c r="W150" i="11"/>
  <c r="BK150" i="11"/>
  <c r="N150" i="11"/>
  <c r="BI148" i="11"/>
  <c r="BH148" i="11"/>
  <c r="BG148" i="11"/>
  <c r="BF148" i="11"/>
  <c r="BE148" i="11"/>
  <c r="AA148" i="11"/>
  <c r="Y148" i="11"/>
  <c r="W148" i="11"/>
  <c r="BK148" i="11"/>
  <c r="N148" i="11"/>
  <c r="BI146" i="11"/>
  <c r="BH146" i="11"/>
  <c r="BG146" i="11"/>
  <c r="BF146" i="11"/>
  <c r="BE146" i="11"/>
  <c r="AA146" i="11"/>
  <c r="Y146" i="11"/>
  <c r="W146" i="11"/>
  <c r="BK146" i="11"/>
  <c r="N146" i="11"/>
  <c r="BI144" i="11"/>
  <c r="BH144" i="11"/>
  <c r="BG144" i="11"/>
  <c r="BF144" i="11"/>
  <c r="BE144" i="11"/>
  <c r="AA144" i="11"/>
  <c r="Y144" i="11"/>
  <c r="W144" i="11"/>
  <c r="BK144" i="11"/>
  <c r="N144" i="11"/>
  <c r="BI142" i="11"/>
  <c r="BH142" i="11"/>
  <c r="BG142" i="11"/>
  <c r="BF142" i="11"/>
  <c r="BE142" i="11"/>
  <c r="AA142" i="11"/>
  <c r="Y142" i="11"/>
  <c r="W142" i="11"/>
  <c r="BK142" i="11"/>
  <c r="N142" i="11"/>
  <c r="BI140" i="11"/>
  <c r="BH140" i="11"/>
  <c r="BG140" i="11"/>
  <c r="BF140" i="11"/>
  <c r="BE140" i="11"/>
  <c r="AA140" i="11"/>
  <c r="Y140" i="11"/>
  <c r="W140" i="11"/>
  <c r="BK140" i="11"/>
  <c r="N140" i="11"/>
  <c r="BI138" i="11"/>
  <c r="BH138" i="11"/>
  <c r="BG138" i="11"/>
  <c r="BF138" i="11"/>
  <c r="BE138" i="11"/>
  <c r="AA138" i="11"/>
  <c r="Y138" i="11"/>
  <c r="W138" i="11"/>
  <c r="BK138" i="11"/>
  <c r="N138" i="11"/>
  <c r="BI137" i="11"/>
  <c r="BH137" i="11"/>
  <c r="BG137" i="11"/>
  <c r="BF137" i="11"/>
  <c r="BE137" i="11"/>
  <c r="AA137" i="11"/>
  <c r="Y137" i="11"/>
  <c r="W137" i="11"/>
  <c r="BK137" i="11"/>
  <c r="N137" i="11"/>
  <c r="BI135" i="11"/>
  <c r="BH135" i="11"/>
  <c r="BG135" i="11"/>
  <c r="BF135" i="11"/>
  <c r="BE135" i="11"/>
  <c r="AA135" i="11"/>
  <c r="Y135" i="11"/>
  <c r="W135" i="11"/>
  <c r="BK135" i="11"/>
  <c r="N135" i="11"/>
  <c r="BI133" i="11"/>
  <c r="BH133" i="11"/>
  <c r="BG133" i="11"/>
  <c r="BF133" i="11"/>
  <c r="BE133" i="11"/>
  <c r="AA133" i="11"/>
  <c r="Y133" i="11"/>
  <c r="W133" i="11"/>
  <c r="BK133" i="11"/>
  <c r="N133" i="11"/>
  <c r="BI132" i="11"/>
  <c r="BH132" i="11"/>
  <c r="BG132" i="11"/>
  <c r="BF132" i="11"/>
  <c r="BE132" i="11"/>
  <c r="AA132" i="11"/>
  <c r="Y132" i="11"/>
  <c r="W132" i="11"/>
  <c r="BK132" i="11"/>
  <c r="N132" i="11"/>
  <c r="BI131" i="11"/>
  <c r="BH131" i="11"/>
  <c r="BG131" i="11"/>
  <c r="BF131" i="11"/>
  <c r="BE131" i="11"/>
  <c r="AA131" i="11"/>
  <c r="Y131" i="11"/>
  <c r="W131" i="11"/>
  <c r="BK131" i="11"/>
  <c r="N131" i="11"/>
  <c r="BI130" i="11"/>
  <c r="BH130" i="11"/>
  <c r="BG130" i="11"/>
  <c r="BF130" i="11"/>
  <c r="BE130" i="11"/>
  <c r="AA130" i="11"/>
  <c r="Y130" i="11"/>
  <c r="W130" i="11"/>
  <c r="BK130" i="11"/>
  <c r="N130" i="11"/>
  <c r="BI128" i="11"/>
  <c r="BH128" i="11"/>
  <c r="BG128" i="11"/>
  <c r="BF128" i="11"/>
  <c r="BE128" i="11"/>
  <c r="AA128" i="11"/>
  <c r="Y128" i="11"/>
  <c r="W128" i="11"/>
  <c r="BK128" i="11"/>
  <c r="N128" i="11"/>
  <c r="BI126" i="11"/>
  <c r="BH126" i="11"/>
  <c r="BG126" i="11"/>
  <c r="BF126" i="11"/>
  <c r="BE126" i="11"/>
  <c r="AA126" i="11"/>
  <c r="Y126" i="11"/>
  <c r="W126" i="11"/>
  <c r="BK126" i="11"/>
  <c r="N126" i="11"/>
  <c r="BI124" i="11"/>
  <c r="BH124" i="11"/>
  <c r="BG124" i="11"/>
  <c r="BF124" i="11"/>
  <c r="BE124" i="11"/>
  <c r="AA124" i="11"/>
  <c r="Y124" i="11"/>
  <c r="W124" i="11"/>
  <c r="BK124" i="11"/>
  <c r="N124" i="11"/>
  <c r="BI122" i="11"/>
  <c r="BH122" i="11"/>
  <c r="BG122" i="11"/>
  <c r="BF122" i="11"/>
  <c r="BE122" i="11"/>
  <c r="AA122" i="11"/>
  <c r="Y122" i="11"/>
  <c r="W122" i="11"/>
  <c r="BK122" i="11"/>
  <c r="N122" i="11"/>
  <c r="BI121" i="11"/>
  <c r="BH121" i="11"/>
  <c r="BG121" i="11"/>
  <c r="BF121" i="11"/>
  <c r="BE121" i="11"/>
  <c r="AA121" i="11"/>
  <c r="Y121" i="11"/>
  <c r="W121" i="11"/>
  <c r="BK121" i="11"/>
  <c r="N121" i="11"/>
  <c r="BI119" i="11"/>
  <c r="BH119" i="11"/>
  <c r="BG119" i="11"/>
  <c r="BF119" i="11"/>
  <c r="BE119" i="11"/>
  <c r="AA119" i="11"/>
  <c r="Y119" i="11"/>
  <c r="W119" i="11"/>
  <c r="BK119" i="11"/>
  <c r="N119" i="11"/>
  <c r="BI117" i="11"/>
  <c r="BH117" i="11"/>
  <c r="BG117" i="11"/>
  <c r="BF117" i="11"/>
  <c r="BE117" i="11"/>
  <c r="AA117" i="11"/>
  <c r="Y117" i="11"/>
  <c r="W117" i="11"/>
  <c r="BK117" i="11"/>
  <c r="N117" i="11"/>
  <c r="BI115" i="11"/>
  <c r="BH115" i="11"/>
  <c r="BG115" i="11"/>
  <c r="BF115" i="11"/>
  <c r="BE115" i="11"/>
  <c r="AA115" i="11"/>
  <c r="Y115" i="11"/>
  <c r="W115" i="11"/>
  <c r="BK115" i="11"/>
  <c r="N115" i="11"/>
  <c r="BI114" i="11"/>
  <c r="H36" i="11" s="1"/>
  <c r="BD97" i="1" s="1"/>
  <c r="BH114" i="11"/>
  <c r="H35" i="11" s="1"/>
  <c r="BC97" i="1" s="1"/>
  <c r="BG114" i="11"/>
  <c r="H34" i="11" s="1"/>
  <c r="BB97" i="1" s="1"/>
  <c r="BF114" i="11"/>
  <c r="H33" i="11" s="1"/>
  <c r="BA97" i="1" s="1"/>
  <c r="BE114" i="11"/>
  <c r="AA114" i="11"/>
  <c r="AA113" i="11" s="1"/>
  <c r="AA112" i="11" s="1"/>
  <c r="Y114" i="11"/>
  <c r="Y113" i="11" s="1"/>
  <c r="Y112" i="11" s="1"/>
  <c r="W114" i="11"/>
  <c r="W113" i="11" s="1"/>
  <c r="W112" i="11" s="1"/>
  <c r="AU97" i="1" s="1"/>
  <c r="BK114" i="11"/>
  <c r="BK113" i="11" s="1"/>
  <c r="N114" i="11"/>
  <c r="M109" i="11"/>
  <c r="M108" i="11"/>
  <c r="F108" i="11"/>
  <c r="F106" i="11"/>
  <c r="F104" i="11"/>
  <c r="M28" i="11"/>
  <c r="AS97" i="1" s="1"/>
  <c r="M84" i="11"/>
  <c r="M83" i="11"/>
  <c r="F83" i="11"/>
  <c r="F81" i="11"/>
  <c r="F79" i="11"/>
  <c r="O15" i="11"/>
  <c r="E15" i="11"/>
  <c r="F84" i="11" s="1"/>
  <c r="O14" i="11"/>
  <c r="O9" i="11"/>
  <c r="M106" i="11" s="1"/>
  <c r="F6" i="11"/>
  <c r="F78" i="11" s="1"/>
  <c r="AY96" i="1"/>
  <c r="AX96" i="1"/>
  <c r="BI329" i="10"/>
  <c r="BH329" i="10"/>
  <c r="BG329" i="10"/>
  <c r="BF329" i="10"/>
  <c r="AA329" i="10"/>
  <c r="Y329" i="10"/>
  <c r="W329" i="10"/>
  <c r="BK329" i="10"/>
  <c r="N329" i="10"/>
  <c r="BE329" i="10" s="1"/>
  <c r="BI328" i="10"/>
  <c r="BH328" i="10"/>
  <c r="BG328" i="10"/>
  <c r="BF328" i="10"/>
  <c r="AA328" i="10"/>
  <c r="Y328" i="10"/>
  <c r="W328" i="10"/>
  <c r="BK328" i="10"/>
  <c r="N328" i="10"/>
  <c r="BE328" i="10" s="1"/>
  <c r="BI327" i="10"/>
  <c r="BH327" i="10"/>
  <c r="BG327" i="10"/>
  <c r="BF327" i="10"/>
  <c r="AA327" i="10"/>
  <c r="Y327" i="10"/>
  <c r="W327" i="10"/>
  <c r="BK327" i="10"/>
  <c r="N327" i="10"/>
  <c r="BE327" i="10" s="1"/>
  <c r="BI326" i="10"/>
  <c r="BH326" i="10"/>
  <c r="BG326" i="10"/>
  <c r="BF326" i="10"/>
  <c r="AA326" i="10"/>
  <c r="Y326" i="10"/>
  <c r="W326" i="10"/>
  <c r="BK326" i="10"/>
  <c r="N326" i="10"/>
  <c r="BE326" i="10" s="1"/>
  <c r="BI325" i="10"/>
  <c r="BH325" i="10"/>
  <c r="BG325" i="10"/>
  <c r="BF325" i="10"/>
  <c r="AA325" i="10"/>
  <c r="Y325" i="10"/>
  <c r="W325" i="10"/>
  <c r="BK325" i="10"/>
  <c r="N325" i="10"/>
  <c r="BE325" i="10" s="1"/>
  <c r="BI324" i="10"/>
  <c r="BH324" i="10"/>
  <c r="BG324" i="10"/>
  <c r="BF324" i="10"/>
  <c r="AA324" i="10"/>
  <c r="Y324" i="10"/>
  <c r="W324" i="10"/>
  <c r="BK324" i="10"/>
  <c r="N324" i="10"/>
  <c r="BE324" i="10" s="1"/>
  <c r="BI323" i="10"/>
  <c r="BH323" i="10"/>
  <c r="BG323" i="10"/>
  <c r="BF323" i="10"/>
  <c r="AA323" i="10"/>
  <c r="Y323" i="10"/>
  <c r="W323" i="10"/>
  <c r="BK323" i="10"/>
  <c r="N323" i="10"/>
  <c r="BE323" i="10" s="1"/>
  <c r="BI322" i="10"/>
  <c r="BH322" i="10"/>
  <c r="BG322" i="10"/>
  <c r="BF322" i="10"/>
  <c r="AA322" i="10"/>
  <c r="Y322" i="10"/>
  <c r="W322" i="10"/>
  <c r="BK322" i="10"/>
  <c r="N322" i="10"/>
  <c r="BE322" i="10" s="1"/>
  <c r="BI321" i="10"/>
  <c r="BH321" i="10"/>
  <c r="BG321" i="10"/>
  <c r="BF321" i="10"/>
  <c r="AA321" i="10"/>
  <c r="AA320" i="10" s="1"/>
  <c r="Y321" i="10"/>
  <c r="Y320" i="10" s="1"/>
  <c r="W321" i="10"/>
  <c r="W320" i="10" s="1"/>
  <c r="BK321" i="10"/>
  <c r="BK320" i="10" s="1"/>
  <c r="N320" i="10" s="1"/>
  <c r="N93" i="10" s="1"/>
  <c r="N321" i="10"/>
  <c r="BE321" i="10" s="1"/>
  <c r="BI318" i="10"/>
  <c r="BH318" i="10"/>
  <c r="BG318" i="10"/>
  <c r="BF318" i="10"/>
  <c r="AA318" i="10"/>
  <c r="Y318" i="10"/>
  <c r="W318" i="10"/>
  <c r="BK318" i="10"/>
  <c r="N318" i="10"/>
  <c r="BE318" i="10" s="1"/>
  <c r="BI316" i="10"/>
  <c r="BH316" i="10"/>
  <c r="BG316" i="10"/>
  <c r="BF316" i="10"/>
  <c r="AA316" i="10"/>
  <c r="Y316" i="10"/>
  <c r="W316" i="10"/>
  <c r="BK316" i="10"/>
  <c r="N316" i="10"/>
  <c r="BE316" i="10" s="1"/>
  <c r="BI315" i="10"/>
  <c r="BH315" i="10"/>
  <c r="BG315" i="10"/>
  <c r="BF315" i="10"/>
  <c r="AA315" i="10"/>
  <c r="Y315" i="10"/>
  <c r="W315" i="10"/>
  <c r="BK315" i="10"/>
  <c r="N315" i="10"/>
  <c r="BE315" i="10" s="1"/>
  <c r="BI313" i="10"/>
  <c r="BH313" i="10"/>
  <c r="BG313" i="10"/>
  <c r="BF313" i="10"/>
  <c r="AA313" i="10"/>
  <c r="AA312" i="10" s="1"/>
  <c r="Y313" i="10"/>
  <c r="Y312" i="10" s="1"/>
  <c r="W313" i="10"/>
  <c r="W312" i="10" s="1"/>
  <c r="BK313" i="10"/>
  <c r="BK312" i="10" s="1"/>
  <c r="N312" i="10" s="1"/>
  <c r="N92" i="10" s="1"/>
  <c r="N313" i="10"/>
  <c r="BE313" i="10" s="1"/>
  <c r="BI310" i="10"/>
  <c r="BH310" i="10"/>
  <c r="BG310" i="10"/>
  <c r="BF310" i="10"/>
  <c r="AA310" i="10"/>
  <c r="Y310" i="10"/>
  <c r="W310" i="10"/>
  <c r="BK310" i="10"/>
  <c r="N310" i="10"/>
  <c r="BE310" i="10" s="1"/>
  <c r="BI308" i="10"/>
  <c r="BH308" i="10"/>
  <c r="BG308" i="10"/>
  <c r="BF308" i="10"/>
  <c r="AA308" i="10"/>
  <c r="Y308" i="10"/>
  <c r="W308" i="10"/>
  <c r="BK308" i="10"/>
  <c r="N308" i="10"/>
  <c r="BE308" i="10" s="1"/>
  <c r="BI306" i="10"/>
  <c r="BH306" i="10"/>
  <c r="BG306" i="10"/>
  <c r="BF306" i="10"/>
  <c r="AA306" i="10"/>
  <c r="Y306" i="10"/>
  <c r="W306" i="10"/>
  <c r="BK306" i="10"/>
  <c r="N306" i="10"/>
  <c r="BE306" i="10" s="1"/>
  <c r="BI304" i="10"/>
  <c r="BH304" i="10"/>
  <c r="BG304" i="10"/>
  <c r="BF304" i="10"/>
  <c r="AA304" i="10"/>
  <c r="Y304" i="10"/>
  <c r="W304" i="10"/>
  <c r="BK304" i="10"/>
  <c r="N304" i="10"/>
  <c r="BE304" i="10" s="1"/>
  <c r="BI303" i="10"/>
  <c r="BH303" i="10"/>
  <c r="BG303" i="10"/>
  <c r="BF303" i="10"/>
  <c r="AA303" i="10"/>
  <c r="Y303" i="10"/>
  <c r="W303" i="10"/>
  <c r="BK303" i="10"/>
  <c r="N303" i="10"/>
  <c r="BE303" i="10" s="1"/>
  <c r="BI302" i="10"/>
  <c r="BH302" i="10"/>
  <c r="BG302" i="10"/>
  <c r="BF302" i="10"/>
  <c r="BE302" i="10"/>
  <c r="AA302" i="10"/>
  <c r="Y302" i="10"/>
  <c r="W302" i="10"/>
  <c r="BK302" i="10"/>
  <c r="N302" i="10"/>
  <c r="BI300" i="10"/>
  <c r="BH300" i="10"/>
  <c r="BG300" i="10"/>
  <c r="BF300" i="10"/>
  <c r="BE300" i="10"/>
  <c r="AA300" i="10"/>
  <c r="Y300" i="10"/>
  <c r="W300" i="10"/>
  <c r="BK300" i="10"/>
  <c r="N300" i="10"/>
  <c r="BI298" i="10"/>
  <c r="BH298" i="10"/>
  <c r="BG298" i="10"/>
  <c r="BF298" i="10"/>
  <c r="BE298" i="10"/>
  <c r="AA298" i="10"/>
  <c r="Y298" i="10"/>
  <c r="W298" i="10"/>
  <c r="BK298" i="10"/>
  <c r="N298" i="10"/>
  <c r="BI297" i="10"/>
  <c r="BH297" i="10"/>
  <c r="BG297" i="10"/>
  <c r="BF297" i="10"/>
  <c r="BE297" i="10"/>
  <c r="AA297" i="10"/>
  <c r="Y297" i="10"/>
  <c r="W297" i="10"/>
  <c r="BK297" i="10"/>
  <c r="N297" i="10"/>
  <c r="BI296" i="10"/>
  <c r="BH296" i="10"/>
  <c r="BG296" i="10"/>
  <c r="BF296" i="10"/>
  <c r="BE296" i="10"/>
  <c r="AA296" i="10"/>
  <c r="Y296" i="10"/>
  <c r="W296" i="10"/>
  <c r="BK296" i="10"/>
  <c r="N296" i="10"/>
  <c r="BI294" i="10"/>
  <c r="BH294" i="10"/>
  <c r="BG294" i="10"/>
  <c r="BF294" i="10"/>
  <c r="BE294" i="10"/>
  <c r="AA294" i="10"/>
  <c r="Y294" i="10"/>
  <c r="W294" i="10"/>
  <c r="BK294" i="10"/>
  <c r="N294" i="10"/>
  <c r="BI292" i="10"/>
  <c r="BH292" i="10"/>
  <c r="BG292" i="10"/>
  <c r="BF292" i="10"/>
  <c r="BE292" i="10"/>
  <c r="AA292" i="10"/>
  <c r="Y292" i="10"/>
  <c r="W292" i="10"/>
  <c r="BK292" i="10"/>
  <c r="N292" i="10"/>
  <c r="BI290" i="10"/>
  <c r="BH290" i="10"/>
  <c r="BG290" i="10"/>
  <c r="BF290" i="10"/>
  <c r="BE290" i="10"/>
  <c r="AA290" i="10"/>
  <c r="Y290" i="10"/>
  <c r="W290" i="10"/>
  <c r="BK290" i="10"/>
  <c r="N290" i="10"/>
  <c r="BI288" i="10"/>
  <c r="BH288" i="10"/>
  <c r="BG288" i="10"/>
  <c r="BF288" i="10"/>
  <c r="BE288" i="10"/>
  <c r="AA288" i="10"/>
  <c r="Y288" i="10"/>
  <c r="W288" i="10"/>
  <c r="BK288" i="10"/>
  <c r="N288" i="10"/>
  <c r="BI286" i="10"/>
  <c r="BH286" i="10"/>
  <c r="BG286" i="10"/>
  <c r="BF286" i="10"/>
  <c r="BE286" i="10"/>
  <c r="AA286" i="10"/>
  <c r="Y286" i="10"/>
  <c r="W286" i="10"/>
  <c r="BK286" i="10"/>
  <c r="N286" i="10"/>
  <c r="BI284" i="10"/>
  <c r="BH284" i="10"/>
  <c r="BG284" i="10"/>
  <c r="BF284" i="10"/>
  <c r="BE284" i="10"/>
  <c r="AA284" i="10"/>
  <c r="Y284" i="10"/>
  <c r="W284" i="10"/>
  <c r="BK284" i="10"/>
  <c r="N284" i="10"/>
  <c r="BI282" i="10"/>
  <c r="BH282" i="10"/>
  <c r="BG282" i="10"/>
  <c r="BF282" i="10"/>
  <c r="BE282" i="10"/>
  <c r="AA282" i="10"/>
  <c r="Y282" i="10"/>
  <c r="W282" i="10"/>
  <c r="BK282" i="10"/>
  <c r="N282" i="10"/>
  <c r="BI280" i="10"/>
  <c r="BH280" i="10"/>
  <c r="BG280" i="10"/>
  <c r="BF280" i="10"/>
  <c r="BE280" i="10"/>
  <c r="AA280" i="10"/>
  <c r="Y280" i="10"/>
  <c r="W280" i="10"/>
  <c r="BK280" i="10"/>
  <c r="N280" i="10"/>
  <c r="BI278" i="10"/>
  <c r="BH278" i="10"/>
  <c r="BG278" i="10"/>
  <c r="BF278" i="10"/>
  <c r="BE278" i="10"/>
  <c r="AA278" i="10"/>
  <c r="Y278" i="10"/>
  <c r="W278" i="10"/>
  <c r="BK278" i="10"/>
  <c r="N278" i="10"/>
  <c r="BI276" i="10"/>
  <c r="BH276" i="10"/>
  <c r="BG276" i="10"/>
  <c r="BF276" i="10"/>
  <c r="BE276" i="10"/>
  <c r="AA276" i="10"/>
  <c r="Y276" i="10"/>
  <c r="W276" i="10"/>
  <c r="BK276" i="10"/>
  <c r="N276" i="10"/>
  <c r="BI274" i="10"/>
  <c r="BH274" i="10"/>
  <c r="BG274" i="10"/>
  <c r="BF274" i="10"/>
  <c r="BE274" i="10"/>
  <c r="AA274" i="10"/>
  <c r="Y274" i="10"/>
  <c r="W274" i="10"/>
  <c r="BK274" i="10"/>
  <c r="N274" i="10"/>
  <c r="BI272" i="10"/>
  <c r="BH272" i="10"/>
  <c r="BG272" i="10"/>
  <c r="BF272" i="10"/>
  <c r="BE272" i="10"/>
  <c r="AA272" i="10"/>
  <c r="Y272" i="10"/>
  <c r="W272" i="10"/>
  <c r="BK272" i="10"/>
  <c r="N272" i="10"/>
  <c r="BI270" i="10"/>
  <c r="BH270" i="10"/>
  <c r="BG270" i="10"/>
  <c r="BF270" i="10"/>
  <c r="BE270" i="10"/>
  <c r="AA270" i="10"/>
  <c r="AA269" i="10" s="1"/>
  <c r="Y270" i="10"/>
  <c r="Y269" i="10" s="1"/>
  <c r="W270" i="10"/>
  <c r="W269" i="10" s="1"/>
  <c r="BK270" i="10"/>
  <c r="BK269" i="10" s="1"/>
  <c r="N269" i="10" s="1"/>
  <c r="N91" i="10" s="1"/>
  <c r="N270" i="10"/>
  <c r="BI267" i="10"/>
  <c r="BH267" i="10"/>
  <c r="BG267" i="10"/>
  <c r="BF267" i="10"/>
  <c r="AA267" i="10"/>
  <c r="Y267" i="10"/>
  <c r="W267" i="10"/>
  <c r="BK267" i="10"/>
  <c r="N267" i="10"/>
  <c r="BE267" i="10" s="1"/>
  <c r="BI265" i="10"/>
  <c r="BH265" i="10"/>
  <c r="BG265" i="10"/>
  <c r="BF265" i="10"/>
  <c r="AA265" i="10"/>
  <c r="Y265" i="10"/>
  <c r="W265" i="10"/>
  <c r="BK265" i="10"/>
  <c r="N265" i="10"/>
  <c r="BE265" i="10" s="1"/>
  <c r="BI263" i="10"/>
  <c r="BH263" i="10"/>
  <c r="BG263" i="10"/>
  <c r="BF263" i="10"/>
  <c r="AA263" i="10"/>
  <c r="Y263" i="10"/>
  <c r="W263" i="10"/>
  <c r="BK263" i="10"/>
  <c r="N263" i="10"/>
  <c r="BE263" i="10" s="1"/>
  <c r="BI261" i="10"/>
  <c r="BH261" i="10"/>
  <c r="BG261" i="10"/>
  <c r="BF261" i="10"/>
  <c r="AA261" i="10"/>
  <c r="Y261" i="10"/>
  <c r="W261" i="10"/>
  <c r="BK261" i="10"/>
  <c r="N261" i="10"/>
  <c r="BE261" i="10" s="1"/>
  <c r="BI259" i="10"/>
  <c r="BH259" i="10"/>
  <c r="BG259" i="10"/>
  <c r="BF259" i="10"/>
  <c r="AA259" i="10"/>
  <c r="Y259" i="10"/>
  <c r="W259" i="10"/>
  <c r="BK259" i="10"/>
  <c r="N259" i="10"/>
  <c r="BE259" i="10" s="1"/>
  <c r="BI257" i="10"/>
  <c r="BH257" i="10"/>
  <c r="BG257" i="10"/>
  <c r="BF257" i="10"/>
  <c r="AA257" i="10"/>
  <c r="Y257" i="10"/>
  <c r="W257" i="10"/>
  <c r="BK257" i="10"/>
  <c r="N257" i="10"/>
  <c r="BE257" i="10" s="1"/>
  <c r="BI256" i="10"/>
  <c r="BH256" i="10"/>
  <c r="BG256" i="10"/>
  <c r="BF256" i="10"/>
  <c r="AA256" i="10"/>
  <c r="Y256" i="10"/>
  <c r="W256" i="10"/>
  <c r="BK256" i="10"/>
  <c r="N256" i="10"/>
  <c r="BE256" i="10" s="1"/>
  <c r="BI254" i="10"/>
  <c r="BH254" i="10"/>
  <c r="BG254" i="10"/>
  <c r="BF254" i="10"/>
  <c r="AA254" i="10"/>
  <c r="Y254" i="10"/>
  <c r="W254" i="10"/>
  <c r="BK254" i="10"/>
  <c r="N254" i="10"/>
  <c r="BE254" i="10" s="1"/>
  <c r="BI252" i="10"/>
  <c r="BH252" i="10"/>
  <c r="BG252" i="10"/>
  <c r="BF252" i="10"/>
  <c r="AA252" i="10"/>
  <c r="Y252" i="10"/>
  <c r="W252" i="10"/>
  <c r="BK252" i="10"/>
  <c r="N252" i="10"/>
  <c r="BE252" i="10" s="1"/>
  <c r="BI250" i="10"/>
  <c r="BH250" i="10"/>
  <c r="BG250" i="10"/>
  <c r="BF250" i="10"/>
  <c r="AA250" i="10"/>
  <c r="Y250" i="10"/>
  <c r="W250" i="10"/>
  <c r="BK250" i="10"/>
  <c r="N250" i="10"/>
  <c r="BE250" i="10" s="1"/>
  <c r="BI248" i="10"/>
  <c r="BH248" i="10"/>
  <c r="BG248" i="10"/>
  <c r="BF248" i="10"/>
  <c r="AA248" i="10"/>
  <c r="Y248" i="10"/>
  <c r="W248" i="10"/>
  <c r="BK248" i="10"/>
  <c r="N248" i="10"/>
  <c r="BE248" i="10" s="1"/>
  <c r="BI246" i="10"/>
  <c r="BH246" i="10"/>
  <c r="BG246" i="10"/>
  <c r="BF246" i="10"/>
  <c r="AA246" i="10"/>
  <c r="Y246" i="10"/>
  <c r="W246" i="10"/>
  <c r="BK246" i="10"/>
  <c r="N246" i="10"/>
  <c r="BE246" i="10" s="1"/>
  <c r="BI244" i="10"/>
  <c r="BH244" i="10"/>
  <c r="BG244" i="10"/>
  <c r="BF244" i="10"/>
  <c r="AA244" i="10"/>
  <c r="Y244" i="10"/>
  <c r="W244" i="10"/>
  <c r="BK244" i="10"/>
  <c r="N244" i="10"/>
  <c r="BE244" i="10" s="1"/>
  <c r="BI242" i="10"/>
  <c r="BH242" i="10"/>
  <c r="BG242" i="10"/>
  <c r="BF242" i="10"/>
  <c r="AA242" i="10"/>
  <c r="Y242" i="10"/>
  <c r="W242" i="10"/>
  <c r="BK242" i="10"/>
  <c r="N242" i="10"/>
  <c r="BE242" i="10" s="1"/>
  <c r="BI240" i="10"/>
  <c r="BH240" i="10"/>
  <c r="BG240" i="10"/>
  <c r="BF240" i="10"/>
  <c r="AA240" i="10"/>
  <c r="Y240" i="10"/>
  <c r="W240" i="10"/>
  <c r="BK240" i="10"/>
  <c r="N240" i="10"/>
  <c r="BE240" i="10" s="1"/>
  <c r="BI238" i="10"/>
  <c r="BH238" i="10"/>
  <c r="BG238" i="10"/>
  <c r="BF238" i="10"/>
  <c r="AA238" i="10"/>
  <c r="Y238" i="10"/>
  <c r="W238" i="10"/>
  <c r="BK238" i="10"/>
  <c r="N238" i="10"/>
  <c r="BE238" i="10" s="1"/>
  <c r="BI237" i="10"/>
  <c r="BH237" i="10"/>
  <c r="BG237" i="10"/>
  <c r="BF237" i="10"/>
  <c r="BE237" i="10"/>
  <c r="AA237" i="10"/>
  <c r="Y237" i="10"/>
  <c r="W237" i="10"/>
  <c r="BK237" i="10"/>
  <c r="N237" i="10"/>
  <c r="BI236" i="10"/>
  <c r="BH236" i="10"/>
  <c r="BG236" i="10"/>
  <c r="BF236" i="10"/>
  <c r="BE236" i="10"/>
  <c r="AA236" i="10"/>
  <c r="Y236" i="10"/>
  <c r="W236" i="10"/>
  <c r="BK236" i="10"/>
  <c r="N236" i="10"/>
  <c r="BI235" i="10"/>
  <c r="BH235" i="10"/>
  <c r="BG235" i="10"/>
  <c r="BF235" i="10"/>
  <c r="BE235" i="10"/>
  <c r="AA235" i="10"/>
  <c r="Y235" i="10"/>
  <c r="W235" i="10"/>
  <c r="BK235" i="10"/>
  <c r="N235" i="10"/>
  <c r="BI233" i="10"/>
  <c r="BH233" i="10"/>
  <c r="BG233" i="10"/>
  <c r="BF233" i="10"/>
  <c r="BE233" i="10"/>
  <c r="AA233" i="10"/>
  <c r="Y233" i="10"/>
  <c r="W233" i="10"/>
  <c r="BK233" i="10"/>
  <c r="N233" i="10"/>
  <c r="BI231" i="10"/>
  <c r="BH231" i="10"/>
  <c r="BG231" i="10"/>
  <c r="BF231" i="10"/>
  <c r="BE231" i="10"/>
  <c r="AA231" i="10"/>
  <c r="Y231" i="10"/>
  <c r="W231" i="10"/>
  <c r="BK231" i="10"/>
  <c r="N231" i="10"/>
  <c r="BI229" i="10"/>
  <c r="BH229" i="10"/>
  <c r="BG229" i="10"/>
  <c r="BF229" i="10"/>
  <c r="BE229" i="10"/>
  <c r="AA229" i="10"/>
  <c r="Y229" i="10"/>
  <c r="W229" i="10"/>
  <c r="BK229" i="10"/>
  <c r="N229" i="10"/>
  <c r="BI227" i="10"/>
  <c r="BH227" i="10"/>
  <c r="BG227" i="10"/>
  <c r="BF227" i="10"/>
  <c r="BE227" i="10"/>
  <c r="AA227" i="10"/>
  <c r="Y227" i="10"/>
  <c r="W227" i="10"/>
  <c r="BK227" i="10"/>
  <c r="N227" i="10"/>
  <c r="BI225" i="10"/>
  <c r="BH225" i="10"/>
  <c r="BG225" i="10"/>
  <c r="BF225" i="10"/>
  <c r="BE225" i="10"/>
  <c r="AA225" i="10"/>
  <c r="Y225" i="10"/>
  <c r="W225" i="10"/>
  <c r="BK225" i="10"/>
  <c r="N225" i="10"/>
  <c r="BI223" i="10"/>
  <c r="BH223" i="10"/>
  <c r="BG223" i="10"/>
  <c r="BF223" i="10"/>
  <c r="BE223" i="10"/>
  <c r="AA223" i="10"/>
  <c r="Y223" i="10"/>
  <c r="W223" i="10"/>
  <c r="BK223" i="10"/>
  <c r="N223" i="10"/>
  <c r="BI221" i="10"/>
  <c r="BH221" i="10"/>
  <c r="BG221" i="10"/>
  <c r="BF221" i="10"/>
  <c r="BE221" i="10"/>
  <c r="AA221" i="10"/>
  <c r="Y221" i="10"/>
  <c r="W221" i="10"/>
  <c r="BK221" i="10"/>
  <c r="N221" i="10"/>
  <c r="BI219" i="10"/>
  <c r="BH219" i="10"/>
  <c r="BG219" i="10"/>
  <c r="BF219" i="10"/>
  <c r="BE219" i="10"/>
  <c r="AA219" i="10"/>
  <c r="Y219" i="10"/>
  <c r="W219" i="10"/>
  <c r="BK219" i="10"/>
  <c r="N219" i="10"/>
  <c r="BI217" i="10"/>
  <c r="BH217" i="10"/>
  <c r="BG217" i="10"/>
  <c r="BF217" i="10"/>
  <c r="BE217" i="10"/>
  <c r="AA217" i="10"/>
  <c r="Y217" i="10"/>
  <c r="W217" i="10"/>
  <c r="BK217" i="10"/>
  <c r="N217" i="10"/>
  <c r="BI215" i="10"/>
  <c r="BH215" i="10"/>
  <c r="BG215" i="10"/>
  <c r="BF215" i="10"/>
  <c r="BE215" i="10"/>
  <c r="AA215" i="10"/>
  <c r="Y215" i="10"/>
  <c r="W215" i="10"/>
  <c r="BK215" i="10"/>
  <c r="N215" i="10"/>
  <c r="BI213" i="10"/>
  <c r="BH213" i="10"/>
  <c r="BG213" i="10"/>
  <c r="BF213" i="10"/>
  <c r="BE213" i="10"/>
  <c r="AA213" i="10"/>
  <c r="Y213" i="10"/>
  <c r="W213" i="10"/>
  <c r="BK213" i="10"/>
  <c r="N213" i="10"/>
  <c r="BI211" i="10"/>
  <c r="BH211" i="10"/>
  <c r="BG211" i="10"/>
  <c r="BF211" i="10"/>
  <c r="BE211" i="10"/>
  <c r="AA211" i="10"/>
  <c r="Y211" i="10"/>
  <c r="W211" i="10"/>
  <c r="BK211" i="10"/>
  <c r="N211" i="10"/>
  <c r="BI209" i="10"/>
  <c r="BH209" i="10"/>
  <c r="BG209" i="10"/>
  <c r="BF209" i="10"/>
  <c r="BE209" i="10"/>
  <c r="AA209" i="10"/>
  <c r="Y209" i="10"/>
  <c r="W209" i="10"/>
  <c r="BK209" i="10"/>
  <c r="N209" i="10"/>
  <c r="BI207" i="10"/>
  <c r="BH207" i="10"/>
  <c r="BG207" i="10"/>
  <c r="BF207" i="10"/>
  <c r="BE207" i="10"/>
  <c r="AA207" i="10"/>
  <c r="Y207" i="10"/>
  <c r="W207" i="10"/>
  <c r="BK207" i="10"/>
  <c r="N207" i="10"/>
  <c r="BI205" i="10"/>
  <c r="BH205" i="10"/>
  <c r="BG205" i="10"/>
  <c r="BF205" i="10"/>
  <c r="BE205" i="10"/>
  <c r="AA205" i="10"/>
  <c r="Y205" i="10"/>
  <c r="W205" i="10"/>
  <c r="BK205" i="10"/>
  <c r="N205" i="10"/>
  <c r="BI203" i="10"/>
  <c r="BH203" i="10"/>
  <c r="BG203" i="10"/>
  <c r="BF203" i="10"/>
  <c r="BE203" i="10"/>
  <c r="AA203" i="10"/>
  <c r="Y203" i="10"/>
  <c r="W203" i="10"/>
  <c r="BK203" i="10"/>
  <c r="N203" i="10"/>
  <c r="BI201" i="10"/>
  <c r="BH201" i="10"/>
  <c r="BG201" i="10"/>
  <c r="BF201" i="10"/>
  <c r="BE201" i="10"/>
  <c r="AA201" i="10"/>
  <c r="Y201" i="10"/>
  <c r="W201" i="10"/>
  <c r="BK201" i="10"/>
  <c r="N201" i="10"/>
  <c r="BI199" i="10"/>
  <c r="BH199" i="10"/>
  <c r="BG199" i="10"/>
  <c r="BF199" i="10"/>
  <c r="BE199" i="10"/>
  <c r="AA199" i="10"/>
  <c r="Y199" i="10"/>
  <c r="W199" i="10"/>
  <c r="BK199" i="10"/>
  <c r="N199" i="10"/>
  <c r="BI197" i="10"/>
  <c r="BH197" i="10"/>
  <c r="BG197" i="10"/>
  <c r="BF197" i="10"/>
  <c r="BE197" i="10"/>
  <c r="AA197" i="10"/>
  <c r="Y197" i="10"/>
  <c r="W197" i="10"/>
  <c r="BK197" i="10"/>
  <c r="N197" i="10"/>
  <c r="BI195" i="10"/>
  <c r="BH195" i="10"/>
  <c r="BG195" i="10"/>
  <c r="BF195" i="10"/>
  <c r="BE195" i="10"/>
  <c r="AA195" i="10"/>
  <c r="Y195" i="10"/>
  <c r="W195" i="10"/>
  <c r="BK195" i="10"/>
  <c r="N195" i="10"/>
  <c r="BI193" i="10"/>
  <c r="BH193" i="10"/>
  <c r="BG193" i="10"/>
  <c r="BF193" i="10"/>
  <c r="BE193" i="10"/>
  <c r="AA193" i="10"/>
  <c r="Y193" i="10"/>
  <c r="W193" i="10"/>
  <c r="BK193" i="10"/>
  <c r="N193" i="10"/>
  <c r="BI191" i="10"/>
  <c r="BH191" i="10"/>
  <c r="BG191" i="10"/>
  <c r="BF191" i="10"/>
  <c r="BE191" i="10"/>
  <c r="AA191" i="10"/>
  <c r="Y191" i="10"/>
  <c r="W191" i="10"/>
  <c r="BK191" i="10"/>
  <c r="N191" i="10"/>
  <c r="BI189" i="10"/>
  <c r="BH189" i="10"/>
  <c r="BG189" i="10"/>
  <c r="BF189" i="10"/>
  <c r="BE189" i="10"/>
  <c r="AA189" i="10"/>
  <c r="Y189" i="10"/>
  <c r="W189" i="10"/>
  <c r="BK189" i="10"/>
  <c r="N189" i="10"/>
  <c r="BI187" i="10"/>
  <c r="BH187" i="10"/>
  <c r="BG187" i="10"/>
  <c r="BF187" i="10"/>
  <c r="BE187" i="10"/>
  <c r="AA187" i="10"/>
  <c r="Y187" i="10"/>
  <c r="W187" i="10"/>
  <c r="BK187" i="10"/>
  <c r="N187" i="10"/>
  <c r="BI185" i="10"/>
  <c r="BH185" i="10"/>
  <c r="BG185" i="10"/>
  <c r="BF185" i="10"/>
  <c r="BE185" i="10"/>
  <c r="AA185" i="10"/>
  <c r="Y185" i="10"/>
  <c r="W185" i="10"/>
  <c r="BK185" i="10"/>
  <c r="N185" i="10"/>
  <c r="BI183" i="10"/>
  <c r="BH183" i="10"/>
  <c r="BG183" i="10"/>
  <c r="BF183" i="10"/>
  <c r="BE183" i="10"/>
  <c r="AA183" i="10"/>
  <c r="Y183" i="10"/>
  <c r="W183" i="10"/>
  <c r="BK183" i="10"/>
  <c r="N183" i="10"/>
  <c r="BI181" i="10"/>
  <c r="BH181" i="10"/>
  <c r="BG181" i="10"/>
  <c r="BF181" i="10"/>
  <c r="BE181" i="10"/>
  <c r="AA181" i="10"/>
  <c r="Y181" i="10"/>
  <c r="W181" i="10"/>
  <c r="BK181" i="10"/>
  <c r="N181" i="10"/>
  <c r="BI179" i="10"/>
  <c r="BH179" i="10"/>
  <c r="BG179" i="10"/>
  <c r="BF179" i="10"/>
  <c r="BE179" i="10"/>
  <c r="AA179" i="10"/>
  <c r="Y179" i="10"/>
  <c r="W179" i="10"/>
  <c r="BK179" i="10"/>
  <c r="N179" i="10"/>
  <c r="BI177" i="10"/>
  <c r="BH177" i="10"/>
  <c r="BG177" i="10"/>
  <c r="BF177" i="10"/>
  <c r="BE177" i="10"/>
  <c r="AA177" i="10"/>
  <c r="Y177" i="10"/>
  <c r="W177" i="10"/>
  <c r="BK177" i="10"/>
  <c r="N177" i="10"/>
  <c r="BI175" i="10"/>
  <c r="BH175" i="10"/>
  <c r="BG175" i="10"/>
  <c r="BF175" i="10"/>
  <c r="BE175" i="10"/>
  <c r="AA175" i="10"/>
  <c r="Y175" i="10"/>
  <c r="W175" i="10"/>
  <c r="BK175" i="10"/>
  <c r="N175" i="10"/>
  <c r="BI173" i="10"/>
  <c r="BH173" i="10"/>
  <c r="BG173" i="10"/>
  <c r="BF173" i="10"/>
  <c r="BE173" i="10"/>
  <c r="AA173" i="10"/>
  <c r="Y173" i="10"/>
  <c r="W173" i="10"/>
  <c r="BK173" i="10"/>
  <c r="N173" i="10"/>
  <c r="BI171" i="10"/>
  <c r="BH171" i="10"/>
  <c r="BG171" i="10"/>
  <c r="BF171" i="10"/>
  <c r="BE171" i="10"/>
  <c r="AA171" i="10"/>
  <c r="Y171" i="10"/>
  <c r="W171" i="10"/>
  <c r="BK171" i="10"/>
  <c r="N171" i="10"/>
  <c r="BI169" i="10"/>
  <c r="BH169" i="10"/>
  <c r="BG169" i="10"/>
  <c r="BF169" i="10"/>
  <c r="BE169" i="10"/>
  <c r="AA169" i="10"/>
  <c r="Y169" i="10"/>
  <c r="W169" i="10"/>
  <c r="BK169" i="10"/>
  <c r="N169" i="10"/>
  <c r="BI167" i="10"/>
  <c r="BH167" i="10"/>
  <c r="BG167" i="10"/>
  <c r="BF167" i="10"/>
  <c r="BE167" i="10"/>
  <c r="AA167" i="10"/>
  <c r="AA166" i="10" s="1"/>
  <c r="Y167" i="10"/>
  <c r="Y166" i="10" s="1"/>
  <c r="W167" i="10"/>
  <c r="W166" i="10" s="1"/>
  <c r="BK167" i="10"/>
  <c r="BK166" i="10" s="1"/>
  <c r="N166" i="10" s="1"/>
  <c r="N90" i="10" s="1"/>
  <c r="N167" i="10"/>
  <c r="BI164" i="10"/>
  <c r="BH164" i="10"/>
  <c r="BG164" i="10"/>
  <c r="BF164" i="10"/>
  <c r="AA164" i="10"/>
  <c r="Y164" i="10"/>
  <c r="W164" i="10"/>
  <c r="BK164" i="10"/>
  <c r="N164" i="10"/>
  <c r="BE164" i="10" s="1"/>
  <c r="BI163" i="10"/>
  <c r="BH163" i="10"/>
  <c r="BG163" i="10"/>
  <c r="BF163" i="10"/>
  <c r="AA163" i="10"/>
  <c r="Y163" i="10"/>
  <c r="W163" i="10"/>
  <c r="BK163" i="10"/>
  <c r="N163" i="10"/>
  <c r="BE163" i="10" s="1"/>
  <c r="BI162" i="10"/>
  <c r="BH162" i="10"/>
  <c r="BG162" i="10"/>
  <c r="BF162" i="10"/>
  <c r="AA162" i="10"/>
  <c r="Y162" i="10"/>
  <c r="W162" i="10"/>
  <c r="BK162" i="10"/>
  <c r="N162" i="10"/>
  <c r="BE162" i="10" s="1"/>
  <c r="BI160" i="10"/>
  <c r="BH160" i="10"/>
  <c r="BG160" i="10"/>
  <c r="BF160" i="10"/>
  <c r="AA160" i="10"/>
  <c r="Y160" i="10"/>
  <c r="W160" i="10"/>
  <c r="BK160" i="10"/>
  <c r="N160" i="10"/>
  <c r="BE160" i="10" s="1"/>
  <c r="BI158" i="10"/>
  <c r="BH158" i="10"/>
  <c r="BG158" i="10"/>
  <c r="BF158" i="10"/>
  <c r="AA158" i="10"/>
  <c r="Y158" i="10"/>
  <c r="W158" i="10"/>
  <c r="BK158" i="10"/>
  <c r="N158" i="10"/>
  <c r="BE158" i="10" s="1"/>
  <c r="BI157" i="10"/>
  <c r="BH157" i="10"/>
  <c r="BG157" i="10"/>
  <c r="BF157" i="10"/>
  <c r="AA157" i="10"/>
  <c r="Y157" i="10"/>
  <c r="W157" i="10"/>
  <c r="BK157" i="10"/>
  <c r="N157" i="10"/>
  <c r="BE157" i="10" s="1"/>
  <c r="BI156" i="10"/>
  <c r="BH156" i="10"/>
  <c r="BG156" i="10"/>
  <c r="BF156" i="10"/>
  <c r="AA156" i="10"/>
  <c r="Y156" i="10"/>
  <c r="W156" i="10"/>
  <c r="BK156" i="10"/>
  <c r="N156" i="10"/>
  <c r="BE156" i="10" s="1"/>
  <c r="BI155" i="10"/>
  <c r="BH155" i="10"/>
  <c r="BG155" i="10"/>
  <c r="BF155" i="10"/>
  <c r="AA155" i="10"/>
  <c r="Y155" i="10"/>
  <c r="W155" i="10"/>
  <c r="BK155" i="10"/>
  <c r="N155" i="10"/>
  <c r="BE155" i="10" s="1"/>
  <c r="BI154" i="10"/>
  <c r="BH154" i="10"/>
  <c r="BG154" i="10"/>
  <c r="BF154" i="10"/>
  <c r="AA154" i="10"/>
  <c r="Y154" i="10"/>
  <c r="W154" i="10"/>
  <c r="BK154" i="10"/>
  <c r="N154" i="10"/>
  <c r="BE154" i="10" s="1"/>
  <c r="BI152" i="10"/>
  <c r="BH152" i="10"/>
  <c r="BG152" i="10"/>
  <c r="BF152" i="10"/>
  <c r="AA152" i="10"/>
  <c r="Y152" i="10"/>
  <c r="W152" i="10"/>
  <c r="BK152" i="10"/>
  <c r="N152" i="10"/>
  <c r="BE152" i="10" s="1"/>
  <c r="BI151" i="10"/>
  <c r="BH151" i="10"/>
  <c r="BG151" i="10"/>
  <c r="BF151" i="10"/>
  <c r="AA151" i="10"/>
  <c r="Y151" i="10"/>
  <c r="W151" i="10"/>
  <c r="BK151" i="10"/>
  <c r="N151" i="10"/>
  <c r="BE151" i="10" s="1"/>
  <c r="BI150" i="10"/>
  <c r="BH150" i="10"/>
  <c r="BG150" i="10"/>
  <c r="BF150" i="10"/>
  <c r="AA150" i="10"/>
  <c r="Y150" i="10"/>
  <c r="W150" i="10"/>
  <c r="BK150" i="10"/>
  <c r="N150" i="10"/>
  <c r="BE150" i="10" s="1"/>
  <c r="BI148" i="10"/>
  <c r="BH148" i="10"/>
  <c r="BG148" i="10"/>
  <c r="BF148" i="10"/>
  <c r="AA148" i="10"/>
  <c r="Y148" i="10"/>
  <c r="W148" i="10"/>
  <c r="BK148" i="10"/>
  <c r="N148" i="10"/>
  <c r="BE148" i="10" s="1"/>
  <c r="BI146" i="10"/>
  <c r="BH146" i="10"/>
  <c r="BG146" i="10"/>
  <c r="BF146" i="10"/>
  <c r="AA146" i="10"/>
  <c r="Y146" i="10"/>
  <c r="W146" i="10"/>
  <c r="BK146" i="10"/>
  <c r="N146" i="10"/>
  <c r="BE146" i="10" s="1"/>
  <c r="BI144" i="10"/>
  <c r="BH144" i="10"/>
  <c r="BG144" i="10"/>
  <c r="BF144" i="10"/>
  <c r="AA144" i="10"/>
  <c r="Y144" i="10"/>
  <c r="W144" i="10"/>
  <c r="BK144" i="10"/>
  <c r="N144" i="10"/>
  <c r="BE144" i="10" s="1"/>
  <c r="BI142" i="10"/>
  <c r="BH142" i="10"/>
  <c r="BG142" i="10"/>
  <c r="BF142" i="10"/>
  <c r="AA142" i="10"/>
  <c r="Y142" i="10"/>
  <c r="W142" i="10"/>
  <c r="BK142" i="10"/>
  <c r="N142" i="10"/>
  <c r="BE142" i="10" s="1"/>
  <c r="BI140" i="10"/>
  <c r="BH140" i="10"/>
  <c r="BG140" i="10"/>
  <c r="BF140" i="10"/>
  <c r="BE140" i="10"/>
  <c r="AA140" i="10"/>
  <c r="Y140" i="10"/>
  <c r="W140" i="10"/>
  <c r="BK140" i="10"/>
  <c r="N140" i="10"/>
  <c r="BI138" i="10"/>
  <c r="BH138" i="10"/>
  <c r="BG138" i="10"/>
  <c r="BF138" i="10"/>
  <c r="BE138" i="10"/>
  <c r="AA138" i="10"/>
  <c r="Y138" i="10"/>
  <c r="W138" i="10"/>
  <c r="BK138" i="10"/>
  <c r="N138" i="10"/>
  <c r="BI136" i="10"/>
  <c r="BH136" i="10"/>
  <c r="BG136" i="10"/>
  <c r="BF136" i="10"/>
  <c r="BE136" i="10"/>
  <c r="AA136" i="10"/>
  <c r="Y136" i="10"/>
  <c r="W136" i="10"/>
  <c r="BK136" i="10"/>
  <c r="N136" i="10"/>
  <c r="BI134" i="10"/>
  <c r="BH134" i="10"/>
  <c r="BG134" i="10"/>
  <c r="BF134" i="10"/>
  <c r="BE134" i="10"/>
  <c r="AA134" i="10"/>
  <c r="Y134" i="10"/>
  <c r="W134" i="10"/>
  <c r="BK134" i="10"/>
  <c r="N134" i="10"/>
  <c r="BI132" i="10"/>
  <c r="BH132" i="10"/>
  <c r="BG132" i="10"/>
  <c r="BF132" i="10"/>
  <c r="BE132" i="10"/>
  <c r="AA132" i="10"/>
  <c r="Y132" i="10"/>
  <c r="W132" i="10"/>
  <c r="BK132" i="10"/>
  <c r="N132" i="10"/>
  <c r="BI130" i="10"/>
  <c r="BH130" i="10"/>
  <c r="BG130" i="10"/>
  <c r="BF130" i="10"/>
  <c r="BE130" i="10"/>
  <c r="AA130" i="10"/>
  <c r="Y130" i="10"/>
  <c r="W130" i="10"/>
  <c r="BK130" i="10"/>
  <c r="N130" i="10"/>
  <c r="BI128" i="10"/>
  <c r="BH128" i="10"/>
  <c r="BG128" i="10"/>
  <c r="BF128" i="10"/>
  <c r="BE128" i="10"/>
  <c r="AA128" i="10"/>
  <c r="Y128" i="10"/>
  <c r="W128" i="10"/>
  <c r="BK128" i="10"/>
  <c r="N128" i="10"/>
  <c r="BI126" i="10"/>
  <c r="BH126" i="10"/>
  <c r="BG126" i="10"/>
  <c r="BF126" i="10"/>
  <c r="BE126" i="10"/>
  <c r="AA126" i="10"/>
  <c r="Y126" i="10"/>
  <c r="W126" i="10"/>
  <c r="BK126" i="10"/>
  <c r="N126" i="10"/>
  <c r="BI124" i="10"/>
  <c r="BH124" i="10"/>
  <c r="BG124" i="10"/>
  <c r="BF124" i="10"/>
  <c r="BE124" i="10"/>
  <c r="AA124" i="10"/>
  <c r="Y124" i="10"/>
  <c r="W124" i="10"/>
  <c r="BK124" i="10"/>
  <c r="N124" i="10"/>
  <c r="BI122" i="10"/>
  <c r="BH122" i="10"/>
  <c r="BG122" i="10"/>
  <c r="BF122" i="10"/>
  <c r="BE122" i="10"/>
  <c r="AA122" i="10"/>
  <c r="Y122" i="10"/>
  <c r="W122" i="10"/>
  <c r="BK122" i="10"/>
  <c r="N122" i="10"/>
  <c r="BI120" i="10"/>
  <c r="BH120" i="10"/>
  <c r="BG120" i="10"/>
  <c r="BF120" i="10"/>
  <c r="BE120" i="10"/>
  <c r="AA120" i="10"/>
  <c r="Y120" i="10"/>
  <c r="W120" i="10"/>
  <c r="BK120" i="10"/>
  <c r="N120" i="10"/>
  <c r="BI118" i="10"/>
  <c r="BH118" i="10"/>
  <c r="BG118" i="10"/>
  <c r="BF118" i="10"/>
  <c r="BE118" i="10"/>
  <c r="AA118" i="10"/>
  <c r="Y118" i="10"/>
  <c r="W118" i="10"/>
  <c r="BK118" i="10"/>
  <c r="N118" i="10"/>
  <c r="BI116" i="10"/>
  <c r="H36" i="10" s="1"/>
  <c r="BD96" i="1" s="1"/>
  <c r="BH116" i="10"/>
  <c r="H35" i="10" s="1"/>
  <c r="BC96" i="1" s="1"/>
  <c r="BG116" i="10"/>
  <c r="H34" i="10" s="1"/>
  <c r="BB96" i="1" s="1"/>
  <c r="BF116" i="10"/>
  <c r="M33" i="10" s="1"/>
  <c r="AW96" i="1" s="1"/>
  <c r="AA116" i="10"/>
  <c r="AA115" i="10" s="1"/>
  <c r="AA114" i="10" s="1"/>
  <c r="Y116" i="10"/>
  <c r="W116" i="10"/>
  <c r="W115" i="10" s="1"/>
  <c r="W114" i="10" s="1"/>
  <c r="AU96" i="1" s="1"/>
  <c r="BK116" i="10"/>
  <c r="N116" i="10"/>
  <c r="BE116" i="10" s="1"/>
  <c r="M111" i="10"/>
  <c r="M110" i="10"/>
  <c r="F110" i="10"/>
  <c r="F108" i="10"/>
  <c r="F106" i="10"/>
  <c r="M28" i="10"/>
  <c r="AS96" i="1" s="1"/>
  <c r="M84" i="10"/>
  <c r="M83" i="10"/>
  <c r="F83" i="10"/>
  <c r="F81" i="10"/>
  <c r="F79" i="10"/>
  <c r="O15" i="10"/>
  <c r="E15" i="10"/>
  <c r="F111" i="10" s="1"/>
  <c r="O14" i="10"/>
  <c r="O9" i="10"/>
  <c r="M81" i="10" s="1"/>
  <c r="F6" i="10"/>
  <c r="F105" i="10" s="1"/>
  <c r="AY95" i="1"/>
  <c r="AX95" i="1"/>
  <c r="BI2094" i="9"/>
  <c r="BH2094" i="9"/>
  <c r="BG2094" i="9"/>
  <c r="BF2094" i="9"/>
  <c r="AA2094" i="9"/>
  <c r="Y2094" i="9"/>
  <c r="W2094" i="9"/>
  <c r="BK2094" i="9"/>
  <c r="N2094" i="9"/>
  <c r="BE2094" i="9" s="1"/>
  <c r="BI2092" i="9"/>
  <c r="BH2092" i="9"/>
  <c r="BG2092" i="9"/>
  <c r="BF2092" i="9"/>
  <c r="AA2092" i="9"/>
  <c r="Y2092" i="9"/>
  <c r="W2092" i="9"/>
  <c r="BK2092" i="9"/>
  <c r="N2092" i="9"/>
  <c r="BE2092" i="9" s="1"/>
  <c r="BI2090" i="9"/>
  <c r="BH2090" i="9"/>
  <c r="BG2090" i="9"/>
  <c r="BF2090" i="9"/>
  <c r="AA2090" i="9"/>
  <c r="Y2090" i="9"/>
  <c r="W2090" i="9"/>
  <c r="BK2090" i="9"/>
  <c r="N2090" i="9"/>
  <c r="BE2090" i="9" s="1"/>
  <c r="BI2088" i="9"/>
  <c r="BH2088" i="9"/>
  <c r="BG2088" i="9"/>
  <c r="BF2088" i="9"/>
  <c r="AA2088" i="9"/>
  <c r="Y2088" i="9"/>
  <c r="W2088" i="9"/>
  <c r="BK2088" i="9"/>
  <c r="N2088" i="9"/>
  <c r="BE2088" i="9" s="1"/>
  <c r="BI2086" i="9"/>
  <c r="BH2086" i="9"/>
  <c r="BG2086" i="9"/>
  <c r="BF2086" i="9"/>
  <c r="AA2086" i="9"/>
  <c r="Y2086" i="9"/>
  <c r="W2086" i="9"/>
  <c r="BK2086" i="9"/>
  <c r="N2086" i="9"/>
  <c r="BE2086" i="9" s="1"/>
  <c r="BI2084" i="9"/>
  <c r="BH2084" i="9"/>
  <c r="BG2084" i="9"/>
  <c r="BF2084" i="9"/>
  <c r="AA2084" i="9"/>
  <c r="Y2084" i="9"/>
  <c r="W2084" i="9"/>
  <c r="BK2084" i="9"/>
  <c r="N2084" i="9"/>
  <c r="BE2084" i="9" s="1"/>
  <c r="BI2082" i="9"/>
  <c r="BH2082" i="9"/>
  <c r="BG2082" i="9"/>
  <c r="BF2082" i="9"/>
  <c r="AA2082" i="9"/>
  <c r="Y2082" i="9"/>
  <c r="W2082" i="9"/>
  <c r="BK2082" i="9"/>
  <c r="N2082" i="9"/>
  <c r="BE2082" i="9" s="1"/>
  <c r="BI2080" i="9"/>
  <c r="BH2080" i="9"/>
  <c r="BG2080" i="9"/>
  <c r="BF2080" i="9"/>
  <c r="AA2080" i="9"/>
  <c r="Y2080" i="9"/>
  <c r="W2080" i="9"/>
  <c r="BK2080" i="9"/>
  <c r="N2080" i="9"/>
  <c r="BE2080" i="9" s="1"/>
  <c r="BI2078" i="9"/>
  <c r="BH2078" i="9"/>
  <c r="BG2078" i="9"/>
  <c r="BF2078" i="9"/>
  <c r="AA2078" i="9"/>
  <c r="Y2078" i="9"/>
  <c r="W2078" i="9"/>
  <c r="BK2078" i="9"/>
  <c r="N2078" i="9"/>
  <c r="BE2078" i="9" s="1"/>
  <c r="BI2076" i="9"/>
  <c r="BH2076" i="9"/>
  <c r="BG2076" i="9"/>
  <c r="BF2076" i="9"/>
  <c r="AA2076" i="9"/>
  <c r="Y2076" i="9"/>
  <c r="W2076" i="9"/>
  <c r="BK2076" i="9"/>
  <c r="N2076" i="9"/>
  <c r="BE2076" i="9" s="1"/>
  <c r="BI2074" i="9"/>
  <c r="BH2074" i="9"/>
  <c r="BG2074" i="9"/>
  <c r="BF2074" i="9"/>
  <c r="AA2074" i="9"/>
  <c r="Y2074" i="9"/>
  <c r="W2074" i="9"/>
  <c r="BK2074" i="9"/>
  <c r="N2074" i="9"/>
  <c r="BE2074" i="9" s="1"/>
  <c r="BI2072" i="9"/>
  <c r="BH2072" i="9"/>
  <c r="BG2072" i="9"/>
  <c r="BF2072" i="9"/>
  <c r="AA2072" i="9"/>
  <c r="Y2072" i="9"/>
  <c r="W2072" i="9"/>
  <c r="BK2072" i="9"/>
  <c r="N2072" i="9"/>
  <c r="BE2072" i="9" s="1"/>
  <c r="BI2070" i="9"/>
  <c r="BH2070" i="9"/>
  <c r="BG2070" i="9"/>
  <c r="BF2070" i="9"/>
  <c r="AA2070" i="9"/>
  <c r="Y2070" i="9"/>
  <c r="W2070" i="9"/>
  <c r="BK2070" i="9"/>
  <c r="N2070" i="9"/>
  <c r="BE2070" i="9" s="1"/>
  <c r="BI2068" i="9"/>
  <c r="BH2068" i="9"/>
  <c r="BG2068" i="9"/>
  <c r="BF2068" i="9"/>
  <c r="AA2068" i="9"/>
  <c r="Y2068" i="9"/>
  <c r="W2068" i="9"/>
  <c r="BK2068" i="9"/>
  <c r="N2068" i="9"/>
  <c r="BE2068" i="9" s="1"/>
  <c r="BI2066" i="9"/>
  <c r="BH2066" i="9"/>
  <c r="BG2066" i="9"/>
  <c r="BF2066" i="9"/>
  <c r="AA2066" i="9"/>
  <c r="Y2066" i="9"/>
  <c r="W2066" i="9"/>
  <c r="BK2066" i="9"/>
  <c r="N2066" i="9"/>
  <c r="BE2066" i="9" s="1"/>
  <c r="BI2064" i="9"/>
  <c r="BH2064" i="9"/>
  <c r="BG2064" i="9"/>
  <c r="BF2064" i="9"/>
  <c r="AA2064" i="9"/>
  <c r="Y2064" i="9"/>
  <c r="W2064" i="9"/>
  <c r="BK2064" i="9"/>
  <c r="N2064" i="9"/>
  <c r="BE2064" i="9" s="1"/>
  <c r="BI2062" i="9"/>
  <c r="BH2062" i="9"/>
  <c r="BG2062" i="9"/>
  <c r="BF2062" i="9"/>
  <c r="AA2062" i="9"/>
  <c r="Y2062" i="9"/>
  <c r="W2062" i="9"/>
  <c r="BK2062" i="9"/>
  <c r="N2062" i="9"/>
  <c r="BE2062" i="9" s="1"/>
  <c r="BI2060" i="9"/>
  <c r="BH2060" i="9"/>
  <c r="BG2060" i="9"/>
  <c r="BF2060" i="9"/>
  <c r="AA2060" i="9"/>
  <c r="Y2060" i="9"/>
  <c r="W2060" i="9"/>
  <c r="BK2060" i="9"/>
  <c r="N2060" i="9"/>
  <c r="BE2060" i="9" s="1"/>
  <c r="BI2058" i="9"/>
  <c r="BH2058" i="9"/>
  <c r="BG2058" i="9"/>
  <c r="BF2058" i="9"/>
  <c r="AA2058" i="9"/>
  <c r="Y2058" i="9"/>
  <c r="W2058" i="9"/>
  <c r="BK2058" i="9"/>
  <c r="N2058" i="9"/>
  <c r="BE2058" i="9" s="1"/>
  <c r="BI2056" i="9"/>
  <c r="BH2056" i="9"/>
  <c r="BG2056" i="9"/>
  <c r="BF2056" i="9"/>
  <c r="AA2056" i="9"/>
  <c r="Y2056" i="9"/>
  <c r="W2056" i="9"/>
  <c r="BK2056" i="9"/>
  <c r="N2056" i="9"/>
  <c r="BE2056" i="9" s="1"/>
  <c r="BI2054" i="9"/>
  <c r="BH2054" i="9"/>
  <c r="BG2054" i="9"/>
  <c r="BF2054" i="9"/>
  <c r="AA2054" i="9"/>
  <c r="Y2054" i="9"/>
  <c r="W2054" i="9"/>
  <c r="BK2054" i="9"/>
  <c r="N2054" i="9"/>
  <c r="BE2054" i="9" s="1"/>
  <c r="BI2052" i="9"/>
  <c r="BH2052" i="9"/>
  <c r="BG2052" i="9"/>
  <c r="BF2052" i="9"/>
  <c r="AA2052" i="9"/>
  <c r="Y2052" i="9"/>
  <c r="W2052" i="9"/>
  <c r="BK2052" i="9"/>
  <c r="N2052" i="9"/>
  <c r="BE2052" i="9" s="1"/>
  <c r="BI2050" i="9"/>
  <c r="BH2050" i="9"/>
  <c r="BG2050" i="9"/>
  <c r="BF2050" i="9"/>
  <c r="AA2050" i="9"/>
  <c r="Y2050" i="9"/>
  <c r="W2050" i="9"/>
  <c r="BK2050" i="9"/>
  <c r="N2050" i="9"/>
  <c r="BE2050" i="9" s="1"/>
  <c r="BI2048" i="9"/>
  <c r="BH2048" i="9"/>
  <c r="BG2048" i="9"/>
  <c r="BF2048" i="9"/>
  <c r="AA2048" i="9"/>
  <c r="Y2048" i="9"/>
  <c r="W2048" i="9"/>
  <c r="BK2048" i="9"/>
  <c r="N2048" i="9"/>
  <c r="BE2048" i="9" s="1"/>
  <c r="BI2046" i="9"/>
  <c r="BH2046" i="9"/>
  <c r="BG2046" i="9"/>
  <c r="BF2046" i="9"/>
  <c r="AA2046" i="9"/>
  <c r="Y2046" i="9"/>
  <c r="W2046" i="9"/>
  <c r="BK2046" i="9"/>
  <c r="N2046" i="9"/>
  <c r="BE2046" i="9" s="1"/>
  <c r="BI2044" i="9"/>
  <c r="BH2044" i="9"/>
  <c r="BG2044" i="9"/>
  <c r="BF2044" i="9"/>
  <c r="AA2044" i="9"/>
  <c r="Y2044" i="9"/>
  <c r="W2044" i="9"/>
  <c r="BK2044" i="9"/>
  <c r="N2044" i="9"/>
  <c r="BE2044" i="9" s="1"/>
  <c r="BI2042" i="9"/>
  <c r="BH2042" i="9"/>
  <c r="BG2042" i="9"/>
  <c r="BF2042" i="9"/>
  <c r="AA2042" i="9"/>
  <c r="Y2042" i="9"/>
  <c r="W2042" i="9"/>
  <c r="BK2042" i="9"/>
  <c r="N2042" i="9"/>
  <c r="BE2042" i="9" s="1"/>
  <c r="BI2040" i="9"/>
  <c r="BH2040" i="9"/>
  <c r="BG2040" i="9"/>
  <c r="BF2040" i="9"/>
  <c r="BE2040" i="9"/>
  <c r="AA2040" i="9"/>
  <c r="Y2040" i="9"/>
  <c r="W2040" i="9"/>
  <c r="BK2040" i="9"/>
  <c r="N2040" i="9"/>
  <c r="BI2038" i="9"/>
  <c r="BH2038" i="9"/>
  <c r="BG2038" i="9"/>
  <c r="BF2038" i="9"/>
  <c r="BE2038" i="9"/>
  <c r="AA2038" i="9"/>
  <c r="Y2038" i="9"/>
  <c r="W2038" i="9"/>
  <c r="BK2038" i="9"/>
  <c r="N2038" i="9"/>
  <c r="BI2036" i="9"/>
  <c r="BH2036" i="9"/>
  <c r="BG2036" i="9"/>
  <c r="BF2036" i="9"/>
  <c r="BE2036" i="9"/>
  <c r="AA2036" i="9"/>
  <c r="Y2036" i="9"/>
  <c r="W2036" i="9"/>
  <c r="BK2036" i="9"/>
  <c r="N2036" i="9"/>
  <c r="BI2034" i="9"/>
  <c r="BH2034" i="9"/>
  <c r="BG2034" i="9"/>
  <c r="BF2034" i="9"/>
  <c r="BE2034" i="9"/>
  <c r="AA2034" i="9"/>
  <c r="Y2034" i="9"/>
  <c r="W2034" i="9"/>
  <c r="BK2034" i="9"/>
  <c r="N2034" i="9"/>
  <c r="BI2032" i="9"/>
  <c r="BH2032" i="9"/>
  <c r="BG2032" i="9"/>
  <c r="BF2032" i="9"/>
  <c r="BE2032" i="9"/>
  <c r="AA2032" i="9"/>
  <c r="Y2032" i="9"/>
  <c r="W2032" i="9"/>
  <c r="BK2032" i="9"/>
  <c r="N2032" i="9"/>
  <c r="BI2030" i="9"/>
  <c r="BH2030" i="9"/>
  <c r="BG2030" i="9"/>
  <c r="BF2030" i="9"/>
  <c r="BE2030" i="9"/>
  <c r="AA2030" i="9"/>
  <c r="Y2030" i="9"/>
  <c r="W2030" i="9"/>
  <c r="BK2030" i="9"/>
  <c r="N2030" i="9"/>
  <c r="BI2028" i="9"/>
  <c r="BH2028" i="9"/>
  <c r="BG2028" i="9"/>
  <c r="BF2028" i="9"/>
  <c r="BE2028" i="9"/>
  <c r="AA2028" i="9"/>
  <c r="Y2028" i="9"/>
  <c r="W2028" i="9"/>
  <c r="BK2028" i="9"/>
  <c r="N2028" i="9"/>
  <c r="BI2026" i="9"/>
  <c r="BH2026" i="9"/>
  <c r="BG2026" i="9"/>
  <c r="BF2026" i="9"/>
  <c r="BE2026" i="9"/>
  <c r="AA2026" i="9"/>
  <c r="Y2026" i="9"/>
  <c r="W2026" i="9"/>
  <c r="BK2026" i="9"/>
  <c r="N2026" i="9"/>
  <c r="BI2024" i="9"/>
  <c r="BH2024" i="9"/>
  <c r="BG2024" i="9"/>
  <c r="BF2024" i="9"/>
  <c r="BE2024" i="9"/>
  <c r="AA2024" i="9"/>
  <c r="Y2024" i="9"/>
  <c r="W2024" i="9"/>
  <c r="BK2024" i="9"/>
  <c r="N2024" i="9"/>
  <c r="BI2022" i="9"/>
  <c r="BH2022" i="9"/>
  <c r="BG2022" i="9"/>
  <c r="BF2022" i="9"/>
  <c r="BE2022" i="9"/>
  <c r="AA2022" i="9"/>
  <c r="Y2022" i="9"/>
  <c r="W2022" i="9"/>
  <c r="BK2022" i="9"/>
  <c r="N2022" i="9"/>
  <c r="BI2020" i="9"/>
  <c r="BH2020" i="9"/>
  <c r="BG2020" i="9"/>
  <c r="BF2020" i="9"/>
  <c r="BE2020" i="9"/>
  <c r="AA2020" i="9"/>
  <c r="Y2020" i="9"/>
  <c r="W2020" i="9"/>
  <c r="BK2020" i="9"/>
  <c r="N2020" i="9"/>
  <c r="BI2018" i="9"/>
  <c r="BH2018" i="9"/>
  <c r="BG2018" i="9"/>
  <c r="BF2018" i="9"/>
  <c r="BE2018" i="9"/>
  <c r="AA2018" i="9"/>
  <c r="Y2018" i="9"/>
  <c r="W2018" i="9"/>
  <c r="BK2018" i="9"/>
  <c r="N2018" i="9"/>
  <c r="BI2016" i="9"/>
  <c r="BH2016" i="9"/>
  <c r="BG2016" i="9"/>
  <c r="BF2016" i="9"/>
  <c r="BE2016" i="9"/>
  <c r="AA2016" i="9"/>
  <c r="Y2016" i="9"/>
  <c r="W2016" i="9"/>
  <c r="BK2016" i="9"/>
  <c r="N2016" i="9"/>
  <c r="BI2014" i="9"/>
  <c r="BH2014" i="9"/>
  <c r="BG2014" i="9"/>
  <c r="BF2014" i="9"/>
  <c r="BE2014" i="9"/>
  <c r="AA2014" i="9"/>
  <c r="Y2014" i="9"/>
  <c r="W2014" i="9"/>
  <c r="BK2014" i="9"/>
  <c r="N2014" i="9"/>
  <c r="BI2012" i="9"/>
  <c r="BH2012" i="9"/>
  <c r="BG2012" i="9"/>
  <c r="BF2012" i="9"/>
  <c r="BE2012" i="9"/>
  <c r="AA2012" i="9"/>
  <c r="Y2012" i="9"/>
  <c r="W2012" i="9"/>
  <c r="BK2012" i="9"/>
  <c r="N2012" i="9"/>
  <c r="BI2010" i="9"/>
  <c r="BH2010" i="9"/>
  <c r="BG2010" i="9"/>
  <c r="BF2010" i="9"/>
  <c r="BE2010" i="9"/>
  <c r="AA2010" i="9"/>
  <c r="Y2010" i="9"/>
  <c r="W2010" i="9"/>
  <c r="BK2010" i="9"/>
  <c r="N2010" i="9"/>
  <c r="BI2008" i="9"/>
  <c r="BH2008" i="9"/>
  <c r="BG2008" i="9"/>
  <c r="BF2008" i="9"/>
  <c r="BE2008" i="9"/>
  <c r="AA2008" i="9"/>
  <c r="Y2008" i="9"/>
  <c r="W2008" i="9"/>
  <c r="BK2008" i="9"/>
  <c r="N2008" i="9"/>
  <c r="BI2006" i="9"/>
  <c r="BH2006" i="9"/>
  <c r="BG2006" i="9"/>
  <c r="BF2006" i="9"/>
  <c r="BE2006" i="9"/>
  <c r="AA2006" i="9"/>
  <c r="Y2006" i="9"/>
  <c r="W2006" i="9"/>
  <c r="BK2006" i="9"/>
  <c r="N2006" i="9"/>
  <c r="BI2004" i="9"/>
  <c r="BH2004" i="9"/>
  <c r="BG2004" i="9"/>
  <c r="BF2004" i="9"/>
  <c r="BE2004" i="9"/>
  <c r="AA2004" i="9"/>
  <c r="Y2004" i="9"/>
  <c r="W2004" i="9"/>
  <c r="BK2004" i="9"/>
  <c r="N2004" i="9"/>
  <c r="BI2002" i="9"/>
  <c r="BH2002" i="9"/>
  <c r="BG2002" i="9"/>
  <c r="BF2002" i="9"/>
  <c r="BE2002" i="9"/>
  <c r="AA2002" i="9"/>
  <c r="Y2002" i="9"/>
  <c r="W2002" i="9"/>
  <c r="BK2002" i="9"/>
  <c r="N2002" i="9"/>
  <c r="BI2000" i="9"/>
  <c r="BH2000" i="9"/>
  <c r="BG2000" i="9"/>
  <c r="BF2000" i="9"/>
  <c r="BE2000" i="9"/>
  <c r="AA2000" i="9"/>
  <c r="Y2000" i="9"/>
  <c r="W2000" i="9"/>
  <c r="BK2000" i="9"/>
  <c r="N2000" i="9"/>
  <c r="BI1998" i="9"/>
  <c r="BH1998" i="9"/>
  <c r="BG1998" i="9"/>
  <c r="BF1998" i="9"/>
  <c r="BE1998" i="9"/>
  <c r="AA1998" i="9"/>
  <c r="Y1998" i="9"/>
  <c r="W1998" i="9"/>
  <c r="BK1998" i="9"/>
  <c r="N1998" i="9"/>
  <c r="BI1996" i="9"/>
  <c r="BH1996" i="9"/>
  <c r="BG1996" i="9"/>
  <c r="BF1996" i="9"/>
  <c r="BE1996" i="9"/>
  <c r="AA1996" i="9"/>
  <c r="Y1996" i="9"/>
  <c r="W1996" i="9"/>
  <c r="BK1996" i="9"/>
  <c r="N1996" i="9"/>
  <c r="BI1994" i="9"/>
  <c r="BH1994" i="9"/>
  <c r="BG1994" i="9"/>
  <c r="BF1994" i="9"/>
  <c r="BE1994" i="9"/>
  <c r="AA1994" i="9"/>
  <c r="Y1994" i="9"/>
  <c r="W1994" i="9"/>
  <c r="BK1994" i="9"/>
  <c r="N1994" i="9"/>
  <c r="BI1992" i="9"/>
  <c r="BH1992" i="9"/>
  <c r="BG1992" i="9"/>
  <c r="BF1992" i="9"/>
  <c r="BE1992" i="9"/>
  <c r="AA1992" i="9"/>
  <c r="Y1992" i="9"/>
  <c r="W1992" i="9"/>
  <c r="BK1992" i="9"/>
  <c r="N1992" i="9"/>
  <c r="BI1990" i="9"/>
  <c r="BH1990" i="9"/>
  <c r="BG1990" i="9"/>
  <c r="BF1990" i="9"/>
  <c r="BE1990" i="9"/>
  <c r="AA1990" i="9"/>
  <c r="Y1990" i="9"/>
  <c r="W1990" i="9"/>
  <c r="BK1990" i="9"/>
  <c r="N1990" i="9"/>
  <c r="BI1988" i="9"/>
  <c r="BH1988" i="9"/>
  <c r="BG1988" i="9"/>
  <c r="BF1988" i="9"/>
  <c r="BE1988" i="9"/>
  <c r="AA1988" i="9"/>
  <c r="Y1988" i="9"/>
  <c r="W1988" i="9"/>
  <c r="BK1988" i="9"/>
  <c r="N1988" i="9"/>
  <c r="BI1986" i="9"/>
  <c r="BH1986" i="9"/>
  <c r="BG1986" i="9"/>
  <c r="BF1986" i="9"/>
  <c r="BE1986" i="9"/>
  <c r="AA1986" i="9"/>
  <c r="Y1986" i="9"/>
  <c r="W1986" i="9"/>
  <c r="BK1986" i="9"/>
  <c r="N1986" i="9"/>
  <c r="BI1984" i="9"/>
  <c r="BH1984" i="9"/>
  <c r="BG1984" i="9"/>
  <c r="BF1984" i="9"/>
  <c r="BE1984" i="9"/>
  <c r="AA1984" i="9"/>
  <c r="Y1984" i="9"/>
  <c r="W1984" i="9"/>
  <c r="BK1984" i="9"/>
  <c r="N1984" i="9"/>
  <c r="BI1982" i="9"/>
  <c r="BH1982" i="9"/>
  <c r="BG1982" i="9"/>
  <c r="BF1982" i="9"/>
  <c r="BE1982" i="9"/>
  <c r="AA1982" i="9"/>
  <c r="Y1982" i="9"/>
  <c r="W1982" i="9"/>
  <c r="BK1982" i="9"/>
  <c r="N1982" i="9"/>
  <c r="BI1980" i="9"/>
  <c r="BH1980" i="9"/>
  <c r="BG1980" i="9"/>
  <c r="BF1980" i="9"/>
  <c r="BE1980" i="9"/>
  <c r="AA1980" i="9"/>
  <c r="Y1980" i="9"/>
  <c r="W1980" i="9"/>
  <c r="BK1980" i="9"/>
  <c r="N1980" i="9"/>
  <c r="BI1978" i="9"/>
  <c r="BH1978" i="9"/>
  <c r="BG1978" i="9"/>
  <c r="BF1978" i="9"/>
  <c r="BE1978" i="9"/>
  <c r="AA1978" i="9"/>
  <c r="Y1978" i="9"/>
  <c r="W1978" i="9"/>
  <c r="BK1978" i="9"/>
  <c r="N1978" i="9"/>
  <c r="BI1976" i="9"/>
  <c r="BH1976" i="9"/>
  <c r="BG1976" i="9"/>
  <c r="BF1976" i="9"/>
  <c r="BE1976" i="9"/>
  <c r="AA1976" i="9"/>
  <c r="Y1976" i="9"/>
  <c r="W1976" i="9"/>
  <c r="BK1976" i="9"/>
  <c r="N1976" i="9"/>
  <c r="BI1974" i="9"/>
  <c r="BH1974" i="9"/>
  <c r="BG1974" i="9"/>
  <c r="BF1974" i="9"/>
  <c r="BE1974" i="9"/>
  <c r="AA1974" i="9"/>
  <c r="Y1974" i="9"/>
  <c r="W1974" i="9"/>
  <c r="BK1974" i="9"/>
  <c r="N1974" i="9"/>
  <c r="BI1972" i="9"/>
  <c r="BH1972" i="9"/>
  <c r="BG1972" i="9"/>
  <c r="BF1972" i="9"/>
  <c r="BE1972" i="9"/>
  <c r="AA1972" i="9"/>
  <c r="Y1972" i="9"/>
  <c r="W1972" i="9"/>
  <c r="BK1972" i="9"/>
  <c r="N1972" i="9"/>
  <c r="BI1970" i="9"/>
  <c r="BH1970" i="9"/>
  <c r="BG1970" i="9"/>
  <c r="BF1970" i="9"/>
  <c r="BE1970" i="9"/>
  <c r="AA1970" i="9"/>
  <c r="Y1970" i="9"/>
  <c r="W1970" i="9"/>
  <c r="BK1970" i="9"/>
  <c r="N1970" i="9"/>
  <c r="BI1968" i="9"/>
  <c r="BH1968" i="9"/>
  <c r="BG1968" i="9"/>
  <c r="BF1968" i="9"/>
  <c r="BE1968" i="9"/>
  <c r="AA1968" i="9"/>
  <c r="Y1968" i="9"/>
  <c r="W1968" i="9"/>
  <c r="BK1968" i="9"/>
  <c r="N1968" i="9"/>
  <c r="BI1966" i="9"/>
  <c r="BH1966" i="9"/>
  <c r="BG1966" i="9"/>
  <c r="BF1966" i="9"/>
  <c r="BE1966" i="9"/>
  <c r="AA1966" i="9"/>
  <c r="Y1966" i="9"/>
  <c r="W1966" i="9"/>
  <c r="BK1966" i="9"/>
  <c r="N1966" i="9"/>
  <c r="BI1964" i="9"/>
  <c r="BH1964" i="9"/>
  <c r="BG1964" i="9"/>
  <c r="BF1964" i="9"/>
  <c r="BE1964" i="9"/>
  <c r="AA1964" i="9"/>
  <c r="Y1964" i="9"/>
  <c r="W1964" i="9"/>
  <c r="BK1964" i="9"/>
  <c r="N1964" i="9"/>
  <c r="BI1962" i="9"/>
  <c r="BH1962" i="9"/>
  <c r="BG1962" i="9"/>
  <c r="BF1962" i="9"/>
  <c r="BE1962" i="9"/>
  <c r="AA1962" i="9"/>
  <c r="Y1962" i="9"/>
  <c r="W1962" i="9"/>
  <c r="BK1962" i="9"/>
  <c r="N1962" i="9"/>
  <c r="BI1960" i="9"/>
  <c r="BH1960" i="9"/>
  <c r="BG1960" i="9"/>
  <c r="BF1960" i="9"/>
  <c r="BE1960" i="9"/>
  <c r="AA1960" i="9"/>
  <c r="Y1960" i="9"/>
  <c r="W1960" i="9"/>
  <c r="BK1960" i="9"/>
  <c r="N1960" i="9"/>
  <c r="BI1958" i="9"/>
  <c r="BH1958" i="9"/>
  <c r="BG1958" i="9"/>
  <c r="BF1958" i="9"/>
  <c r="BE1958" i="9"/>
  <c r="AA1958" i="9"/>
  <c r="Y1958" i="9"/>
  <c r="W1958" i="9"/>
  <c r="BK1958" i="9"/>
  <c r="N1958" i="9"/>
  <c r="BI1956" i="9"/>
  <c r="BH1956" i="9"/>
  <c r="BG1956" i="9"/>
  <c r="BF1956" i="9"/>
  <c r="BE1956" i="9"/>
  <c r="AA1956" i="9"/>
  <c r="Y1956" i="9"/>
  <c r="W1956" i="9"/>
  <c r="BK1956" i="9"/>
  <c r="N1956" i="9"/>
  <c r="BI1954" i="9"/>
  <c r="BH1954" i="9"/>
  <c r="BG1954" i="9"/>
  <c r="BF1954" i="9"/>
  <c r="BE1954" i="9"/>
  <c r="AA1954" i="9"/>
  <c r="Y1954" i="9"/>
  <c r="W1954" i="9"/>
  <c r="BK1954" i="9"/>
  <c r="N1954" i="9"/>
  <c r="BI1952" i="9"/>
  <c r="BH1952" i="9"/>
  <c r="BG1952" i="9"/>
  <c r="BF1952" i="9"/>
  <c r="BE1952" i="9"/>
  <c r="AA1952" i="9"/>
  <c r="Y1952" i="9"/>
  <c r="W1952" i="9"/>
  <c r="BK1952" i="9"/>
  <c r="N1952" i="9"/>
  <c r="BI1950" i="9"/>
  <c r="BH1950" i="9"/>
  <c r="BG1950" i="9"/>
  <c r="BF1950" i="9"/>
  <c r="BE1950" i="9"/>
  <c r="AA1950" i="9"/>
  <c r="Y1950" i="9"/>
  <c r="W1950" i="9"/>
  <c r="BK1950" i="9"/>
  <c r="N1950" i="9"/>
  <c r="BI1948" i="9"/>
  <c r="BH1948" i="9"/>
  <c r="BG1948" i="9"/>
  <c r="BF1948" i="9"/>
  <c r="BE1948" i="9"/>
  <c r="AA1948" i="9"/>
  <c r="Y1948" i="9"/>
  <c r="W1948" i="9"/>
  <c r="BK1948" i="9"/>
  <c r="N1948" i="9"/>
  <c r="BI1946" i="9"/>
  <c r="BH1946" i="9"/>
  <c r="BG1946" i="9"/>
  <c r="BF1946" i="9"/>
  <c r="BE1946" i="9"/>
  <c r="AA1946" i="9"/>
  <c r="Y1946" i="9"/>
  <c r="W1946" i="9"/>
  <c r="BK1946" i="9"/>
  <c r="N1946" i="9"/>
  <c r="BI1944" i="9"/>
  <c r="BH1944" i="9"/>
  <c r="BG1944" i="9"/>
  <c r="BF1944" i="9"/>
  <c r="BE1944" i="9"/>
  <c r="AA1944" i="9"/>
  <c r="Y1944" i="9"/>
  <c r="W1944" i="9"/>
  <c r="BK1944" i="9"/>
  <c r="N1944" i="9"/>
  <c r="BI1942" i="9"/>
  <c r="BH1942" i="9"/>
  <c r="BG1942" i="9"/>
  <c r="BF1942" i="9"/>
  <c r="BE1942" i="9"/>
  <c r="AA1942" i="9"/>
  <c r="Y1942" i="9"/>
  <c r="W1942" i="9"/>
  <c r="BK1942" i="9"/>
  <c r="N1942" i="9"/>
  <c r="BI1940" i="9"/>
  <c r="BH1940" i="9"/>
  <c r="BG1940" i="9"/>
  <c r="BF1940" i="9"/>
  <c r="BE1940" i="9"/>
  <c r="AA1940" i="9"/>
  <c r="Y1940" i="9"/>
  <c r="W1940" i="9"/>
  <c r="BK1940" i="9"/>
  <c r="N1940" i="9"/>
  <c r="BI1938" i="9"/>
  <c r="BH1938" i="9"/>
  <c r="BG1938" i="9"/>
  <c r="BF1938" i="9"/>
  <c r="BE1938" i="9"/>
  <c r="AA1938" i="9"/>
  <c r="Y1938" i="9"/>
  <c r="W1938" i="9"/>
  <c r="BK1938" i="9"/>
  <c r="N1938" i="9"/>
  <c r="BI1936" i="9"/>
  <c r="BH1936" i="9"/>
  <c r="BG1936" i="9"/>
  <c r="BF1936" i="9"/>
  <c r="BE1936" i="9"/>
  <c r="AA1936" i="9"/>
  <c r="Y1936" i="9"/>
  <c r="W1936" i="9"/>
  <c r="BK1936" i="9"/>
  <c r="N1936" i="9"/>
  <c r="BI1934" i="9"/>
  <c r="BH1934" i="9"/>
  <c r="BG1934" i="9"/>
  <c r="BF1934" i="9"/>
  <c r="BE1934" i="9"/>
  <c r="AA1934" i="9"/>
  <c r="Y1934" i="9"/>
  <c r="W1934" i="9"/>
  <c r="BK1934" i="9"/>
  <c r="N1934" i="9"/>
  <c r="BI1932" i="9"/>
  <c r="BH1932" i="9"/>
  <c r="BG1932" i="9"/>
  <c r="BF1932" i="9"/>
  <c r="BE1932" i="9"/>
  <c r="AA1932" i="9"/>
  <c r="Y1932" i="9"/>
  <c r="W1932" i="9"/>
  <c r="BK1932" i="9"/>
  <c r="N1932" i="9"/>
  <c r="BI1930" i="9"/>
  <c r="BH1930" i="9"/>
  <c r="BG1930" i="9"/>
  <c r="BF1930" i="9"/>
  <c r="BE1930" i="9"/>
  <c r="AA1930" i="9"/>
  <c r="Y1930" i="9"/>
  <c r="W1930" i="9"/>
  <c r="BK1930" i="9"/>
  <c r="N1930" i="9"/>
  <c r="BI1928" i="9"/>
  <c r="BH1928" i="9"/>
  <c r="BG1928" i="9"/>
  <c r="BF1928" i="9"/>
  <c r="BE1928" i="9"/>
  <c r="AA1928" i="9"/>
  <c r="Y1928" i="9"/>
  <c r="W1928" i="9"/>
  <c r="BK1928" i="9"/>
  <c r="N1928" i="9"/>
  <c r="BI1926" i="9"/>
  <c r="BH1926" i="9"/>
  <c r="BG1926" i="9"/>
  <c r="BF1926" i="9"/>
  <c r="BE1926" i="9"/>
  <c r="AA1926" i="9"/>
  <c r="Y1926" i="9"/>
  <c r="W1926" i="9"/>
  <c r="BK1926" i="9"/>
  <c r="N1926" i="9"/>
  <c r="BI1924" i="9"/>
  <c r="BH1924" i="9"/>
  <c r="BG1924" i="9"/>
  <c r="BF1924" i="9"/>
  <c r="BE1924" i="9"/>
  <c r="AA1924" i="9"/>
  <c r="Y1924" i="9"/>
  <c r="W1924" i="9"/>
  <c r="BK1924" i="9"/>
  <c r="N1924" i="9"/>
  <c r="BI1922" i="9"/>
  <c r="BH1922" i="9"/>
  <c r="BG1922" i="9"/>
  <c r="BF1922" i="9"/>
  <c r="BE1922" i="9"/>
  <c r="AA1922" i="9"/>
  <c r="Y1922" i="9"/>
  <c r="W1922" i="9"/>
  <c r="BK1922" i="9"/>
  <c r="N1922" i="9"/>
  <c r="BI1920" i="9"/>
  <c r="BH1920" i="9"/>
  <c r="BG1920" i="9"/>
  <c r="BF1920" i="9"/>
  <c r="BE1920" i="9"/>
  <c r="AA1920" i="9"/>
  <c r="Y1920" i="9"/>
  <c r="W1920" i="9"/>
  <c r="BK1920" i="9"/>
  <c r="N1920" i="9"/>
  <c r="BI1918" i="9"/>
  <c r="BH1918" i="9"/>
  <c r="BG1918" i="9"/>
  <c r="BF1918" i="9"/>
  <c r="BE1918" i="9"/>
  <c r="AA1918" i="9"/>
  <c r="Y1918" i="9"/>
  <c r="W1918" i="9"/>
  <c r="BK1918" i="9"/>
  <c r="N1918" i="9"/>
  <c r="BI1916" i="9"/>
  <c r="BH1916" i="9"/>
  <c r="BG1916" i="9"/>
  <c r="BF1916" i="9"/>
  <c r="BE1916" i="9"/>
  <c r="AA1916" i="9"/>
  <c r="Y1916" i="9"/>
  <c r="W1916" i="9"/>
  <c r="BK1916" i="9"/>
  <c r="N1916" i="9"/>
  <c r="BI1914" i="9"/>
  <c r="BH1914" i="9"/>
  <c r="BG1914" i="9"/>
  <c r="BF1914" i="9"/>
  <c r="BE1914" i="9"/>
  <c r="AA1914" i="9"/>
  <c r="Y1914" i="9"/>
  <c r="W1914" i="9"/>
  <c r="BK1914" i="9"/>
  <c r="N1914" i="9"/>
  <c r="BI1912" i="9"/>
  <c r="BH1912" i="9"/>
  <c r="BG1912" i="9"/>
  <c r="BF1912" i="9"/>
  <c r="BE1912" i="9"/>
  <c r="AA1912" i="9"/>
  <c r="Y1912" i="9"/>
  <c r="W1912" i="9"/>
  <c r="BK1912" i="9"/>
  <c r="N1912" i="9"/>
  <c r="BI1910" i="9"/>
  <c r="BH1910" i="9"/>
  <c r="BG1910" i="9"/>
  <c r="BF1910" i="9"/>
  <c r="BE1910" i="9"/>
  <c r="AA1910" i="9"/>
  <c r="Y1910" i="9"/>
  <c r="W1910" i="9"/>
  <c r="BK1910" i="9"/>
  <c r="N1910" i="9"/>
  <c r="BI1908" i="9"/>
  <c r="BH1908" i="9"/>
  <c r="BG1908" i="9"/>
  <c r="BF1908" i="9"/>
  <c r="BE1908" i="9"/>
  <c r="AA1908" i="9"/>
  <c r="Y1908" i="9"/>
  <c r="W1908" i="9"/>
  <c r="BK1908" i="9"/>
  <c r="N1908" i="9"/>
  <c r="BI1906" i="9"/>
  <c r="BH1906" i="9"/>
  <c r="BG1906" i="9"/>
  <c r="BF1906" i="9"/>
  <c r="BE1906" i="9"/>
  <c r="AA1906" i="9"/>
  <c r="Y1906" i="9"/>
  <c r="W1906" i="9"/>
  <c r="BK1906" i="9"/>
  <c r="N1906" i="9"/>
  <c r="BI1904" i="9"/>
  <c r="BH1904" i="9"/>
  <c r="BG1904" i="9"/>
  <c r="BF1904" i="9"/>
  <c r="BE1904" i="9"/>
  <c r="AA1904" i="9"/>
  <c r="Y1904" i="9"/>
  <c r="W1904" i="9"/>
  <c r="BK1904" i="9"/>
  <c r="N1904" i="9"/>
  <c r="BI1902" i="9"/>
  <c r="BH1902" i="9"/>
  <c r="BG1902" i="9"/>
  <c r="BF1902" i="9"/>
  <c r="BE1902" i="9"/>
  <c r="AA1902" i="9"/>
  <c r="Y1902" i="9"/>
  <c r="W1902" i="9"/>
  <c r="BK1902" i="9"/>
  <c r="N1902" i="9"/>
  <c r="BI1900" i="9"/>
  <c r="BH1900" i="9"/>
  <c r="BG1900" i="9"/>
  <c r="BF1900" i="9"/>
  <c r="BE1900" i="9"/>
  <c r="AA1900" i="9"/>
  <c r="Y1900" i="9"/>
  <c r="W1900" i="9"/>
  <c r="BK1900" i="9"/>
  <c r="N1900" i="9"/>
  <c r="BI1898" i="9"/>
  <c r="BH1898" i="9"/>
  <c r="BG1898" i="9"/>
  <c r="BF1898" i="9"/>
  <c r="BE1898" i="9"/>
  <c r="AA1898" i="9"/>
  <c r="Y1898" i="9"/>
  <c r="W1898" i="9"/>
  <c r="BK1898" i="9"/>
  <c r="N1898" i="9"/>
  <c r="BI1896" i="9"/>
  <c r="BH1896" i="9"/>
  <c r="BG1896" i="9"/>
  <c r="BF1896" i="9"/>
  <c r="BE1896" i="9"/>
  <c r="AA1896" i="9"/>
  <c r="Y1896" i="9"/>
  <c r="W1896" i="9"/>
  <c r="BK1896" i="9"/>
  <c r="N1896" i="9"/>
  <c r="BI1894" i="9"/>
  <c r="BH1894" i="9"/>
  <c r="BG1894" i="9"/>
  <c r="BF1894" i="9"/>
  <c r="BE1894" i="9"/>
  <c r="AA1894" i="9"/>
  <c r="Y1894" i="9"/>
  <c r="W1894" i="9"/>
  <c r="BK1894" i="9"/>
  <c r="N1894" i="9"/>
  <c r="BI1892" i="9"/>
  <c r="BH1892" i="9"/>
  <c r="BG1892" i="9"/>
  <c r="BF1892" i="9"/>
  <c r="BE1892" i="9"/>
  <c r="AA1892" i="9"/>
  <c r="Y1892" i="9"/>
  <c r="W1892" i="9"/>
  <c r="BK1892" i="9"/>
  <c r="N1892" i="9"/>
  <c r="BI1890" i="9"/>
  <c r="BH1890" i="9"/>
  <c r="BG1890" i="9"/>
  <c r="BF1890" i="9"/>
  <c r="BE1890" i="9"/>
  <c r="AA1890" i="9"/>
  <c r="Y1890" i="9"/>
  <c r="W1890" i="9"/>
  <c r="BK1890" i="9"/>
  <c r="N1890" i="9"/>
  <c r="BI1888" i="9"/>
  <c r="BH1888" i="9"/>
  <c r="BG1888" i="9"/>
  <c r="BF1888" i="9"/>
  <c r="BE1888" i="9"/>
  <c r="AA1888" i="9"/>
  <c r="Y1888" i="9"/>
  <c r="W1888" i="9"/>
  <c r="BK1888" i="9"/>
  <c r="N1888" i="9"/>
  <c r="BI1886" i="9"/>
  <c r="BH1886" i="9"/>
  <c r="BG1886" i="9"/>
  <c r="BF1886" i="9"/>
  <c r="BE1886" i="9"/>
  <c r="AA1886" i="9"/>
  <c r="Y1886" i="9"/>
  <c r="W1886" i="9"/>
  <c r="BK1886" i="9"/>
  <c r="N1886" i="9"/>
  <c r="BI1884" i="9"/>
  <c r="BH1884" i="9"/>
  <c r="BG1884" i="9"/>
  <c r="BF1884" i="9"/>
  <c r="BE1884" i="9"/>
  <c r="AA1884" i="9"/>
  <c r="Y1884" i="9"/>
  <c r="W1884" i="9"/>
  <c r="BK1884" i="9"/>
  <c r="N1884" i="9"/>
  <c r="BI1882" i="9"/>
  <c r="BH1882" i="9"/>
  <c r="BG1882" i="9"/>
  <c r="BF1882" i="9"/>
  <c r="BE1882" i="9"/>
  <c r="AA1882" i="9"/>
  <c r="Y1882" i="9"/>
  <c r="W1882" i="9"/>
  <c r="BK1882" i="9"/>
  <c r="N1882" i="9"/>
  <c r="BI1880" i="9"/>
  <c r="BH1880" i="9"/>
  <c r="BG1880" i="9"/>
  <c r="BF1880" i="9"/>
  <c r="BE1880" i="9"/>
  <c r="AA1880" i="9"/>
  <c r="Y1880" i="9"/>
  <c r="W1880" i="9"/>
  <c r="BK1880" i="9"/>
  <c r="N1880" i="9"/>
  <c r="BI1878" i="9"/>
  <c r="BH1878" i="9"/>
  <c r="BG1878" i="9"/>
  <c r="BF1878" i="9"/>
  <c r="BE1878" i="9"/>
  <c r="AA1878" i="9"/>
  <c r="Y1878" i="9"/>
  <c r="W1878" i="9"/>
  <c r="BK1878" i="9"/>
  <c r="N1878" i="9"/>
  <c r="BI1876" i="9"/>
  <c r="BH1876" i="9"/>
  <c r="BG1876" i="9"/>
  <c r="BF1876" i="9"/>
  <c r="BE1876" i="9"/>
  <c r="AA1876" i="9"/>
  <c r="Y1876" i="9"/>
  <c r="W1876" i="9"/>
  <c r="BK1876" i="9"/>
  <c r="N1876" i="9"/>
  <c r="BI1874" i="9"/>
  <c r="BH1874" i="9"/>
  <c r="BG1874" i="9"/>
  <c r="BF1874" i="9"/>
  <c r="BE1874" i="9"/>
  <c r="AA1874" i="9"/>
  <c r="Y1874" i="9"/>
  <c r="W1874" i="9"/>
  <c r="BK1874" i="9"/>
  <c r="N1874" i="9"/>
  <c r="BI1872" i="9"/>
  <c r="BH1872" i="9"/>
  <c r="BG1872" i="9"/>
  <c r="BF1872" i="9"/>
  <c r="BE1872" i="9"/>
  <c r="AA1872" i="9"/>
  <c r="Y1872" i="9"/>
  <c r="W1872" i="9"/>
  <c r="BK1872" i="9"/>
  <c r="N1872" i="9"/>
  <c r="BI1870" i="9"/>
  <c r="BH1870" i="9"/>
  <c r="BG1870" i="9"/>
  <c r="BF1870" i="9"/>
  <c r="BE1870" i="9"/>
  <c r="AA1870" i="9"/>
  <c r="Y1870" i="9"/>
  <c r="W1870" i="9"/>
  <c r="BK1870" i="9"/>
  <c r="N1870" i="9"/>
  <c r="BI1868" i="9"/>
  <c r="BH1868" i="9"/>
  <c r="BG1868" i="9"/>
  <c r="BF1868" i="9"/>
  <c r="BE1868" i="9"/>
  <c r="AA1868" i="9"/>
  <c r="Y1868" i="9"/>
  <c r="W1868" i="9"/>
  <c r="BK1868" i="9"/>
  <c r="N1868" i="9"/>
  <c r="BI1866" i="9"/>
  <c r="BH1866" i="9"/>
  <c r="BG1866" i="9"/>
  <c r="BF1866" i="9"/>
  <c r="BE1866" i="9"/>
  <c r="AA1866" i="9"/>
  <c r="Y1866" i="9"/>
  <c r="W1866" i="9"/>
  <c r="BK1866" i="9"/>
  <c r="N1866" i="9"/>
  <c r="BI1864" i="9"/>
  <c r="BH1864" i="9"/>
  <c r="BG1864" i="9"/>
  <c r="BF1864" i="9"/>
  <c r="BE1864" i="9"/>
  <c r="AA1864" i="9"/>
  <c r="Y1864" i="9"/>
  <c r="W1864" i="9"/>
  <c r="BK1864" i="9"/>
  <c r="N1864" i="9"/>
  <c r="BI1862" i="9"/>
  <c r="BH1862" i="9"/>
  <c r="BG1862" i="9"/>
  <c r="BF1862" i="9"/>
  <c r="BE1862" i="9"/>
  <c r="AA1862" i="9"/>
  <c r="Y1862" i="9"/>
  <c r="W1862" i="9"/>
  <c r="BK1862" i="9"/>
  <c r="N1862" i="9"/>
  <c r="BI1860" i="9"/>
  <c r="BH1860" i="9"/>
  <c r="BG1860" i="9"/>
  <c r="BF1860" i="9"/>
  <c r="BE1860" i="9"/>
  <c r="AA1860" i="9"/>
  <c r="Y1860" i="9"/>
  <c r="W1860" i="9"/>
  <c r="BK1860" i="9"/>
  <c r="N1860" i="9"/>
  <c r="BI1858" i="9"/>
  <c r="BH1858" i="9"/>
  <c r="BG1858" i="9"/>
  <c r="BF1858" i="9"/>
  <c r="BE1858" i="9"/>
  <c r="AA1858" i="9"/>
  <c r="AA1857" i="9" s="1"/>
  <c r="Y1858" i="9"/>
  <c r="Y1857" i="9" s="1"/>
  <c r="W1858" i="9"/>
  <c r="W1857" i="9" s="1"/>
  <c r="BK1858" i="9"/>
  <c r="BK1857" i="9" s="1"/>
  <c r="N1857" i="9" s="1"/>
  <c r="N114" i="9" s="1"/>
  <c r="N1858" i="9"/>
  <c r="BI1811" i="9"/>
  <c r="BH1811" i="9"/>
  <c r="BG1811" i="9"/>
  <c r="BF1811" i="9"/>
  <c r="AA1811" i="9"/>
  <c r="AA1810" i="9" s="1"/>
  <c r="Y1811" i="9"/>
  <c r="Y1810" i="9" s="1"/>
  <c r="W1811" i="9"/>
  <c r="W1810" i="9" s="1"/>
  <c r="BK1811" i="9"/>
  <c r="BK1810" i="9" s="1"/>
  <c r="N1810" i="9" s="1"/>
  <c r="N113" i="9" s="1"/>
  <c r="N1811" i="9"/>
  <c r="BE1811" i="9" s="1"/>
  <c r="BI1808" i="9"/>
  <c r="BH1808" i="9"/>
  <c r="BG1808" i="9"/>
  <c r="BF1808" i="9"/>
  <c r="AA1808" i="9"/>
  <c r="Y1808" i="9"/>
  <c r="W1808" i="9"/>
  <c r="BK1808" i="9"/>
  <c r="N1808" i="9"/>
  <c r="BE1808" i="9" s="1"/>
  <c r="BI1802" i="9"/>
  <c r="BH1802" i="9"/>
  <c r="BG1802" i="9"/>
  <c r="BF1802" i="9"/>
  <c r="AA1802" i="9"/>
  <c r="Y1802" i="9"/>
  <c r="W1802" i="9"/>
  <c r="BK1802" i="9"/>
  <c r="N1802" i="9"/>
  <c r="BE1802" i="9" s="1"/>
  <c r="BI1800" i="9"/>
  <c r="BH1800" i="9"/>
  <c r="BG1800" i="9"/>
  <c r="BF1800" i="9"/>
  <c r="AA1800" i="9"/>
  <c r="Y1800" i="9"/>
  <c r="W1800" i="9"/>
  <c r="BK1800" i="9"/>
  <c r="N1800" i="9"/>
  <c r="BE1800" i="9" s="1"/>
  <c r="BI1796" i="9"/>
  <c r="BH1796" i="9"/>
  <c r="BG1796" i="9"/>
  <c r="BF1796" i="9"/>
  <c r="AA1796" i="9"/>
  <c r="Y1796" i="9"/>
  <c r="W1796" i="9"/>
  <c r="BK1796" i="9"/>
  <c r="N1796" i="9"/>
  <c r="BE1796" i="9" s="1"/>
  <c r="BI1790" i="9"/>
  <c r="BH1790" i="9"/>
  <c r="BG1790" i="9"/>
  <c r="BF1790" i="9"/>
  <c r="AA1790" i="9"/>
  <c r="Y1790" i="9"/>
  <c r="Y1789" i="9" s="1"/>
  <c r="W1790" i="9"/>
  <c r="BK1790" i="9"/>
  <c r="BK1789" i="9" s="1"/>
  <c r="N1789" i="9" s="1"/>
  <c r="N112" i="9" s="1"/>
  <c r="N1790" i="9"/>
  <c r="BE1790" i="9" s="1"/>
  <c r="BI1788" i="9"/>
  <c r="BH1788" i="9"/>
  <c r="BG1788" i="9"/>
  <c r="BF1788" i="9"/>
  <c r="AA1788" i="9"/>
  <c r="Y1788" i="9"/>
  <c r="W1788" i="9"/>
  <c r="BK1788" i="9"/>
  <c r="N1788" i="9"/>
  <c r="BE1788" i="9" s="1"/>
  <c r="BI1787" i="9"/>
  <c r="BH1787" i="9"/>
  <c r="BG1787" i="9"/>
  <c r="BF1787" i="9"/>
  <c r="AA1787" i="9"/>
  <c r="Y1787" i="9"/>
  <c r="W1787" i="9"/>
  <c r="BK1787" i="9"/>
  <c r="N1787" i="9"/>
  <c r="BE1787" i="9" s="1"/>
  <c r="BI1747" i="9"/>
  <c r="BH1747" i="9"/>
  <c r="BG1747" i="9"/>
  <c r="BF1747" i="9"/>
  <c r="AA1747" i="9"/>
  <c r="Y1747" i="9"/>
  <c r="W1747" i="9"/>
  <c r="BK1747" i="9"/>
  <c r="N1747" i="9"/>
  <c r="BE1747" i="9" s="1"/>
  <c r="BI1746" i="9"/>
  <c r="BH1746" i="9"/>
  <c r="BG1746" i="9"/>
  <c r="BF1746" i="9"/>
  <c r="AA1746" i="9"/>
  <c r="Y1746" i="9"/>
  <c r="W1746" i="9"/>
  <c r="BK1746" i="9"/>
  <c r="N1746" i="9"/>
  <c r="BE1746" i="9" s="1"/>
  <c r="BI1717" i="9"/>
  <c r="BH1717" i="9"/>
  <c r="BG1717" i="9"/>
  <c r="BF1717" i="9"/>
  <c r="AA1717" i="9"/>
  <c r="AA1716" i="9" s="1"/>
  <c r="Y1717" i="9"/>
  <c r="W1717" i="9"/>
  <c r="W1716" i="9" s="1"/>
  <c r="BK1717" i="9"/>
  <c r="N1717" i="9"/>
  <c r="BE1717" i="9" s="1"/>
  <c r="BI1715" i="9"/>
  <c r="BH1715" i="9"/>
  <c r="BG1715" i="9"/>
  <c r="BF1715" i="9"/>
  <c r="AA1715" i="9"/>
  <c r="Y1715" i="9"/>
  <c r="W1715" i="9"/>
  <c r="BK1715" i="9"/>
  <c r="N1715" i="9"/>
  <c r="BE1715" i="9" s="1"/>
  <c r="BI1711" i="9"/>
  <c r="BH1711" i="9"/>
  <c r="BG1711" i="9"/>
  <c r="BF1711" i="9"/>
  <c r="AA1711" i="9"/>
  <c r="Y1711" i="9"/>
  <c r="W1711" i="9"/>
  <c r="BK1711" i="9"/>
  <c r="N1711" i="9"/>
  <c r="BE1711" i="9" s="1"/>
  <c r="BI1710" i="9"/>
  <c r="BH1710" i="9"/>
  <c r="BG1710" i="9"/>
  <c r="BF1710" i="9"/>
  <c r="AA1710" i="9"/>
  <c r="Y1710" i="9"/>
  <c r="W1710" i="9"/>
  <c r="BK1710" i="9"/>
  <c r="N1710" i="9"/>
  <c r="BE1710" i="9" s="1"/>
  <c r="BI1708" i="9"/>
  <c r="BH1708" i="9"/>
  <c r="BG1708" i="9"/>
  <c r="BF1708" i="9"/>
  <c r="AA1708" i="9"/>
  <c r="AA1707" i="9" s="1"/>
  <c r="Y1708" i="9"/>
  <c r="W1708" i="9"/>
  <c r="W1707" i="9" s="1"/>
  <c r="BK1708" i="9"/>
  <c r="N1708" i="9"/>
  <c r="BE1708" i="9" s="1"/>
  <c r="BI1706" i="9"/>
  <c r="BH1706" i="9"/>
  <c r="BG1706" i="9"/>
  <c r="BF1706" i="9"/>
  <c r="AA1706" i="9"/>
  <c r="Y1706" i="9"/>
  <c r="W1706" i="9"/>
  <c r="BK1706" i="9"/>
  <c r="N1706" i="9"/>
  <c r="BE1706" i="9" s="1"/>
  <c r="BI1705" i="9"/>
  <c r="BH1705" i="9"/>
  <c r="BG1705" i="9"/>
  <c r="BF1705" i="9"/>
  <c r="AA1705" i="9"/>
  <c r="Y1705" i="9"/>
  <c r="W1705" i="9"/>
  <c r="BK1705" i="9"/>
  <c r="N1705" i="9"/>
  <c r="BE1705" i="9" s="1"/>
  <c r="BI1688" i="9"/>
  <c r="BH1688" i="9"/>
  <c r="BG1688" i="9"/>
  <c r="BF1688" i="9"/>
  <c r="AA1688" i="9"/>
  <c r="Y1688" i="9"/>
  <c r="W1688" i="9"/>
  <c r="BK1688" i="9"/>
  <c r="N1688" i="9"/>
  <c r="BE1688" i="9" s="1"/>
  <c r="BI1687" i="9"/>
  <c r="BH1687" i="9"/>
  <c r="BG1687" i="9"/>
  <c r="BF1687" i="9"/>
  <c r="AA1687" i="9"/>
  <c r="Y1687" i="9"/>
  <c r="W1687" i="9"/>
  <c r="BK1687" i="9"/>
  <c r="N1687" i="9"/>
  <c r="BE1687" i="9" s="1"/>
  <c r="BI1682" i="9"/>
  <c r="BH1682" i="9"/>
  <c r="BG1682" i="9"/>
  <c r="BF1682" i="9"/>
  <c r="AA1682" i="9"/>
  <c r="Y1682" i="9"/>
  <c r="W1682" i="9"/>
  <c r="BK1682" i="9"/>
  <c r="N1682" i="9"/>
  <c r="BE1682" i="9" s="1"/>
  <c r="BI1681" i="9"/>
  <c r="BH1681" i="9"/>
  <c r="BG1681" i="9"/>
  <c r="BF1681" i="9"/>
  <c r="AA1681" i="9"/>
  <c r="Y1681" i="9"/>
  <c r="W1681" i="9"/>
  <c r="BK1681" i="9"/>
  <c r="N1681" i="9"/>
  <c r="BE1681" i="9" s="1"/>
  <c r="BI1677" i="9"/>
  <c r="BH1677" i="9"/>
  <c r="BG1677" i="9"/>
  <c r="BF1677" i="9"/>
  <c r="AA1677" i="9"/>
  <c r="Y1677" i="9"/>
  <c r="W1677" i="9"/>
  <c r="BK1677" i="9"/>
  <c r="N1677" i="9"/>
  <c r="BE1677" i="9" s="1"/>
  <c r="BI1675" i="9"/>
  <c r="BH1675" i="9"/>
  <c r="BG1675" i="9"/>
  <c r="BF1675" i="9"/>
  <c r="AA1675" i="9"/>
  <c r="AA1674" i="9" s="1"/>
  <c r="Y1675" i="9"/>
  <c r="W1675" i="9"/>
  <c r="W1674" i="9" s="1"/>
  <c r="BK1675" i="9"/>
  <c r="N1675" i="9"/>
  <c r="BE1675" i="9" s="1"/>
  <c r="BI1673" i="9"/>
  <c r="BH1673" i="9"/>
  <c r="BG1673" i="9"/>
  <c r="BF1673" i="9"/>
  <c r="AA1673" i="9"/>
  <c r="Y1673" i="9"/>
  <c r="W1673" i="9"/>
  <c r="BK1673" i="9"/>
  <c r="N1673" i="9"/>
  <c r="BE1673" i="9" s="1"/>
  <c r="BI1672" i="9"/>
  <c r="BH1672" i="9"/>
  <c r="BG1672" i="9"/>
  <c r="BF1672" i="9"/>
  <c r="AA1672" i="9"/>
  <c r="Y1672" i="9"/>
  <c r="W1672" i="9"/>
  <c r="BK1672" i="9"/>
  <c r="N1672" i="9"/>
  <c r="BE1672" i="9" s="1"/>
  <c r="BI1662" i="9"/>
  <c r="BH1662" i="9"/>
  <c r="BG1662" i="9"/>
  <c r="BF1662" i="9"/>
  <c r="AA1662" i="9"/>
  <c r="Y1662" i="9"/>
  <c r="W1662" i="9"/>
  <c r="BK1662" i="9"/>
  <c r="N1662" i="9"/>
  <c r="BE1662" i="9" s="1"/>
  <c r="BI1661" i="9"/>
  <c r="BH1661" i="9"/>
  <c r="BG1661" i="9"/>
  <c r="BF1661" i="9"/>
  <c r="AA1661" i="9"/>
  <c r="Y1661" i="9"/>
  <c r="W1661" i="9"/>
  <c r="BK1661" i="9"/>
  <c r="N1661" i="9"/>
  <c r="BE1661" i="9" s="1"/>
  <c r="BI1656" i="9"/>
  <c r="BH1656" i="9"/>
  <c r="BG1656" i="9"/>
  <c r="BF1656" i="9"/>
  <c r="AA1656" i="9"/>
  <c r="Y1656" i="9"/>
  <c r="W1656" i="9"/>
  <c r="BK1656" i="9"/>
  <c r="N1656" i="9"/>
  <c r="BE1656" i="9" s="1"/>
  <c r="BI1655" i="9"/>
  <c r="BH1655" i="9"/>
  <c r="BG1655" i="9"/>
  <c r="BF1655" i="9"/>
  <c r="AA1655" i="9"/>
  <c r="Y1655" i="9"/>
  <c r="W1655" i="9"/>
  <c r="BK1655" i="9"/>
  <c r="N1655" i="9"/>
  <c r="BE1655" i="9" s="1"/>
  <c r="BI1649" i="9"/>
  <c r="BH1649" i="9"/>
  <c r="BG1649" i="9"/>
  <c r="BF1649" i="9"/>
  <c r="AA1649" i="9"/>
  <c r="Y1649" i="9"/>
  <c r="W1649" i="9"/>
  <c r="BK1649" i="9"/>
  <c r="N1649" i="9"/>
  <c r="BE1649" i="9" s="1"/>
  <c r="BI1648" i="9"/>
  <c r="BH1648" i="9"/>
  <c r="BG1648" i="9"/>
  <c r="BF1648" i="9"/>
  <c r="AA1648" i="9"/>
  <c r="Y1648" i="9"/>
  <c r="W1648" i="9"/>
  <c r="BK1648" i="9"/>
  <c r="N1648" i="9"/>
  <c r="BE1648" i="9" s="1"/>
  <c r="BI1638" i="9"/>
  <c r="BH1638" i="9"/>
  <c r="BG1638" i="9"/>
  <c r="BF1638" i="9"/>
  <c r="AA1638" i="9"/>
  <c r="Y1638" i="9"/>
  <c r="W1638" i="9"/>
  <c r="BK1638" i="9"/>
  <c r="N1638" i="9"/>
  <c r="BE1638" i="9" s="1"/>
  <c r="BI1637" i="9"/>
  <c r="BH1637" i="9"/>
  <c r="BG1637" i="9"/>
  <c r="BF1637" i="9"/>
  <c r="BE1637" i="9"/>
  <c r="AA1637" i="9"/>
  <c r="Y1637" i="9"/>
  <c r="W1637" i="9"/>
  <c r="BK1637" i="9"/>
  <c r="N1637" i="9"/>
  <c r="BI1635" i="9"/>
  <c r="BH1635" i="9"/>
  <c r="BG1635" i="9"/>
  <c r="BF1635" i="9"/>
  <c r="BE1635" i="9"/>
  <c r="AA1635" i="9"/>
  <c r="Y1635" i="9"/>
  <c r="W1635" i="9"/>
  <c r="BK1635" i="9"/>
  <c r="N1635" i="9"/>
  <c r="BI1633" i="9"/>
  <c r="BH1633" i="9"/>
  <c r="BG1633" i="9"/>
  <c r="BF1633" i="9"/>
  <c r="BE1633" i="9"/>
  <c r="AA1633" i="9"/>
  <c r="Y1633" i="9"/>
  <c r="W1633" i="9"/>
  <c r="BK1633" i="9"/>
  <c r="N1633" i="9"/>
  <c r="BI1631" i="9"/>
  <c r="BH1631" i="9"/>
  <c r="BG1631" i="9"/>
  <c r="BF1631" i="9"/>
  <c r="BE1631" i="9"/>
  <c r="AA1631" i="9"/>
  <c r="Y1631" i="9"/>
  <c r="W1631" i="9"/>
  <c r="BK1631" i="9"/>
  <c r="N1631" i="9"/>
  <c r="BI1629" i="9"/>
  <c r="BH1629" i="9"/>
  <c r="BG1629" i="9"/>
  <c r="BF1629" i="9"/>
  <c r="BE1629" i="9"/>
  <c r="AA1629" i="9"/>
  <c r="Y1629" i="9"/>
  <c r="W1629" i="9"/>
  <c r="BK1629" i="9"/>
  <c r="N1629" i="9"/>
  <c r="BI1627" i="9"/>
  <c r="BH1627" i="9"/>
  <c r="BG1627" i="9"/>
  <c r="BF1627" i="9"/>
  <c r="BE1627" i="9"/>
  <c r="AA1627" i="9"/>
  <c r="Y1627" i="9"/>
  <c r="W1627" i="9"/>
  <c r="BK1627" i="9"/>
  <c r="N1627" i="9"/>
  <c r="BI1625" i="9"/>
  <c r="BH1625" i="9"/>
  <c r="BG1625" i="9"/>
  <c r="BF1625" i="9"/>
  <c r="BE1625" i="9"/>
  <c r="AA1625" i="9"/>
  <c r="Y1625" i="9"/>
  <c r="W1625" i="9"/>
  <c r="BK1625" i="9"/>
  <c r="N1625" i="9"/>
  <c r="BI1623" i="9"/>
  <c r="BH1623" i="9"/>
  <c r="BG1623" i="9"/>
  <c r="BF1623" i="9"/>
  <c r="BE1623" i="9"/>
  <c r="AA1623" i="9"/>
  <c r="Y1623" i="9"/>
  <c r="W1623" i="9"/>
  <c r="BK1623" i="9"/>
  <c r="N1623" i="9"/>
  <c r="BI1598" i="9"/>
  <c r="BH1598" i="9"/>
  <c r="BG1598" i="9"/>
  <c r="BF1598" i="9"/>
  <c r="BE1598" i="9"/>
  <c r="AA1598" i="9"/>
  <c r="Y1598" i="9"/>
  <c r="W1598" i="9"/>
  <c r="BK1598" i="9"/>
  <c r="N1598" i="9"/>
  <c r="BI1594" i="9"/>
  <c r="BH1594" i="9"/>
  <c r="BG1594" i="9"/>
  <c r="BF1594" i="9"/>
  <c r="BE1594" i="9"/>
  <c r="AA1594" i="9"/>
  <c r="Y1594" i="9"/>
  <c r="W1594" i="9"/>
  <c r="BK1594" i="9"/>
  <c r="N1594" i="9"/>
  <c r="BI1593" i="9"/>
  <c r="BH1593" i="9"/>
  <c r="BG1593" i="9"/>
  <c r="BF1593" i="9"/>
  <c r="BE1593" i="9"/>
  <c r="AA1593" i="9"/>
  <c r="Y1593" i="9"/>
  <c r="W1593" i="9"/>
  <c r="BK1593" i="9"/>
  <c r="N1593" i="9"/>
  <c r="BI1591" i="9"/>
  <c r="BH1591" i="9"/>
  <c r="BG1591" i="9"/>
  <c r="BF1591" i="9"/>
  <c r="BE1591" i="9"/>
  <c r="AA1591" i="9"/>
  <c r="Y1591" i="9"/>
  <c r="W1591" i="9"/>
  <c r="BK1591" i="9"/>
  <c r="N1591" i="9"/>
  <c r="BI1589" i="9"/>
  <c r="BH1589" i="9"/>
  <c r="BG1589" i="9"/>
  <c r="BF1589" i="9"/>
  <c r="BE1589" i="9"/>
  <c r="AA1589" i="9"/>
  <c r="Y1589" i="9"/>
  <c r="W1589" i="9"/>
  <c r="BK1589" i="9"/>
  <c r="N1589" i="9"/>
  <c r="BI1588" i="9"/>
  <c r="BH1588" i="9"/>
  <c r="BG1588" i="9"/>
  <c r="BF1588" i="9"/>
  <c r="BE1588" i="9"/>
  <c r="AA1588" i="9"/>
  <c r="Y1588" i="9"/>
  <c r="W1588" i="9"/>
  <c r="BK1588" i="9"/>
  <c r="N1588" i="9"/>
  <c r="BI1586" i="9"/>
  <c r="BH1586" i="9"/>
  <c r="BG1586" i="9"/>
  <c r="BF1586" i="9"/>
  <c r="BE1586" i="9"/>
  <c r="AA1586" i="9"/>
  <c r="Y1586" i="9"/>
  <c r="Y1585" i="9" s="1"/>
  <c r="W1586" i="9"/>
  <c r="BK1586" i="9"/>
  <c r="BK1585" i="9" s="1"/>
  <c r="N1585" i="9" s="1"/>
  <c r="N108" i="9" s="1"/>
  <c r="N1586" i="9"/>
  <c r="BI1584" i="9"/>
  <c r="BH1584" i="9"/>
  <c r="BG1584" i="9"/>
  <c r="BF1584" i="9"/>
  <c r="AA1584" i="9"/>
  <c r="Y1584" i="9"/>
  <c r="W1584" i="9"/>
  <c r="BK1584" i="9"/>
  <c r="N1584" i="9"/>
  <c r="BE1584" i="9" s="1"/>
  <c r="BI1582" i="9"/>
  <c r="BH1582" i="9"/>
  <c r="BG1582" i="9"/>
  <c r="BF1582" i="9"/>
  <c r="AA1582" i="9"/>
  <c r="Y1582" i="9"/>
  <c r="W1582" i="9"/>
  <c r="BK1582" i="9"/>
  <c r="N1582" i="9"/>
  <c r="BE1582" i="9" s="1"/>
  <c r="BI1581" i="9"/>
  <c r="BH1581" i="9"/>
  <c r="BG1581" i="9"/>
  <c r="BF1581" i="9"/>
  <c r="AA1581" i="9"/>
  <c r="Y1581" i="9"/>
  <c r="W1581" i="9"/>
  <c r="BK1581" i="9"/>
  <c r="N1581" i="9"/>
  <c r="BE1581" i="9" s="1"/>
  <c r="BI1580" i="9"/>
  <c r="BH1580" i="9"/>
  <c r="BG1580" i="9"/>
  <c r="BF1580" i="9"/>
  <c r="AA1580" i="9"/>
  <c r="Y1580" i="9"/>
  <c r="W1580" i="9"/>
  <c r="BK1580" i="9"/>
  <c r="N1580" i="9"/>
  <c r="BE1580" i="9" s="1"/>
  <c r="BI1579" i="9"/>
  <c r="BH1579" i="9"/>
  <c r="BG1579" i="9"/>
  <c r="BF1579" i="9"/>
  <c r="AA1579" i="9"/>
  <c r="Y1579" i="9"/>
  <c r="W1579" i="9"/>
  <c r="BK1579" i="9"/>
  <c r="N1579" i="9"/>
  <c r="BE1579" i="9" s="1"/>
  <c r="BI1578" i="9"/>
  <c r="BH1578" i="9"/>
  <c r="BG1578" i="9"/>
  <c r="BF1578" i="9"/>
  <c r="AA1578" i="9"/>
  <c r="Y1578" i="9"/>
  <c r="W1578" i="9"/>
  <c r="BK1578" i="9"/>
  <c r="N1578" i="9"/>
  <c r="BE1578" i="9" s="1"/>
  <c r="BI1577" i="9"/>
  <c r="BH1577" i="9"/>
  <c r="BG1577" i="9"/>
  <c r="BF1577" i="9"/>
  <c r="AA1577" i="9"/>
  <c r="Y1577" i="9"/>
  <c r="W1577" i="9"/>
  <c r="BK1577" i="9"/>
  <c r="N1577" i="9"/>
  <c r="BE1577" i="9" s="1"/>
  <c r="BI1576" i="9"/>
  <c r="BH1576" i="9"/>
  <c r="BG1576" i="9"/>
  <c r="BF1576" i="9"/>
  <c r="AA1576" i="9"/>
  <c r="Y1576" i="9"/>
  <c r="W1576" i="9"/>
  <c r="BK1576" i="9"/>
  <c r="N1576" i="9"/>
  <c r="BE1576" i="9" s="1"/>
  <c r="BI1575" i="9"/>
  <c r="BH1575" i="9"/>
  <c r="BG1575" i="9"/>
  <c r="BF1575" i="9"/>
  <c r="AA1575" i="9"/>
  <c r="Y1575" i="9"/>
  <c r="W1575" i="9"/>
  <c r="BK1575" i="9"/>
  <c r="N1575" i="9"/>
  <c r="BE1575" i="9" s="1"/>
  <c r="BI1574" i="9"/>
  <c r="BH1574" i="9"/>
  <c r="BG1574" i="9"/>
  <c r="BF1574" i="9"/>
  <c r="AA1574" i="9"/>
  <c r="Y1574" i="9"/>
  <c r="W1574" i="9"/>
  <c r="BK1574" i="9"/>
  <c r="N1574" i="9"/>
  <c r="BE1574" i="9" s="1"/>
  <c r="BI1573" i="9"/>
  <c r="BH1573" i="9"/>
  <c r="BG1573" i="9"/>
  <c r="BF1573" i="9"/>
  <c r="AA1573" i="9"/>
  <c r="Y1573" i="9"/>
  <c r="W1573" i="9"/>
  <c r="BK1573" i="9"/>
  <c r="N1573" i="9"/>
  <c r="BE1573" i="9" s="1"/>
  <c r="BI1572" i="9"/>
  <c r="BH1572" i="9"/>
  <c r="BG1572" i="9"/>
  <c r="BF1572" i="9"/>
  <c r="AA1572" i="9"/>
  <c r="Y1572" i="9"/>
  <c r="W1572" i="9"/>
  <c r="BK1572" i="9"/>
  <c r="N1572" i="9"/>
  <c r="BE1572" i="9" s="1"/>
  <c r="BI1571" i="9"/>
  <c r="BH1571" i="9"/>
  <c r="BG1571" i="9"/>
  <c r="BF1571" i="9"/>
  <c r="AA1571" i="9"/>
  <c r="Y1571" i="9"/>
  <c r="W1571" i="9"/>
  <c r="BK1571" i="9"/>
  <c r="N1571" i="9"/>
  <c r="BE1571" i="9" s="1"/>
  <c r="BI1570" i="9"/>
  <c r="BH1570" i="9"/>
  <c r="BG1570" i="9"/>
  <c r="BF1570" i="9"/>
  <c r="AA1570" i="9"/>
  <c r="Y1570" i="9"/>
  <c r="W1570" i="9"/>
  <c r="BK1570" i="9"/>
  <c r="N1570" i="9"/>
  <c r="BE1570" i="9" s="1"/>
  <c r="BI1569" i="9"/>
  <c r="BH1569" i="9"/>
  <c r="BG1569" i="9"/>
  <c r="BF1569" i="9"/>
  <c r="AA1569" i="9"/>
  <c r="Y1569" i="9"/>
  <c r="W1569" i="9"/>
  <c r="BK1569" i="9"/>
  <c r="N1569" i="9"/>
  <c r="BE1569" i="9" s="1"/>
  <c r="BI1568" i="9"/>
  <c r="BH1568" i="9"/>
  <c r="BG1568" i="9"/>
  <c r="BF1568" i="9"/>
  <c r="AA1568" i="9"/>
  <c r="Y1568" i="9"/>
  <c r="W1568" i="9"/>
  <c r="BK1568" i="9"/>
  <c r="N1568" i="9"/>
  <c r="BE1568" i="9" s="1"/>
  <c r="BI1567" i="9"/>
  <c r="BH1567" i="9"/>
  <c r="BG1567" i="9"/>
  <c r="BF1567" i="9"/>
  <c r="AA1567" i="9"/>
  <c r="Y1567" i="9"/>
  <c r="W1567" i="9"/>
  <c r="BK1567" i="9"/>
  <c r="N1567" i="9"/>
  <c r="BE1567" i="9" s="1"/>
  <c r="BI1566" i="9"/>
  <c r="BH1566" i="9"/>
  <c r="BG1566" i="9"/>
  <c r="BF1566" i="9"/>
  <c r="AA1566" i="9"/>
  <c r="Y1566" i="9"/>
  <c r="W1566" i="9"/>
  <c r="BK1566" i="9"/>
  <c r="N1566" i="9"/>
  <c r="BE1566" i="9" s="1"/>
  <c r="BI1565" i="9"/>
  <c r="BH1565" i="9"/>
  <c r="BG1565" i="9"/>
  <c r="BF1565" i="9"/>
  <c r="AA1565" i="9"/>
  <c r="Y1565" i="9"/>
  <c r="W1565" i="9"/>
  <c r="BK1565" i="9"/>
  <c r="N1565" i="9"/>
  <c r="BE1565" i="9" s="1"/>
  <c r="BI1564" i="9"/>
  <c r="BH1564" i="9"/>
  <c r="BG1564" i="9"/>
  <c r="BF1564" i="9"/>
  <c r="AA1564" i="9"/>
  <c r="Y1564" i="9"/>
  <c r="W1564" i="9"/>
  <c r="BK1564" i="9"/>
  <c r="N1564" i="9"/>
  <c r="BE1564" i="9" s="1"/>
  <c r="BI1563" i="9"/>
  <c r="BH1563" i="9"/>
  <c r="BG1563" i="9"/>
  <c r="BF1563" i="9"/>
  <c r="AA1563" i="9"/>
  <c r="Y1563" i="9"/>
  <c r="W1563" i="9"/>
  <c r="BK1563" i="9"/>
  <c r="N1563" i="9"/>
  <c r="BE1563" i="9" s="1"/>
  <c r="BI1562" i="9"/>
  <c r="BH1562" i="9"/>
  <c r="BG1562" i="9"/>
  <c r="BF1562" i="9"/>
  <c r="AA1562" i="9"/>
  <c r="Y1562" i="9"/>
  <c r="W1562" i="9"/>
  <c r="BK1562" i="9"/>
  <c r="N1562" i="9"/>
  <c r="BE1562" i="9" s="1"/>
  <c r="BI1561" i="9"/>
  <c r="BH1561" i="9"/>
  <c r="BG1561" i="9"/>
  <c r="BF1561" i="9"/>
  <c r="AA1561" i="9"/>
  <c r="Y1561" i="9"/>
  <c r="W1561" i="9"/>
  <c r="BK1561" i="9"/>
  <c r="N1561" i="9"/>
  <c r="BE1561" i="9" s="1"/>
  <c r="BI1560" i="9"/>
  <c r="BH1560" i="9"/>
  <c r="BG1560" i="9"/>
  <c r="BF1560" i="9"/>
  <c r="AA1560" i="9"/>
  <c r="Y1560" i="9"/>
  <c r="W1560" i="9"/>
  <c r="BK1560" i="9"/>
  <c r="N1560" i="9"/>
  <c r="BE1560" i="9" s="1"/>
  <c r="BI1558" i="9"/>
  <c r="BH1558" i="9"/>
  <c r="BG1558" i="9"/>
  <c r="BF1558" i="9"/>
  <c r="AA1558" i="9"/>
  <c r="Y1558" i="9"/>
  <c r="W1558" i="9"/>
  <c r="BK1558" i="9"/>
  <c r="N1558" i="9"/>
  <c r="BE1558" i="9" s="1"/>
  <c r="BI1557" i="9"/>
  <c r="BH1557" i="9"/>
  <c r="BG1557" i="9"/>
  <c r="BF1557" i="9"/>
  <c r="AA1557" i="9"/>
  <c r="Y1557" i="9"/>
  <c r="W1557" i="9"/>
  <c r="BK1557" i="9"/>
  <c r="N1557" i="9"/>
  <c r="BE1557" i="9" s="1"/>
  <c r="BI1556" i="9"/>
  <c r="BH1556" i="9"/>
  <c r="BG1556" i="9"/>
  <c r="BF1556" i="9"/>
  <c r="AA1556" i="9"/>
  <c r="Y1556" i="9"/>
  <c r="W1556" i="9"/>
  <c r="BK1556" i="9"/>
  <c r="N1556" i="9"/>
  <c r="BE1556" i="9" s="1"/>
  <c r="BI1555" i="9"/>
  <c r="BH1555" i="9"/>
  <c r="BG1555" i="9"/>
  <c r="BF1555" i="9"/>
  <c r="AA1555" i="9"/>
  <c r="Y1555" i="9"/>
  <c r="Y1554" i="9" s="1"/>
  <c r="W1555" i="9"/>
  <c r="BK1555" i="9"/>
  <c r="N1555" i="9"/>
  <c r="BE1555" i="9" s="1"/>
  <c r="BI1553" i="9"/>
  <c r="BH1553" i="9"/>
  <c r="BG1553" i="9"/>
  <c r="BF1553" i="9"/>
  <c r="AA1553" i="9"/>
  <c r="Y1553" i="9"/>
  <c r="W1553" i="9"/>
  <c r="BK1553" i="9"/>
  <c r="N1553" i="9"/>
  <c r="BE1553" i="9" s="1"/>
  <c r="BI1548" i="9"/>
  <c r="BH1548" i="9"/>
  <c r="BG1548" i="9"/>
  <c r="BF1548" i="9"/>
  <c r="AA1548" i="9"/>
  <c r="Y1548" i="9"/>
  <c r="W1548" i="9"/>
  <c r="BK1548" i="9"/>
  <c r="N1548" i="9"/>
  <c r="BE1548" i="9" s="1"/>
  <c r="BI1534" i="9"/>
  <c r="BH1534" i="9"/>
  <c r="BG1534" i="9"/>
  <c r="BF1534" i="9"/>
  <c r="AA1534" i="9"/>
  <c r="Y1534" i="9"/>
  <c r="W1534" i="9"/>
  <c r="BK1534" i="9"/>
  <c r="N1534" i="9"/>
  <c r="BE1534" i="9" s="1"/>
  <c r="BI1518" i="9"/>
  <c r="BH1518" i="9"/>
  <c r="BG1518" i="9"/>
  <c r="BF1518" i="9"/>
  <c r="AA1518" i="9"/>
  <c r="Y1518" i="9"/>
  <c r="W1518" i="9"/>
  <c r="BK1518" i="9"/>
  <c r="N1518" i="9"/>
  <c r="BE1518" i="9" s="1"/>
  <c r="BI1515" i="9"/>
  <c r="BH1515" i="9"/>
  <c r="BG1515" i="9"/>
  <c r="BF1515" i="9"/>
  <c r="AA1515" i="9"/>
  <c r="Y1515" i="9"/>
  <c r="W1515" i="9"/>
  <c r="BK1515" i="9"/>
  <c r="N1515" i="9"/>
  <c r="BE1515" i="9" s="1"/>
  <c r="BI1510" i="9"/>
  <c r="BH1510" i="9"/>
  <c r="BG1510" i="9"/>
  <c r="BF1510" i="9"/>
  <c r="AA1510" i="9"/>
  <c r="Y1510" i="9"/>
  <c r="W1510" i="9"/>
  <c r="BK1510" i="9"/>
  <c r="N1510" i="9"/>
  <c r="BE1510" i="9" s="1"/>
  <c r="BI1507" i="9"/>
  <c r="BH1507" i="9"/>
  <c r="BG1507" i="9"/>
  <c r="BF1507" i="9"/>
  <c r="AA1507" i="9"/>
  <c r="Y1507" i="9"/>
  <c r="W1507" i="9"/>
  <c r="BK1507" i="9"/>
  <c r="N1507" i="9"/>
  <c r="BE1507" i="9" s="1"/>
  <c r="BI1504" i="9"/>
  <c r="BH1504" i="9"/>
  <c r="BG1504" i="9"/>
  <c r="BF1504" i="9"/>
  <c r="AA1504" i="9"/>
  <c r="Y1504" i="9"/>
  <c r="W1504" i="9"/>
  <c r="BK1504" i="9"/>
  <c r="N1504" i="9"/>
  <c r="BE1504" i="9" s="1"/>
  <c r="BI1502" i="9"/>
  <c r="BH1502" i="9"/>
  <c r="BG1502" i="9"/>
  <c r="BF1502" i="9"/>
  <c r="AA1502" i="9"/>
  <c r="Y1502" i="9"/>
  <c r="W1502" i="9"/>
  <c r="BK1502" i="9"/>
  <c r="N1502" i="9"/>
  <c r="BE1502" i="9" s="1"/>
  <c r="BI1501" i="9"/>
  <c r="BH1501" i="9"/>
  <c r="BG1501" i="9"/>
  <c r="BF1501" i="9"/>
  <c r="AA1501" i="9"/>
  <c r="Y1501" i="9"/>
  <c r="W1501" i="9"/>
  <c r="BK1501" i="9"/>
  <c r="N1501" i="9"/>
  <c r="BE1501" i="9" s="1"/>
  <c r="BI1500" i="9"/>
  <c r="BH1500" i="9"/>
  <c r="BG1500" i="9"/>
  <c r="BF1500" i="9"/>
  <c r="AA1500" i="9"/>
  <c r="Y1500" i="9"/>
  <c r="W1500" i="9"/>
  <c r="BK1500" i="9"/>
  <c r="N1500" i="9"/>
  <c r="BE1500" i="9" s="1"/>
  <c r="BI1499" i="9"/>
  <c r="BH1499" i="9"/>
  <c r="BG1499" i="9"/>
  <c r="BF1499" i="9"/>
  <c r="AA1499" i="9"/>
  <c r="Y1499" i="9"/>
  <c r="W1499" i="9"/>
  <c r="BK1499" i="9"/>
  <c r="N1499" i="9"/>
  <c r="BE1499" i="9" s="1"/>
  <c r="BI1498" i="9"/>
  <c r="BH1498" i="9"/>
  <c r="BG1498" i="9"/>
  <c r="BF1498" i="9"/>
  <c r="AA1498" i="9"/>
  <c r="Y1498" i="9"/>
  <c r="W1498" i="9"/>
  <c r="BK1498" i="9"/>
  <c r="N1498" i="9"/>
  <c r="BE1498" i="9" s="1"/>
  <c r="BI1497" i="9"/>
  <c r="BH1497" i="9"/>
  <c r="BG1497" i="9"/>
  <c r="BF1497" i="9"/>
  <c r="AA1497" i="9"/>
  <c r="Y1497" i="9"/>
  <c r="W1497" i="9"/>
  <c r="BK1497" i="9"/>
  <c r="N1497" i="9"/>
  <c r="BE1497" i="9" s="1"/>
  <c r="BI1496" i="9"/>
  <c r="BH1496" i="9"/>
  <c r="BG1496" i="9"/>
  <c r="BF1496" i="9"/>
  <c r="AA1496" i="9"/>
  <c r="Y1496" i="9"/>
  <c r="W1496" i="9"/>
  <c r="BK1496" i="9"/>
  <c r="N1496" i="9"/>
  <c r="BE1496" i="9" s="1"/>
  <c r="BI1495" i="9"/>
  <c r="BH1495" i="9"/>
  <c r="BG1495" i="9"/>
  <c r="BF1495" i="9"/>
  <c r="AA1495" i="9"/>
  <c r="Y1495" i="9"/>
  <c r="W1495" i="9"/>
  <c r="BK1495" i="9"/>
  <c r="N1495" i="9"/>
  <c r="BE1495" i="9" s="1"/>
  <c r="BI1494" i="9"/>
  <c r="BH1494" i="9"/>
  <c r="BG1494" i="9"/>
  <c r="BF1494" i="9"/>
  <c r="AA1494" i="9"/>
  <c r="Y1494" i="9"/>
  <c r="W1494" i="9"/>
  <c r="BK1494" i="9"/>
  <c r="N1494" i="9"/>
  <c r="BE1494" i="9" s="1"/>
  <c r="BI1493" i="9"/>
  <c r="BH1493" i="9"/>
  <c r="BG1493" i="9"/>
  <c r="BF1493" i="9"/>
  <c r="AA1493" i="9"/>
  <c r="Y1493" i="9"/>
  <c r="W1493" i="9"/>
  <c r="BK1493" i="9"/>
  <c r="N1493" i="9"/>
  <c r="BE1493" i="9" s="1"/>
  <c r="BI1492" i="9"/>
  <c r="BH1492" i="9"/>
  <c r="BG1492" i="9"/>
  <c r="BF1492" i="9"/>
  <c r="AA1492" i="9"/>
  <c r="Y1492" i="9"/>
  <c r="W1492" i="9"/>
  <c r="BK1492" i="9"/>
  <c r="N1492" i="9"/>
  <c r="BE1492" i="9" s="1"/>
  <c r="BI1491" i="9"/>
  <c r="BH1491" i="9"/>
  <c r="BG1491" i="9"/>
  <c r="BF1491" i="9"/>
  <c r="AA1491" i="9"/>
  <c r="Y1491" i="9"/>
  <c r="W1491" i="9"/>
  <c r="BK1491" i="9"/>
  <c r="N1491" i="9"/>
  <c r="BE1491" i="9" s="1"/>
  <c r="BI1490" i="9"/>
  <c r="BH1490" i="9"/>
  <c r="BG1490" i="9"/>
  <c r="BF1490" i="9"/>
  <c r="AA1490" i="9"/>
  <c r="Y1490" i="9"/>
  <c r="W1490" i="9"/>
  <c r="BK1490" i="9"/>
  <c r="N1490" i="9"/>
  <c r="BE1490" i="9" s="1"/>
  <c r="BI1489" i="9"/>
  <c r="BH1489" i="9"/>
  <c r="BG1489" i="9"/>
  <c r="BF1489" i="9"/>
  <c r="AA1489" i="9"/>
  <c r="Y1489" i="9"/>
  <c r="W1489" i="9"/>
  <c r="BK1489" i="9"/>
  <c r="N1489" i="9"/>
  <c r="BE1489" i="9" s="1"/>
  <c r="BI1488" i="9"/>
  <c r="BH1488" i="9"/>
  <c r="BG1488" i="9"/>
  <c r="BF1488" i="9"/>
  <c r="AA1488" i="9"/>
  <c r="Y1488" i="9"/>
  <c r="W1488" i="9"/>
  <c r="BK1488" i="9"/>
  <c r="N1488" i="9"/>
  <c r="BE1488" i="9" s="1"/>
  <c r="BI1487" i="9"/>
  <c r="BH1487" i="9"/>
  <c r="BG1487" i="9"/>
  <c r="BF1487" i="9"/>
  <c r="AA1487" i="9"/>
  <c r="Y1487" i="9"/>
  <c r="W1487" i="9"/>
  <c r="BK1487" i="9"/>
  <c r="N1487" i="9"/>
  <c r="BE1487" i="9" s="1"/>
  <c r="BI1486" i="9"/>
  <c r="BH1486" i="9"/>
  <c r="BG1486" i="9"/>
  <c r="BF1486" i="9"/>
  <c r="AA1486" i="9"/>
  <c r="Y1486" i="9"/>
  <c r="W1486" i="9"/>
  <c r="BK1486" i="9"/>
  <c r="N1486" i="9"/>
  <c r="BE1486" i="9" s="1"/>
  <c r="BI1485" i="9"/>
  <c r="BH1485" i="9"/>
  <c r="BG1485" i="9"/>
  <c r="BF1485" i="9"/>
  <c r="AA1485" i="9"/>
  <c r="Y1485" i="9"/>
  <c r="W1485" i="9"/>
  <c r="BK1485" i="9"/>
  <c r="N1485" i="9"/>
  <c r="BE1485" i="9" s="1"/>
  <c r="BI1484" i="9"/>
  <c r="BH1484" i="9"/>
  <c r="BG1484" i="9"/>
  <c r="BF1484" i="9"/>
  <c r="AA1484" i="9"/>
  <c r="Y1484" i="9"/>
  <c r="W1484" i="9"/>
  <c r="BK1484" i="9"/>
  <c r="N1484" i="9"/>
  <c r="BE1484" i="9" s="1"/>
  <c r="BI1483" i="9"/>
  <c r="BH1483" i="9"/>
  <c r="BG1483" i="9"/>
  <c r="BF1483" i="9"/>
  <c r="AA1483" i="9"/>
  <c r="Y1483" i="9"/>
  <c r="W1483" i="9"/>
  <c r="BK1483" i="9"/>
  <c r="N1483" i="9"/>
  <c r="BE1483" i="9" s="1"/>
  <c r="BI1482" i="9"/>
  <c r="BH1482" i="9"/>
  <c r="BG1482" i="9"/>
  <c r="BF1482" i="9"/>
  <c r="AA1482" i="9"/>
  <c r="Y1482" i="9"/>
  <c r="W1482" i="9"/>
  <c r="BK1482" i="9"/>
  <c r="N1482" i="9"/>
  <c r="BE1482" i="9" s="1"/>
  <c r="BI1481" i="9"/>
  <c r="BH1481" i="9"/>
  <c r="BG1481" i="9"/>
  <c r="BF1481" i="9"/>
  <c r="AA1481" i="9"/>
  <c r="Y1481" i="9"/>
  <c r="W1481" i="9"/>
  <c r="BK1481" i="9"/>
  <c r="N1481" i="9"/>
  <c r="BE1481" i="9" s="1"/>
  <c r="BI1480" i="9"/>
  <c r="BH1480" i="9"/>
  <c r="BG1480" i="9"/>
  <c r="BF1480" i="9"/>
  <c r="AA1480" i="9"/>
  <c r="Y1480" i="9"/>
  <c r="W1480" i="9"/>
  <c r="BK1480" i="9"/>
  <c r="N1480" i="9"/>
  <c r="BE1480" i="9" s="1"/>
  <c r="BI1479" i="9"/>
  <c r="BH1479" i="9"/>
  <c r="BG1479" i="9"/>
  <c r="BF1479" i="9"/>
  <c r="AA1479" i="9"/>
  <c r="Y1479" i="9"/>
  <c r="W1479" i="9"/>
  <c r="BK1479" i="9"/>
  <c r="N1479" i="9"/>
  <c r="BE1479" i="9" s="1"/>
  <c r="BI1478" i="9"/>
  <c r="BH1478" i="9"/>
  <c r="BG1478" i="9"/>
  <c r="BF1478" i="9"/>
  <c r="AA1478" i="9"/>
  <c r="Y1478" i="9"/>
  <c r="W1478" i="9"/>
  <c r="BK1478" i="9"/>
  <c r="N1478" i="9"/>
  <c r="BE1478" i="9" s="1"/>
  <c r="BI1477" i="9"/>
  <c r="BH1477" i="9"/>
  <c r="BG1477" i="9"/>
  <c r="BF1477" i="9"/>
  <c r="AA1477" i="9"/>
  <c r="Y1477" i="9"/>
  <c r="W1477" i="9"/>
  <c r="BK1477" i="9"/>
  <c r="N1477" i="9"/>
  <c r="BE1477" i="9" s="1"/>
  <c r="BI1476" i="9"/>
  <c r="BH1476" i="9"/>
  <c r="BG1476" i="9"/>
  <c r="BF1476" i="9"/>
  <c r="AA1476" i="9"/>
  <c r="Y1476" i="9"/>
  <c r="W1476" i="9"/>
  <c r="BK1476" i="9"/>
  <c r="N1476" i="9"/>
  <c r="BE1476" i="9" s="1"/>
  <c r="BI1474" i="9"/>
  <c r="BH1474" i="9"/>
  <c r="BG1474" i="9"/>
  <c r="BF1474" i="9"/>
  <c r="AA1474" i="9"/>
  <c r="Y1474" i="9"/>
  <c r="W1474" i="9"/>
  <c r="BK1474" i="9"/>
  <c r="N1474" i="9"/>
  <c r="BE1474" i="9" s="1"/>
  <c r="BI1472" i="9"/>
  <c r="BH1472" i="9"/>
  <c r="BG1472" i="9"/>
  <c r="BF1472" i="9"/>
  <c r="AA1472" i="9"/>
  <c r="Y1472" i="9"/>
  <c r="W1472" i="9"/>
  <c r="BK1472" i="9"/>
  <c r="N1472" i="9"/>
  <c r="BE1472" i="9" s="1"/>
  <c r="BI1470" i="9"/>
  <c r="BH1470" i="9"/>
  <c r="BG1470" i="9"/>
  <c r="BF1470" i="9"/>
  <c r="AA1470" i="9"/>
  <c r="Y1470" i="9"/>
  <c r="W1470" i="9"/>
  <c r="BK1470" i="9"/>
  <c r="N1470" i="9"/>
  <c r="BE1470" i="9" s="1"/>
  <c r="BI1468" i="9"/>
  <c r="BH1468" i="9"/>
  <c r="BG1468" i="9"/>
  <c r="BF1468" i="9"/>
  <c r="AA1468" i="9"/>
  <c r="Y1468" i="9"/>
  <c r="W1468" i="9"/>
  <c r="BK1468" i="9"/>
  <c r="N1468" i="9"/>
  <c r="BE1468" i="9" s="1"/>
  <c r="BI1466" i="9"/>
  <c r="BH1466" i="9"/>
  <c r="BG1466" i="9"/>
  <c r="BF1466" i="9"/>
  <c r="AA1466" i="9"/>
  <c r="Y1466" i="9"/>
  <c r="W1466" i="9"/>
  <c r="BK1466" i="9"/>
  <c r="N1466" i="9"/>
  <c r="BE1466" i="9" s="1"/>
  <c r="BI1465" i="9"/>
  <c r="BH1465" i="9"/>
  <c r="BG1465" i="9"/>
  <c r="BF1465" i="9"/>
  <c r="AA1465" i="9"/>
  <c r="Y1465" i="9"/>
  <c r="W1465" i="9"/>
  <c r="BK1465" i="9"/>
  <c r="N1465" i="9"/>
  <c r="BE1465" i="9" s="1"/>
  <c r="BI1463" i="9"/>
  <c r="BH1463" i="9"/>
  <c r="BG1463" i="9"/>
  <c r="BF1463" i="9"/>
  <c r="AA1463" i="9"/>
  <c r="Y1463" i="9"/>
  <c r="W1463" i="9"/>
  <c r="BK1463" i="9"/>
  <c r="N1463" i="9"/>
  <c r="BE1463" i="9" s="1"/>
  <c r="BI1461" i="9"/>
  <c r="BH1461" i="9"/>
  <c r="BG1461" i="9"/>
  <c r="BF1461" i="9"/>
  <c r="AA1461" i="9"/>
  <c r="Y1461" i="9"/>
  <c r="W1461" i="9"/>
  <c r="BK1461" i="9"/>
  <c r="N1461" i="9"/>
  <c r="BE1461" i="9" s="1"/>
  <c r="BI1460" i="9"/>
  <c r="BH1460" i="9"/>
  <c r="BG1460" i="9"/>
  <c r="BF1460" i="9"/>
  <c r="AA1460" i="9"/>
  <c r="Y1460" i="9"/>
  <c r="W1460" i="9"/>
  <c r="BK1460" i="9"/>
  <c r="N1460" i="9"/>
  <c r="BE1460" i="9" s="1"/>
  <c r="BI1459" i="9"/>
  <c r="BH1459" i="9"/>
  <c r="BG1459" i="9"/>
  <c r="BF1459" i="9"/>
  <c r="AA1459" i="9"/>
  <c r="Y1459" i="9"/>
  <c r="W1459" i="9"/>
  <c r="BK1459" i="9"/>
  <c r="N1459" i="9"/>
  <c r="BE1459" i="9" s="1"/>
  <c r="BI1458" i="9"/>
  <c r="BH1458" i="9"/>
  <c r="BG1458" i="9"/>
  <c r="BF1458" i="9"/>
  <c r="AA1458" i="9"/>
  <c r="Y1458" i="9"/>
  <c r="W1458" i="9"/>
  <c r="BK1458" i="9"/>
  <c r="N1458" i="9"/>
  <c r="BE1458" i="9" s="1"/>
  <c r="BI1456" i="9"/>
  <c r="BH1456" i="9"/>
  <c r="BG1456" i="9"/>
  <c r="BF1456" i="9"/>
  <c r="AA1456" i="9"/>
  <c r="Y1456" i="9"/>
  <c r="W1456" i="9"/>
  <c r="BK1456" i="9"/>
  <c r="N1456" i="9"/>
  <c r="BE1456" i="9" s="1"/>
  <c r="BI1454" i="9"/>
  <c r="BH1454" i="9"/>
  <c r="BG1454" i="9"/>
  <c r="BF1454" i="9"/>
  <c r="AA1454" i="9"/>
  <c r="Y1454" i="9"/>
  <c r="W1454" i="9"/>
  <c r="BK1454" i="9"/>
  <c r="N1454" i="9"/>
  <c r="BE1454" i="9" s="1"/>
  <c r="BI1452" i="9"/>
  <c r="BH1452" i="9"/>
  <c r="BG1452" i="9"/>
  <c r="BF1452" i="9"/>
  <c r="AA1452" i="9"/>
  <c r="Y1452" i="9"/>
  <c r="W1452" i="9"/>
  <c r="BK1452" i="9"/>
  <c r="N1452" i="9"/>
  <c r="BE1452" i="9" s="1"/>
  <c r="BI1450" i="9"/>
  <c r="BH1450" i="9"/>
  <c r="BG1450" i="9"/>
  <c r="BF1450" i="9"/>
  <c r="AA1450" i="9"/>
  <c r="Y1450" i="9"/>
  <c r="W1450" i="9"/>
  <c r="BK1450" i="9"/>
  <c r="N1450" i="9"/>
  <c r="BE1450" i="9" s="1"/>
  <c r="BI1448" i="9"/>
  <c r="BH1448" i="9"/>
  <c r="BG1448" i="9"/>
  <c r="BF1448" i="9"/>
  <c r="AA1448" i="9"/>
  <c r="Y1448" i="9"/>
  <c r="W1448" i="9"/>
  <c r="BK1448" i="9"/>
  <c r="N1448" i="9"/>
  <c r="BE1448" i="9" s="1"/>
  <c r="BI1446" i="9"/>
  <c r="BH1446" i="9"/>
  <c r="BG1446" i="9"/>
  <c r="BF1446" i="9"/>
  <c r="AA1446" i="9"/>
  <c r="Y1446" i="9"/>
  <c r="W1446" i="9"/>
  <c r="BK1446" i="9"/>
  <c r="N1446" i="9"/>
  <c r="BE1446" i="9" s="1"/>
  <c r="BI1445" i="9"/>
  <c r="BH1445" i="9"/>
  <c r="BG1445" i="9"/>
  <c r="BF1445" i="9"/>
  <c r="AA1445" i="9"/>
  <c r="Y1445" i="9"/>
  <c r="W1445" i="9"/>
  <c r="BK1445" i="9"/>
  <c r="N1445" i="9"/>
  <c r="BE1445" i="9" s="1"/>
  <c r="BI1443" i="9"/>
  <c r="BH1443" i="9"/>
  <c r="BG1443" i="9"/>
  <c r="BF1443" i="9"/>
  <c r="AA1443" i="9"/>
  <c r="Y1443" i="9"/>
  <c r="W1443" i="9"/>
  <c r="BK1443" i="9"/>
  <c r="N1443" i="9"/>
  <c r="BE1443" i="9" s="1"/>
  <c r="BI1442" i="9"/>
  <c r="BH1442" i="9"/>
  <c r="BG1442" i="9"/>
  <c r="BF1442" i="9"/>
  <c r="AA1442" i="9"/>
  <c r="Y1442" i="9"/>
  <c r="Y1441" i="9" s="1"/>
  <c r="W1442" i="9"/>
  <c r="BK1442" i="9"/>
  <c r="BK1441" i="9" s="1"/>
  <c r="N1441" i="9" s="1"/>
  <c r="N106" i="9" s="1"/>
  <c r="N1442" i="9"/>
  <c r="BE1442" i="9" s="1"/>
  <c r="BI1440" i="9"/>
  <c r="BH1440" i="9"/>
  <c r="BG1440" i="9"/>
  <c r="BF1440" i="9"/>
  <c r="AA1440" i="9"/>
  <c r="Y1440" i="9"/>
  <c r="W1440" i="9"/>
  <c r="BK1440" i="9"/>
  <c r="N1440" i="9"/>
  <c r="BE1440" i="9" s="1"/>
  <c r="BI1437" i="9"/>
  <c r="BH1437" i="9"/>
  <c r="BG1437" i="9"/>
  <c r="BF1437" i="9"/>
  <c r="AA1437" i="9"/>
  <c r="Y1437" i="9"/>
  <c r="Y1436" i="9" s="1"/>
  <c r="W1437" i="9"/>
  <c r="BK1437" i="9"/>
  <c r="N1437" i="9"/>
  <c r="BE1437" i="9" s="1"/>
  <c r="BI1435" i="9"/>
  <c r="BH1435" i="9"/>
  <c r="BG1435" i="9"/>
  <c r="BF1435" i="9"/>
  <c r="AA1435" i="9"/>
  <c r="Y1435" i="9"/>
  <c r="W1435" i="9"/>
  <c r="BK1435" i="9"/>
  <c r="N1435" i="9"/>
  <c r="BE1435" i="9" s="1"/>
  <c r="BI1433" i="9"/>
  <c r="BH1433" i="9"/>
  <c r="BG1433" i="9"/>
  <c r="BF1433" i="9"/>
  <c r="AA1433" i="9"/>
  <c r="Y1433" i="9"/>
  <c r="W1433" i="9"/>
  <c r="BK1433" i="9"/>
  <c r="N1433" i="9"/>
  <c r="BE1433" i="9" s="1"/>
  <c r="BI1428" i="9"/>
  <c r="BH1428" i="9"/>
  <c r="BG1428" i="9"/>
  <c r="BF1428" i="9"/>
  <c r="AA1428" i="9"/>
  <c r="Y1428" i="9"/>
  <c r="W1428" i="9"/>
  <c r="BK1428" i="9"/>
  <c r="N1428" i="9"/>
  <c r="BE1428" i="9" s="1"/>
  <c r="BI1427" i="9"/>
  <c r="BH1427" i="9"/>
  <c r="BG1427" i="9"/>
  <c r="BF1427" i="9"/>
  <c r="AA1427" i="9"/>
  <c r="Y1427" i="9"/>
  <c r="W1427" i="9"/>
  <c r="BK1427" i="9"/>
  <c r="N1427" i="9"/>
  <c r="BE1427" i="9" s="1"/>
  <c r="BI1426" i="9"/>
  <c r="BH1426" i="9"/>
  <c r="BG1426" i="9"/>
  <c r="BF1426" i="9"/>
  <c r="AA1426" i="9"/>
  <c r="Y1426" i="9"/>
  <c r="W1426" i="9"/>
  <c r="BK1426" i="9"/>
  <c r="N1426" i="9"/>
  <c r="BE1426" i="9" s="1"/>
  <c r="BI1425" i="9"/>
  <c r="BH1425" i="9"/>
  <c r="BG1425" i="9"/>
  <c r="BF1425" i="9"/>
  <c r="AA1425" i="9"/>
  <c r="Y1425" i="9"/>
  <c r="W1425" i="9"/>
  <c r="BK1425" i="9"/>
  <c r="N1425" i="9"/>
  <c r="BE1425" i="9" s="1"/>
  <c r="BI1419" i="9"/>
  <c r="BH1419" i="9"/>
  <c r="BG1419" i="9"/>
  <c r="BF1419" i="9"/>
  <c r="BE1419" i="9"/>
  <c r="AA1419" i="9"/>
  <c r="Y1419" i="9"/>
  <c r="W1419" i="9"/>
  <c r="BK1419" i="9"/>
  <c r="N1419" i="9"/>
  <c r="BI1418" i="9"/>
  <c r="BH1418" i="9"/>
  <c r="BG1418" i="9"/>
  <c r="BF1418" i="9"/>
  <c r="BE1418" i="9"/>
  <c r="AA1418" i="9"/>
  <c r="Y1418" i="9"/>
  <c r="W1418" i="9"/>
  <c r="BK1418" i="9"/>
  <c r="N1418" i="9"/>
  <c r="BI1416" i="9"/>
  <c r="BH1416" i="9"/>
  <c r="BG1416" i="9"/>
  <c r="BF1416" i="9"/>
  <c r="BE1416" i="9"/>
  <c r="AA1416" i="9"/>
  <c r="Y1416" i="9"/>
  <c r="W1416" i="9"/>
  <c r="BK1416" i="9"/>
  <c r="N1416" i="9"/>
  <c r="BI1414" i="9"/>
  <c r="BH1414" i="9"/>
  <c r="BG1414" i="9"/>
  <c r="BF1414" i="9"/>
  <c r="BE1414" i="9"/>
  <c r="AA1414" i="9"/>
  <c r="Y1414" i="9"/>
  <c r="W1414" i="9"/>
  <c r="BK1414" i="9"/>
  <c r="N1414" i="9"/>
  <c r="BI1396" i="9"/>
  <c r="BH1396" i="9"/>
  <c r="BG1396" i="9"/>
  <c r="BF1396" i="9"/>
  <c r="BE1396" i="9"/>
  <c r="AA1396" i="9"/>
  <c r="Y1396" i="9"/>
  <c r="W1396" i="9"/>
  <c r="BK1396" i="9"/>
  <c r="N1396" i="9"/>
  <c r="BI1391" i="9"/>
  <c r="BH1391" i="9"/>
  <c r="BG1391" i="9"/>
  <c r="BF1391" i="9"/>
  <c r="BE1391" i="9"/>
  <c r="AA1391" i="9"/>
  <c r="Y1391" i="9"/>
  <c r="W1391" i="9"/>
  <c r="BK1391" i="9"/>
  <c r="N1391" i="9"/>
  <c r="BI1387" i="9"/>
  <c r="BH1387" i="9"/>
  <c r="BG1387" i="9"/>
  <c r="BF1387" i="9"/>
  <c r="BE1387" i="9"/>
  <c r="AA1387" i="9"/>
  <c r="Y1387" i="9"/>
  <c r="W1387" i="9"/>
  <c r="BK1387" i="9"/>
  <c r="N1387" i="9"/>
  <c r="BI1385" i="9"/>
  <c r="BH1385" i="9"/>
  <c r="BG1385" i="9"/>
  <c r="BF1385" i="9"/>
  <c r="BE1385" i="9"/>
  <c r="AA1385" i="9"/>
  <c r="Y1385" i="9"/>
  <c r="Y1384" i="9" s="1"/>
  <c r="W1385" i="9"/>
  <c r="BK1385" i="9"/>
  <c r="BK1384" i="9" s="1"/>
  <c r="N1384" i="9" s="1"/>
  <c r="N104" i="9" s="1"/>
  <c r="N1385" i="9"/>
  <c r="BI1383" i="9"/>
  <c r="BH1383" i="9"/>
  <c r="BG1383" i="9"/>
  <c r="BF1383" i="9"/>
  <c r="AA1383" i="9"/>
  <c r="Y1383" i="9"/>
  <c r="W1383" i="9"/>
  <c r="BK1383" i="9"/>
  <c r="N1383" i="9"/>
  <c r="BE1383" i="9" s="1"/>
  <c r="BI1381" i="9"/>
  <c r="BH1381" i="9"/>
  <c r="BG1381" i="9"/>
  <c r="BF1381" i="9"/>
  <c r="AA1381" i="9"/>
  <c r="Y1381" i="9"/>
  <c r="W1381" i="9"/>
  <c r="BK1381" i="9"/>
  <c r="N1381" i="9"/>
  <c r="BE1381" i="9" s="1"/>
  <c r="BI1379" i="9"/>
  <c r="BH1379" i="9"/>
  <c r="BG1379" i="9"/>
  <c r="BF1379" i="9"/>
  <c r="AA1379" i="9"/>
  <c r="Y1379" i="9"/>
  <c r="W1379" i="9"/>
  <c r="BK1379" i="9"/>
  <c r="N1379" i="9"/>
  <c r="BE1379" i="9" s="1"/>
  <c r="BI1377" i="9"/>
  <c r="BH1377" i="9"/>
  <c r="BG1377" i="9"/>
  <c r="BF1377" i="9"/>
  <c r="AA1377" i="9"/>
  <c r="Y1377" i="9"/>
  <c r="W1377" i="9"/>
  <c r="BK1377" i="9"/>
  <c r="N1377" i="9"/>
  <c r="BE1377" i="9" s="1"/>
  <c r="BI1375" i="9"/>
  <c r="BH1375" i="9"/>
  <c r="BG1375" i="9"/>
  <c r="BF1375" i="9"/>
  <c r="AA1375" i="9"/>
  <c r="Y1375" i="9"/>
  <c r="W1375" i="9"/>
  <c r="BK1375" i="9"/>
  <c r="N1375" i="9"/>
  <c r="BE1375" i="9" s="1"/>
  <c r="BI1373" i="9"/>
  <c r="BH1373" i="9"/>
  <c r="BG1373" i="9"/>
  <c r="BF1373" i="9"/>
  <c r="AA1373" i="9"/>
  <c r="Y1373" i="9"/>
  <c r="W1373" i="9"/>
  <c r="BK1373" i="9"/>
  <c r="N1373" i="9"/>
  <c r="BE1373" i="9" s="1"/>
  <c r="BI1371" i="9"/>
  <c r="BH1371" i="9"/>
  <c r="BG1371" i="9"/>
  <c r="BF1371" i="9"/>
  <c r="AA1371" i="9"/>
  <c r="Y1371" i="9"/>
  <c r="W1371" i="9"/>
  <c r="BK1371" i="9"/>
  <c r="N1371" i="9"/>
  <c r="BE1371" i="9" s="1"/>
  <c r="BI1366" i="9"/>
  <c r="BH1366" i="9"/>
  <c r="BG1366" i="9"/>
  <c r="BF1366" i="9"/>
  <c r="AA1366" i="9"/>
  <c r="Y1366" i="9"/>
  <c r="W1366" i="9"/>
  <c r="BK1366" i="9"/>
  <c r="N1366" i="9"/>
  <c r="BE1366" i="9" s="1"/>
  <c r="BI1361" i="9"/>
  <c r="BH1361" i="9"/>
  <c r="BG1361" i="9"/>
  <c r="BF1361" i="9"/>
  <c r="AA1361" i="9"/>
  <c r="Y1361" i="9"/>
  <c r="W1361" i="9"/>
  <c r="BK1361" i="9"/>
  <c r="N1361" i="9"/>
  <c r="BE1361" i="9" s="1"/>
  <c r="BI1356" i="9"/>
  <c r="BH1356" i="9"/>
  <c r="BG1356" i="9"/>
  <c r="BF1356" i="9"/>
  <c r="AA1356" i="9"/>
  <c r="Y1356" i="9"/>
  <c r="Y1355" i="9" s="1"/>
  <c r="W1356" i="9"/>
  <c r="BK1356" i="9"/>
  <c r="N1356" i="9"/>
  <c r="BE1356" i="9" s="1"/>
  <c r="BI1354" i="9"/>
  <c r="BH1354" i="9"/>
  <c r="BG1354" i="9"/>
  <c r="BF1354" i="9"/>
  <c r="AA1354" i="9"/>
  <c r="Y1354" i="9"/>
  <c r="W1354" i="9"/>
  <c r="BK1354" i="9"/>
  <c r="N1354" i="9"/>
  <c r="BE1354" i="9" s="1"/>
  <c r="BI1352" i="9"/>
  <c r="BH1352" i="9"/>
  <c r="BG1352" i="9"/>
  <c r="BF1352" i="9"/>
  <c r="AA1352" i="9"/>
  <c r="Y1352" i="9"/>
  <c r="W1352" i="9"/>
  <c r="BK1352" i="9"/>
  <c r="N1352" i="9"/>
  <c r="BE1352" i="9" s="1"/>
  <c r="BI1350" i="9"/>
  <c r="BH1350" i="9"/>
  <c r="BG1350" i="9"/>
  <c r="BF1350" i="9"/>
  <c r="AA1350" i="9"/>
  <c r="Y1350" i="9"/>
  <c r="W1350" i="9"/>
  <c r="BK1350" i="9"/>
  <c r="N1350" i="9"/>
  <c r="BE1350" i="9" s="1"/>
  <c r="BI1348" i="9"/>
  <c r="BH1348" i="9"/>
  <c r="BG1348" i="9"/>
  <c r="BF1348" i="9"/>
  <c r="AA1348" i="9"/>
  <c r="Y1348" i="9"/>
  <c r="W1348" i="9"/>
  <c r="BK1348" i="9"/>
  <c r="N1348" i="9"/>
  <c r="BE1348" i="9" s="1"/>
  <c r="BI1346" i="9"/>
  <c r="BH1346" i="9"/>
  <c r="BG1346" i="9"/>
  <c r="BF1346" i="9"/>
  <c r="AA1346" i="9"/>
  <c r="Y1346" i="9"/>
  <c r="W1346" i="9"/>
  <c r="BK1346" i="9"/>
  <c r="N1346" i="9"/>
  <c r="BE1346" i="9" s="1"/>
  <c r="BI1344" i="9"/>
  <c r="BH1344" i="9"/>
  <c r="BG1344" i="9"/>
  <c r="BF1344" i="9"/>
  <c r="AA1344" i="9"/>
  <c r="Y1344" i="9"/>
  <c r="W1344" i="9"/>
  <c r="BK1344" i="9"/>
  <c r="N1344" i="9"/>
  <c r="BE1344" i="9" s="1"/>
  <c r="BI1340" i="9"/>
  <c r="BH1340" i="9"/>
  <c r="BG1340" i="9"/>
  <c r="BF1340" i="9"/>
  <c r="AA1340" i="9"/>
  <c r="Y1340" i="9"/>
  <c r="W1340" i="9"/>
  <c r="BK1340" i="9"/>
  <c r="N1340" i="9"/>
  <c r="BE1340" i="9" s="1"/>
  <c r="BI1336" i="9"/>
  <c r="BH1336" i="9"/>
  <c r="BG1336" i="9"/>
  <c r="BF1336" i="9"/>
  <c r="AA1336" i="9"/>
  <c r="Y1336" i="9"/>
  <c r="W1336" i="9"/>
  <c r="BK1336" i="9"/>
  <c r="N1336" i="9"/>
  <c r="BE1336" i="9" s="1"/>
  <c r="BI1334" i="9"/>
  <c r="BH1334" i="9"/>
  <c r="BG1334" i="9"/>
  <c r="BF1334" i="9"/>
  <c r="AA1334" i="9"/>
  <c r="Y1334" i="9"/>
  <c r="W1334" i="9"/>
  <c r="BK1334" i="9"/>
  <c r="N1334" i="9"/>
  <c r="BE1334" i="9" s="1"/>
  <c r="BI1332" i="9"/>
  <c r="BH1332" i="9"/>
  <c r="BG1332" i="9"/>
  <c r="BF1332" i="9"/>
  <c r="AA1332" i="9"/>
  <c r="Y1332" i="9"/>
  <c r="W1332" i="9"/>
  <c r="BK1332" i="9"/>
  <c r="N1332" i="9"/>
  <c r="BE1332" i="9" s="1"/>
  <c r="BI1330" i="9"/>
  <c r="BH1330" i="9"/>
  <c r="BG1330" i="9"/>
  <c r="BF1330" i="9"/>
  <c r="AA1330" i="9"/>
  <c r="Y1330" i="9"/>
  <c r="W1330" i="9"/>
  <c r="BK1330" i="9"/>
  <c r="N1330" i="9"/>
  <c r="BE1330" i="9" s="1"/>
  <c r="BI1329" i="9"/>
  <c r="BH1329" i="9"/>
  <c r="BG1329" i="9"/>
  <c r="BF1329" i="9"/>
  <c r="AA1329" i="9"/>
  <c r="Y1329" i="9"/>
  <c r="W1329" i="9"/>
  <c r="BK1329" i="9"/>
  <c r="N1329" i="9"/>
  <c r="BE1329" i="9" s="1"/>
  <c r="BI1327" i="9"/>
  <c r="BH1327" i="9"/>
  <c r="BG1327" i="9"/>
  <c r="BF1327" i="9"/>
  <c r="AA1327" i="9"/>
  <c r="Y1327" i="9"/>
  <c r="W1327" i="9"/>
  <c r="BK1327" i="9"/>
  <c r="N1327" i="9"/>
  <c r="BE1327" i="9" s="1"/>
  <c r="BI1325" i="9"/>
  <c r="BH1325" i="9"/>
  <c r="BG1325" i="9"/>
  <c r="BF1325" i="9"/>
  <c r="AA1325" i="9"/>
  <c r="Y1325" i="9"/>
  <c r="W1325" i="9"/>
  <c r="BK1325" i="9"/>
  <c r="N1325" i="9"/>
  <c r="BE1325" i="9" s="1"/>
  <c r="BI1323" i="9"/>
  <c r="BH1323" i="9"/>
  <c r="BG1323" i="9"/>
  <c r="BF1323" i="9"/>
  <c r="AA1323" i="9"/>
  <c r="Y1323" i="9"/>
  <c r="W1323" i="9"/>
  <c r="BK1323" i="9"/>
  <c r="N1323" i="9"/>
  <c r="BE1323" i="9" s="1"/>
  <c r="BI1321" i="9"/>
  <c r="BH1321" i="9"/>
  <c r="BG1321" i="9"/>
  <c r="BF1321" i="9"/>
  <c r="AA1321" i="9"/>
  <c r="Y1321" i="9"/>
  <c r="W1321" i="9"/>
  <c r="BK1321" i="9"/>
  <c r="N1321" i="9"/>
  <c r="BE1321" i="9" s="1"/>
  <c r="BI1316" i="9"/>
  <c r="BH1316" i="9"/>
  <c r="BG1316" i="9"/>
  <c r="BF1316" i="9"/>
  <c r="AA1316" i="9"/>
  <c r="Y1316" i="9"/>
  <c r="W1316" i="9"/>
  <c r="BK1316" i="9"/>
  <c r="N1316" i="9"/>
  <c r="BE1316" i="9" s="1"/>
  <c r="BI1314" i="9"/>
  <c r="BH1314" i="9"/>
  <c r="BG1314" i="9"/>
  <c r="BF1314" i="9"/>
  <c r="AA1314" i="9"/>
  <c r="Y1314" i="9"/>
  <c r="W1314" i="9"/>
  <c r="BK1314" i="9"/>
  <c r="N1314" i="9"/>
  <c r="BE1314" i="9" s="1"/>
  <c r="BI1312" i="9"/>
  <c r="BH1312" i="9"/>
  <c r="BG1312" i="9"/>
  <c r="BF1312" i="9"/>
  <c r="AA1312" i="9"/>
  <c r="Y1312" i="9"/>
  <c r="W1312" i="9"/>
  <c r="BK1312" i="9"/>
  <c r="N1312" i="9"/>
  <c r="BE1312" i="9" s="1"/>
  <c r="BI1309" i="9"/>
  <c r="BH1309" i="9"/>
  <c r="BG1309" i="9"/>
  <c r="BF1309" i="9"/>
  <c r="AA1309" i="9"/>
  <c r="Y1309" i="9"/>
  <c r="W1309" i="9"/>
  <c r="BK1309" i="9"/>
  <c r="N1309" i="9"/>
  <c r="BE1309" i="9" s="1"/>
  <c r="BI1301" i="9"/>
  <c r="BH1301" i="9"/>
  <c r="BG1301" i="9"/>
  <c r="BF1301" i="9"/>
  <c r="AA1301" i="9"/>
  <c r="Y1301" i="9"/>
  <c r="W1301" i="9"/>
  <c r="BK1301" i="9"/>
  <c r="N1301" i="9"/>
  <c r="BE1301" i="9" s="1"/>
  <c r="BI1300" i="9"/>
  <c r="BH1300" i="9"/>
  <c r="BG1300" i="9"/>
  <c r="BF1300" i="9"/>
  <c r="AA1300" i="9"/>
  <c r="Y1300" i="9"/>
  <c r="W1300" i="9"/>
  <c r="BK1300" i="9"/>
  <c r="N1300" i="9"/>
  <c r="BE1300" i="9" s="1"/>
  <c r="BI1298" i="9"/>
  <c r="BH1298" i="9"/>
  <c r="BG1298" i="9"/>
  <c r="BF1298" i="9"/>
  <c r="AA1298" i="9"/>
  <c r="Y1298" i="9"/>
  <c r="W1298" i="9"/>
  <c r="BK1298" i="9"/>
  <c r="N1298" i="9"/>
  <c r="BE1298" i="9" s="1"/>
  <c r="BI1296" i="9"/>
  <c r="BH1296" i="9"/>
  <c r="BG1296" i="9"/>
  <c r="BF1296" i="9"/>
  <c r="AA1296" i="9"/>
  <c r="Y1296" i="9"/>
  <c r="W1296" i="9"/>
  <c r="BK1296" i="9"/>
  <c r="N1296" i="9"/>
  <c r="BE1296" i="9" s="1"/>
  <c r="BI1271" i="9"/>
  <c r="BH1271" i="9"/>
  <c r="BG1271" i="9"/>
  <c r="BF1271" i="9"/>
  <c r="AA1271" i="9"/>
  <c r="Y1271" i="9"/>
  <c r="W1271" i="9"/>
  <c r="BK1271" i="9"/>
  <c r="N1271" i="9"/>
  <c r="BE1271" i="9" s="1"/>
  <c r="BI1270" i="9"/>
  <c r="BH1270" i="9"/>
  <c r="BG1270" i="9"/>
  <c r="BF1270" i="9"/>
  <c r="AA1270" i="9"/>
  <c r="Y1270" i="9"/>
  <c r="W1270" i="9"/>
  <c r="BK1270" i="9"/>
  <c r="N1270" i="9"/>
  <c r="BE1270" i="9" s="1"/>
  <c r="BI1209" i="9"/>
  <c r="BH1209" i="9"/>
  <c r="BG1209" i="9"/>
  <c r="BF1209" i="9"/>
  <c r="AA1209" i="9"/>
  <c r="Y1209" i="9"/>
  <c r="W1209" i="9"/>
  <c r="BK1209" i="9"/>
  <c r="N1209" i="9"/>
  <c r="BE1209" i="9" s="1"/>
  <c r="BI1206" i="9"/>
  <c r="BH1206" i="9"/>
  <c r="BG1206" i="9"/>
  <c r="BF1206" i="9"/>
  <c r="AA1206" i="9"/>
  <c r="Y1206" i="9"/>
  <c r="W1206" i="9"/>
  <c r="BK1206" i="9"/>
  <c r="N1206" i="9"/>
  <c r="BE1206" i="9" s="1"/>
  <c r="BI1203" i="9"/>
  <c r="BH1203" i="9"/>
  <c r="BG1203" i="9"/>
  <c r="BF1203" i="9"/>
  <c r="AA1203" i="9"/>
  <c r="Y1203" i="9"/>
  <c r="W1203" i="9"/>
  <c r="BK1203" i="9"/>
  <c r="N1203" i="9"/>
  <c r="BE1203" i="9" s="1"/>
  <c r="BI1200" i="9"/>
  <c r="BH1200" i="9"/>
  <c r="BG1200" i="9"/>
  <c r="BF1200" i="9"/>
  <c r="AA1200" i="9"/>
  <c r="Y1200" i="9"/>
  <c r="W1200" i="9"/>
  <c r="BK1200" i="9"/>
  <c r="N1200" i="9"/>
  <c r="BE1200" i="9" s="1"/>
  <c r="BI1197" i="9"/>
  <c r="BH1197" i="9"/>
  <c r="BG1197" i="9"/>
  <c r="BF1197" i="9"/>
  <c r="AA1197" i="9"/>
  <c r="Y1197" i="9"/>
  <c r="W1197" i="9"/>
  <c r="BK1197" i="9"/>
  <c r="N1197" i="9"/>
  <c r="BE1197" i="9" s="1"/>
  <c r="BI1170" i="9"/>
  <c r="BH1170" i="9"/>
  <c r="BG1170" i="9"/>
  <c r="BF1170" i="9"/>
  <c r="AA1170" i="9"/>
  <c r="Y1170" i="9"/>
  <c r="W1170" i="9"/>
  <c r="BK1170" i="9"/>
  <c r="N1170" i="9"/>
  <c r="BE1170" i="9" s="1"/>
  <c r="BI1169" i="9"/>
  <c r="BH1169" i="9"/>
  <c r="BG1169" i="9"/>
  <c r="BF1169" i="9"/>
  <c r="AA1169" i="9"/>
  <c r="Y1169" i="9"/>
  <c r="W1169" i="9"/>
  <c r="BK1169" i="9"/>
  <c r="N1169" i="9"/>
  <c r="BE1169" i="9" s="1"/>
  <c r="BI1168" i="9"/>
  <c r="BH1168" i="9"/>
  <c r="BG1168" i="9"/>
  <c r="BF1168" i="9"/>
  <c r="AA1168" i="9"/>
  <c r="AA1167" i="9" s="1"/>
  <c r="Y1168" i="9"/>
  <c r="Y1167" i="9" s="1"/>
  <c r="W1168" i="9"/>
  <c r="W1167" i="9" s="1"/>
  <c r="BK1168" i="9"/>
  <c r="BK1167" i="9" s="1"/>
  <c r="N1167" i="9" s="1"/>
  <c r="N102" i="9" s="1"/>
  <c r="N1168" i="9"/>
  <c r="BE1168" i="9" s="1"/>
  <c r="BI1166" i="9"/>
  <c r="BH1166" i="9"/>
  <c r="BG1166" i="9"/>
  <c r="BF1166" i="9"/>
  <c r="AA1166" i="9"/>
  <c r="Y1166" i="9"/>
  <c r="W1166" i="9"/>
  <c r="BK1166" i="9"/>
  <c r="N1166" i="9"/>
  <c r="BE1166" i="9" s="1"/>
  <c r="BI1165" i="9"/>
  <c r="BH1165" i="9"/>
  <c r="BG1165" i="9"/>
  <c r="BF1165" i="9"/>
  <c r="AA1165" i="9"/>
  <c r="Y1165" i="9"/>
  <c r="W1165" i="9"/>
  <c r="BK1165" i="9"/>
  <c r="N1165" i="9"/>
  <c r="BE1165" i="9" s="1"/>
  <c r="BI1161" i="9"/>
  <c r="BH1161" i="9"/>
  <c r="BG1161" i="9"/>
  <c r="BF1161" i="9"/>
  <c r="AA1161" i="9"/>
  <c r="Y1161" i="9"/>
  <c r="W1161" i="9"/>
  <c r="BK1161" i="9"/>
  <c r="N1161" i="9"/>
  <c r="BE1161" i="9" s="1"/>
  <c r="BI1160" i="9"/>
  <c r="BH1160" i="9"/>
  <c r="BG1160" i="9"/>
  <c r="BF1160" i="9"/>
  <c r="AA1160" i="9"/>
  <c r="Y1160" i="9"/>
  <c r="W1160" i="9"/>
  <c r="BK1160" i="9"/>
  <c r="N1160" i="9"/>
  <c r="BE1160" i="9" s="1"/>
  <c r="BI1143" i="9"/>
  <c r="BH1143" i="9"/>
  <c r="BG1143" i="9"/>
  <c r="BF1143" i="9"/>
  <c r="AA1143" i="9"/>
  <c r="Y1143" i="9"/>
  <c r="W1143" i="9"/>
  <c r="BK1143" i="9"/>
  <c r="N1143" i="9"/>
  <c r="BE1143" i="9" s="1"/>
  <c r="BI1142" i="9"/>
  <c r="BH1142" i="9"/>
  <c r="BG1142" i="9"/>
  <c r="BF1142" i="9"/>
  <c r="AA1142" i="9"/>
  <c r="Y1142" i="9"/>
  <c r="W1142" i="9"/>
  <c r="BK1142" i="9"/>
  <c r="N1142" i="9"/>
  <c r="BE1142" i="9" s="1"/>
  <c r="BI1121" i="9"/>
  <c r="BH1121" i="9"/>
  <c r="BG1121" i="9"/>
  <c r="BF1121" i="9"/>
  <c r="AA1121" i="9"/>
  <c r="Y1121" i="9"/>
  <c r="W1121" i="9"/>
  <c r="BK1121" i="9"/>
  <c r="N1121" i="9"/>
  <c r="BE1121" i="9" s="1"/>
  <c r="BI1120" i="9"/>
  <c r="BH1120" i="9"/>
  <c r="BG1120" i="9"/>
  <c r="BF1120" i="9"/>
  <c r="AA1120" i="9"/>
  <c r="Y1120" i="9"/>
  <c r="W1120" i="9"/>
  <c r="BK1120" i="9"/>
  <c r="N1120" i="9"/>
  <c r="BE1120" i="9" s="1"/>
  <c r="BI1103" i="9"/>
  <c r="BH1103" i="9"/>
  <c r="BG1103" i="9"/>
  <c r="BF1103" i="9"/>
  <c r="AA1103" i="9"/>
  <c r="Y1103" i="9"/>
  <c r="W1103" i="9"/>
  <c r="BK1103" i="9"/>
  <c r="N1103" i="9"/>
  <c r="BE1103" i="9" s="1"/>
  <c r="BI1102" i="9"/>
  <c r="BH1102" i="9"/>
  <c r="BG1102" i="9"/>
  <c r="BF1102" i="9"/>
  <c r="AA1102" i="9"/>
  <c r="Y1102" i="9"/>
  <c r="W1102" i="9"/>
  <c r="BK1102" i="9"/>
  <c r="N1102" i="9"/>
  <c r="BE1102" i="9" s="1"/>
  <c r="BI1100" i="9"/>
  <c r="BH1100" i="9"/>
  <c r="BG1100" i="9"/>
  <c r="BF1100" i="9"/>
  <c r="AA1100" i="9"/>
  <c r="Y1100" i="9"/>
  <c r="W1100" i="9"/>
  <c r="BK1100" i="9"/>
  <c r="N1100" i="9"/>
  <c r="BE1100" i="9" s="1"/>
  <c r="BI1099" i="9"/>
  <c r="BH1099" i="9"/>
  <c r="BG1099" i="9"/>
  <c r="BF1099" i="9"/>
  <c r="BE1099" i="9"/>
  <c r="AA1099" i="9"/>
  <c r="Y1099" i="9"/>
  <c r="W1099" i="9"/>
  <c r="BK1099" i="9"/>
  <c r="N1099" i="9"/>
  <c r="BI1097" i="9"/>
  <c r="BH1097" i="9"/>
  <c r="BG1097" i="9"/>
  <c r="BF1097" i="9"/>
  <c r="AA1097" i="9"/>
  <c r="Y1097" i="9"/>
  <c r="W1097" i="9"/>
  <c r="BK1097" i="9"/>
  <c r="N1097" i="9"/>
  <c r="BE1097" i="9" s="1"/>
  <c r="BI1095" i="9"/>
  <c r="BH1095" i="9"/>
  <c r="BG1095" i="9"/>
  <c r="BF1095" i="9"/>
  <c r="AA1095" i="9"/>
  <c r="Y1095" i="9"/>
  <c r="W1095" i="9"/>
  <c r="BK1095" i="9"/>
  <c r="N1095" i="9"/>
  <c r="BE1095" i="9" s="1"/>
  <c r="BI1093" i="9"/>
  <c r="BH1093" i="9"/>
  <c r="BG1093" i="9"/>
  <c r="BF1093" i="9"/>
  <c r="BE1093" i="9"/>
  <c r="AA1093" i="9"/>
  <c r="Y1093" i="9"/>
  <c r="W1093" i="9"/>
  <c r="BK1093" i="9"/>
  <c r="N1093" i="9"/>
  <c r="BI1092" i="9"/>
  <c r="BH1092" i="9"/>
  <c r="BG1092" i="9"/>
  <c r="BF1092" i="9"/>
  <c r="AA1092" i="9"/>
  <c r="Y1092" i="9"/>
  <c r="W1092" i="9"/>
  <c r="BK1092" i="9"/>
  <c r="N1092" i="9"/>
  <c r="BE1092" i="9" s="1"/>
  <c r="BI1087" i="9"/>
  <c r="BH1087" i="9"/>
  <c r="BG1087" i="9"/>
  <c r="BF1087" i="9"/>
  <c r="AA1087" i="9"/>
  <c r="Y1087" i="9"/>
  <c r="W1087" i="9"/>
  <c r="BK1087" i="9"/>
  <c r="N1087" i="9"/>
  <c r="BE1087" i="9" s="1"/>
  <c r="BI1086" i="9"/>
  <c r="BH1086" i="9"/>
  <c r="BG1086" i="9"/>
  <c r="BF1086" i="9"/>
  <c r="BE1086" i="9"/>
  <c r="AA1086" i="9"/>
  <c r="Y1086" i="9"/>
  <c r="W1086" i="9"/>
  <c r="BK1086" i="9"/>
  <c r="N1086" i="9"/>
  <c r="BI1069" i="9"/>
  <c r="BH1069" i="9"/>
  <c r="BG1069" i="9"/>
  <c r="BF1069" i="9"/>
  <c r="AA1069" i="9"/>
  <c r="Y1069" i="9"/>
  <c r="W1069" i="9"/>
  <c r="BK1069" i="9"/>
  <c r="N1069" i="9"/>
  <c r="BE1069" i="9" s="1"/>
  <c r="BI1068" i="9"/>
  <c r="BH1068" i="9"/>
  <c r="BG1068" i="9"/>
  <c r="BF1068" i="9"/>
  <c r="AA1068" i="9"/>
  <c r="Y1068" i="9"/>
  <c r="W1068" i="9"/>
  <c r="BK1068" i="9"/>
  <c r="N1068" i="9"/>
  <c r="BE1068" i="9" s="1"/>
  <c r="BI1051" i="9"/>
  <c r="BH1051" i="9"/>
  <c r="BG1051" i="9"/>
  <c r="BF1051" i="9"/>
  <c r="AA1051" i="9"/>
  <c r="Y1051" i="9"/>
  <c r="W1051" i="9"/>
  <c r="BK1051" i="9"/>
  <c r="N1051" i="9"/>
  <c r="BE1051" i="9" s="1"/>
  <c r="BI1050" i="9"/>
  <c r="BH1050" i="9"/>
  <c r="BG1050" i="9"/>
  <c r="BF1050" i="9"/>
  <c r="AA1050" i="9"/>
  <c r="Y1050" i="9"/>
  <c r="W1050" i="9"/>
  <c r="BK1050" i="9"/>
  <c r="N1050" i="9"/>
  <c r="BE1050" i="9" s="1"/>
  <c r="BI1049" i="9"/>
  <c r="BH1049" i="9"/>
  <c r="BG1049" i="9"/>
  <c r="BF1049" i="9"/>
  <c r="AA1049" i="9"/>
  <c r="Y1049" i="9"/>
  <c r="W1049" i="9"/>
  <c r="BK1049" i="9"/>
  <c r="N1049" i="9"/>
  <c r="BE1049" i="9" s="1"/>
  <c r="BI1026" i="9"/>
  <c r="BH1026" i="9"/>
  <c r="BG1026" i="9"/>
  <c r="BF1026" i="9"/>
  <c r="AA1026" i="9"/>
  <c r="Y1026" i="9"/>
  <c r="W1026" i="9"/>
  <c r="BK1026" i="9"/>
  <c r="N1026" i="9"/>
  <c r="BE1026" i="9" s="1"/>
  <c r="BI1025" i="9"/>
  <c r="BH1025" i="9"/>
  <c r="BG1025" i="9"/>
  <c r="BF1025" i="9"/>
  <c r="AA1025" i="9"/>
  <c r="Y1025" i="9"/>
  <c r="W1025" i="9"/>
  <c r="BK1025" i="9"/>
  <c r="N1025" i="9"/>
  <c r="BE1025" i="9" s="1"/>
  <c r="BI1024" i="9"/>
  <c r="BH1024" i="9"/>
  <c r="BG1024" i="9"/>
  <c r="BF1024" i="9"/>
  <c r="AA1024" i="9"/>
  <c r="Y1024" i="9"/>
  <c r="W1024" i="9"/>
  <c r="BK1024" i="9"/>
  <c r="N1024" i="9"/>
  <c r="BE1024" i="9" s="1"/>
  <c r="BI1017" i="9"/>
  <c r="BH1017" i="9"/>
  <c r="BG1017" i="9"/>
  <c r="BF1017" i="9"/>
  <c r="AA1017" i="9"/>
  <c r="Y1017" i="9"/>
  <c r="W1017" i="9"/>
  <c r="BK1017" i="9"/>
  <c r="N1017" i="9"/>
  <c r="BE1017" i="9" s="1"/>
  <c r="BI1016" i="9"/>
  <c r="BH1016" i="9"/>
  <c r="BG1016" i="9"/>
  <c r="BF1016" i="9"/>
  <c r="AA1016" i="9"/>
  <c r="Y1016" i="9"/>
  <c r="W1016" i="9"/>
  <c r="BK1016" i="9"/>
  <c r="N1016" i="9"/>
  <c r="BE1016" i="9" s="1"/>
  <c r="BI996" i="9"/>
  <c r="BH996" i="9"/>
  <c r="BG996" i="9"/>
  <c r="BF996" i="9"/>
  <c r="AA996" i="9"/>
  <c r="AA995" i="9" s="1"/>
  <c r="Y996" i="9"/>
  <c r="Y995" i="9" s="1"/>
  <c r="W996" i="9"/>
  <c r="W995" i="9" s="1"/>
  <c r="BK996" i="9"/>
  <c r="BK995" i="9" s="1"/>
  <c r="N995" i="9" s="1"/>
  <c r="N101" i="9" s="1"/>
  <c r="N996" i="9"/>
  <c r="BE996" i="9" s="1"/>
  <c r="BI994" i="9"/>
  <c r="BH994" i="9"/>
  <c r="BG994" i="9"/>
  <c r="BF994" i="9"/>
  <c r="AA994" i="9"/>
  <c r="Y994" i="9"/>
  <c r="W994" i="9"/>
  <c r="BK994" i="9"/>
  <c r="N994" i="9"/>
  <c r="BE994" i="9" s="1"/>
  <c r="BI986" i="9"/>
  <c r="BH986" i="9"/>
  <c r="BG986" i="9"/>
  <c r="BF986" i="9"/>
  <c r="AA986" i="9"/>
  <c r="Y986" i="9"/>
  <c r="W986" i="9"/>
  <c r="BK986" i="9"/>
  <c r="N986" i="9"/>
  <c r="BE986" i="9" s="1"/>
  <c r="BI980" i="9"/>
  <c r="BH980" i="9"/>
  <c r="BG980" i="9"/>
  <c r="BF980" i="9"/>
  <c r="AA980" i="9"/>
  <c r="Y980" i="9"/>
  <c r="W980" i="9"/>
  <c r="BK980" i="9"/>
  <c r="N980" i="9"/>
  <c r="BE980" i="9" s="1"/>
  <c r="BI979" i="9"/>
  <c r="BH979" i="9"/>
  <c r="BG979" i="9"/>
  <c r="BF979" i="9"/>
  <c r="AA979" i="9"/>
  <c r="Y979" i="9"/>
  <c r="W979" i="9"/>
  <c r="BK979" i="9"/>
  <c r="N979" i="9"/>
  <c r="BE979" i="9" s="1"/>
  <c r="BI977" i="9"/>
  <c r="BH977" i="9"/>
  <c r="BG977" i="9"/>
  <c r="BF977" i="9"/>
  <c r="AA977" i="9"/>
  <c r="Y977" i="9"/>
  <c r="W977" i="9"/>
  <c r="BK977" i="9"/>
  <c r="N977" i="9"/>
  <c r="BE977" i="9" s="1"/>
  <c r="BI976" i="9"/>
  <c r="BH976" i="9"/>
  <c r="BG976" i="9"/>
  <c r="BF976" i="9"/>
  <c r="AA976" i="9"/>
  <c r="Y976" i="9"/>
  <c r="W976" i="9"/>
  <c r="BK976" i="9"/>
  <c r="N976" i="9"/>
  <c r="BE976" i="9" s="1"/>
  <c r="BI974" i="9"/>
  <c r="BH974" i="9"/>
  <c r="BG974" i="9"/>
  <c r="BF974" i="9"/>
  <c r="AA974" i="9"/>
  <c r="Y974" i="9"/>
  <c r="W974" i="9"/>
  <c r="BK974" i="9"/>
  <c r="N974" i="9"/>
  <c r="BE974" i="9" s="1"/>
  <c r="BI973" i="9"/>
  <c r="BH973" i="9"/>
  <c r="BG973" i="9"/>
  <c r="BF973" i="9"/>
  <c r="AA973" i="9"/>
  <c r="Y973" i="9"/>
  <c r="W973" i="9"/>
  <c r="BK973" i="9"/>
  <c r="N973" i="9"/>
  <c r="BE973" i="9" s="1"/>
  <c r="BI972" i="9"/>
  <c r="BH972" i="9"/>
  <c r="BG972" i="9"/>
  <c r="BF972" i="9"/>
  <c r="AA972" i="9"/>
  <c r="Y972" i="9"/>
  <c r="W972" i="9"/>
  <c r="BK972" i="9"/>
  <c r="N972" i="9"/>
  <c r="BE972" i="9" s="1"/>
  <c r="BI970" i="9"/>
  <c r="BH970" i="9"/>
  <c r="BG970" i="9"/>
  <c r="BF970" i="9"/>
  <c r="AA970" i="9"/>
  <c r="Y970" i="9"/>
  <c r="W970" i="9"/>
  <c r="BK970" i="9"/>
  <c r="N970" i="9"/>
  <c r="BE970" i="9" s="1"/>
  <c r="BI969" i="9"/>
  <c r="BH969" i="9"/>
  <c r="BG969" i="9"/>
  <c r="BF969" i="9"/>
  <c r="AA969" i="9"/>
  <c r="Y969" i="9"/>
  <c r="W969" i="9"/>
  <c r="BK969" i="9"/>
  <c r="N969" i="9"/>
  <c r="BE969" i="9" s="1"/>
  <c r="BI968" i="9"/>
  <c r="BH968" i="9"/>
  <c r="BG968" i="9"/>
  <c r="BF968" i="9"/>
  <c r="AA968" i="9"/>
  <c r="Y968" i="9"/>
  <c r="W968" i="9"/>
  <c r="BK968" i="9"/>
  <c r="N968" i="9"/>
  <c r="BE968" i="9" s="1"/>
  <c r="BI966" i="9"/>
  <c r="BH966" i="9"/>
  <c r="BG966" i="9"/>
  <c r="BF966" i="9"/>
  <c r="AA966" i="9"/>
  <c r="Y966" i="9"/>
  <c r="W966" i="9"/>
  <c r="BK966" i="9"/>
  <c r="N966" i="9"/>
  <c r="BE966" i="9" s="1"/>
  <c r="BI965" i="9"/>
  <c r="BH965" i="9"/>
  <c r="BG965" i="9"/>
  <c r="BF965" i="9"/>
  <c r="AA965" i="9"/>
  <c r="Y965" i="9"/>
  <c r="W965" i="9"/>
  <c r="BK965" i="9"/>
  <c r="N965" i="9"/>
  <c r="BE965" i="9" s="1"/>
  <c r="BI964" i="9"/>
  <c r="BH964" i="9"/>
  <c r="BG964" i="9"/>
  <c r="BF964" i="9"/>
  <c r="AA964" i="9"/>
  <c r="Y964" i="9"/>
  <c r="W964" i="9"/>
  <c r="BK964" i="9"/>
  <c r="N964" i="9"/>
  <c r="BE964" i="9" s="1"/>
  <c r="BI962" i="9"/>
  <c r="BH962" i="9"/>
  <c r="BG962" i="9"/>
  <c r="BF962" i="9"/>
  <c r="AA962" i="9"/>
  <c r="Y962" i="9"/>
  <c r="W962" i="9"/>
  <c r="BK962" i="9"/>
  <c r="N962" i="9"/>
  <c r="BE962" i="9" s="1"/>
  <c r="BI961" i="9"/>
  <c r="BH961" i="9"/>
  <c r="BG961" i="9"/>
  <c r="BF961" i="9"/>
  <c r="AA961" i="9"/>
  <c r="Y961" i="9"/>
  <c r="W961" i="9"/>
  <c r="BK961" i="9"/>
  <c r="N961" i="9"/>
  <c r="BE961" i="9" s="1"/>
  <c r="BI959" i="9"/>
  <c r="BH959" i="9"/>
  <c r="BG959" i="9"/>
  <c r="BF959" i="9"/>
  <c r="BE959" i="9"/>
  <c r="AA959" i="9"/>
  <c r="Y959" i="9"/>
  <c r="W959" i="9"/>
  <c r="BK959" i="9"/>
  <c r="N959" i="9"/>
  <c r="BI958" i="9"/>
  <c r="BH958" i="9"/>
  <c r="BG958" i="9"/>
  <c r="BF958" i="9"/>
  <c r="BE958" i="9"/>
  <c r="AA958" i="9"/>
  <c r="Y958" i="9"/>
  <c r="W958" i="9"/>
  <c r="BK958" i="9"/>
  <c r="N958" i="9"/>
  <c r="BI953" i="9"/>
  <c r="BH953" i="9"/>
  <c r="BG953" i="9"/>
  <c r="BF953" i="9"/>
  <c r="AA953" i="9"/>
  <c r="AA952" i="9" s="1"/>
  <c r="Y953" i="9"/>
  <c r="Y952" i="9" s="1"/>
  <c r="W953" i="9"/>
  <c r="W952" i="9" s="1"/>
  <c r="BK953" i="9"/>
  <c r="BK952" i="9" s="1"/>
  <c r="N953" i="9"/>
  <c r="BE953" i="9" s="1"/>
  <c r="BI950" i="9"/>
  <c r="BH950" i="9"/>
  <c r="BG950" i="9"/>
  <c r="BF950" i="9"/>
  <c r="BE950" i="9"/>
  <c r="AA950" i="9"/>
  <c r="AA949" i="9" s="1"/>
  <c r="Y950" i="9"/>
  <c r="Y949" i="9" s="1"/>
  <c r="W950" i="9"/>
  <c r="W949" i="9" s="1"/>
  <c r="BK950" i="9"/>
  <c r="BK949" i="9" s="1"/>
  <c r="N949" i="9" s="1"/>
  <c r="N98" i="9" s="1"/>
  <c r="N950" i="9"/>
  <c r="BI948" i="9"/>
  <c r="BH948" i="9"/>
  <c r="BG948" i="9"/>
  <c r="BF948" i="9"/>
  <c r="AA948" i="9"/>
  <c r="Y948" i="9"/>
  <c r="W948" i="9"/>
  <c r="BK948" i="9"/>
  <c r="N948" i="9"/>
  <c r="BE948" i="9" s="1"/>
  <c r="BI946" i="9"/>
  <c r="BH946" i="9"/>
  <c r="BG946" i="9"/>
  <c r="BF946" i="9"/>
  <c r="AA946" i="9"/>
  <c r="Y946" i="9"/>
  <c r="W946" i="9"/>
  <c r="BK946" i="9"/>
  <c r="N946" i="9"/>
  <c r="BE946" i="9" s="1"/>
  <c r="BI945" i="9"/>
  <c r="BH945" i="9"/>
  <c r="BG945" i="9"/>
  <c r="BF945" i="9"/>
  <c r="AA945" i="9"/>
  <c r="Y945" i="9"/>
  <c r="W945" i="9"/>
  <c r="BK945" i="9"/>
  <c r="N945" i="9"/>
  <c r="BE945" i="9" s="1"/>
  <c r="BI944" i="9"/>
  <c r="BH944" i="9"/>
  <c r="BG944" i="9"/>
  <c r="BF944" i="9"/>
  <c r="AA944" i="9"/>
  <c r="Y944" i="9"/>
  <c r="Y943" i="9" s="1"/>
  <c r="W944" i="9"/>
  <c r="BK944" i="9"/>
  <c r="BK943" i="9" s="1"/>
  <c r="N943" i="9" s="1"/>
  <c r="N97" i="9" s="1"/>
  <c r="N944" i="9"/>
  <c r="BE944" i="9" s="1"/>
  <c r="BI942" i="9"/>
  <c r="BH942" i="9"/>
  <c r="BG942" i="9"/>
  <c r="BF942" i="9"/>
  <c r="AA942" i="9"/>
  <c r="Y942" i="9"/>
  <c r="W942" i="9"/>
  <c r="BK942" i="9"/>
  <c r="N942" i="9"/>
  <c r="BE942" i="9" s="1"/>
  <c r="BI938" i="9"/>
  <c r="BH938" i="9"/>
  <c r="BG938" i="9"/>
  <c r="BF938" i="9"/>
  <c r="AA938" i="9"/>
  <c r="Y938" i="9"/>
  <c r="W938" i="9"/>
  <c r="BK938" i="9"/>
  <c r="N938" i="9"/>
  <c r="BE938" i="9" s="1"/>
  <c r="BI934" i="9"/>
  <c r="BH934" i="9"/>
  <c r="BG934" i="9"/>
  <c r="BF934" i="9"/>
  <c r="AA934" i="9"/>
  <c r="Y934" i="9"/>
  <c r="W934" i="9"/>
  <c r="BK934" i="9"/>
  <c r="N934" i="9"/>
  <c r="BE934" i="9" s="1"/>
  <c r="BI933" i="9"/>
  <c r="BH933" i="9"/>
  <c r="BG933" i="9"/>
  <c r="BF933" i="9"/>
  <c r="AA933" i="9"/>
  <c r="Y933" i="9"/>
  <c r="W933" i="9"/>
  <c r="BK933" i="9"/>
  <c r="N933" i="9"/>
  <c r="BE933" i="9" s="1"/>
  <c r="BI932" i="9"/>
  <c r="BH932" i="9"/>
  <c r="BG932" i="9"/>
  <c r="BF932" i="9"/>
  <c r="AA932" i="9"/>
  <c r="Y932" i="9"/>
  <c r="W932" i="9"/>
  <c r="BK932" i="9"/>
  <c r="N932" i="9"/>
  <c r="BE932" i="9" s="1"/>
  <c r="BI931" i="9"/>
  <c r="BH931" i="9"/>
  <c r="BG931" i="9"/>
  <c r="BF931" i="9"/>
  <c r="AA931" i="9"/>
  <c r="Y931" i="9"/>
  <c r="W931" i="9"/>
  <c r="BK931" i="9"/>
  <c r="N931" i="9"/>
  <c r="BE931" i="9" s="1"/>
  <c r="BI930" i="9"/>
  <c r="BH930" i="9"/>
  <c r="BG930" i="9"/>
  <c r="BF930" i="9"/>
  <c r="AA930" i="9"/>
  <c r="Y930" i="9"/>
  <c r="W930" i="9"/>
  <c r="BK930" i="9"/>
  <c r="N930" i="9"/>
  <c r="BE930" i="9" s="1"/>
  <c r="BI928" i="9"/>
  <c r="BH928" i="9"/>
  <c r="BG928" i="9"/>
  <c r="BF928" i="9"/>
  <c r="AA928" i="9"/>
  <c r="Y928" i="9"/>
  <c r="W928" i="9"/>
  <c r="BK928" i="9"/>
  <c r="N928" i="9"/>
  <c r="BE928" i="9" s="1"/>
  <c r="BI926" i="9"/>
  <c r="BH926" i="9"/>
  <c r="BG926" i="9"/>
  <c r="BF926" i="9"/>
  <c r="BE926" i="9"/>
  <c r="AA926" i="9"/>
  <c r="Y926" i="9"/>
  <c r="W926" i="9"/>
  <c r="BK926" i="9"/>
  <c r="N926" i="9"/>
  <c r="BI923" i="9"/>
  <c r="BH923" i="9"/>
  <c r="BG923" i="9"/>
  <c r="BF923" i="9"/>
  <c r="BE923" i="9"/>
  <c r="AA923" i="9"/>
  <c r="Y923" i="9"/>
  <c r="W923" i="9"/>
  <c r="BK923" i="9"/>
  <c r="N923" i="9"/>
  <c r="BI920" i="9"/>
  <c r="BH920" i="9"/>
  <c r="BG920" i="9"/>
  <c r="BF920" i="9"/>
  <c r="BE920" i="9"/>
  <c r="AA920" i="9"/>
  <c r="Y920" i="9"/>
  <c r="W920" i="9"/>
  <c r="BK920" i="9"/>
  <c r="N920" i="9"/>
  <c r="BI915" i="9"/>
  <c r="BH915" i="9"/>
  <c r="BG915" i="9"/>
  <c r="BF915" i="9"/>
  <c r="BE915" i="9"/>
  <c r="AA915" i="9"/>
  <c r="Y915" i="9"/>
  <c r="W915" i="9"/>
  <c r="BK915" i="9"/>
  <c r="N915" i="9"/>
  <c r="BI914" i="9"/>
  <c r="BH914" i="9"/>
  <c r="BG914" i="9"/>
  <c r="BF914" i="9"/>
  <c r="BE914" i="9"/>
  <c r="AA914" i="9"/>
  <c r="Y914" i="9"/>
  <c r="W914" i="9"/>
  <c r="BK914" i="9"/>
  <c r="N914" i="9"/>
  <c r="BI908" i="9"/>
  <c r="BH908" i="9"/>
  <c r="BG908" i="9"/>
  <c r="BF908" i="9"/>
  <c r="BE908" i="9"/>
  <c r="AA908" i="9"/>
  <c r="AA907" i="9" s="1"/>
  <c r="Y908" i="9"/>
  <c r="Y907" i="9" s="1"/>
  <c r="W908" i="9"/>
  <c r="W907" i="9" s="1"/>
  <c r="BK908" i="9"/>
  <c r="BK907" i="9" s="1"/>
  <c r="N907" i="9" s="1"/>
  <c r="N96" i="9" s="1"/>
  <c r="N908" i="9"/>
  <c r="BI906" i="9"/>
  <c r="BH906" i="9"/>
  <c r="BG906" i="9"/>
  <c r="BF906" i="9"/>
  <c r="AA906" i="9"/>
  <c r="Y906" i="9"/>
  <c r="W906" i="9"/>
  <c r="BK906" i="9"/>
  <c r="N906" i="9"/>
  <c r="BE906" i="9" s="1"/>
  <c r="BI905" i="9"/>
  <c r="BH905" i="9"/>
  <c r="BG905" i="9"/>
  <c r="BF905" i="9"/>
  <c r="AA905" i="9"/>
  <c r="Y905" i="9"/>
  <c r="W905" i="9"/>
  <c r="BK905" i="9"/>
  <c r="N905" i="9"/>
  <c r="BE905" i="9" s="1"/>
  <c r="BI904" i="9"/>
  <c r="BH904" i="9"/>
  <c r="BG904" i="9"/>
  <c r="BF904" i="9"/>
  <c r="AA904" i="9"/>
  <c r="Y904" i="9"/>
  <c r="W904" i="9"/>
  <c r="BK904" i="9"/>
  <c r="N904" i="9"/>
  <c r="BE904" i="9" s="1"/>
  <c r="BI903" i="9"/>
  <c r="BH903" i="9"/>
  <c r="BG903" i="9"/>
  <c r="BF903" i="9"/>
  <c r="AA903" i="9"/>
  <c r="Y903" i="9"/>
  <c r="W903" i="9"/>
  <c r="BK903" i="9"/>
  <c r="N903" i="9"/>
  <c r="BE903" i="9" s="1"/>
  <c r="BI902" i="9"/>
  <c r="BH902" i="9"/>
  <c r="BG902" i="9"/>
  <c r="BF902" i="9"/>
  <c r="BE902" i="9"/>
  <c r="AA902" i="9"/>
  <c r="Y902" i="9"/>
  <c r="W902" i="9"/>
  <c r="BK902" i="9"/>
  <c r="N902" i="9"/>
  <c r="BI901" i="9"/>
  <c r="BH901" i="9"/>
  <c r="BG901" i="9"/>
  <c r="BF901" i="9"/>
  <c r="BE901" i="9"/>
  <c r="AA901" i="9"/>
  <c r="Y901" i="9"/>
  <c r="W901" i="9"/>
  <c r="BK901" i="9"/>
  <c r="N901" i="9"/>
  <c r="BI900" i="9"/>
  <c r="BH900" i="9"/>
  <c r="BG900" i="9"/>
  <c r="BF900" i="9"/>
  <c r="BE900" i="9"/>
  <c r="AA900" i="9"/>
  <c r="Y900" i="9"/>
  <c r="W900" i="9"/>
  <c r="BK900" i="9"/>
  <c r="N900" i="9"/>
  <c r="BI899" i="9"/>
  <c r="BH899" i="9"/>
  <c r="BG899" i="9"/>
  <c r="BF899" i="9"/>
  <c r="BE899" i="9"/>
  <c r="AA899" i="9"/>
  <c r="Y899" i="9"/>
  <c r="W899" i="9"/>
  <c r="BK899" i="9"/>
  <c r="N899" i="9"/>
  <c r="BI898" i="9"/>
  <c r="BH898" i="9"/>
  <c r="BG898" i="9"/>
  <c r="BF898" i="9"/>
  <c r="BE898" i="9"/>
  <c r="AA898" i="9"/>
  <c r="Y898" i="9"/>
  <c r="W898" i="9"/>
  <c r="BK898" i="9"/>
  <c r="N898" i="9"/>
  <c r="BI892" i="9"/>
  <c r="BH892" i="9"/>
  <c r="BG892" i="9"/>
  <c r="BF892" i="9"/>
  <c r="BE892" i="9"/>
  <c r="AA892" i="9"/>
  <c r="Y892" i="9"/>
  <c r="W892" i="9"/>
  <c r="BK892" i="9"/>
  <c r="N892" i="9"/>
  <c r="BI890" i="9"/>
  <c r="BH890" i="9"/>
  <c r="BG890" i="9"/>
  <c r="BF890" i="9"/>
  <c r="BE890" i="9"/>
  <c r="AA890" i="9"/>
  <c r="Y890" i="9"/>
  <c r="W890" i="9"/>
  <c r="BK890" i="9"/>
  <c r="N890" i="9"/>
  <c r="BI889" i="9"/>
  <c r="BH889" i="9"/>
  <c r="BG889" i="9"/>
  <c r="BF889" i="9"/>
  <c r="BE889" i="9"/>
  <c r="AA889" i="9"/>
  <c r="Y889" i="9"/>
  <c r="W889" i="9"/>
  <c r="BK889" i="9"/>
  <c r="N889" i="9"/>
  <c r="BI887" i="9"/>
  <c r="BH887" i="9"/>
  <c r="BG887" i="9"/>
  <c r="BF887" i="9"/>
  <c r="BE887" i="9"/>
  <c r="AA887" i="9"/>
  <c r="Y887" i="9"/>
  <c r="W887" i="9"/>
  <c r="BK887" i="9"/>
  <c r="N887" i="9"/>
  <c r="BI885" i="9"/>
  <c r="BH885" i="9"/>
  <c r="BG885" i="9"/>
  <c r="BF885" i="9"/>
  <c r="BE885" i="9"/>
  <c r="AA885" i="9"/>
  <c r="Y885" i="9"/>
  <c r="W885" i="9"/>
  <c r="BK885" i="9"/>
  <c r="N885" i="9"/>
  <c r="BI883" i="9"/>
  <c r="BH883" i="9"/>
  <c r="BG883" i="9"/>
  <c r="BF883" i="9"/>
  <c r="AA883" i="9"/>
  <c r="Y883" i="9"/>
  <c r="W883" i="9"/>
  <c r="BK883" i="9"/>
  <c r="N883" i="9"/>
  <c r="BE883" i="9" s="1"/>
  <c r="BI879" i="9"/>
  <c r="BH879" i="9"/>
  <c r="BG879" i="9"/>
  <c r="BF879" i="9"/>
  <c r="AA879" i="9"/>
  <c r="Y879" i="9"/>
  <c r="W879" i="9"/>
  <c r="BK879" i="9"/>
  <c r="N879" i="9"/>
  <c r="BE879" i="9" s="1"/>
  <c r="BI878" i="9"/>
  <c r="BH878" i="9"/>
  <c r="BG878" i="9"/>
  <c r="BF878" i="9"/>
  <c r="AA878" i="9"/>
  <c r="Y878" i="9"/>
  <c r="W878" i="9"/>
  <c r="BK878" i="9"/>
  <c r="N878" i="9"/>
  <c r="BE878" i="9" s="1"/>
  <c r="BI874" i="9"/>
  <c r="BH874" i="9"/>
  <c r="BG874" i="9"/>
  <c r="BF874" i="9"/>
  <c r="AA874" i="9"/>
  <c r="Y874" i="9"/>
  <c r="W874" i="9"/>
  <c r="BK874" i="9"/>
  <c r="N874" i="9"/>
  <c r="BE874" i="9" s="1"/>
  <c r="BI870" i="9"/>
  <c r="BH870" i="9"/>
  <c r="BG870" i="9"/>
  <c r="BF870" i="9"/>
  <c r="AA870" i="9"/>
  <c r="Y870" i="9"/>
  <c r="W870" i="9"/>
  <c r="BK870" i="9"/>
  <c r="N870" i="9"/>
  <c r="BE870" i="9" s="1"/>
  <c r="BI864" i="9"/>
  <c r="BH864" i="9"/>
  <c r="BG864" i="9"/>
  <c r="BF864" i="9"/>
  <c r="AA864" i="9"/>
  <c r="Y864" i="9"/>
  <c r="W864" i="9"/>
  <c r="BK864" i="9"/>
  <c r="N864" i="9"/>
  <c r="BE864" i="9" s="1"/>
  <c r="BI858" i="9"/>
  <c r="BH858" i="9"/>
  <c r="BG858" i="9"/>
  <c r="BF858" i="9"/>
  <c r="AA858" i="9"/>
  <c r="Y858" i="9"/>
  <c r="W858" i="9"/>
  <c r="BK858" i="9"/>
  <c r="N858" i="9"/>
  <c r="BE858" i="9" s="1"/>
  <c r="BI856" i="9"/>
  <c r="BH856" i="9"/>
  <c r="BG856" i="9"/>
  <c r="BF856" i="9"/>
  <c r="AA856" i="9"/>
  <c r="Y856" i="9"/>
  <c r="W856" i="9"/>
  <c r="BK856" i="9"/>
  <c r="N856" i="9"/>
  <c r="BE856" i="9" s="1"/>
  <c r="BI854" i="9"/>
  <c r="BH854" i="9"/>
  <c r="BG854" i="9"/>
  <c r="BF854" i="9"/>
  <c r="AA854" i="9"/>
  <c r="Y854" i="9"/>
  <c r="W854" i="9"/>
  <c r="BK854" i="9"/>
  <c r="N854" i="9"/>
  <c r="BE854" i="9" s="1"/>
  <c r="BI850" i="9"/>
  <c r="BH850" i="9"/>
  <c r="BG850" i="9"/>
  <c r="BF850" i="9"/>
  <c r="AA850" i="9"/>
  <c r="Y850" i="9"/>
  <c r="W850" i="9"/>
  <c r="BK850" i="9"/>
  <c r="N850" i="9"/>
  <c r="BE850" i="9" s="1"/>
  <c r="BI848" i="9"/>
  <c r="BH848" i="9"/>
  <c r="BG848" i="9"/>
  <c r="BF848" i="9"/>
  <c r="AA848" i="9"/>
  <c r="Y848" i="9"/>
  <c r="W848" i="9"/>
  <c r="BK848" i="9"/>
  <c r="N848" i="9"/>
  <c r="BE848" i="9" s="1"/>
  <c r="BI846" i="9"/>
  <c r="BH846" i="9"/>
  <c r="BG846" i="9"/>
  <c r="BF846" i="9"/>
  <c r="AA846" i="9"/>
  <c r="Y846" i="9"/>
  <c r="W846" i="9"/>
  <c r="BK846" i="9"/>
  <c r="N846" i="9"/>
  <c r="BE846" i="9" s="1"/>
  <c r="BI833" i="9"/>
  <c r="BH833" i="9"/>
  <c r="BG833" i="9"/>
  <c r="BF833" i="9"/>
  <c r="AA833" i="9"/>
  <c r="Y833" i="9"/>
  <c r="W833" i="9"/>
  <c r="BK833" i="9"/>
  <c r="N833" i="9"/>
  <c r="BE833" i="9" s="1"/>
  <c r="BI828" i="9"/>
  <c r="BH828" i="9"/>
  <c r="BG828" i="9"/>
  <c r="BF828" i="9"/>
  <c r="AA828" i="9"/>
  <c r="Y828" i="9"/>
  <c r="W828" i="9"/>
  <c r="BK828" i="9"/>
  <c r="N828" i="9"/>
  <c r="BE828" i="9" s="1"/>
  <c r="BI821" i="9"/>
  <c r="BH821" i="9"/>
  <c r="BG821" i="9"/>
  <c r="BF821" i="9"/>
  <c r="AA821" i="9"/>
  <c r="Y821" i="9"/>
  <c r="W821" i="9"/>
  <c r="BK821" i="9"/>
  <c r="N821" i="9"/>
  <c r="BE821" i="9" s="1"/>
  <c r="BI820" i="9"/>
  <c r="BH820" i="9"/>
  <c r="BG820" i="9"/>
  <c r="BF820" i="9"/>
  <c r="AA820" i="9"/>
  <c r="Y820" i="9"/>
  <c r="W820" i="9"/>
  <c r="BK820" i="9"/>
  <c r="N820" i="9"/>
  <c r="BE820" i="9" s="1"/>
  <c r="BI816" i="9"/>
  <c r="BH816" i="9"/>
  <c r="BG816" i="9"/>
  <c r="BF816" i="9"/>
  <c r="AA816" i="9"/>
  <c r="Y816" i="9"/>
  <c r="W816" i="9"/>
  <c r="BK816" i="9"/>
  <c r="N816" i="9"/>
  <c r="BE816" i="9" s="1"/>
  <c r="BI811" i="9"/>
  <c r="BH811" i="9"/>
  <c r="BG811" i="9"/>
  <c r="BF811" i="9"/>
  <c r="AA811" i="9"/>
  <c r="Y811" i="9"/>
  <c r="W811" i="9"/>
  <c r="BK811" i="9"/>
  <c r="N811" i="9"/>
  <c r="BE811" i="9" s="1"/>
  <c r="BI809" i="9"/>
  <c r="BH809" i="9"/>
  <c r="BG809" i="9"/>
  <c r="BF809" i="9"/>
  <c r="AA809" i="9"/>
  <c r="Y809" i="9"/>
  <c r="W809" i="9"/>
  <c r="BK809" i="9"/>
  <c r="N809" i="9"/>
  <c r="BE809" i="9" s="1"/>
  <c r="BI804" i="9"/>
  <c r="BH804" i="9"/>
  <c r="BG804" i="9"/>
  <c r="BF804" i="9"/>
  <c r="AA804" i="9"/>
  <c r="Y804" i="9"/>
  <c r="W804" i="9"/>
  <c r="BK804" i="9"/>
  <c r="N804" i="9"/>
  <c r="BE804" i="9" s="1"/>
  <c r="BI799" i="9"/>
  <c r="BH799" i="9"/>
  <c r="BG799" i="9"/>
  <c r="BF799" i="9"/>
  <c r="AA799" i="9"/>
  <c r="Y799" i="9"/>
  <c r="W799" i="9"/>
  <c r="BK799" i="9"/>
  <c r="N799" i="9"/>
  <c r="BE799" i="9" s="1"/>
  <c r="BI798" i="9"/>
  <c r="BH798" i="9"/>
  <c r="BG798" i="9"/>
  <c r="BF798" i="9"/>
  <c r="AA798" i="9"/>
  <c r="Y798" i="9"/>
  <c r="W798" i="9"/>
  <c r="BK798" i="9"/>
  <c r="N798" i="9"/>
  <c r="BE798" i="9" s="1"/>
  <c r="BI796" i="9"/>
  <c r="BH796" i="9"/>
  <c r="BG796" i="9"/>
  <c r="BF796" i="9"/>
  <c r="AA796" i="9"/>
  <c r="Y796" i="9"/>
  <c r="W796" i="9"/>
  <c r="BK796" i="9"/>
  <c r="N796" i="9"/>
  <c r="BE796" i="9" s="1"/>
  <c r="BI794" i="9"/>
  <c r="BH794" i="9"/>
  <c r="BG794" i="9"/>
  <c r="BF794" i="9"/>
  <c r="AA794" i="9"/>
  <c r="Y794" i="9"/>
  <c r="W794" i="9"/>
  <c r="BK794" i="9"/>
  <c r="N794" i="9"/>
  <c r="BE794" i="9" s="1"/>
  <c r="BI792" i="9"/>
  <c r="BH792" i="9"/>
  <c r="BG792" i="9"/>
  <c r="BF792" i="9"/>
  <c r="AA792" i="9"/>
  <c r="Y792" i="9"/>
  <c r="W792" i="9"/>
  <c r="BK792" i="9"/>
  <c r="N792" i="9"/>
  <c r="BE792" i="9" s="1"/>
  <c r="BI766" i="9"/>
  <c r="BH766" i="9"/>
  <c r="BG766" i="9"/>
  <c r="BF766" i="9"/>
  <c r="AA766" i="9"/>
  <c r="Y766" i="9"/>
  <c r="W766" i="9"/>
  <c r="BK766" i="9"/>
  <c r="N766" i="9"/>
  <c r="BE766" i="9" s="1"/>
  <c r="BI764" i="9"/>
  <c r="BH764" i="9"/>
  <c r="BG764" i="9"/>
  <c r="BF764" i="9"/>
  <c r="AA764" i="9"/>
  <c r="Y764" i="9"/>
  <c r="W764" i="9"/>
  <c r="BK764" i="9"/>
  <c r="N764" i="9"/>
  <c r="BE764" i="9" s="1"/>
  <c r="BI754" i="9"/>
  <c r="BH754" i="9"/>
  <c r="BG754" i="9"/>
  <c r="BF754" i="9"/>
  <c r="AA754" i="9"/>
  <c r="Y754" i="9"/>
  <c r="W754" i="9"/>
  <c r="BK754" i="9"/>
  <c r="N754" i="9"/>
  <c r="BE754" i="9" s="1"/>
  <c r="BI752" i="9"/>
  <c r="BH752" i="9"/>
  <c r="BG752" i="9"/>
  <c r="BF752" i="9"/>
  <c r="AA752" i="9"/>
  <c r="Y752" i="9"/>
  <c r="W752" i="9"/>
  <c r="BK752" i="9"/>
  <c r="N752" i="9"/>
  <c r="BE752" i="9" s="1"/>
  <c r="BI669" i="9"/>
  <c r="BH669" i="9"/>
  <c r="BG669" i="9"/>
  <c r="BF669" i="9"/>
  <c r="AA669" i="9"/>
  <c r="Y669" i="9"/>
  <c r="W669" i="9"/>
  <c r="BK669" i="9"/>
  <c r="N669" i="9"/>
  <c r="BE669" i="9" s="1"/>
  <c r="BI632" i="9"/>
  <c r="BH632" i="9"/>
  <c r="BG632" i="9"/>
  <c r="BF632" i="9"/>
  <c r="AA632" i="9"/>
  <c r="Y632" i="9"/>
  <c r="W632" i="9"/>
  <c r="BK632" i="9"/>
  <c r="N632" i="9"/>
  <c r="BE632" i="9" s="1"/>
  <c r="BI631" i="9"/>
  <c r="BH631" i="9"/>
  <c r="BG631" i="9"/>
  <c r="BF631" i="9"/>
  <c r="AA631" i="9"/>
  <c r="AA630" i="9" s="1"/>
  <c r="Y631" i="9"/>
  <c r="Y630" i="9" s="1"/>
  <c r="W631" i="9"/>
  <c r="W630" i="9" s="1"/>
  <c r="BK631" i="9"/>
  <c r="BK630" i="9" s="1"/>
  <c r="N630" i="9" s="1"/>
  <c r="N95" i="9" s="1"/>
  <c r="N631" i="9"/>
  <c r="BE631" i="9" s="1"/>
  <c r="BI628" i="9"/>
  <c r="BH628" i="9"/>
  <c r="BG628" i="9"/>
  <c r="BF628" i="9"/>
  <c r="AA628" i="9"/>
  <c r="AA627" i="9" s="1"/>
  <c r="Y628" i="9"/>
  <c r="Y627" i="9" s="1"/>
  <c r="W628" i="9"/>
  <c r="W627" i="9" s="1"/>
  <c r="BK628" i="9"/>
  <c r="BK627" i="9" s="1"/>
  <c r="N627" i="9" s="1"/>
  <c r="N94" i="9" s="1"/>
  <c r="N628" i="9"/>
  <c r="BE628" i="9" s="1"/>
  <c r="BI626" i="9"/>
  <c r="BH626" i="9"/>
  <c r="BG626" i="9"/>
  <c r="BF626" i="9"/>
  <c r="AA626" i="9"/>
  <c r="Y626" i="9"/>
  <c r="W626" i="9"/>
  <c r="BK626" i="9"/>
  <c r="N626" i="9"/>
  <c r="BE626" i="9" s="1"/>
  <c r="BI624" i="9"/>
  <c r="BH624" i="9"/>
  <c r="BG624" i="9"/>
  <c r="BF624" i="9"/>
  <c r="AA624" i="9"/>
  <c r="Y624" i="9"/>
  <c r="W624" i="9"/>
  <c r="BK624" i="9"/>
  <c r="N624" i="9"/>
  <c r="BE624" i="9" s="1"/>
  <c r="BI618" i="9"/>
  <c r="BH618" i="9"/>
  <c r="BG618" i="9"/>
  <c r="BF618" i="9"/>
  <c r="AA618" i="9"/>
  <c r="Y618" i="9"/>
  <c r="W618" i="9"/>
  <c r="BK618" i="9"/>
  <c r="N618" i="9"/>
  <c r="BE618" i="9" s="1"/>
  <c r="BI617" i="9"/>
  <c r="BH617" i="9"/>
  <c r="BG617" i="9"/>
  <c r="BF617" i="9"/>
  <c r="AA617" i="9"/>
  <c r="Y617" i="9"/>
  <c r="W617" i="9"/>
  <c r="BK617" i="9"/>
  <c r="N617" i="9"/>
  <c r="BE617" i="9" s="1"/>
  <c r="BI609" i="9"/>
  <c r="BH609" i="9"/>
  <c r="BG609" i="9"/>
  <c r="BF609" i="9"/>
  <c r="AA609" i="9"/>
  <c r="Y609" i="9"/>
  <c r="W609" i="9"/>
  <c r="BK609" i="9"/>
  <c r="N609" i="9"/>
  <c r="BE609" i="9" s="1"/>
  <c r="BI604" i="9"/>
  <c r="BH604" i="9"/>
  <c r="BG604" i="9"/>
  <c r="BF604" i="9"/>
  <c r="AA604" i="9"/>
  <c r="Y604" i="9"/>
  <c r="W604" i="9"/>
  <c r="BK604" i="9"/>
  <c r="N604" i="9"/>
  <c r="BE604" i="9" s="1"/>
  <c r="BI599" i="9"/>
  <c r="BH599" i="9"/>
  <c r="BG599" i="9"/>
  <c r="BF599" i="9"/>
  <c r="AA599" i="9"/>
  <c r="Y599" i="9"/>
  <c r="W599" i="9"/>
  <c r="BK599" i="9"/>
  <c r="N599" i="9"/>
  <c r="BE599" i="9" s="1"/>
  <c r="BI591" i="9"/>
  <c r="BH591" i="9"/>
  <c r="BG591" i="9"/>
  <c r="BF591" i="9"/>
  <c r="AA591" i="9"/>
  <c r="Y591" i="9"/>
  <c r="W591" i="9"/>
  <c r="BK591" i="9"/>
  <c r="N591" i="9"/>
  <c r="BE591" i="9" s="1"/>
  <c r="BI586" i="9"/>
  <c r="BH586" i="9"/>
  <c r="BG586" i="9"/>
  <c r="BF586" i="9"/>
  <c r="AA586" i="9"/>
  <c r="Y586" i="9"/>
  <c r="W586" i="9"/>
  <c r="BK586" i="9"/>
  <c r="N586" i="9"/>
  <c r="BE586" i="9" s="1"/>
  <c r="BI581" i="9"/>
  <c r="BH581" i="9"/>
  <c r="BG581" i="9"/>
  <c r="BF581" i="9"/>
  <c r="AA581" i="9"/>
  <c r="Y581" i="9"/>
  <c r="W581" i="9"/>
  <c r="BK581" i="9"/>
  <c r="N581" i="9"/>
  <c r="BE581" i="9" s="1"/>
  <c r="BI577" i="9"/>
  <c r="BH577" i="9"/>
  <c r="BG577" i="9"/>
  <c r="BF577" i="9"/>
  <c r="AA577" i="9"/>
  <c r="Y577" i="9"/>
  <c r="W577" i="9"/>
  <c r="BK577" i="9"/>
  <c r="N577" i="9"/>
  <c r="BE577" i="9" s="1"/>
  <c r="BI576" i="9"/>
  <c r="BH576" i="9"/>
  <c r="BG576" i="9"/>
  <c r="BF576" i="9"/>
  <c r="AA576" i="9"/>
  <c r="Y576" i="9"/>
  <c r="W576" i="9"/>
  <c r="BK576" i="9"/>
  <c r="N576" i="9"/>
  <c r="BE576" i="9" s="1"/>
  <c r="BI575" i="9"/>
  <c r="BH575" i="9"/>
  <c r="BG575" i="9"/>
  <c r="BF575" i="9"/>
  <c r="AA575" i="9"/>
  <c r="Y575" i="9"/>
  <c r="W575" i="9"/>
  <c r="BK575" i="9"/>
  <c r="N575" i="9"/>
  <c r="BE575" i="9" s="1"/>
  <c r="BI574" i="9"/>
  <c r="BH574" i="9"/>
  <c r="BG574" i="9"/>
  <c r="BF574" i="9"/>
  <c r="AA574" i="9"/>
  <c r="Y574" i="9"/>
  <c r="W574" i="9"/>
  <c r="BK574" i="9"/>
  <c r="N574" i="9"/>
  <c r="BE574" i="9" s="1"/>
  <c r="BI565" i="9"/>
  <c r="BH565" i="9"/>
  <c r="BG565" i="9"/>
  <c r="BF565" i="9"/>
  <c r="AA565" i="9"/>
  <c r="Y565" i="9"/>
  <c r="W565" i="9"/>
  <c r="BK565" i="9"/>
  <c r="N565" i="9"/>
  <c r="BE565" i="9" s="1"/>
  <c r="BI556" i="9"/>
  <c r="BH556" i="9"/>
  <c r="BG556" i="9"/>
  <c r="BF556" i="9"/>
  <c r="AA556" i="9"/>
  <c r="AA555" i="9" s="1"/>
  <c r="Y556" i="9"/>
  <c r="Y555" i="9" s="1"/>
  <c r="W556" i="9"/>
  <c r="W555" i="9" s="1"/>
  <c r="BK556" i="9"/>
  <c r="N556" i="9"/>
  <c r="BE556" i="9" s="1"/>
  <c r="BI553" i="9"/>
  <c r="BH553" i="9"/>
  <c r="BG553" i="9"/>
  <c r="BF553" i="9"/>
  <c r="AA553" i="9"/>
  <c r="Y553" i="9"/>
  <c r="W553" i="9"/>
  <c r="BK553" i="9"/>
  <c r="N553" i="9"/>
  <c r="BE553" i="9" s="1"/>
  <c r="BI551" i="9"/>
  <c r="BH551" i="9"/>
  <c r="BG551" i="9"/>
  <c r="BF551" i="9"/>
  <c r="AA551" i="9"/>
  <c r="Y551" i="9"/>
  <c r="W551" i="9"/>
  <c r="BK551" i="9"/>
  <c r="N551" i="9"/>
  <c r="BE551" i="9" s="1"/>
  <c r="BI545" i="9"/>
  <c r="BH545" i="9"/>
  <c r="BG545" i="9"/>
  <c r="BF545" i="9"/>
  <c r="AA545" i="9"/>
  <c r="Y545" i="9"/>
  <c r="W545" i="9"/>
  <c r="BK545" i="9"/>
  <c r="N545" i="9"/>
  <c r="BE545" i="9" s="1"/>
  <c r="BI523" i="9"/>
  <c r="BH523" i="9"/>
  <c r="BG523" i="9"/>
  <c r="BF523" i="9"/>
  <c r="AA523" i="9"/>
  <c r="Y523" i="9"/>
  <c r="W523" i="9"/>
  <c r="BK523" i="9"/>
  <c r="N523" i="9"/>
  <c r="BE523" i="9" s="1"/>
  <c r="BI513" i="9"/>
  <c r="BH513" i="9"/>
  <c r="BG513" i="9"/>
  <c r="BF513" i="9"/>
  <c r="AA513" i="9"/>
  <c r="Y513" i="9"/>
  <c r="W513" i="9"/>
  <c r="BK513" i="9"/>
  <c r="N513" i="9"/>
  <c r="BE513" i="9" s="1"/>
  <c r="BI512" i="9"/>
  <c r="BH512" i="9"/>
  <c r="BG512" i="9"/>
  <c r="BF512" i="9"/>
  <c r="AA512" i="9"/>
  <c r="Y512" i="9"/>
  <c r="W512" i="9"/>
  <c r="BK512" i="9"/>
  <c r="N512" i="9"/>
  <c r="BE512" i="9" s="1"/>
  <c r="BI500" i="9"/>
  <c r="BH500" i="9"/>
  <c r="BG500" i="9"/>
  <c r="BF500" i="9"/>
  <c r="AA500" i="9"/>
  <c r="Y500" i="9"/>
  <c r="W500" i="9"/>
  <c r="BK500" i="9"/>
  <c r="N500" i="9"/>
  <c r="BE500" i="9" s="1"/>
  <c r="BI488" i="9"/>
  <c r="BH488" i="9"/>
  <c r="BG488" i="9"/>
  <c r="BF488" i="9"/>
  <c r="AA488" i="9"/>
  <c r="Y488" i="9"/>
  <c r="W488" i="9"/>
  <c r="BK488" i="9"/>
  <c r="N488" i="9"/>
  <c r="BE488" i="9" s="1"/>
  <c r="BI487" i="9"/>
  <c r="BH487" i="9"/>
  <c r="BG487" i="9"/>
  <c r="BF487" i="9"/>
  <c r="AA487" i="9"/>
  <c r="Y487" i="9"/>
  <c r="W487" i="9"/>
  <c r="BK487" i="9"/>
  <c r="N487" i="9"/>
  <c r="BE487" i="9" s="1"/>
  <c r="BI486" i="9"/>
  <c r="BH486" i="9"/>
  <c r="BG486" i="9"/>
  <c r="BF486" i="9"/>
  <c r="AA486" i="9"/>
  <c r="Y486" i="9"/>
  <c r="W486" i="9"/>
  <c r="BK486" i="9"/>
  <c r="N486" i="9"/>
  <c r="BE486" i="9" s="1"/>
  <c r="BI485" i="9"/>
  <c r="BH485" i="9"/>
  <c r="BG485" i="9"/>
  <c r="BF485" i="9"/>
  <c r="BE485" i="9"/>
  <c r="AA485" i="9"/>
  <c r="Y485" i="9"/>
  <c r="W485" i="9"/>
  <c r="BK485" i="9"/>
  <c r="N485" i="9"/>
  <c r="BI484" i="9"/>
  <c r="BH484" i="9"/>
  <c r="BG484" i="9"/>
  <c r="BF484" i="9"/>
  <c r="BE484" i="9"/>
  <c r="AA484" i="9"/>
  <c r="Y484" i="9"/>
  <c r="W484" i="9"/>
  <c r="BK484" i="9"/>
  <c r="N484" i="9"/>
  <c r="BI483" i="9"/>
  <c r="BH483" i="9"/>
  <c r="BG483" i="9"/>
  <c r="BF483" i="9"/>
  <c r="BE483" i="9"/>
  <c r="AA483" i="9"/>
  <c r="Y483" i="9"/>
  <c r="W483" i="9"/>
  <c r="BK483" i="9"/>
  <c r="N483" i="9"/>
  <c r="BI437" i="9"/>
  <c r="BH437" i="9"/>
  <c r="BG437" i="9"/>
  <c r="BF437" i="9"/>
  <c r="BE437" i="9"/>
  <c r="AA437" i="9"/>
  <c r="Y437" i="9"/>
  <c r="W437" i="9"/>
  <c r="BK437" i="9"/>
  <c r="N437" i="9"/>
  <c r="BI431" i="9"/>
  <c r="BH431" i="9"/>
  <c r="BG431" i="9"/>
  <c r="BF431" i="9"/>
  <c r="AA431" i="9"/>
  <c r="Y431" i="9"/>
  <c r="W431" i="9"/>
  <c r="BK431" i="9"/>
  <c r="N431" i="9"/>
  <c r="BE431" i="9" s="1"/>
  <c r="BI430" i="9"/>
  <c r="BH430" i="9"/>
  <c r="BG430" i="9"/>
  <c r="BF430" i="9"/>
  <c r="AA430" i="9"/>
  <c r="Y430" i="9"/>
  <c r="W430" i="9"/>
  <c r="BK430" i="9"/>
  <c r="N430" i="9"/>
  <c r="BE430" i="9" s="1"/>
  <c r="BI344" i="9"/>
  <c r="BH344" i="9"/>
  <c r="BG344" i="9"/>
  <c r="BF344" i="9"/>
  <c r="AA344" i="9"/>
  <c r="Y344" i="9"/>
  <c r="W344" i="9"/>
  <c r="BK344" i="9"/>
  <c r="N344" i="9"/>
  <c r="BE344" i="9" s="1"/>
  <c r="BI285" i="9"/>
  <c r="BH285" i="9"/>
  <c r="BG285" i="9"/>
  <c r="BF285" i="9"/>
  <c r="AA285" i="9"/>
  <c r="Y285" i="9"/>
  <c r="W285" i="9"/>
  <c r="BK285" i="9"/>
  <c r="N285" i="9"/>
  <c r="BE285" i="9" s="1"/>
  <c r="BI279" i="9"/>
  <c r="BH279" i="9"/>
  <c r="BG279" i="9"/>
  <c r="BF279" i="9"/>
  <c r="AA279" i="9"/>
  <c r="Y279" i="9"/>
  <c r="W279" i="9"/>
  <c r="BK279" i="9"/>
  <c r="N279" i="9"/>
  <c r="BE279" i="9" s="1"/>
  <c r="BI266" i="9"/>
  <c r="BH266" i="9"/>
  <c r="BG266" i="9"/>
  <c r="BF266" i="9"/>
  <c r="AA266" i="9"/>
  <c r="Y266" i="9"/>
  <c r="W266" i="9"/>
  <c r="BK266" i="9"/>
  <c r="N266" i="9"/>
  <c r="BE266" i="9" s="1"/>
  <c r="BI263" i="9"/>
  <c r="BH263" i="9"/>
  <c r="BG263" i="9"/>
  <c r="BF263" i="9"/>
  <c r="AA263" i="9"/>
  <c r="AA262" i="9" s="1"/>
  <c r="Y263" i="9"/>
  <c r="Y262" i="9" s="1"/>
  <c r="W263" i="9"/>
  <c r="W262" i="9" s="1"/>
  <c r="BK263" i="9"/>
  <c r="BK262" i="9" s="1"/>
  <c r="N262" i="9" s="1"/>
  <c r="N92" i="9" s="1"/>
  <c r="N263" i="9"/>
  <c r="BE263" i="9" s="1"/>
  <c r="BI260" i="9"/>
  <c r="BH260" i="9"/>
  <c r="BG260" i="9"/>
  <c r="BF260" i="9"/>
  <c r="AA260" i="9"/>
  <c r="Y260" i="9"/>
  <c r="W260" i="9"/>
  <c r="BK260" i="9"/>
  <c r="N260" i="9"/>
  <c r="BE260" i="9" s="1"/>
  <c r="BI258" i="9"/>
  <c r="BH258" i="9"/>
  <c r="BG258" i="9"/>
  <c r="BF258" i="9"/>
  <c r="AA258" i="9"/>
  <c r="Y258" i="9"/>
  <c r="W258" i="9"/>
  <c r="BK258" i="9"/>
  <c r="N258" i="9"/>
  <c r="BE258" i="9" s="1"/>
  <c r="BI256" i="9"/>
  <c r="BH256" i="9"/>
  <c r="BG256" i="9"/>
  <c r="BF256" i="9"/>
  <c r="AA256" i="9"/>
  <c r="Y256" i="9"/>
  <c r="W256" i="9"/>
  <c r="BK256" i="9"/>
  <c r="N256" i="9"/>
  <c r="BE256" i="9" s="1"/>
  <c r="BI255" i="9"/>
  <c r="BH255" i="9"/>
  <c r="BG255" i="9"/>
  <c r="BF255" i="9"/>
  <c r="AA255" i="9"/>
  <c r="Y255" i="9"/>
  <c r="W255" i="9"/>
  <c r="BK255" i="9"/>
  <c r="N255" i="9"/>
  <c r="BE255" i="9" s="1"/>
  <c r="BI254" i="9"/>
  <c r="BH254" i="9"/>
  <c r="BG254" i="9"/>
  <c r="BF254" i="9"/>
  <c r="AA254" i="9"/>
  <c r="Y254" i="9"/>
  <c r="W254" i="9"/>
  <c r="BK254" i="9"/>
  <c r="N254" i="9"/>
  <c r="BE254" i="9" s="1"/>
  <c r="BI248" i="9"/>
  <c r="BH248" i="9"/>
  <c r="BG248" i="9"/>
  <c r="BF248" i="9"/>
  <c r="AA248" i="9"/>
  <c r="Y248" i="9"/>
  <c r="W248" i="9"/>
  <c r="BK248" i="9"/>
  <c r="N248" i="9"/>
  <c r="BE248" i="9" s="1"/>
  <c r="BI242" i="9"/>
  <c r="BH242" i="9"/>
  <c r="BG242" i="9"/>
  <c r="BF242" i="9"/>
  <c r="AA242" i="9"/>
  <c r="Y242" i="9"/>
  <c r="W242" i="9"/>
  <c r="BK242" i="9"/>
  <c r="N242" i="9"/>
  <c r="BE242" i="9" s="1"/>
  <c r="BI241" i="9"/>
  <c r="BH241" i="9"/>
  <c r="BG241" i="9"/>
  <c r="BF241" i="9"/>
  <c r="AA241" i="9"/>
  <c r="Y241" i="9"/>
  <c r="W241" i="9"/>
  <c r="BK241" i="9"/>
  <c r="N241" i="9"/>
  <c r="BE241" i="9" s="1"/>
  <c r="BI240" i="9"/>
  <c r="BH240" i="9"/>
  <c r="BG240" i="9"/>
  <c r="BF240" i="9"/>
  <c r="AA240" i="9"/>
  <c r="Y240" i="9"/>
  <c r="W240" i="9"/>
  <c r="BK240" i="9"/>
  <c r="N240" i="9"/>
  <c r="BE240" i="9" s="1"/>
  <c r="BI226" i="9"/>
  <c r="BH226" i="9"/>
  <c r="BG226" i="9"/>
  <c r="BF226" i="9"/>
  <c r="AA226" i="9"/>
  <c r="Y226" i="9"/>
  <c r="W226" i="9"/>
  <c r="BK226" i="9"/>
  <c r="N226" i="9"/>
  <c r="BE226" i="9" s="1"/>
  <c r="BI211" i="9"/>
  <c r="BH211" i="9"/>
  <c r="BG211" i="9"/>
  <c r="BF211" i="9"/>
  <c r="AA211" i="9"/>
  <c r="Y211" i="9"/>
  <c r="W211" i="9"/>
  <c r="BK211" i="9"/>
  <c r="N211" i="9"/>
  <c r="BE211" i="9" s="1"/>
  <c r="BI209" i="9"/>
  <c r="BH209" i="9"/>
  <c r="BG209" i="9"/>
  <c r="BF209" i="9"/>
  <c r="AA209" i="9"/>
  <c r="Y209" i="9"/>
  <c r="W209" i="9"/>
  <c r="BK209" i="9"/>
  <c r="N209" i="9"/>
  <c r="BE209" i="9" s="1"/>
  <c r="BI207" i="9"/>
  <c r="BH207" i="9"/>
  <c r="BG207" i="9"/>
  <c r="BF207" i="9"/>
  <c r="AA207" i="9"/>
  <c r="Y207" i="9"/>
  <c r="W207" i="9"/>
  <c r="BK207" i="9"/>
  <c r="N207" i="9"/>
  <c r="BE207" i="9" s="1"/>
  <c r="BI202" i="9"/>
  <c r="BH202" i="9"/>
  <c r="BG202" i="9"/>
  <c r="BF202" i="9"/>
  <c r="AA202" i="9"/>
  <c r="Y202" i="9"/>
  <c r="W202" i="9"/>
  <c r="BK202" i="9"/>
  <c r="N202" i="9"/>
  <c r="BE202" i="9" s="1"/>
  <c r="BI200" i="9"/>
  <c r="BH200" i="9"/>
  <c r="BG200" i="9"/>
  <c r="BF200" i="9"/>
  <c r="AA200" i="9"/>
  <c r="Y200" i="9"/>
  <c r="W200" i="9"/>
  <c r="BK200" i="9"/>
  <c r="N200" i="9"/>
  <c r="BE200" i="9" s="1"/>
  <c r="BI199" i="9"/>
  <c r="BH199" i="9"/>
  <c r="BG199" i="9"/>
  <c r="BF199" i="9"/>
  <c r="AA199" i="9"/>
  <c r="Y199" i="9"/>
  <c r="W199" i="9"/>
  <c r="BK199" i="9"/>
  <c r="N199" i="9"/>
  <c r="BE199" i="9" s="1"/>
  <c r="BI197" i="9"/>
  <c r="BH197" i="9"/>
  <c r="BG197" i="9"/>
  <c r="BF197" i="9"/>
  <c r="AA197" i="9"/>
  <c r="Y197" i="9"/>
  <c r="W197" i="9"/>
  <c r="BK197" i="9"/>
  <c r="N197" i="9"/>
  <c r="BE197" i="9" s="1"/>
  <c r="BI195" i="9"/>
  <c r="BH195" i="9"/>
  <c r="BG195" i="9"/>
  <c r="BF195" i="9"/>
  <c r="AA195" i="9"/>
  <c r="Y195" i="9"/>
  <c r="W195" i="9"/>
  <c r="BK195" i="9"/>
  <c r="N195" i="9"/>
  <c r="BE195" i="9" s="1"/>
  <c r="BI192" i="9"/>
  <c r="BH192" i="9"/>
  <c r="BG192" i="9"/>
  <c r="BF192" i="9"/>
  <c r="AA192" i="9"/>
  <c r="Y192" i="9"/>
  <c r="W192" i="9"/>
  <c r="BK192" i="9"/>
  <c r="N192" i="9"/>
  <c r="BE192" i="9" s="1"/>
  <c r="BI190" i="9"/>
  <c r="BH190" i="9"/>
  <c r="BG190" i="9"/>
  <c r="BF190" i="9"/>
  <c r="AA190" i="9"/>
  <c r="AA189" i="9" s="1"/>
  <c r="Y190" i="9"/>
  <c r="Y189" i="9" s="1"/>
  <c r="W190" i="9"/>
  <c r="W189" i="9" s="1"/>
  <c r="BK190" i="9"/>
  <c r="BK189" i="9" s="1"/>
  <c r="N189" i="9" s="1"/>
  <c r="N91" i="9" s="1"/>
  <c r="N190" i="9"/>
  <c r="BE190" i="9" s="1"/>
  <c r="BI180" i="9"/>
  <c r="BH180" i="9"/>
  <c r="BG180" i="9"/>
  <c r="BF180" i="9"/>
  <c r="AA180" i="9"/>
  <c r="Y180" i="9"/>
  <c r="W180" i="9"/>
  <c r="BK180" i="9"/>
  <c r="N180" i="9"/>
  <c r="BE180" i="9" s="1"/>
  <c r="BI178" i="9"/>
  <c r="BH178" i="9"/>
  <c r="BG178" i="9"/>
  <c r="BF178" i="9"/>
  <c r="AA178" i="9"/>
  <c r="Y178" i="9"/>
  <c r="W178" i="9"/>
  <c r="BK178" i="9"/>
  <c r="N178" i="9"/>
  <c r="BE178" i="9" s="1"/>
  <c r="BI176" i="9"/>
  <c r="BH176" i="9"/>
  <c r="BG176" i="9"/>
  <c r="BF176" i="9"/>
  <c r="AA176" i="9"/>
  <c r="Y176" i="9"/>
  <c r="W176" i="9"/>
  <c r="BK176" i="9"/>
  <c r="N176" i="9"/>
  <c r="BE176" i="9" s="1"/>
  <c r="BI175" i="9"/>
  <c r="BH175" i="9"/>
  <c r="BG175" i="9"/>
  <c r="BF175" i="9"/>
  <c r="AA175" i="9"/>
  <c r="Y175" i="9"/>
  <c r="W175" i="9"/>
  <c r="BK175" i="9"/>
  <c r="N175" i="9"/>
  <c r="BE175" i="9" s="1"/>
  <c r="BI174" i="9"/>
  <c r="BH174" i="9"/>
  <c r="BG174" i="9"/>
  <c r="BF174" i="9"/>
  <c r="AA174" i="9"/>
  <c r="Y174" i="9"/>
  <c r="W174" i="9"/>
  <c r="BK174" i="9"/>
  <c r="N174" i="9"/>
  <c r="BE174" i="9" s="1"/>
  <c r="BI172" i="9"/>
  <c r="BH172" i="9"/>
  <c r="BG172" i="9"/>
  <c r="BF172" i="9"/>
  <c r="AA172" i="9"/>
  <c r="Y172" i="9"/>
  <c r="W172" i="9"/>
  <c r="BK172" i="9"/>
  <c r="N172" i="9"/>
  <c r="BE172" i="9" s="1"/>
  <c r="BI171" i="9"/>
  <c r="BH171" i="9"/>
  <c r="BG171" i="9"/>
  <c r="BF171" i="9"/>
  <c r="AA171" i="9"/>
  <c r="Y171" i="9"/>
  <c r="W171" i="9"/>
  <c r="BK171" i="9"/>
  <c r="N171" i="9"/>
  <c r="BE171" i="9" s="1"/>
  <c r="BI169" i="9"/>
  <c r="BH169" i="9"/>
  <c r="BG169" i="9"/>
  <c r="BF169" i="9"/>
  <c r="AA169" i="9"/>
  <c r="Y169" i="9"/>
  <c r="W169" i="9"/>
  <c r="BK169" i="9"/>
  <c r="N169" i="9"/>
  <c r="BE169" i="9" s="1"/>
  <c r="BI167" i="9"/>
  <c r="BH167" i="9"/>
  <c r="BG167" i="9"/>
  <c r="BF167" i="9"/>
  <c r="AA167" i="9"/>
  <c r="Y167" i="9"/>
  <c r="W167" i="9"/>
  <c r="BK167" i="9"/>
  <c r="N167" i="9"/>
  <c r="BE167" i="9" s="1"/>
  <c r="BI165" i="9"/>
  <c r="BH165" i="9"/>
  <c r="BG165" i="9"/>
  <c r="BF165" i="9"/>
  <c r="AA165" i="9"/>
  <c r="Y165" i="9"/>
  <c r="W165" i="9"/>
  <c r="BK165" i="9"/>
  <c r="N165" i="9"/>
  <c r="BE165" i="9" s="1"/>
  <c r="BI164" i="9"/>
  <c r="BH164" i="9"/>
  <c r="BG164" i="9"/>
  <c r="BF164" i="9"/>
  <c r="AA164" i="9"/>
  <c r="Y164" i="9"/>
  <c r="W164" i="9"/>
  <c r="BK164" i="9"/>
  <c r="N164" i="9"/>
  <c r="BE164" i="9" s="1"/>
  <c r="BI162" i="9"/>
  <c r="BH162" i="9"/>
  <c r="BG162" i="9"/>
  <c r="BF162" i="9"/>
  <c r="AA162" i="9"/>
  <c r="Y162" i="9"/>
  <c r="W162" i="9"/>
  <c r="BK162" i="9"/>
  <c r="N162" i="9"/>
  <c r="BE162" i="9" s="1"/>
  <c r="BI161" i="9"/>
  <c r="BH161" i="9"/>
  <c r="BG161" i="9"/>
  <c r="BF161" i="9"/>
  <c r="AA161" i="9"/>
  <c r="Y161" i="9"/>
  <c r="W161" i="9"/>
  <c r="BK161" i="9"/>
  <c r="N161" i="9"/>
  <c r="BE161" i="9" s="1"/>
  <c r="BI138" i="9"/>
  <c r="H36" i="9" s="1"/>
  <c r="BD95" i="1" s="1"/>
  <c r="BH138" i="9"/>
  <c r="H35" i="9" s="1"/>
  <c r="BC95" i="1" s="1"/>
  <c r="BG138" i="9"/>
  <c r="H34" i="9" s="1"/>
  <c r="BB95" i="1" s="1"/>
  <c r="BF138" i="9"/>
  <c r="M33" i="9" s="1"/>
  <c r="AW95" i="1" s="1"/>
  <c r="AA138" i="9"/>
  <c r="AA137" i="9" s="1"/>
  <c r="Y138" i="9"/>
  <c r="Y137" i="9" s="1"/>
  <c r="Y136" i="9" s="1"/>
  <c r="W138" i="9"/>
  <c r="W137" i="9" s="1"/>
  <c r="BK138" i="9"/>
  <c r="BK137" i="9" s="1"/>
  <c r="N138" i="9"/>
  <c r="BE138" i="9" s="1"/>
  <c r="M132" i="9"/>
  <c r="M131" i="9"/>
  <c r="F131" i="9"/>
  <c r="F129" i="9"/>
  <c r="F127" i="9"/>
  <c r="M28" i="9"/>
  <c r="AS95" i="1" s="1"/>
  <c r="M84" i="9"/>
  <c r="M83" i="9"/>
  <c r="F83" i="9"/>
  <c r="F81" i="9"/>
  <c r="F79" i="9"/>
  <c r="O15" i="9"/>
  <c r="E15" i="9"/>
  <c r="F84" i="9" s="1"/>
  <c r="O14" i="9"/>
  <c r="O9" i="9"/>
  <c r="M129" i="9" s="1"/>
  <c r="F6" i="9"/>
  <c r="F78" i="9" s="1"/>
  <c r="AY94" i="1"/>
  <c r="AX94" i="1"/>
  <c r="BI187" i="8"/>
  <c r="BH187" i="8"/>
  <c r="BG187" i="8"/>
  <c r="BF187" i="8"/>
  <c r="AA187" i="8"/>
  <c r="AA186" i="8" s="1"/>
  <c r="Y187" i="8"/>
  <c r="Y186" i="8" s="1"/>
  <c r="W187" i="8"/>
  <c r="W186" i="8" s="1"/>
  <c r="BK187" i="8"/>
  <c r="BK186" i="8" s="1"/>
  <c r="N186" i="8" s="1"/>
  <c r="N94" i="8" s="1"/>
  <c r="N187" i="8"/>
  <c r="BE187" i="8" s="1"/>
  <c r="BI185" i="8"/>
  <c r="BH185" i="8"/>
  <c r="BG185" i="8"/>
  <c r="BF185" i="8"/>
  <c r="AA185" i="8"/>
  <c r="Y185" i="8"/>
  <c r="W185" i="8"/>
  <c r="BK185" i="8"/>
  <c r="N185" i="8"/>
  <c r="BE185" i="8" s="1"/>
  <c r="BI184" i="8"/>
  <c r="BH184" i="8"/>
  <c r="BG184" i="8"/>
  <c r="BF184" i="8"/>
  <c r="AA184" i="8"/>
  <c r="Y184" i="8"/>
  <c r="W184" i="8"/>
  <c r="BK184" i="8"/>
  <c r="N184" i="8"/>
  <c r="BE184" i="8" s="1"/>
  <c r="BI182" i="8"/>
  <c r="BH182" i="8"/>
  <c r="BG182" i="8"/>
  <c r="BF182" i="8"/>
  <c r="AA182" i="8"/>
  <c r="Y182" i="8"/>
  <c r="W182" i="8"/>
  <c r="BK182" i="8"/>
  <c r="N182" i="8"/>
  <c r="BE182" i="8" s="1"/>
  <c r="BI181" i="8"/>
  <c r="BH181" i="8"/>
  <c r="BG181" i="8"/>
  <c r="BF181" i="8"/>
  <c r="AA181" i="8"/>
  <c r="Y181" i="8"/>
  <c r="W181" i="8"/>
  <c r="BK181" i="8"/>
  <c r="N181" i="8"/>
  <c r="BE181" i="8" s="1"/>
  <c r="BI179" i="8"/>
  <c r="BH179" i="8"/>
  <c r="BG179" i="8"/>
  <c r="BF179" i="8"/>
  <c r="AA179" i="8"/>
  <c r="Y179" i="8"/>
  <c r="W179" i="8"/>
  <c r="BK179" i="8"/>
  <c r="N179" i="8"/>
  <c r="BE179" i="8" s="1"/>
  <c r="BI178" i="8"/>
  <c r="BH178" i="8"/>
  <c r="BG178" i="8"/>
  <c r="BF178" i="8"/>
  <c r="AA178" i="8"/>
  <c r="Y178" i="8"/>
  <c r="W178" i="8"/>
  <c r="BK178" i="8"/>
  <c r="N178" i="8"/>
  <c r="BE178" i="8" s="1"/>
  <c r="BI177" i="8"/>
  <c r="BH177" i="8"/>
  <c r="BG177" i="8"/>
  <c r="BF177" i="8"/>
  <c r="AA177" i="8"/>
  <c r="Y177" i="8"/>
  <c r="W177" i="8"/>
  <c r="BK177" i="8"/>
  <c r="N177" i="8"/>
  <c r="BE177" i="8" s="1"/>
  <c r="BI176" i="8"/>
  <c r="BH176" i="8"/>
  <c r="BG176" i="8"/>
  <c r="BF176" i="8"/>
  <c r="AA176" i="8"/>
  <c r="Y176" i="8"/>
  <c r="W176" i="8"/>
  <c r="BK176" i="8"/>
  <c r="N176" i="8"/>
  <c r="BE176" i="8" s="1"/>
  <c r="BI175" i="8"/>
  <c r="BH175" i="8"/>
  <c r="BG175" i="8"/>
  <c r="BF175" i="8"/>
  <c r="AA175" i="8"/>
  <c r="Y175" i="8"/>
  <c r="W175" i="8"/>
  <c r="BK175" i="8"/>
  <c r="N175" i="8"/>
  <c r="BE175" i="8" s="1"/>
  <c r="BI173" i="8"/>
  <c r="BH173" i="8"/>
  <c r="BG173" i="8"/>
  <c r="BF173" i="8"/>
  <c r="BE173" i="8"/>
  <c r="AA173" i="8"/>
  <c r="Y173" i="8"/>
  <c r="W173" i="8"/>
  <c r="BK173" i="8"/>
  <c r="N173" i="8"/>
  <c r="BI172" i="8"/>
  <c r="BH172" i="8"/>
  <c r="BG172" i="8"/>
  <c r="BF172" i="8"/>
  <c r="BE172" i="8"/>
  <c r="AA172" i="8"/>
  <c r="Y172" i="8"/>
  <c r="W172" i="8"/>
  <c r="BK172" i="8"/>
  <c r="N172" i="8"/>
  <c r="BI171" i="8"/>
  <c r="BH171" i="8"/>
  <c r="BG171" i="8"/>
  <c r="BF171" i="8"/>
  <c r="BE171" i="8"/>
  <c r="AA171" i="8"/>
  <c r="Y171" i="8"/>
  <c r="W171" i="8"/>
  <c r="BK171" i="8"/>
  <c r="N171" i="8"/>
  <c r="BI170" i="8"/>
  <c r="BH170" i="8"/>
  <c r="BG170" i="8"/>
  <c r="BF170" i="8"/>
  <c r="BE170" i="8"/>
  <c r="AA170" i="8"/>
  <c r="Y170" i="8"/>
  <c r="W170" i="8"/>
  <c r="BK170" i="8"/>
  <c r="N170" i="8"/>
  <c r="BI169" i="8"/>
  <c r="BH169" i="8"/>
  <c r="BG169" i="8"/>
  <c r="BF169" i="8"/>
  <c r="BE169" i="8"/>
  <c r="AA169" i="8"/>
  <c r="AA168" i="8" s="1"/>
  <c r="Y169" i="8"/>
  <c r="Y168" i="8" s="1"/>
  <c r="W169" i="8"/>
  <c r="W168" i="8" s="1"/>
  <c r="BK169" i="8"/>
  <c r="BK168" i="8" s="1"/>
  <c r="N168" i="8" s="1"/>
  <c r="N93" i="8" s="1"/>
  <c r="N169" i="8"/>
  <c r="BI167" i="8"/>
  <c r="BH167" i="8"/>
  <c r="BG167" i="8"/>
  <c r="BF167" i="8"/>
  <c r="AA167" i="8"/>
  <c r="Y167" i="8"/>
  <c r="W167" i="8"/>
  <c r="BK167" i="8"/>
  <c r="N167" i="8"/>
  <c r="BE167" i="8" s="1"/>
  <c r="BI166" i="8"/>
  <c r="BH166" i="8"/>
  <c r="BG166" i="8"/>
  <c r="BF166" i="8"/>
  <c r="AA166" i="8"/>
  <c r="Y166" i="8"/>
  <c r="W166" i="8"/>
  <c r="BK166" i="8"/>
  <c r="N166" i="8"/>
  <c r="BE166" i="8" s="1"/>
  <c r="BI164" i="8"/>
  <c r="BH164" i="8"/>
  <c r="BG164" i="8"/>
  <c r="BF164" i="8"/>
  <c r="AA164" i="8"/>
  <c r="Y164" i="8"/>
  <c r="W164" i="8"/>
  <c r="BK164" i="8"/>
  <c r="N164" i="8"/>
  <c r="BE164" i="8" s="1"/>
  <c r="BI162" i="8"/>
  <c r="BH162" i="8"/>
  <c r="BG162" i="8"/>
  <c r="BF162" i="8"/>
  <c r="AA162" i="8"/>
  <c r="Y162" i="8"/>
  <c r="W162" i="8"/>
  <c r="BK162" i="8"/>
  <c r="N162" i="8"/>
  <c r="BE162" i="8" s="1"/>
  <c r="BI161" i="8"/>
  <c r="BH161" i="8"/>
  <c r="BG161" i="8"/>
  <c r="BF161" i="8"/>
  <c r="AA161" i="8"/>
  <c r="Y161" i="8"/>
  <c r="W161" i="8"/>
  <c r="BK161" i="8"/>
  <c r="N161" i="8"/>
  <c r="BE161" i="8" s="1"/>
  <c r="BI159" i="8"/>
  <c r="BH159" i="8"/>
  <c r="BG159" i="8"/>
  <c r="BF159" i="8"/>
  <c r="AA159" i="8"/>
  <c r="Y159" i="8"/>
  <c r="W159" i="8"/>
  <c r="BK159" i="8"/>
  <c r="N159" i="8"/>
  <c r="BE159" i="8" s="1"/>
  <c r="BI157" i="8"/>
  <c r="BH157" i="8"/>
  <c r="BG157" i="8"/>
  <c r="BF157" i="8"/>
  <c r="AA157" i="8"/>
  <c r="Y157" i="8"/>
  <c r="W157" i="8"/>
  <c r="BK157" i="8"/>
  <c r="N157" i="8"/>
  <c r="BE157" i="8" s="1"/>
  <c r="BI156" i="8"/>
  <c r="BH156" i="8"/>
  <c r="BG156" i="8"/>
  <c r="BF156" i="8"/>
  <c r="AA156" i="8"/>
  <c r="Y156" i="8"/>
  <c r="W156" i="8"/>
  <c r="BK156" i="8"/>
  <c r="N156" i="8"/>
  <c r="BE156" i="8" s="1"/>
  <c r="BI154" i="8"/>
  <c r="BH154" i="8"/>
  <c r="BG154" i="8"/>
  <c r="BF154" i="8"/>
  <c r="AA154" i="8"/>
  <c r="Y154" i="8"/>
  <c r="W154" i="8"/>
  <c r="BK154" i="8"/>
  <c r="N154" i="8"/>
  <c r="BE154" i="8" s="1"/>
  <c r="BI152" i="8"/>
  <c r="BH152" i="8"/>
  <c r="BG152" i="8"/>
  <c r="BF152" i="8"/>
  <c r="AA152" i="8"/>
  <c r="Y152" i="8"/>
  <c r="W152" i="8"/>
  <c r="BK152" i="8"/>
  <c r="N152" i="8"/>
  <c r="BE152" i="8" s="1"/>
  <c r="BI151" i="8"/>
  <c r="BH151" i="8"/>
  <c r="BG151" i="8"/>
  <c r="BF151" i="8"/>
  <c r="AA151" i="8"/>
  <c r="Y151" i="8"/>
  <c r="W151" i="8"/>
  <c r="BK151" i="8"/>
  <c r="N151" i="8"/>
  <c r="BE151" i="8" s="1"/>
  <c r="BI150" i="8"/>
  <c r="BH150" i="8"/>
  <c r="BG150" i="8"/>
  <c r="BF150" i="8"/>
  <c r="AA150" i="8"/>
  <c r="Y150" i="8"/>
  <c r="W150" i="8"/>
  <c r="BK150" i="8"/>
  <c r="N150" i="8"/>
  <c r="BE150" i="8" s="1"/>
  <c r="BI149" i="8"/>
  <c r="BH149" i="8"/>
  <c r="BG149" i="8"/>
  <c r="BF149" i="8"/>
  <c r="AA149" i="8"/>
  <c r="Y149" i="8"/>
  <c r="W149" i="8"/>
  <c r="BK149" i="8"/>
  <c r="N149" i="8"/>
  <c r="BE149" i="8" s="1"/>
  <c r="BI148" i="8"/>
  <c r="BH148" i="8"/>
  <c r="BG148" i="8"/>
  <c r="BF148" i="8"/>
  <c r="AA148" i="8"/>
  <c r="Y148" i="8"/>
  <c r="W148" i="8"/>
  <c r="BK148" i="8"/>
  <c r="N148" i="8"/>
  <c r="BE148" i="8" s="1"/>
  <c r="BI143" i="8"/>
  <c r="BH143" i="8"/>
  <c r="BG143" i="8"/>
  <c r="BF143" i="8"/>
  <c r="AA143" i="8"/>
  <c r="Y143" i="8"/>
  <c r="W143" i="8"/>
  <c r="BK143" i="8"/>
  <c r="N143" i="8"/>
  <c r="BE143" i="8" s="1"/>
  <c r="BI141" i="8"/>
  <c r="BH141" i="8"/>
  <c r="BG141" i="8"/>
  <c r="BF141" i="8"/>
  <c r="AA141" i="8"/>
  <c r="Y141" i="8"/>
  <c r="W141" i="8"/>
  <c r="BK141" i="8"/>
  <c r="N141" i="8"/>
  <c r="BE141" i="8" s="1"/>
  <c r="BI137" i="8"/>
  <c r="BH137" i="8"/>
  <c r="BG137" i="8"/>
  <c r="BF137" i="8"/>
  <c r="AA137" i="8"/>
  <c r="Y137" i="8"/>
  <c r="W137" i="8"/>
  <c r="BK137" i="8"/>
  <c r="N137" i="8"/>
  <c r="BE137" i="8" s="1"/>
  <c r="BI135" i="8"/>
  <c r="BH135" i="8"/>
  <c r="BG135" i="8"/>
  <c r="BF135" i="8"/>
  <c r="AA135" i="8"/>
  <c r="AA134" i="8" s="1"/>
  <c r="Y135" i="8"/>
  <c r="Y134" i="8" s="1"/>
  <c r="W135" i="8"/>
  <c r="W134" i="8" s="1"/>
  <c r="BK135" i="8"/>
  <c r="BK134" i="8" s="1"/>
  <c r="N134" i="8" s="1"/>
  <c r="N92" i="8" s="1"/>
  <c r="N135" i="8"/>
  <c r="BE135" i="8" s="1"/>
  <c r="BI132" i="8"/>
  <c r="BH132" i="8"/>
  <c r="BG132" i="8"/>
  <c r="BF132" i="8"/>
  <c r="AA132" i="8"/>
  <c r="AA131" i="8" s="1"/>
  <c r="Y132" i="8"/>
  <c r="Y131" i="8" s="1"/>
  <c r="W132" i="8"/>
  <c r="W131" i="8" s="1"/>
  <c r="BK132" i="8"/>
  <c r="BK131" i="8" s="1"/>
  <c r="N131" i="8" s="1"/>
  <c r="N91" i="8" s="1"/>
  <c r="N132" i="8"/>
  <c r="BE132" i="8" s="1"/>
  <c r="BI129" i="8"/>
  <c r="BH129" i="8"/>
  <c r="BG129" i="8"/>
  <c r="BF129" i="8"/>
  <c r="AA129" i="8"/>
  <c r="Y129" i="8"/>
  <c r="W129" i="8"/>
  <c r="BK129" i="8"/>
  <c r="N129" i="8"/>
  <c r="BE129" i="8" s="1"/>
  <c r="BI127" i="8"/>
  <c r="BH127" i="8"/>
  <c r="BG127" i="8"/>
  <c r="BF127" i="8"/>
  <c r="AA127" i="8"/>
  <c r="Y127" i="8"/>
  <c r="W127" i="8"/>
  <c r="BK127" i="8"/>
  <c r="N127" i="8"/>
  <c r="BE127" i="8" s="1"/>
  <c r="BI126" i="8"/>
  <c r="BH126" i="8"/>
  <c r="BG126" i="8"/>
  <c r="BF126" i="8"/>
  <c r="AA126" i="8"/>
  <c r="Y126" i="8"/>
  <c r="W126" i="8"/>
  <c r="BK126" i="8"/>
  <c r="N126" i="8"/>
  <c r="BE126" i="8" s="1"/>
  <c r="BI125" i="8"/>
  <c r="BH125" i="8"/>
  <c r="BG125" i="8"/>
  <c r="BF125" i="8"/>
  <c r="AA125" i="8"/>
  <c r="Y125" i="8"/>
  <c r="W125" i="8"/>
  <c r="BK125" i="8"/>
  <c r="N125" i="8"/>
  <c r="BE125" i="8" s="1"/>
  <c r="BI124" i="8"/>
  <c r="BH124" i="8"/>
  <c r="BG124" i="8"/>
  <c r="BF124" i="8"/>
  <c r="AA124" i="8"/>
  <c r="Y124" i="8"/>
  <c r="W124" i="8"/>
  <c r="BK124" i="8"/>
  <c r="N124" i="8"/>
  <c r="BE124" i="8" s="1"/>
  <c r="BI122" i="8"/>
  <c r="BH122" i="8"/>
  <c r="BG122" i="8"/>
  <c r="BF122" i="8"/>
  <c r="AA122" i="8"/>
  <c r="Y122" i="8"/>
  <c r="W122" i="8"/>
  <c r="BK122" i="8"/>
  <c r="N122" i="8"/>
  <c r="BE122" i="8" s="1"/>
  <c r="BI121" i="8"/>
  <c r="BH121" i="8"/>
  <c r="BG121" i="8"/>
  <c r="BF121" i="8"/>
  <c r="AA121" i="8"/>
  <c r="Y121" i="8"/>
  <c r="W121" i="8"/>
  <c r="BK121" i="8"/>
  <c r="N121" i="8"/>
  <c r="BE121" i="8" s="1"/>
  <c r="BI120" i="8"/>
  <c r="BH120" i="8"/>
  <c r="BG120" i="8"/>
  <c r="BF120" i="8"/>
  <c r="AA120" i="8"/>
  <c r="Y120" i="8"/>
  <c r="W120" i="8"/>
  <c r="BK120" i="8"/>
  <c r="N120" i="8"/>
  <c r="BE120" i="8" s="1"/>
  <c r="BI119" i="8"/>
  <c r="BH119" i="8"/>
  <c r="BG119" i="8"/>
  <c r="BF119" i="8"/>
  <c r="AA119" i="8"/>
  <c r="Y119" i="8"/>
  <c r="W119" i="8"/>
  <c r="BK119" i="8"/>
  <c r="N119" i="8"/>
  <c r="BE119" i="8" s="1"/>
  <c r="BI118" i="8"/>
  <c r="H36" i="8" s="1"/>
  <c r="BD94" i="1" s="1"/>
  <c r="BH118" i="8"/>
  <c r="H35" i="8" s="1"/>
  <c r="BC94" i="1" s="1"/>
  <c r="BG118" i="8"/>
  <c r="H34" i="8" s="1"/>
  <c r="BB94" i="1" s="1"/>
  <c r="BF118" i="8"/>
  <c r="H33" i="8" s="1"/>
  <c r="BA94" i="1" s="1"/>
  <c r="AA118" i="8"/>
  <c r="AA117" i="8" s="1"/>
  <c r="AA116" i="8" s="1"/>
  <c r="AA115" i="8" s="1"/>
  <c r="Y118" i="8"/>
  <c r="Y117" i="8" s="1"/>
  <c r="W118" i="8"/>
  <c r="W117" i="8" s="1"/>
  <c r="W116" i="8" s="1"/>
  <c r="W115" i="8" s="1"/>
  <c r="AU94" i="1" s="1"/>
  <c r="BK118" i="8"/>
  <c r="BK117" i="8" s="1"/>
  <c r="N118" i="8"/>
  <c r="BE118" i="8" s="1"/>
  <c r="M112" i="8"/>
  <c r="M111" i="8"/>
  <c r="F111" i="8"/>
  <c r="F109" i="8"/>
  <c r="F107" i="8"/>
  <c r="M28" i="8"/>
  <c r="AS94" i="1" s="1"/>
  <c r="M84" i="8"/>
  <c r="M83" i="8"/>
  <c r="F83" i="8"/>
  <c r="F81" i="8"/>
  <c r="F79" i="8"/>
  <c r="O15" i="8"/>
  <c r="E15" i="8"/>
  <c r="F112" i="8" s="1"/>
  <c r="O14" i="8"/>
  <c r="O9" i="8"/>
  <c r="M81" i="8" s="1"/>
  <c r="F6" i="8"/>
  <c r="F106" i="8" s="1"/>
  <c r="AY93" i="1"/>
  <c r="AX93" i="1"/>
  <c r="BI143" i="7"/>
  <c r="BH143" i="7"/>
  <c r="BG143" i="7"/>
  <c r="BF143" i="7"/>
  <c r="AA143" i="7"/>
  <c r="Y143" i="7"/>
  <c r="W143" i="7"/>
  <c r="BK143" i="7"/>
  <c r="N143" i="7"/>
  <c r="BE143" i="7" s="1"/>
  <c r="BI142" i="7"/>
  <c r="BH142" i="7"/>
  <c r="BG142" i="7"/>
  <c r="BF142" i="7"/>
  <c r="AA142" i="7"/>
  <c r="Y142" i="7"/>
  <c r="W142" i="7"/>
  <c r="BK142" i="7"/>
  <c r="N142" i="7"/>
  <c r="BE142" i="7" s="1"/>
  <c r="BI140" i="7"/>
  <c r="BH140" i="7"/>
  <c r="BG140" i="7"/>
  <c r="BF140" i="7"/>
  <c r="AA140" i="7"/>
  <c r="Y140" i="7"/>
  <c r="W140" i="7"/>
  <c r="BK140" i="7"/>
  <c r="N140" i="7"/>
  <c r="BE140" i="7" s="1"/>
  <c r="BI139" i="7"/>
  <c r="BH139" i="7"/>
  <c r="BG139" i="7"/>
  <c r="BF139" i="7"/>
  <c r="AA139" i="7"/>
  <c r="AA138" i="7" s="1"/>
  <c r="Y139" i="7"/>
  <c r="Y138" i="7" s="1"/>
  <c r="W139" i="7"/>
  <c r="W138" i="7" s="1"/>
  <c r="BK139" i="7"/>
  <c r="BK138" i="7" s="1"/>
  <c r="N138" i="7" s="1"/>
  <c r="N92" i="7" s="1"/>
  <c r="N139" i="7"/>
  <c r="BE139" i="7" s="1"/>
  <c r="BI136" i="7"/>
  <c r="BH136" i="7"/>
  <c r="BG136" i="7"/>
  <c r="BF136" i="7"/>
  <c r="AA136" i="7"/>
  <c r="Y136" i="7"/>
  <c r="W136" i="7"/>
  <c r="BK136" i="7"/>
  <c r="N136" i="7"/>
  <c r="BE136" i="7" s="1"/>
  <c r="BI134" i="7"/>
  <c r="BH134" i="7"/>
  <c r="BG134" i="7"/>
  <c r="BF134" i="7"/>
  <c r="AA134" i="7"/>
  <c r="Y134" i="7"/>
  <c r="W134" i="7"/>
  <c r="BK134" i="7"/>
  <c r="N134" i="7"/>
  <c r="BE134" i="7" s="1"/>
  <c r="BI131" i="7"/>
  <c r="BH131" i="7"/>
  <c r="BG131" i="7"/>
  <c r="BF131" i="7"/>
  <c r="AA131" i="7"/>
  <c r="Y131" i="7"/>
  <c r="W131" i="7"/>
  <c r="BK131" i="7"/>
  <c r="N131" i="7"/>
  <c r="BE131" i="7" s="1"/>
  <c r="BI130" i="7"/>
  <c r="BH130" i="7"/>
  <c r="BG130" i="7"/>
  <c r="BF130" i="7"/>
  <c r="AA130" i="7"/>
  <c r="AA129" i="7" s="1"/>
  <c r="Y130" i="7"/>
  <c r="Y129" i="7" s="1"/>
  <c r="W130" i="7"/>
  <c r="W129" i="7" s="1"/>
  <c r="BK130" i="7"/>
  <c r="BK129" i="7" s="1"/>
  <c r="N129" i="7" s="1"/>
  <c r="N91" i="7" s="1"/>
  <c r="N130" i="7"/>
  <c r="BE130" i="7" s="1"/>
  <c r="BI128" i="7"/>
  <c r="BH128" i="7"/>
  <c r="BG128" i="7"/>
  <c r="BF128" i="7"/>
  <c r="AA128" i="7"/>
  <c r="Y128" i="7"/>
  <c r="W128" i="7"/>
  <c r="BK128" i="7"/>
  <c r="N128" i="7"/>
  <c r="BE128" i="7" s="1"/>
  <c r="BI126" i="7"/>
  <c r="BH126" i="7"/>
  <c r="BG126" i="7"/>
  <c r="BF126" i="7"/>
  <c r="AA126" i="7"/>
  <c r="Y126" i="7"/>
  <c r="W126" i="7"/>
  <c r="BK126" i="7"/>
  <c r="N126" i="7"/>
  <c r="BE126" i="7" s="1"/>
  <c r="BI125" i="7"/>
  <c r="BH125" i="7"/>
  <c r="BG125" i="7"/>
  <c r="BF125" i="7"/>
  <c r="AA125" i="7"/>
  <c r="Y125" i="7"/>
  <c r="W125" i="7"/>
  <c r="BK125" i="7"/>
  <c r="N125" i="7"/>
  <c r="BE125" i="7" s="1"/>
  <c r="BI124" i="7"/>
  <c r="BH124" i="7"/>
  <c r="BG124" i="7"/>
  <c r="BF124" i="7"/>
  <c r="AA124" i="7"/>
  <c r="Y124" i="7"/>
  <c r="W124" i="7"/>
  <c r="BK124" i="7"/>
  <c r="N124" i="7"/>
  <c r="BE124" i="7" s="1"/>
  <c r="BI122" i="7"/>
  <c r="BH122" i="7"/>
  <c r="BG122" i="7"/>
  <c r="BF122" i="7"/>
  <c r="AA122" i="7"/>
  <c r="Y122" i="7"/>
  <c r="W122" i="7"/>
  <c r="BK122" i="7"/>
  <c r="N122" i="7"/>
  <c r="BE122" i="7" s="1"/>
  <c r="BI121" i="7"/>
  <c r="BH121" i="7"/>
  <c r="BG121" i="7"/>
  <c r="BF121" i="7"/>
  <c r="BE121" i="7"/>
  <c r="AA121" i="7"/>
  <c r="Y121" i="7"/>
  <c r="W121" i="7"/>
  <c r="BK121" i="7"/>
  <c r="N121" i="7"/>
  <c r="BI120" i="7"/>
  <c r="BH120" i="7"/>
  <c r="BG120" i="7"/>
  <c r="BF120" i="7"/>
  <c r="BE120" i="7"/>
  <c r="AA120" i="7"/>
  <c r="Y120" i="7"/>
  <c r="W120" i="7"/>
  <c r="BK120" i="7"/>
  <c r="N120" i="7"/>
  <c r="BI119" i="7"/>
  <c r="BH119" i="7"/>
  <c r="BG119" i="7"/>
  <c r="BF119" i="7"/>
  <c r="BE119" i="7"/>
  <c r="AA119" i="7"/>
  <c r="Y119" i="7"/>
  <c r="W119" i="7"/>
  <c r="BK119" i="7"/>
  <c r="N119" i="7"/>
  <c r="BI118" i="7"/>
  <c r="BH118" i="7"/>
  <c r="BG118" i="7"/>
  <c r="BF118" i="7"/>
  <c r="BE118" i="7"/>
  <c r="AA118" i="7"/>
  <c r="Y118" i="7"/>
  <c r="W118" i="7"/>
  <c r="BK118" i="7"/>
  <c r="N118" i="7"/>
  <c r="BI117" i="7"/>
  <c r="BH117" i="7"/>
  <c r="BG117" i="7"/>
  <c r="BF117" i="7"/>
  <c r="BE117" i="7"/>
  <c r="AA117" i="7"/>
  <c r="Y117" i="7"/>
  <c r="W117" i="7"/>
  <c r="BK117" i="7"/>
  <c r="N117" i="7"/>
  <c r="BI116" i="7"/>
  <c r="H36" i="7" s="1"/>
  <c r="BD93" i="1" s="1"/>
  <c r="BH116" i="7"/>
  <c r="H35" i="7" s="1"/>
  <c r="BC93" i="1" s="1"/>
  <c r="BG116" i="7"/>
  <c r="H34" i="7" s="1"/>
  <c r="BB93" i="1" s="1"/>
  <c r="BF116" i="7"/>
  <c r="M33" i="7" s="1"/>
  <c r="AW93" i="1" s="1"/>
  <c r="AA116" i="7"/>
  <c r="AA115" i="7" s="1"/>
  <c r="AA114" i="7" s="1"/>
  <c r="AA113" i="7" s="1"/>
  <c r="Y116" i="7"/>
  <c r="Y115" i="7" s="1"/>
  <c r="Y114" i="7" s="1"/>
  <c r="Y113" i="7" s="1"/>
  <c r="W116" i="7"/>
  <c r="W115" i="7" s="1"/>
  <c r="W114" i="7" s="1"/>
  <c r="W113" i="7" s="1"/>
  <c r="AU93" i="1" s="1"/>
  <c r="BK116" i="7"/>
  <c r="BK115" i="7" s="1"/>
  <c r="N116" i="7"/>
  <c r="BE116" i="7" s="1"/>
  <c r="M110" i="7"/>
  <c r="M109" i="7"/>
  <c r="F109" i="7"/>
  <c r="F107" i="7"/>
  <c r="F105" i="7"/>
  <c r="M28" i="7"/>
  <c r="AS93" i="1" s="1"/>
  <c r="M84" i="7"/>
  <c r="M83" i="7"/>
  <c r="F83" i="7"/>
  <c r="F81" i="7"/>
  <c r="F79" i="7"/>
  <c r="O15" i="7"/>
  <c r="E15" i="7"/>
  <c r="F84" i="7" s="1"/>
  <c r="O14" i="7"/>
  <c r="O9" i="7"/>
  <c r="M107" i="7" s="1"/>
  <c r="F6" i="7"/>
  <c r="F78" i="7" s="1"/>
  <c r="AY92" i="1"/>
  <c r="AX92" i="1"/>
  <c r="BI155" i="6"/>
  <c r="BH155" i="6"/>
  <c r="BG155" i="6"/>
  <c r="BF155" i="6"/>
  <c r="AA155" i="6"/>
  <c r="Y155" i="6"/>
  <c r="W155" i="6"/>
  <c r="BK155" i="6"/>
  <c r="N155" i="6"/>
  <c r="BE155" i="6" s="1"/>
  <c r="BI154" i="6"/>
  <c r="BH154" i="6"/>
  <c r="BG154" i="6"/>
  <c r="BF154" i="6"/>
  <c r="AA154" i="6"/>
  <c r="Y154" i="6"/>
  <c r="W154" i="6"/>
  <c r="BK154" i="6"/>
  <c r="N154" i="6"/>
  <c r="BE154" i="6" s="1"/>
  <c r="BI153" i="6"/>
  <c r="BH153" i="6"/>
  <c r="BG153" i="6"/>
  <c r="BF153" i="6"/>
  <c r="AA153" i="6"/>
  <c r="Y153" i="6"/>
  <c r="W153" i="6"/>
  <c r="BK153" i="6"/>
  <c r="N153" i="6"/>
  <c r="BE153" i="6" s="1"/>
  <c r="BI152" i="6"/>
  <c r="BH152" i="6"/>
  <c r="BG152" i="6"/>
  <c r="BF152" i="6"/>
  <c r="AA152" i="6"/>
  <c r="Y152" i="6"/>
  <c r="W152" i="6"/>
  <c r="BK152" i="6"/>
  <c r="N152" i="6"/>
  <c r="BE152" i="6" s="1"/>
  <c r="BI151" i="6"/>
  <c r="BH151" i="6"/>
  <c r="BG151" i="6"/>
  <c r="BF151" i="6"/>
  <c r="BE151" i="6"/>
  <c r="AA151" i="6"/>
  <c r="Y151" i="6"/>
  <c r="W151" i="6"/>
  <c r="BK151" i="6"/>
  <c r="N151" i="6"/>
  <c r="BI150" i="6"/>
  <c r="BH150" i="6"/>
  <c r="BG150" i="6"/>
  <c r="BF150" i="6"/>
  <c r="BE150" i="6"/>
  <c r="AA150" i="6"/>
  <c r="Y150" i="6"/>
  <c r="W150" i="6"/>
  <c r="BK150" i="6"/>
  <c r="N150" i="6"/>
  <c r="BI149" i="6"/>
  <c r="BH149" i="6"/>
  <c r="BG149" i="6"/>
  <c r="BF149" i="6"/>
  <c r="BE149" i="6"/>
  <c r="AA149" i="6"/>
  <c r="Y149" i="6"/>
  <c r="W149" i="6"/>
  <c r="BK149" i="6"/>
  <c r="N149" i="6"/>
  <c r="BI148" i="6"/>
  <c r="BH148" i="6"/>
  <c r="BG148" i="6"/>
  <c r="BF148" i="6"/>
  <c r="BE148" i="6"/>
  <c r="AA148" i="6"/>
  <c r="Y148" i="6"/>
  <c r="W148" i="6"/>
  <c r="BK148" i="6"/>
  <c r="N148" i="6"/>
  <c r="BI147" i="6"/>
  <c r="BH147" i="6"/>
  <c r="BG147" i="6"/>
  <c r="BF147" i="6"/>
  <c r="BE147" i="6"/>
  <c r="AA147" i="6"/>
  <c r="Y147" i="6"/>
  <c r="W147" i="6"/>
  <c r="BK147" i="6"/>
  <c r="N147" i="6"/>
  <c r="BI146" i="6"/>
  <c r="BH146" i="6"/>
  <c r="BG146" i="6"/>
  <c r="BF146" i="6"/>
  <c r="BE146" i="6"/>
  <c r="AA146" i="6"/>
  <c r="Y146" i="6"/>
  <c r="W146" i="6"/>
  <c r="BK146" i="6"/>
  <c r="N146" i="6"/>
  <c r="BI145" i="6"/>
  <c r="BH145" i="6"/>
  <c r="BG145" i="6"/>
  <c r="BF145" i="6"/>
  <c r="BE145" i="6"/>
  <c r="AA145" i="6"/>
  <c r="Y145" i="6"/>
  <c r="W145" i="6"/>
  <c r="BK145" i="6"/>
  <c r="N145" i="6"/>
  <c r="BI144" i="6"/>
  <c r="BH144" i="6"/>
  <c r="BG144" i="6"/>
  <c r="BF144" i="6"/>
  <c r="BE144" i="6"/>
  <c r="AA144" i="6"/>
  <c r="Y144" i="6"/>
  <c r="W144" i="6"/>
  <c r="BK144" i="6"/>
  <c r="N144" i="6"/>
  <c r="BI142" i="6"/>
  <c r="BH142" i="6"/>
  <c r="BG142" i="6"/>
  <c r="BF142" i="6"/>
  <c r="BE142" i="6"/>
  <c r="AA142" i="6"/>
  <c r="Y142" i="6"/>
  <c r="W142" i="6"/>
  <c r="BK142" i="6"/>
  <c r="N142" i="6"/>
  <c r="BI140" i="6"/>
  <c r="BH140" i="6"/>
  <c r="BG140" i="6"/>
  <c r="BF140" i="6"/>
  <c r="BE140" i="6"/>
  <c r="AA140" i="6"/>
  <c r="Y140" i="6"/>
  <c r="W140" i="6"/>
  <c r="BK140" i="6"/>
  <c r="N140" i="6"/>
  <c r="BI138" i="6"/>
  <c r="BH138" i="6"/>
  <c r="BG138" i="6"/>
  <c r="BF138" i="6"/>
  <c r="BE138" i="6"/>
  <c r="AA138" i="6"/>
  <c r="Y138" i="6"/>
  <c r="W138" i="6"/>
  <c r="BK138" i="6"/>
  <c r="N138" i="6"/>
  <c r="BI137" i="6"/>
  <c r="BH137" i="6"/>
  <c r="BG137" i="6"/>
  <c r="BF137" i="6"/>
  <c r="BE137" i="6"/>
  <c r="AA137" i="6"/>
  <c r="Y137" i="6"/>
  <c r="W137" i="6"/>
  <c r="BK137" i="6"/>
  <c r="N137" i="6"/>
  <c r="BI133" i="6"/>
  <c r="BH133" i="6"/>
  <c r="BG133" i="6"/>
  <c r="BF133" i="6"/>
  <c r="BE133" i="6"/>
  <c r="AA133" i="6"/>
  <c r="Y133" i="6"/>
  <c r="W133" i="6"/>
  <c r="BK133" i="6"/>
  <c r="N133" i="6"/>
  <c r="BI131" i="6"/>
  <c r="BH131" i="6"/>
  <c r="BG131" i="6"/>
  <c r="BF131" i="6"/>
  <c r="BE131" i="6"/>
  <c r="AA131" i="6"/>
  <c r="Y131" i="6"/>
  <c r="W131" i="6"/>
  <c r="BK131" i="6"/>
  <c r="N131" i="6"/>
  <c r="BI129" i="6"/>
  <c r="BH129" i="6"/>
  <c r="BG129" i="6"/>
  <c r="BF129" i="6"/>
  <c r="BE129" i="6"/>
  <c r="AA129" i="6"/>
  <c r="Y129" i="6"/>
  <c r="W129" i="6"/>
  <c r="BK129" i="6"/>
  <c r="N129" i="6"/>
  <c r="BI127" i="6"/>
  <c r="BH127" i="6"/>
  <c r="BG127" i="6"/>
  <c r="BF127" i="6"/>
  <c r="BE127" i="6"/>
  <c r="AA127" i="6"/>
  <c r="Y127" i="6"/>
  <c r="W127" i="6"/>
  <c r="BK127" i="6"/>
  <c r="N127" i="6"/>
  <c r="BI125" i="6"/>
  <c r="BH125" i="6"/>
  <c r="BG125" i="6"/>
  <c r="BF125" i="6"/>
  <c r="BE125" i="6"/>
  <c r="AA125" i="6"/>
  <c r="Y125" i="6"/>
  <c r="W125" i="6"/>
  <c r="BK125" i="6"/>
  <c r="N125" i="6"/>
  <c r="BI123" i="6"/>
  <c r="BH123" i="6"/>
  <c r="BG123" i="6"/>
  <c r="BF123" i="6"/>
  <c r="BE123" i="6"/>
  <c r="AA123" i="6"/>
  <c r="Y123" i="6"/>
  <c r="W123" i="6"/>
  <c r="BK123" i="6"/>
  <c r="N123" i="6"/>
  <c r="BI121" i="6"/>
  <c r="BH121" i="6"/>
  <c r="BG121" i="6"/>
  <c r="BF121" i="6"/>
  <c r="BE121" i="6"/>
  <c r="AA121" i="6"/>
  <c r="Y121" i="6"/>
  <c r="W121" i="6"/>
  <c r="BK121" i="6"/>
  <c r="N121" i="6"/>
  <c r="BI119" i="6"/>
  <c r="BH119" i="6"/>
  <c r="BG119" i="6"/>
  <c r="BF119" i="6"/>
  <c r="BE119" i="6"/>
  <c r="AA119" i="6"/>
  <c r="Y119" i="6"/>
  <c r="W119" i="6"/>
  <c r="BK119" i="6"/>
  <c r="N119" i="6"/>
  <c r="BI117" i="6"/>
  <c r="BH117" i="6"/>
  <c r="BG117" i="6"/>
  <c r="BF117" i="6"/>
  <c r="BE117" i="6"/>
  <c r="AA117" i="6"/>
  <c r="Y117" i="6"/>
  <c r="W117" i="6"/>
  <c r="BK117" i="6"/>
  <c r="N117" i="6"/>
  <c r="BI112" i="6"/>
  <c r="H36" i="6" s="1"/>
  <c r="BD92" i="1" s="1"/>
  <c r="BH112" i="6"/>
  <c r="H35" i="6" s="1"/>
  <c r="BC92" i="1" s="1"/>
  <c r="BG112" i="6"/>
  <c r="H34" i="6" s="1"/>
  <c r="BB92" i="1" s="1"/>
  <c r="BF112" i="6"/>
  <c r="M33" i="6" s="1"/>
  <c r="AW92" i="1" s="1"/>
  <c r="BE112" i="6"/>
  <c r="AA112" i="6"/>
  <c r="AA111" i="6" s="1"/>
  <c r="AA110" i="6" s="1"/>
  <c r="Y112" i="6"/>
  <c r="Y111" i="6" s="1"/>
  <c r="Y110" i="6" s="1"/>
  <c r="W112" i="6"/>
  <c r="W111" i="6" s="1"/>
  <c r="W110" i="6" s="1"/>
  <c r="AU92" i="1" s="1"/>
  <c r="BK112" i="6"/>
  <c r="BK111" i="6" s="1"/>
  <c r="N112" i="6"/>
  <c r="M107" i="6"/>
  <c r="M106" i="6"/>
  <c r="F106" i="6"/>
  <c r="F104" i="6"/>
  <c r="F102" i="6"/>
  <c r="M28" i="6"/>
  <c r="AS92" i="1" s="1"/>
  <c r="M84" i="6"/>
  <c r="M83" i="6"/>
  <c r="F83" i="6"/>
  <c r="F81" i="6"/>
  <c r="F79" i="6"/>
  <c r="O15" i="6"/>
  <c r="E15" i="6"/>
  <c r="F107" i="6" s="1"/>
  <c r="O14" i="6"/>
  <c r="O9" i="6"/>
  <c r="M81" i="6" s="1"/>
  <c r="F6" i="6"/>
  <c r="F101" i="6" s="1"/>
  <c r="AY91" i="1"/>
  <c r="AX91" i="1"/>
  <c r="BI139" i="5"/>
  <c r="BH139" i="5"/>
  <c r="BG139" i="5"/>
  <c r="BF139" i="5"/>
  <c r="AA139" i="5"/>
  <c r="Y139" i="5"/>
  <c r="W139" i="5"/>
  <c r="BK139" i="5"/>
  <c r="N139" i="5"/>
  <c r="BE139" i="5" s="1"/>
  <c r="BI138" i="5"/>
  <c r="BH138" i="5"/>
  <c r="BG138" i="5"/>
  <c r="BF138" i="5"/>
  <c r="AA138" i="5"/>
  <c r="Y138" i="5"/>
  <c r="W138" i="5"/>
  <c r="BK138" i="5"/>
  <c r="N138" i="5"/>
  <c r="BE138" i="5" s="1"/>
  <c r="BI137" i="5"/>
  <c r="BH137" i="5"/>
  <c r="BG137" i="5"/>
  <c r="BF137" i="5"/>
  <c r="AA137" i="5"/>
  <c r="AA136" i="5" s="1"/>
  <c r="Y137" i="5"/>
  <c r="W137" i="5"/>
  <c r="W136" i="5" s="1"/>
  <c r="BK137" i="5"/>
  <c r="N137" i="5"/>
  <c r="BE137" i="5" s="1"/>
  <c r="BI135" i="5"/>
  <c r="BH135" i="5"/>
  <c r="BG135" i="5"/>
  <c r="BF135" i="5"/>
  <c r="AA135" i="5"/>
  <c r="Y135" i="5"/>
  <c r="W135" i="5"/>
  <c r="BK135" i="5"/>
  <c r="N135" i="5"/>
  <c r="BE135" i="5" s="1"/>
  <c r="BI134" i="5"/>
  <c r="BH134" i="5"/>
  <c r="BG134" i="5"/>
  <c r="BF134" i="5"/>
  <c r="AA134" i="5"/>
  <c r="Y134" i="5"/>
  <c r="W134" i="5"/>
  <c r="BK134" i="5"/>
  <c r="N134" i="5"/>
  <c r="BE134" i="5" s="1"/>
  <c r="BI133" i="5"/>
  <c r="BH133" i="5"/>
  <c r="BG133" i="5"/>
  <c r="BF133" i="5"/>
  <c r="AA133" i="5"/>
  <c r="Y133" i="5"/>
  <c r="W133" i="5"/>
  <c r="BK133" i="5"/>
  <c r="N133" i="5"/>
  <c r="BE133" i="5" s="1"/>
  <c r="BI132" i="5"/>
  <c r="BH132" i="5"/>
  <c r="BG132" i="5"/>
  <c r="BF132" i="5"/>
  <c r="AA132" i="5"/>
  <c r="Y132" i="5"/>
  <c r="W132" i="5"/>
  <c r="BK132" i="5"/>
  <c r="N132" i="5"/>
  <c r="BE132" i="5" s="1"/>
  <c r="BI131" i="5"/>
  <c r="BH131" i="5"/>
  <c r="BG131" i="5"/>
  <c r="BF131" i="5"/>
  <c r="AA131" i="5"/>
  <c r="Y131" i="5"/>
  <c r="W131" i="5"/>
  <c r="BK131" i="5"/>
  <c r="N131" i="5"/>
  <c r="BE131" i="5" s="1"/>
  <c r="BI130" i="5"/>
  <c r="BH130" i="5"/>
  <c r="BG130" i="5"/>
  <c r="BF130" i="5"/>
  <c r="AA130" i="5"/>
  <c r="Y130" i="5"/>
  <c r="W130" i="5"/>
  <c r="BK130" i="5"/>
  <c r="N130" i="5"/>
  <c r="BE130" i="5" s="1"/>
  <c r="BI129" i="5"/>
  <c r="BH129" i="5"/>
  <c r="BG129" i="5"/>
  <c r="BF129" i="5"/>
  <c r="AA129" i="5"/>
  <c r="Y129" i="5"/>
  <c r="W129" i="5"/>
  <c r="BK129" i="5"/>
  <c r="N129" i="5"/>
  <c r="BE129" i="5" s="1"/>
  <c r="BI128" i="5"/>
  <c r="BH128" i="5"/>
  <c r="BG128" i="5"/>
  <c r="BF128" i="5"/>
  <c r="AA128" i="5"/>
  <c r="AA127" i="5" s="1"/>
  <c r="Y128" i="5"/>
  <c r="W128" i="5"/>
  <c r="W127" i="5" s="1"/>
  <c r="BK128" i="5"/>
  <c r="N128" i="5"/>
  <c r="BE128" i="5" s="1"/>
  <c r="BI126" i="5"/>
  <c r="BH126" i="5"/>
  <c r="BG126" i="5"/>
  <c r="BF126" i="5"/>
  <c r="AA126" i="5"/>
  <c r="Y126" i="5"/>
  <c r="W126" i="5"/>
  <c r="BK126" i="5"/>
  <c r="N126" i="5"/>
  <c r="BE126" i="5" s="1"/>
  <c r="BI125" i="5"/>
  <c r="BH125" i="5"/>
  <c r="BG125" i="5"/>
  <c r="BF125" i="5"/>
  <c r="AA125" i="5"/>
  <c r="AA124" i="5" s="1"/>
  <c r="Y125" i="5"/>
  <c r="W125" i="5"/>
  <c r="W124" i="5" s="1"/>
  <c r="BK125" i="5"/>
  <c r="N125" i="5"/>
  <c r="BE125" i="5" s="1"/>
  <c r="BI123" i="5"/>
  <c r="BH123" i="5"/>
  <c r="BG123" i="5"/>
  <c r="BF123" i="5"/>
  <c r="AA123" i="5"/>
  <c r="Y123" i="5"/>
  <c r="W123" i="5"/>
  <c r="BK123" i="5"/>
  <c r="N123" i="5"/>
  <c r="BE123" i="5" s="1"/>
  <c r="BI122" i="5"/>
  <c r="BH122" i="5"/>
  <c r="BG122" i="5"/>
  <c r="BF122" i="5"/>
  <c r="AA122" i="5"/>
  <c r="Y122" i="5"/>
  <c r="W122" i="5"/>
  <c r="BK122" i="5"/>
  <c r="N122" i="5"/>
  <c r="BE122" i="5" s="1"/>
  <c r="BI121" i="5"/>
  <c r="BH121" i="5"/>
  <c r="BG121" i="5"/>
  <c r="BF121" i="5"/>
  <c r="AA121" i="5"/>
  <c r="Y121" i="5"/>
  <c r="W121" i="5"/>
  <c r="BK121" i="5"/>
  <c r="N121" i="5"/>
  <c r="BE121" i="5" s="1"/>
  <c r="BI120" i="5"/>
  <c r="BH120" i="5"/>
  <c r="BG120" i="5"/>
  <c r="BF120" i="5"/>
  <c r="AA120" i="5"/>
  <c r="Y120" i="5"/>
  <c r="W120" i="5"/>
  <c r="BK120" i="5"/>
  <c r="N120" i="5"/>
  <c r="BE120" i="5" s="1"/>
  <c r="BI119" i="5"/>
  <c r="BH119" i="5"/>
  <c r="BG119" i="5"/>
  <c r="BF119" i="5"/>
  <c r="AA119" i="5"/>
  <c r="Y119" i="5"/>
  <c r="W119" i="5"/>
  <c r="BK119" i="5"/>
  <c r="N119" i="5"/>
  <c r="BE119" i="5" s="1"/>
  <c r="BI118" i="5"/>
  <c r="BH118" i="5"/>
  <c r="BG118" i="5"/>
  <c r="BF118" i="5"/>
  <c r="AA118" i="5"/>
  <c r="Y118" i="5"/>
  <c r="W118" i="5"/>
  <c r="BK118" i="5"/>
  <c r="N118" i="5"/>
  <c r="BE118" i="5" s="1"/>
  <c r="BI117" i="5"/>
  <c r="BH117" i="5"/>
  <c r="H35" i="5" s="1"/>
  <c r="BC91" i="1" s="1"/>
  <c r="BG117" i="5"/>
  <c r="BF117" i="5"/>
  <c r="H33" i="5" s="1"/>
  <c r="BA91" i="1" s="1"/>
  <c r="AA117" i="5"/>
  <c r="Y117" i="5"/>
  <c r="Y116" i="5" s="1"/>
  <c r="W117" i="5"/>
  <c r="BK117" i="5"/>
  <c r="N117" i="5"/>
  <c r="BE117" i="5" s="1"/>
  <c r="M111" i="5"/>
  <c r="M110" i="5"/>
  <c r="F110" i="5"/>
  <c r="F108" i="5"/>
  <c r="F106" i="5"/>
  <c r="M28" i="5"/>
  <c r="AS91" i="1" s="1"/>
  <c r="M84" i="5"/>
  <c r="M83" i="5"/>
  <c r="F83" i="5"/>
  <c r="F81" i="5"/>
  <c r="F79" i="5"/>
  <c r="O15" i="5"/>
  <c r="E15" i="5"/>
  <c r="F84" i="5" s="1"/>
  <c r="O14" i="5"/>
  <c r="O9" i="5"/>
  <c r="M108" i="5" s="1"/>
  <c r="F6" i="5"/>
  <c r="F78" i="5" s="1"/>
  <c r="AY90" i="1"/>
  <c r="AX90" i="1"/>
  <c r="BI154" i="4"/>
  <c r="BH154" i="4"/>
  <c r="BG154" i="4"/>
  <c r="BF154" i="4"/>
  <c r="AA154" i="4"/>
  <c r="Y154" i="4"/>
  <c r="W154" i="4"/>
  <c r="BK154" i="4"/>
  <c r="N154" i="4"/>
  <c r="BE154" i="4" s="1"/>
  <c r="BI153" i="4"/>
  <c r="BH153" i="4"/>
  <c r="BG153" i="4"/>
  <c r="BF153" i="4"/>
  <c r="AA153" i="4"/>
  <c r="Y153" i="4"/>
  <c r="W153" i="4"/>
  <c r="BK153" i="4"/>
  <c r="N153" i="4"/>
  <c r="BE153" i="4" s="1"/>
  <c r="BI152" i="4"/>
  <c r="BH152" i="4"/>
  <c r="BG152" i="4"/>
  <c r="BF152" i="4"/>
  <c r="AA152" i="4"/>
  <c r="AA151" i="4" s="1"/>
  <c r="Y152" i="4"/>
  <c r="W152" i="4"/>
  <c r="W151" i="4" s="1"/>
  <c r="BK152" i="4"/>
  <c r="N152" i="4"/>
  <c r="BE152" i="4" s="1"/>
  <c r="BI149" i="4"/>
  <c r="BH149" i="4"/>
  <c r="BG149" i="4"/>
  <c r="BF149" i="4"/>
  <c r="AA149" i="4"/>
  <c r="Y149" i="4"/>
  <c r="W149" i="4"/>
  <c r="BK149" i="4"/>
  <c r="N149" i="4"/>
  <c r="BE149" i="4" s="1"/>
  <c r="BI147" i="4"/>
  <c r="BH147" i="4"/>
  <c r="BG147" i="4"/>
  <c r="BF147" i="4"/>
  <c r="AA147" i="4"/>
  <c r="Y147" i="4"/>
  <c r="W147" i="4"/>
  <c r="BK147" i="4"/>
  <c r="N147" i="4"/>
  <c r="BE147" i="4" s="1"/>
  <c r="BI145" i="4"/>
  <c r="BH145" i="4"/>
  <c r="BG145" i="4"/>
  <c r="BF145" i="4"/>
  <c r="AA145" i="4"/>
  <c r="Y145" i="4"/>
  <c r="W145" i="4"/>
  <c r="BK145" i="4"/>
  <c r="N145" i="4"/>
  <c r="BE145" i="4" s="1"/>
  <c r="BI143" i="4"/>
  <c r="BH143" i="4"/>
  <c r="BG143" i="4"/>
  <c r="BF143" i="4"/>
  <c r="AA143" i="4"/>
  <c r="Y143" i="4"/>
  <c r="W143" i="4"/>
  <c r="BK143" i="4"/>
  <c r="N143" i="4"/>
  <c r="BE143" i="4" s="1"/>
  <c r="BI141" i="4"/>
  <c r="BH141" i="4"/>
  <c r="BG141" i="4"/>
  <c r="BF141" i="4"/>
  <c r="AA141" i="4"/>
  <c r="Y141" i="4"/>
  <c r="W141" i="4"/>
  <c r="BK141" i="4"/>
  <c r="N141" i="4"/>
  <c r="BE141" i="4" s="1"/>
  <c r="BI139" i="4"/>
  <c r="BH139" i="4"/>
  <c r="BG139" i="4"/>
  <c r="BF139" i="4"/>
  <c r="AA139" i="4"/>
  <c r="Y139" i="4"/>
  <c r="W139" i="4"/>
  <c r="BK139" i="4"/>
  <c r="N139" i="4"/>
  <c r="BE139" i="4" s="1"/>
  <c r="BI137" i="4"/>
  <c r="BH137" i="4"/>
  <c r="BG137" i="4"/>
  <c r="BF137" i="4"/>
  <c r="AA137" i="4"/>
  <c r="Y137" i="4"/>
  <c r="Y136" i="4" s="1"/>
  <c r="W137" i="4"/>
  <c r="BK137" i="4"/>
  <c r="N137" i="4"/>
  <c r="BE137" i="4" s="1"/>
  <c r="BI134" i="4"/>
  <c r="BH134" i="4"/>
  <c r="BG134" i="4"/>
  <c r="BF134" i="4"/>
  <c r="AA134" i="4"/>
  <c r="Y134" i="4"/>
  <c r="W134" i="4"/>
  <c r="BK134" i="4"/>
  <c r="N134" i="4"/>
  <c r="BE134" i="4" s="1"/>
  <c r="BI132" i="4"/>
  <c r="BH132" i="4"/>
  <c r="BG132" i="4"/>
  <c r="BF132" i="4"/>
  <c r="AA132" i="4"/>
  <c r="Y132" i="4"/>
  <c r="W132" i="4"/>
  <c r="BK132" i="4"/>
  <c r="N132" i="4"/>
  <c r="BE132" i="4" s="1"/>
  <c r="BI130" i="4"/>
  <c r="BH130" i="4"/>
  <c r="BG130" i="4"/>
  <c r="BF130" i="4"/>
  <c r="AA130" i="4"/>
  <c r="Y130" i="4"/>
  <c r="W130" i="4"/>
  <c r="BK130" i="4"/>
  <c r="N130" i="4"/>
  <c r="BE130" i="4" s="1"/>
  <c r="BI129" i="4"/>
  <c r="BH129" i="4"/>
  <c r="BG129" i="4"/>
  <c r="BF129" i="4"/>
  <c r="AA129" i="4"/>
  <c r="Y129" i="4"/>
  <c r="W129" i="4"/>
  <c r="BK129" i="4"/>
  <c r="N129" i="4"/>
  <c r="BE129" i="4" s="1"/>
  <c r="BI128" i="4"/>
  <c r="BH128" i="4"/>
  <c r="BG128" i="4"/>
  <c r="BF128" i="4"/>
  <c r="AA128" i="4"/>
  <c r="Y128" i="4"/>
  <c r="W128" i="4"/>
  <c r="BK128" i="4"/>
  <c r="N128" i="4"/>
  <c r="BE128" i="4" s="1"/>
  <c r="BI126" i="4"/>
  <c r="BH126" i="4"/>
  <c r="BG126" i="4"/>
  <c r="BF126" i="4"/>
  <c r="AA126" i="4"/>
  <c r="AA125" i="4" s="1"/>
  <c r="Y126" i="4"/>
  <c r="W126" i="4"/>
  <c r="W125" i="4" s="1"/>
  <c r="BK126" i="4"/>
  <c r="N126" i="4"/>
  <c r="BE126" i="4" s="1"/>
  <c r="BI123" i="4"/>
  <c r="BH123" i="4"/>
  <c r="BG123" i="4"/>
  <c r="BF123" i="4"/>
  <c r="AA123" i="4"/>
  <c r="Y123" i="4"/>
  <c r="W123" i="4"/>
  <c r="BK123" i="4"/>
  <c r="N123" i="4"/>
  <c r="BE123" i="4" s="1"/>
  <c r="BI122" i="4"/>
  <c r="BH122" i="4"/>
  <c r="BG122" i="4"/>
  <c r="BF122" i="4"/>
  <c r="AA122" i="4"/>
  <c r="Y122" i="4"/>
  <c r="W122" i="4"/>
  <c r="BK122" i="4"/>
  <c r="N122" i="4"/>
  <c r="BE122" i="4" s="1"/>
  <c r="BI121" i="4"/>
  <c r="BH121" i="4"/>
  <c r="BG121" i="4"/>
  <c r="BF121" i="4"/>
  <c r="AA121" i="4"/>
  <c r="Y121" i="4"/>
  <c r="W121" i="4"/>
  <c r="BK121" i="4"/>
  <c r="N121" i="4"/>
  <c r="BE121" i="4" s="1"/>
  <c r="BI119" i="4"/>
  <c r="BH119" i="4"/>
  <c r="BG119" i="4"/>
  <c r="BF119" i="4"/>
  <c r="AA119" i="4"/>
  <c r="AA118" i="4" s="1"/>
  <c r="Y119" i="4"/>
  <c r="W119" i="4"/>
  <c r="W118" i="4" s="1"/>
  <c r="BK119" i="4"/>
  <c r="N119" i="4"/>
  <c r="BE119" i="4" s="1"/>
  <c r="BI116" i="4"/>
  <c r="BH116" i="4"/>
  <c r="BG116" i="4"/>
  <c r="BF116" i="4"/>
  <c r="AA116" i="4"/>
  <c r="AA115" i="4" s="1"/>
  <c r="Y116" i="4"/>
  <c r="Y115" i="4" s="1"/>
  <c r="W116" i="4"/>
  <c r="W115" i="4" s="1"/>
  <c r="BK116" i="4"/>
  <c r="BK115" i="4" s="1"/>
  <c r="N116" i="4"/>
  <c r="BE116" i="4" s="1"/>
  <c r="M111" i="4"/>
  <c r="M110" i="4"/>
  <c r="F110" i="4"/>
  <c r="F108" i="4"/>
  <c r="F106" i="4"/>
  <c r="M28" i="4"/>
  <c r="AS90" i="1" s="1"/>
  <c r="M84" i="4"/>
  <c r="M83" i="4"/>
  <c r="F83" i="4"/>
  <c r="F81" i="4"/>
  <c r="F79" i="4"/>
  <c r="O15" i="4"/>
  <c r="E15" i="4"/>
  <c r="F111" i="4" s="1"/>
  <c r="O14" i="4"/>
  <c r="O9" i="4"/>
  <c r="M81" i="4" s="1"/>
  <c r="F6" i="4"/>
  <c r="F105" i="4" s="1"/>
  <c r="AY89" i="1"/>
  <c r="AX89" i="1"/>
  <c r="BI164" i="3"/>
  <c r="BH164" i="3"/>
  <c r="BG164" i="3"/>
  <c r="BF164" i="3"/>
  <c r="AA164" i="3"/>
  <c r="Y164" i="3"/>
  <c r="W164" i="3"/>
  <c r="BK164" i="3"/>
  <c r="N164" i="3"/>
  <c r="BE164" i="3" s="1"/>
  <c r="BI163" i="3"/>
  <c r="BH163" i="3"/>
  <c r="BG163" i="3"/>
  <c r="BF163" i="3"/>
  <c r="AA163" i="3"/>
  <c r="AA162" i="3" s="1"/>
  <c r="Y163" i="3"/>
  <c r="Y162" i="3" s="1"/>
  <c r="W163" i="3"/>
  <c r="W162" i="3" s="1"/>
  <c r="BK163" i="3"/>
  <c r="BK162" i="3" s="1"/>
  <c r="N162" i="3" s="1"/>
  <c r="N92" i="3" s="1"/>
  <c r="N163" i="3"/>
  <c r="BE163" i="3" s="1"/>
  <c r="BI160" i="3"/>
  <c r="BH160" i="3"/>
  <c r="BG160" i="3"/>
  <c r="BF160" i="3"/>
  <c r="AA160" i="3"/>
  <c r="Y160" i="3"/>
  <c r="W160" i="3"/>
  <c r="BK160" i="3"/>
  <c r="N160" i="3"/>
  <c r="BE160" i="3" s="1"/>
  <c r="BI159" i="3"/>
  <c r="BH159" i="3"/>
  <c r="BG159" i="3"/>
  <c r="BF159" i="3"/>
  <c r="AA159" i="3"/>
  <c r="Y159" i="3"/>
  <c r="W159" i="3"/>
  <c r="BK159" i="3"/>
  <c r="N159" i="3"/>
  <c r="BE159" i="3" s="1"/>
  <c r="BI158" i="3"/>
  <c r="BH158" i="3"/>
  <c r="BG158" i="3"/>
  <c r="BF158" i="3"/>
  <c r="AA158" i="3"/>
  <c r="AA157" i="3" s="1"/>
  <c r="Y158" i="3"/>
  <c r="Y157" i="3" s="1"/>
  <c r="W158" i="3"/>
  <c r="W157" i="3" s="1"/>
  <c r="BK158" i="3"/>
  <c r="N158" i="3"/>
  <c r="BE158" i="3" s="1"/>
  <c r="BI156" i="3"/>
  <c r="BH156" i="3"/>
  <c r="BG156" i="3"/>
  <c r="BF156" i="3"/>
  <c r="AA156" i="3"/>
  <c r="Y156" i="3"/>
  <c r="W156" i="3"/>
  <c r="BK156" i="3"/>
  <c r="N156" i="3"/>
  <c r="BE156" i="3" s="1"/>
  <c r="BI155" i="3"/>
  <c r="BH155" i="3"/>
  <c r="BG155" i="3"/>
  <c r="BF155" i="3"/>
  <c r="AA155" i="3"/>
  <c r="AA154" i="3" s="1"/>
  <c r="Y155" i="3"/>
  <c r="Y154" i="3" s="1"/>
  <c r="W155" i="3"/>
  <c r="W154" i="3" s="1"/>
  <c r="BK155" i="3"/>
  <c r="N155" i="3"/>
  <c r="BE155" i="3" s="1"/>
  <c r="BI152" i="3"/>
  <c r="BH152" i="3"/>
  <c r="BG152" i="3"/>
  <c r="BF152" i="3"/>
  <c r="AA152" i="3"/>
  <c r="Y152" i="3"/>
  <c r="W152" i="3"/>
  <c r="BK152" i="3"/>
  <c r="N152" i="3"/>
  <c r="BE152" i="3" s="1"/>
  <c r="BI150" i="3"/>
  <c r="BH150" i="3"/>
  <c r="BG150" i="3"/>
  <c r="BF150" i="3"/>
  <c r="AA150" i="3"/>
  <c r="Y150" i="3"/>
  <c r="W150" i="3"/>
  <c r="BK150" i="3"/>
  <c r="N150" i="3"/>
  <c r="BE150" i="3" s="1"/>
  <c r="BI149" i="3"/>
  <c r="BH149" i="3"/>
  <c r="BG149" i="3"/>
  <c r="BF149" i="3"/>
  <c r="AA149" i="3"/>
  <c r="Y149" i="3"/>
  <c r="W149" i="3"/>
  <c r="BK149" i="3"/>
  <c r="N149" i="3"/>
  <c r="BE149" i="3" s="1"/>
  <c r="BI148" i="3"/>
  <c r="BH148" i="3"/>
  <c r="BG148" i="3"/>
  <c r="BF148" i="3"/>
  <c r="AA148" i="3"/>
  <c r="Y148" i="3"/>
  <c r="W148" i="3"/>
  <c r="BK148" i="3"/>
  <c r="N148" i="3"/>
  <c r="BE148" i="3" s="1"/>
  <c r="BI147" i="3"/>
  <c r="BH147" i="3"/>
  <c r="BG147" i="3"/>
  <c r="BF147" i="3"/>
  <c r="AA147" i="3"/>
  <c r="Y147" i="3"/>
  <c r="W147" i="3"/>
  <c r="BK147" i="3"/>
  <c r="N147" i="3"/>
  <c r="BE147" i="3" s="1"/>
  <c r="BI146" i="3"/>
  <c r="BH146" i="3"/>
  <c r="BG146" i="3"/>
  <c r="BF146" i="3"/>
  <c r="AA146" i="3"/>
  <c r="Y146" i="3"/>
  <c r="W146" i="3"/>
  <c r="BK146" i="3"/>
  <c r="N146" i="3"/>
  <c r="BE146" i="3" s="1"/>
  <c r="BI144" i="3"/>
  <c r="BH144" i="3"/>
  <c r="BG144" i="3"/>
  <c r="BF144" i="3"/>
  <c r="AA144" i="3"/>
  <c r="Y144" i="3"/>
  <c r="W144" i="3"/>
  <c r="BK144" i="3"/>
  <c r="N144" i="3"/>
  <c r="BE144" i="3" s="1"/>
  <c r="BI142" i="3"/>
  <c r="BH142" i="3"/>
  <c r="BG142" i="3"/>
  <c r="BF142" i="3"/>
  <c r="AA142" i="3"/>
  <c r="Y142" i="3"/>
  <c r="W142" i="3"/>
  <c r="BK142" i="3"/>
  <c r="N142" i="3"/>
  <c r="BE142" i="3" s="1"/>
  <c r="BI141" i="3"/>
  <c r="BH141" i="3"/>
  <c r="BG141" i="3"/>
  <c r="BF141" i="3"/>
  <c r="AA141" i="3"/>
  <c r="Y141" i="3"/>
  <c r="W141" i="3"/>
  <c r="BK141" i="3"/>
  <c r="N141" i="3"/>
  <c r="BE141" i="3" s="1"/>
  <c r="BI139" i="3"/>
  <c r="BH139" i="3"/>
  <c r="BG139" i="3"/>
  <c r="BF139" i="3"/>
  <c r="AA139" i="3"/>
  <c r="Y139" i="3"/>
  <c r="W139" i="3"/>
  <c r="BK139" i="3"/>
  <c r="N139" i="3"/>
  <c r="BE139" i="3" s="1"/>
  <c r="BI137" i="3"/>
  <c r="BH137" i="3"/>
  <c r="BG137" i="3"/>
  <c r="BF137" i="3"/>
  <c r="AA137" i="3"/>
  <c r="Y137" i="3"/>
  <c r="W137" i="3"/>
  <c r="BK137" i="3"/>
  <c r="N137" i="3"/>
  <c r="BE137" i="3" s="1"/>
  <c r="BI135" i="3"/>
  <c r="BH135" i="3"/>
  <c r="BG135" i="3"/>
  <c r="BF135" i="3"/>
  <c r="BE135" i="3"/>
  <c r="AA135" i="3"/>
  <c r="Y135" i="3"/>
  <c r="W135" i="3"/>
  <c r="BK135" i="3"/>
  <c r="N135" i="3"/>
  <c r="BI133" i="3"/>
  <c r="BH133" i="3"/>
  <c r="BG133" i="3"/>
  <c r="BF133" i="3"/>
  <c r="BE133" i="3"/>
  <c r="AA133" i="3"/>
  <c r="Y133" i="3"/>
  <c r="W133" i="3"/>
  <c r="BK133" i="3"/>
  <c r="N133" i="3"/>
  <c r="BI131" i="3"/>
  <c r="BH131" i="3"/>
  <c r="BG131" i="3"/>
  <c r="BF131" i="3"/>
  <c r="BE131" i="3"/>
  <c r="AA131" i="3"/>
  <c r="Y131" i="3"/>
  <c r="W131" i="3"/>
  <c r="BK131" i="3"/>
  <c r="N131" i="3"/>
  <c r="BI129" i="3"/>
  <c r="BH129" i="3"/>
  <c r="BG129" i="3"/>
  <c r="BF129" i="3"/>
  <c r="BE129" i="3"/>
  <c r="AA129" i="3"/>
  <c r="Y129" i="3"/>
  <c r="W129" i="3"/>
  <c r="BK129" i="3"/>
  <c r="N129" i="3"/>
  <c r="BI127" i="3"/>
  <c r="BH127" i="3"/>
  <c r="BG127" i="3"/>
  <c r="BF127" i="3"/>
  <c r="BE127" i="3"/>
  <c r="AA127" i="3"/>
  <c r="Y127" i="3"/>
  <c r="W127" i="3"/>
  <c r="BK127" i="3"/>
  <c r="N127" i="3"/>
  <c r="BI125" i="3"/>
  <c r="BH125" i="3"/>
  <c r="BG125" i="3"/>
  <c r="BF125" i="3"/>
  <c r="BE125" i="3"/>
  <c r="AA125" i="3"/>
  <c r="Y125" i="3"/>
  <c r="W125" i="3"/>
  <c r="BK125" i="3"/>
  <c r="N125" i="3"/>
  <c r="BI123" i="3"/>
  <c r="BH123" i="3"/>
  <c r="BG123" i="3"/>
  <c r="BF123" i="3"/>
  <c r="BE123" i="3"/>
  <c r="AA123" i="3"/>
  <c r="Y123" i="3"/>
  <c r="W123" i="3"/>
  <c r="BK123" i="3"/>
  <c r="N123" i="3"/>
  <c r="BI121" i="3"/>
  <c r="BH121" i="3"/>
  <c r="BG121" i="3"/>
  <c r="BF121" i="3"/>
  <c r="BE121" i="3"/>
  <c r="AA121" i="3"/>
  <c r="Y121" i="3"/>
  <c r="W121" i="3"/>
  <c r="BK121" i="3"/>
  <c r="N121" i="3"/>
  <c r="BI119" i="3"/>
  <c r="BH119" i="3"/>
  <c r="BG119" i="3"/>
  <c r="BF119" i="3"/>
  <c r="BE119" i="3"/>
  <c r="AA119" i="3"/>
  <c r="Y119" i="3"/>
  <c r="W119" i="3"/>
  <c r="BK119" i="3"/>
  <c r="N119" i="3"/>
  <c r="BI117" i="3"/>
  <c r="BH117" i="3"/>
  <c r="BG117" i="3"/>
  <c r="BF117" i="3"/>
  <c r="BE117" i="3"/>
  <c r="AA117" i="3"/>
  <c r="Y117" i="3"/>
  <c r="W117" i="3"/>
  <c r="BK117" i="3"/>
  <c r="N117" i="3"/>
  <c r="BI115" i="3"/>
  <c r="H36" i="3" s="1"/>
  <c r="BD89" i="1" s="1"/>
  <c r="BH115" i="3"/>
  <c r="BG115" i="3"/>
  <c r="H34" i="3" s="1"/>
  <c r="BB89" i="1" s="1"/>
  <c r="BF115" i="3"/>
  <c r="BE115" i="3"/>
  <c r="AA115" i="3"/>
  <c r="AA114" i="3" s="1"/>
  <c r="AA113" i="3" s="1"/>
  <c r="Y115" i="3"/>
  <c r="Y114" i="3" s="1"/>
  <c r="Y113" i="3" s="1"/>
  <c r="W115" i="3"/>
  <c r="W114" i="3" s="1"/>
  <c r="W113" i="3" s="1"/>
  <c r="AU89" i="1" s="1"/>
  <c r="BK115" i="3"/>
  <c r="BK114" i="3" s="1"/>
  <c r="N115" i="3"/>
  <c r="M110" i="3"/>
  <c r="M109" i="3"/>
  <c r="F109" i="3"/>
  <c r="F107" i="3"/>
  <c r="F105" i="3"/>
  <c r="M28" i="3"/>
  <c r="AS89" i="1" s="1"/>
  <c r="M84" i="3"/>
  <c r="M83" i="3"/>
  <c r="F83" i="3"/>
  <c r="F81" i="3"/>
  <c r="F79" i="3"/>
  <c r="O15" i="3"/>
  <c r="E15" i="3"/>
  <c r="F84" i="3" s="1"/>
  <c r="O14" i="3"/>
  <c r="O9" i="3"/>
  <c r="M107" i="3" s="1"/>
  <c r="F6" i="3"/>
  <c r="F104" i="3" s="1"/>
  <c r="AY88" i="1"/>
  <c r="AX88" i="1"/>
  <c r="BI121" i="2"/>
  <c r="BH121" i="2"/>
  <c r="BG121" i="2"/>
  <c r="BF121" i="2"/>
  <c r="AA121" i="2"/>
  <c r="AA120" i="2" s="1"/>
  <c r="Y121" i="2"/>
  <c r="Y120" i="2" s="1"/>
  <c r="W121" i="2"/>
  <c r="W120" i="2" s="1"/>
  <c r="BK121" i="2"/>
  <c r="BK120" i="2" s="1"/>
  <c r="N120" i="2" s="1"/>
  <c r="N92" i="2" s="1"/>
  <c r="N121" i="2"/>
  <c r="BE121" i="2" s="1"/>
  <c r="BI119" i="2"/>
  <c r="BH119" i="2"/>
  <c r="BG119" i="2"/>
  <c r="BF119" i="2"/>
  <c r="AA119" i="2"/>
  <c r="Y119" i="2"/>
  <c r="W119" i="2"/>
  <c r="BK119" i="2"/>
  <c r="N119" i="2"/>
  <c r="BE119" i="2" s="1"/>
  <c r="BI118" i="2"/>
  <c r="BH118" i="2"/>
  <c r="BG118" i="2"/>
  <c r="BF118" i="2"/>
  <c r="AA118" i="2"/>
  <c r="Y118" i="2"/>
  <c r="Y117" i="2" s="1"/>
  <c r="W118" i="2"/>
  <c r="BK118" i="2"/>
  <c r="BK117" i="2" s="1"/>
  <c r="N117" i="2" s="1"/>
  <c r="N91" i="2" s="1"/>
  <c r="N118" i="2"/>
  <c r="BE118" i="2" s="1"/>
  <c r="BI116" i="2"/>
  <c r="H36" i="2" s="1"/>
  <c r="BD88" i="1" s="1"/>
  <c r="BH116" i="2"/>
  <c r="BG116" i="2"/>
  <c r="H34" i="2" s="1"/>
  <c r="BB88" i="1" s="1"/>
  <c r="BF116" i="2"/>
  <c r="AA116" i="2"/>
  <c r="AA115" i="2" s="1"/>
  <c r="Y116" i="2"/>
  <c r="Y115" i="2" s="1"/>
  <c r="W116" i="2"/>
  <c r="W115" i="2" s="1"/>
  <c r="BK116" i="2"/>
  <c r="BK115" i="2" s="1"/>
  <c r="N116" i="2"/>
  <c r="BE116" i="2" s="1"/>
  <c r="M110" i="2"/>
  <c r="M109" i="2"/>
  <c r="F109" i="2"/>
  <c r="F107" i="2"/>
  <c r="F105" i="2"/>
  <c r="M28" i="2"/>
  <c r="AS88" i="1" s="1"/>
  <c r="AS87" i="1" s="1"/>
  <c r="M84" i="2"/>
  <c r="M83" i="2"/>
  <c r="F83" i="2"/>
  <c r="F81" i="2"/>
  <c r="F79" i="2"/>
  <c r="O15" i="2"/>
  <c r="E15" i="2"/>
  <c r="F110" i="2" s="1"/>
  <c r="O14" i="2"/>
  <c r="O9" i="2"/>
  <c r="M81" i="2" s="1"/>
  <c r="F6" i="2"/>
  <c r="F104" i="2" s="1"/>
  <c r="AK27" i="1"/>
  <c r="AT100" i="1"/>
  <c r="AM83" i="1"/>
  <c r="L83" i="1"/>
  <c r="AM82" i="1"/>
  <c r="L82" i="1"/>
  <c r="AM80" i="1"/>
  <c r="L80" i="1"/>
  <c r="L78" i="1"/>
  <c r="L77" i="1"/>
  <c r="Y114" i="2" l="1"/>
  <c r="Y113" i="2" s="1"/>
  <c r="H33" i="2"/>
  <c r="BA88" i="1" s="1"/>
  <c r="H35" i="2"/>
  <c r="BC88" i="1" s="1"/>
  <c r="W117" i="2"/>
  <c r="AA117" i="2"/>
  <c r="F78" i="3"/>
  <c r="M32" i="6"/>
  <c r="AV92" i="1" s="1"/>
  <c r="AT92" i="1" s="1"/>
  <c r="M32" i="9"/>
  <c r="AV95" i="1" s="1"/>
  <c r="AT95" i="1" s="1"/>
  <c r="BK115" i="10"/>
  <c r="Y115" i="10"/>
  <c r="Y114" i="10" s="1"/>
  <c r="Y118" i="12"/>
  <c r="M33" i="12"/>
  <c r="AW98" i="1" s="1"/>
  <c r="H35" i="12"/>
  <c r="BC98" i="1" s="1"/>
  <c r="Y141" i="12"/>
  <c r="BK156" i="12"/>
  <c r="N156" i="12" s="1"/>
  <c r="N92" i="12" s="1"/>
  <c r="Y156" i="12"/>
  <c r="W182" i="12"/>
  <c r="AA182" i="12"/>
  <c r="W114" i="2"/>
  <c r="W113" i="2" s="1"/>
  <c r="AU88" i="1" s="1"/>
  <c r="AA114" i="2"/>
  <c r="AA113" i="2" s="1"/>
  <c r="H34" i="4"/>
  <c r="BB90" i="1" s="1"/>
  <c r="H36" i="4"/>
  <c r="BD90" i="1" s="1"/>
  <c r="BK118" i="4"/>
  <c r="N118" i="4" s="1"/>
  <c r="N90" i="4" s="1"/>
  <c r="Y118" i="4"/>
  <c r="Y114" i="4" s="1"/>
  <c r="BK125" i="4"/>
  <c r="N125" i="4" s="1"/>
  <c r="N91" i="4" s="1"/>
  <c r="Y125" i="4"/>
  <c r="W136" i="4"/>
  <c r="W114" i="4" s="1"/>
  <c r="AU90" i="1" s="1"/>
  <c r="AA136" i="4"/>
  <c r="AA114" i="4" s="1"/>
  <c r="Y151" i="4"/>
  <c r="H32" i="5"/>
  <c r="AZ91" i="1" s="1"/>
  <c r="W116" i="5"/>
  <c r="W115" i="5" s="1"/>
  <c r="W114" i="5" s="1"/>
  <c r="AU91" i="1" s="1"/>
  <c r="AA116" i="5"/>
  <c r="AA115" i="5" s="1"/>
  <c r="AA114" i="5" s="1"/>
  <c r="Y124" i="5"/>
  <c r="Y115" i="5" s="1"/>
  <c r="Y114" i="5" s="1"/>
  <c r="Y127" i="5"/>
  <c r="Y136" i="5"/>
  <c r="W943" i="9"/>
  <c r="W136" i="9" s="1"/>
  <c r="AA943" i="9"/>
  <c r="AA136" i="9" s="1"/>
  <c r="W1355" i="9"/>
  <c r="AA1355" i="9"/>
  <c r="W1384" i="9"/>
  <c r="AA1384" i="9"/>
  <c r="W1436" i="9"/>
  <c r="AA1436" i="9"/>
  <c r="W1441" i="9"/>
  <c r="AA1441" i="9"/>
  <c r="W1554" i="9"/>
  <c r="AA1554" i="9"/>
  <c r="W1585" i="9"/>
  <c r="AA1585" i="9"/>
  <c r="Y1674" i="9"/>
  <c r="Y951" i="9" s="1"/>
  <c r="Y135" i="9" s="1"/>
  <c r="BK1707" i="9"/>
  <c r="N1707" i="9" s="1"/>
  <c r="N110" i="9" s="1"/>
  <c r="Y1707" i="9"/>
  <c r="BK1716" i="9"/>
  <c r="N1716" i="9" s="1"/>
  <c r="N111" i="9" s="1"/>
  <c r="Y1716" i="9"/>
  <c r="W1789" i="9"/>
  <c r="AA1789" i="9"/>
  <c r="M81" i="11"/>
  <c r="M32" i="12"/>
  <c r="AV98" i="1" s="1"/>
  <c r="BK235" i="12"/>
  <c r="N235" i="12" s="1"/>
  <c r="N94" i="12" s="1"/>
  <c r="Y235" i="12"/>
  <c r="BK256" i="12"/>
  <c r="N256" i="12" s="1"/>
  <c r="N95" i="12" s="1"/>
  <c r="Y256" i="12"/>
  <c r="BK282" i="12"/>
  <c r="N282" i="12" s="1"/>
  <c r="N96" i="12" s="1"/>
  <c r="Y282" i="12"/>
  <c r="H32" i="15"/>
  <c r="AZ101" i="1" s="1"/>
  <c r="M32" i="17"/>
  <c r="AV103" i="1" s="1"/>
  <c r="AT103" i="1" s="1"/>
  <c r="W126" i="17"/>
  <c r="AA126" i="17"/>
  <c r="Y150" i="17"/>
  <c r="M32" i="18"/>
  <c r="AV104" i="1" s="1"/>
  <c r="AT104" i="1" s="1"/>
  <c r="M32" i="20"/>
  <c r="AV106" i="1" s="1"/>
  <c r="AT106" i="1" s="1"/>
  <c r="BK132" i="21"/>
  <c r="N132" i="21" s="1"/>
  <c r="N91" i="21" s="1"/>
  <c r="Y132" i="21"/>
  <c r="Y114" i="21" s="1"/>
  <c r="Y113" i="21" s="1"/>
  <c r="BK137" i="21"/>
  <c r="N137" i="21" s="1"/>
  <c r="N92" i="21" s="1"/>
  <c r="Y137" i="21"/>
  <c r="BK116" i="22"/>
  <c r="Y116" i="22"/>
  <c r="Y115" i="22" s="1"/>
  <c r="Y114" i="22" s="1"/>
  <c r="H33" i="22"/>
  <c r="BA108" i="1" s="1"/>
  <c r="H35" i="22"/>
  <c r="BC108" i="1" s="1"/>
  <c r="W127" i="22"/>
  <c r="AA127" i="22"/>
  <c r="W130" i="22"/>
  <c r="AA130" i="22"/>
  <c r="BK121" i="14"/>
  <c r="N121" i="14" s="1"/>
  <c r="N90" i="14" s="1"/>
  <c r="Y121" i="14"/>
  <c r="Y111" i="14" s="1"/>
  <c r="F78" i="15"/>
  <c r="BK219" i="17"/>
  <c r="N219" i="17" s="1"/>
  <c r="N95" i="17" s="1"/>
  <c r="Y219" i="17"/>
  <c r="Y125" i="17" s="1"/>
  <c r="Y124" i="17" s="1"/>
  <c r="W237" i="17"/>
  <c r="AA237" i="17"/>
  <c r="BK244" i="17"/>
  <c r="N244" i="17" s="1"/>
  <c r="N97" i="17" s="1"/>
  <c r="Y244" i="17"/>
  <c r="H35" i="18"/>
  <c r="BC104" i="1" s="1"/>
  <c r="Y137" i="18"/>
  <c r="Y118" i="18" s="1"/>
  <c r="Y117" i="18" s="1"/>
  <c r="H33" i="27"/>
  <c r="BA113" i="1" s="1"/>
  <c r="H35" i="27"/>
  <c r="BC113" i="1" s="1"/>
  <c r="BK155" i="27"/>
  <c r="N155" i="27" s="1"/>
  <c r="N91" i="27" s="1"/>
  <c r="Y155" i="27"/>
  <c r="Y127" i="27" s="1"/>
  <c r="Y126" i="27" s="1"/>
  <c r="M81" i="28"/>
  <c r="H32" i="28"/>
  <c r="AZ114" i="1" s="1"/>
  <c r="Y150" i="29"/>
  <c r="Y191" i="29"/>
  <c r="W133" i="22"/>
  <c r="W115" i="22" s="1"/>
  <c r="W114" i="22" s="1"/>
  <c r="AU108" i="1" s="1"/>
  <c r="AA133" i="22"/>
  <c r="AA115" i="22" s="1"/>
  <c r="AA114" i="22" s="1"/>
  <c r="BK115" i="23"/>
  <c r="Y115" i="23"/>
  <c r="H34" i="23"/>
  <c r="BB109" i="1" s="1"/>
  <c r="H36" i="23"/>
  <c r="BD109" i="1" s="1"/>
  <c r="BK129" i="23"/>
  <c r="N129" i="23" s="1"/>
  <c r="N92" i="23" s="1"/>
  <c r="Y129" i="23"/>
  <c r="F78" i="24"/>
  <c r="H33" i="24"/>
  <c r="BA110" i="1" s="1"/>
  <c r="H35" i="24"/>
  <c r="BC110" i="1" s="1"/>
  <c r="W122" i="24"/>
  <c r="W115" i="24" s="1"/>
  <c r="W114" i="24" s="1"/>
  <c r="AU110" i="1" s="1"/>
  <c r="AA122" i="24"/>
  <c r="AA115" i="24" s="1"/>
  <c r="AA114" i="24" s="1"/>
  <c r="Y128" i="24"/>
  <c r="Y115" i="24" s="1"/>
  <c r="Y114" i="24" s="1"/>
  <c r="BK145" i="24"/>
  <c r="N145" i="24" s="1"/>
  <c r="N93" i="24" s="1"/>
  <c r="Y145" i="24"/>
  <c r="M32" i="26"/>
  <c r="AV112" i="1" s="1"/>
  <c r="AT112" i="1" s="1"/>
  <c r="W114" i="26"/>
  <c r="W113" i="26" s="1"/>
  <c r="W112" i="26" s="1"/>
  <c r="AU112" i="1" s="1"/>
  <c r="AA114" i="26"/>
  <c r="AA113" i="26" s="1"/>
  <c r="AA112" i="26" s="1"/>
  <c r="H34" i="26"/>
  <c r="BB112" i="1" s="1"/>
  <c r="H36" i="26"/>
  <c r="BD112" i="1" s="1"/>
  <c r="H32" i="27"/>
  <c r="AZ113" i="1" s="1"/>
  <c r="AA305" i="27"/>
  <c r="AA284" i="27" s="1"/>
  <c r="AA126" i="27" s="1"/>
  <c r="AA308" i="27"/>
  <c r="Y318" i="27"/>
  <c r="Y284" i="27" s="1"/>
  <c r="Y227" i="29"/>
  <c r="Y115" i="29" s="1"/>
  <c r="BK116" i="30"/>
  <c r="Y116" i="30"/>
  <c r="Y115" i="30" s="1"/>
  <c r="M33" i="30"/>
  <c r="AW116" i="1" s="1"/>
  <c r="AT116" i="1" s="1"/>
  <c r="H35" i="30"/>
  <c r="BC116" i="1" s="1"/>
  <c r="M81" i="31"/>
  <c r="M32" i="32"/>
  <c r="AV118" i="1" s="1"/>
  <c r="AT118" i="1" s="1"/>
  <c r="M32" i="33"/>
  <c r="AV119" i="1" s="1"/>
  <c r="AT119" i="1" s="1"/>
  <c r="W147" i="34"/>
  <c r="W115" i="34" s="1"/>
  <c r="AU120" i="1" s="1"/>
  <c r="AA147" i="34"/>
  <c r="AA115" i="34" s="1"/>
  <c r="M32" i="34"/>
  <c r="AV120" i="1" s="1"/>
  <c r="AT120" i="1" s="1"/>
  <c r="M33" i="34"/>
  <c r="AW120" i="1" s="1"/>
  <c r="H35" i="34"/>
  <c r="BC120" i="1" s="1"/>
  <c r="BK116" i="32"/>
  <c r="H34" i="32"/>
  <c r="BB118" i="1" s="1"/>
  <c r="H36" i="32"/>
  <c r="BD118" i="1" s="1"/>
  <c r="BK155" i="32"/>
  <c r="N155" i="32" s="1"/>
  <c r="N92" i="32" s="1"/>
  <c r="M32" i="31"/>
  <c r="AV117" i="1" s="1"/>
  <c r="AT117" i="1" s="1"/>
  <c r="BK116" i="29"/>
  <c r="N116" i="29" s="1"/>
  <c r="N89" i="29" s="1"/>
  <c r="M33" i="29"/>
  <c r="AW115" i="1" s="1"/>
  <c r="H35" i="29"/>
  <c r="BC115" i="1" s="1"/>
  <c r="BK150" i="29"/>
  <c r="N150" i="29" s="1"/>
  <c r="N90" i="29" s="1"/>
  <c r="BK191" i="29"/>
  <c r="N191" i="29" s="1"/>
  <c r="N92" i="29" s="1"/>
  <c r="BK227" i="29"/>
  <c r="N227" i="29" s="1"/>
  <c r="N94" i="29" s="1"/>
  <c r="BK142" i="28"/>
  <c r="N142" i="28" s="1"/>
  <c r="N94" i="28" s="1"/>
  <c r="BK318" i="27"/>
  <c r="N318" i="27" s="1"/>
  <c r="N102" i="27" s="1"/>
  <c r="M32" i="25"/>
  <c r="AV111" i="1" s="1"/>
  <c r="AT111" i="1" s="1"/>
  <c r="BK122" i="24"/>
  <c r="N122" i="24" s="1"/>
  <c r="N91" i="24" s="1"/>
  <c r="BK128" i="24"/>
  <c r="N128" i="24" s="1"/>
  <c r="N92" i="24" s="1"/>
  <c r="H32" i="24"/>
  <c r="AZ110" i="1" s="1"/>
  <c r="H32" i="21"/>
  <c r="AZ107" i="1" s="1"/>
  <c r="BK119" i="18"/>
  <c r="N119" i="18" s="1"/>
  <c r="N90" i="18" s="1"/>
  <c r="H34" i="18"/>
  <c r="BB104" i="1" s="1"/>
  <c r="H36" i="18"/>
  <c r="BD104" i="1" s="1"/>
  <c r="BK137" i="18"/>
  <c r="N137" i="18" s="1"/>
  <c r="N93" i="18" s="1"/>
  <c r="BK151" i="18"/>
  <c r="N151" i="18" s="1"/>
  <c r="N95" i="18" s="1"/>
  <c r="BK157" i="18"/>
  <c r="N157" i="18" s="1"/>
  <c r="N96" i="18" s="1"/>
  <c r="BK341" i="17"/>
  <c r="N341" i="17" s="1"/>
  <c r="N102" i="17" s="1"/>
  <c r="BK126" i="17"/>
  <c r="H34" i="17"/>
  <c r="BB103" i="1" s="1"/>
  <c r="H36" i="17"/>
  <c r="BD103" i="1" s="1"/>
  <c r="BK150" i="17"/>
  <c r="N150" i="17" s="1"/>
  <c r="N92" i="17" s="1"/>
  <c r="M32" i="16"/>
  <c r="AV102" i="1" s="1"/>
  <c r="AT102" i="1" s="1"/>
  <c r="H32" i="13"/>
  <c r="AZ99" i="1" s="1"/>
  <c r="Y117" i="12"/>
  <c r="W256" i="12"/>
  <c r="W117" i="12" s="1"/>
  <c r="AU98" i="1" s="1"/>
  <c r="AA256" i="12"/>
  <c r="AA117" i="12" s="1"/>
  <c r="AT98" i="1"/>
  <c r="BK118" i="12"/>
  <c r="H34" i="12"/>
  <c r="BB98" i="1" s="1"/>
  <c r="H36" i="12"/>
  <c r="BD98" i="1" s="1"/>
  <c r="BK141" i="12"/>
  <c r="N141" i="12" s="1"/>
  <c r="N91" i="12" s="1"/>
  <c r="H32" i="11"/>
  <c r="AZ97" i="1" s="1"/>
  <c r="M32" i="10"/>
  <c r="AV96" i="1" s="1"/>
  <c r="AT96" i="1" s="1"/>
  <c r="W951" i="9"/>
  <c r="AA951" i="9"/>
  <c r="BK555" i="9"/>
  <c r="N555" i="9" s="1"/>
  <c r="N93" i="9" s="1"/>
  <c r="BK1436" i="9"/>
  <c r="N1436" i="9" s="1"/>
  <c r="N105" i="9" s="1"/>
  <c r="BK1554" i="9"/>
  <c r="N1554" i="9" s="1"/>
  <c r="N107" i="9" s="1"/>
  <c r="BK1674" i="9"/>
  <c r="N1674" i="9" s="1"/>
  <c r="N109" i="9" s="1"/>
  <c r="BK1355" i="9"/>
  <c r="N1355" i="9" s="1"/>
  <c r="N103" i="9" s="1"/>
  <c r="M32" i="7"/>
  <c r="AV93" i="1" s="1"/>
  <c r="AT93" i="1" s="1"/>
  <c r="BK116" i="5"/>
  <c r="H34" i="5"/>
  <c r="BB91" i="1" s="1"/>
  <c r="H36" i="5"/>
  <c r="BD91" i="1" s="1"/>
  <c r="BD87" i="1" s="1"/>
  <c r="W35" i="1" s="1"/>
  <c r="BK124" i="5"/>
  <c r="N124" i="5" s="1"/>
  <c r="N91" i="5" s="1"/>
  <c r="BK127" i="5"/>
  <c r="N127" i="5" s="1"/>
  <c r="N92" i="5" s="1"/>
  <c r="BK136" i="5"/>
  <c r="N136" i="5" s="1"/>
  <c r="N93" i="5" s="1"/>
  <c r="M33" i="4"/>
  <c r="AW90" i="1" s="1"/>
  <c r="H35" i="4"/>
  <c r="BC90" i="1" s="1"/>
  <c r="BK136" i="4"/>
  <c r="N136" i="4" s="1"/>
  <c r="N92" i="4" s="1"/>
  <c r="BK151" i="4"/>
  <c r="N151" i="4" s="1"/>
  <c r="N93" i="4" s="1"/>
  <c r="M33" i="3"/>
  <c r="AW89" i="1" s="1"/>
  <c r="H35" i="3"/>
  <c r="BC89" i="1" s="1"/>
  <c r="BC87" i="1" s="1"/>
  <c r="M32" i="3"/>
  <c r="AV89" i="1" s="1"/>
  <c r="AT89" i="1" s="1"/>
  <c r="BK154" i="3"/>
  <c r="N154" i="3" s="1"/>
  <c r="N90" i="3" s="1"/>
  <c r="BK157" i="3"/>
  <c r="N157" i="3" s="1"/>
  <c r="N91" i="3" s="1"/>
  <c r="N115" i="2"/>
  <c r="N90" i="2" s="1"/>
  <c r="BK114" i="2"/>
  <c r="M32" i="4"/>
  <c r="AV90" i="1" s="1"/>
  <c r="H32" i="4"/>
  <c r="AZ90" i="1" s="1"/>
  <c r="N115" i="7"/>
  <c r="N90" i="7" s="1"/>
  <c r="BK114" i="7"/>
  <c r="N117" i="8"/>
  <c r="N90" i="8" s="1"/>
  <c r="BK116" i="8"/>
  <c r="N115" i="10"/>
  <c r="N89" i="10" s="1"/>
  <c r="BK114" i="10"/>
  <c r="N114" i="10" s="1"/>
  <c r="N88" i="10" s="1"/>
  <c r="N113" i="11"/>
  <c r="N89" i="11" s="1"/>
  <c r="BK112" i="11"/>
  <c r="N112" i="11" s="1"/>
  <c r="N88" i="11" s="1"/>
  <c r="Y116" i="8"/>
  <c r="Y115" i="8" s="1"/>
  <c r="H32" i="8"/>
  <c r="AZ94" i="1" s="1"/>
  <c r="H32" i="2"/>
  <c r="AZ88" i="1" s="1"/>
  <c r="M32" i="2"/>
  <c r="AV88" i="1" s="1"/>
  <c r="N114" i="3"/>
  <c r="N89" i="3" s="1"/>
  <c r="BK113" i="3"/>
  <c r="N113" i="3" s="1"/>
  <c r="N88" i="3" s="1"/>
  <c r="N115" i="4"/>
  <c r="N89" i="4" s="1"/>
  <c r="BK114" i="4"/>
  <c r="N114" i="4" s="1"/>
  <c r="N88" i="4" s="1"/>
  <c r="N116" i="5"/>
  <c r="N90" i="5" s="1"/>
  <c r="BK115" i="5"/>
  <c r="N111" i="6"/>
  <c r="N89" i="6" s="1"/>
  <c r="BK110" i="6"/>
  <c r="N110" i="6" s="1"/>
  <c r="N88" i="6" s="1"/>
  <c r="N137" i="9"/>
  <c r="N90" i="9" s="1"/>
  <c r="BK136" i="9"/>
  <c r="N952" i="9"/>
  <c r="N100" i="9" s="1"/>
  <c r="BK951" i="9"/>
  <c r="N951" i="9" s="1"/>
  <c r="N99" i="9" s="1"/>
  <c r="M111" i="12"/>
  <c r="M81" i="12"/>
  <c r="F84" i="12"/>
  <c r="F114" i="12"/>
  <c r="N112" i="14"/>
  <c r="N89" i="14" s="1"/>
  <c r="BK111" i="14"/>
  <c r="N111" i="14" s="1"/>
  <c r="N88" i="14" s="1"/>
  <c r="H32" i="19"/>
  <c r="AZ105" i="1" s="1"/>
  <c r="M32" i="19"/>
  <c r="AV105" i="1" s="1"/>
  <c r="N115" i="20"/>
  <c r="N90" i="20" s="1"/>
  <c r="BK114" i="20"/>
  <c r="N115" i="21"/>
  <c r="N90" i="21" s="1"/>
  <c r="BK114" i="21"/>
  <c r="N115" i="23"/>
  <c r="N90" i="23" s="1"/>
  <c r="BK114" i="23"/>
  <c r="F78" i="2"/>
  <c r="F84" i="2"/>
  <c r="M107" i="2"/>
  <c r="M33" i="2"/>
  <c r="AW88" i="1" s="1"/>
  <c r="M81" i="3"/>
  <c r="F110" i="3"/>
  <c r="H32" i="3"/>
  <c r="AZ89" i="1" s="1"/>
  <c r="H33" i="3"/>
  <c r="BA89" i="1" s="1"/>
  <c r="F78" i="4"/>
  <c r="F84" i="4"/>
  <c r="M108" i="4"/>
  <c r="H33" i="4"/>
  <c r="BA90" i="1" s="1"/>
  <c r="M81" i="5"/>
  <c r="F105" i="5"/>
  <c r="F111" i="5"/>
  <c r="M32" i="5"/>
  <c r="AV91" i="1" s="1"/>
  <c r="M33" i="5"/>
  <c r="AW91" i="1" s="1"/>
  <c r="F78" i="6"/>
  <c r="F84" i="6"/>
  <c r="M104" i="6"/>
  <c r="H32" i="6"/>
  <c r="AZ92" i="1" s="1"/>
  <c r="H33" i="6"/>
  <c r="BA92" i="1" s="1"/>
  <c r="M81" i="7"/>
  <c r="F104" i="7"/>
  <c r="F110" i="7"/>
  <c r="H32" i="7"/>
  <c r="AZ93" i="1" s="1"/>
  <c r="H33" i="7"/>
  <c r="BA93" i="1" s="1"/>
  <c r="F78" i="8"/>
  <c r="F84" i="8"/>
  <c r="M109" i="8"/>
  <c r="M32" i="8"/>
  <c r="AV94" i="1" s="1"/>
  <c r="M33" i="8"/>
  <c r="AW94" i="1" s="1"/>
  <c r="M81" i="9"/>
  <c r="F126" i="9"/>
  <c r="F132" i="9"/>
  <c r="H32" i="9"/>
  <c r="AZ95" i="1" s="1"/>
  <c r="H33" i="9"/>
  <c r="BA95" i="1" s="1"/>
  <c r="F78" i="10"/>
  <c r="F84" i="10"/>
  <c r="M108" i="10"/>
  <c r="H32" i="10"/>
  <c r="AZ96" i="1" s="1"/>
  <c r="H33" i="10"/>
  <c r="BA96" i="1" s="1"/>
  <c r="F103" i="11"/>
  <c r="F109" i="11"/>
  <c r="M32" i="11"/>
  <c r="AV97" i="1" s="1"/>
  <c r="M33" i="11"/>
  <c r="AW97" i="1" s="1"/>
  <c r="F78" i="12"/>
  <c r="F108" i="12"/>
  <c r="N118" i="12"/>
  <c r="N89" i="12" s="1"/>
  <c r="BK117" i="12"/>
  <c r="N117" i="12" s="1"/>
  <c r="N88" i="12" s="1"/>
  <c r="N112" i="13"/>
  <c r="N89" i="13" s="1"/>
  <c r="BK111" i="13"/>
  <c r="N111" i="13" s="1"/>
  <c r="N88" i="13" s="1"/>
  <c r="N113" i="15"/>
  <c r="N90" i="15" s="1"/>
  <c r="BK112" i="15"/>
  <c r="N113" i="16"/>
  <c r="N90" i="16" s="1"/>
  <c r="BK112" i="16"/>
  <c r="N126" i="17"/>
  <c r="N90" i="17" s="1"/>
  <c r="BK125" i="17"/>
  <c r="BK118" i="18"/>
  <c r="N117" i="19"/>
  <c r="N90" i="19" s="1"/>
  <c r="BK116" i="19"/>
  <c r="N116" i="22"/>
  <c r="N90" i="22" s="1"/>
  <c r="BK115" i="22"/>
  <c r="N114" i="26"/>
  <c r="N90" i="26" s="1"/>
  <c r="BK113" i="26"/>
  <c r="N128" i="27"/>
  <c r="N90" i="27" s="1"/>
  <c r="BK127" i="27"/>
  <c r="N285" i="27"/>
  <c r="N98" i="27" s="1"/>
  <c r="BK284" i="27"/>
  <c r="N284" i="27" s="1"/>
  <c r="N97" i="27" s="1"/>
  <c r="M32" i="29"/>
  <c r="AV115" i="1" s="1"/>
  <c r="AT115" i="1" s="1"/>
  <c r="H32" i="29"/>
  <c r="AZ115" i="1" s="1"/>
  <c r="H32" i="12"/>
  <c r="AZ98" i="1" s="1"/>
  <c r="H33" i="12"/>
  <c r="BA98" i="1" s="1"/>
  <c r="F78" i="13"/>
  <c r="F84" i="13"/>
  <c r="M105" i="13"/>
  <c r="M32" i="13"/>
  <c r="AV99" i="1" s="1"/>
  <c r="M33" i="13"/>
  <c r="AW99" i="1" s="1"/>
  <c r="M81" i="14"/>
  <c r="F102" i="14"/>
  <c r="F108" i="14"/>
  <c r="H32" i="14"/>
  <c r="AZ100" i="1" s="1"/>
  <c r="H33" i="14"/>
  <c r="BA100" i="1" s="1"/>
  <c r="F84" i="15"/>
  <c r="M105" i="15"/>
  <c r="M32" i="15"/>
  <c r="AV101" i="1" s="1"/>
  <c r="AT101" i="1" s="1"/>
  <c r="M33" i="15"/>
  <c r="AW101" i="1" s="1"/>
  <c r="M81" i="16"/>
  <c r="F102" i="16"/>
  <c r="F108" i="16"/>
  <c r="H32" i="16"/>
  <c r="AZ102" i="1" s="1"/>
  <c r="H33" i="16"/>
  <c r="BA102" i="1" s="1"/>
  <c r="F78" i="17"/>
  <c r="F84" i="17"/>
  <c r="M118" i="17"/>
  <c r="H32" i="17"/>
  <c r="AZ103" i="1" s="1"/>
  <c r="H33" i="17"/>
  <c r="BA103" i="1" s="1"/>
  <c r="M81" i="18"/>
  <c r="F108" i="18"/>
  <c r="F114" i="18"/>
  <c r="H32" i="18"/>
  <c r="AZ104" i="1" s="1"/>
  <c r="H33" i="18"/>
  <c r="BA104" i="1" s="1"/>
  <c r="F78" i="19"/>
  <c r="F84" i="19"/>
  <c r="M109" i="19"/>
  <c r="M33" i="19"/>
  <c r="AW105" i="1" s="1"/>
  <c r="M81" i="20"/>
  <c r="F104" i="20"/>
  <c r="F110" i="20"/>
  <c r="H32" i="20"/>
  <c r="AZ106" i="1" s="1"/>
  <c r="H33" i="20"/>
  <c r="BA106" i="1" s="1"/>
  <c r="F78" i="21"/>
  <c r="F84" i="21"/>
  <c r="M107" i="21"/>
  <c r="M32" i="21"/>
  <c r="AV107" i="1" s="1"/>
  <c r="M33" i="21"/>
  <c r="AW107" i="1" s="1"/>
  <c r="M81" i="22"/>
  <c r="F105" i="22"/>
  <c r="F111" i="22"/>
  <c r="M32" i="22"/>
  <c r="AV108" i="1" s="1"/>
  <c r="M33" i="22"/>
  <c r="AW108" i="1" s="1"/>
  <c r="F78" i="23"/>
  <c r="F84" i="23"/>
  <c r="M107" i="23"/>
  <c r="M32" i="23"/>
  <c r="AV109" i="1" s="1"/>
  <c r="M33" i="23"/>
  <c r="AW109" i="1" s="1"/>
  <c r="M81" i="24"/>
  <c r="F111" i="24"/>
  <c r="M32" i="24"/>
  <c r="AV110" i="1" s="1"/>
  <c r="AT110" i="1" s="1"/>
  <c r="M33" i="24"/>
  <c r="AW110" i="1" s="1"/>
  <c r="N116" i="24"/>
  <c r="N90" i="24" s="1"/>
  <c r="BK115" i="24"/>
  <c r="N113" i="25"/>
  <c r="N90" i="25" s="1"/>
  <c r="BK112" i="25"/>
  <c r="N119" i="28"/>
  <c r="N90" i="28" s="1"/>
  <c r="BK118" i="28"/>
  <c r="N116" i="32"/>
  <c r="N89" i="32" s="1"/>
  <c r="BK115" i="32"/>
  <c r="N115" i="32" s="1"/>
  <c r="N88" i="32" s="1"/>
  <c r="N117" i="33"/>
  <c r="N89" i="33" s="1"/>
  <c r="BK116" i="33"/>
  <c r="N116" i="33" s="1"/>
  <c r="N88" i="33" s="1"/>
  <c r="N116" i="34"/>
  <c r="N89" i="34" s="1"/>
  <c r="BK115" i="34"/>
  <c r="N115" i="34" s="1"/>
  <c r="N88" i="34" s="1"/>
  <c r="H32" i="35"/>
  <c r="AZ121" i="1" s="1"/>
  <c r="M32" i="35"/>
  <c r="AV121" i="1" s="1"/>
  <c r="M81" i="25"/>
  <c r="F102" i="25"/>
  <c r="F108" i="25"/>
  <c r="H32" i="25"/>
  <c r="AZ111" i="1" s="1"/>
  <c r="H33" i="25"/>
  <c r="BA111" i="1" s="1"/>
  <c r="F78" i="26"/>
  <c r="F84" i="26"/>
  <c r="M106" i="26"/>
  <c r="H32" i="26"/>
  <c r="AZ112" i="1" s="1"/>
  <c r="H33" i="26"/>
  <c r="BA112" i="1" s="1"/>
  <c r="M81" i="27"/>
  <c r="F117" i="27"/>
  <c r="F123" i="27"/>
  <c r="M32" i="27"/>
  <c r="AV113" i="1" s="1"/>
  <c r="AT113" i="1" s="1"/>
  <c r="M33" i="27"/>
  <c r="AW113" i="1" s="1"/>
  <c r="F78" i="28"/>
  <c r="F84" i="28"/>
  <c r="M32" i="28"/>
  <c r="AV114" i="1" s="1"/>
  <c r="AT114" i="1" s="1"/>
  <c r="M33" i="28"/>
  <c r="AW114" i="1" s="1"/>
  <c r="M81" i="29"/>
  <c r="F106" i="29"/>
  <c r="F112" i="29"/>
  <c r="H33" i="29"/>
  <c r="BA115" i="1" s="1"/>
  <c r="BK115" i="29"/>
  <c r="N115" i="29" s="1"/>
  <c r="N88" i="29" s="1"/>
  <c r="N116" i="30"/>
  <c r="N89" i="30" s="1"/>
  <c r="BK115" i="30"/>
  <c r="N115" i="30" s="1"/>
  <c r="N88" i="30" s="1"/>
  <c r="N115" i="31"/>
  <c r="N89" i="31" s="1"/>
  <c r="BK114" i="31"/>
  <c r="N114" i="31" s="1"/>
  <c r="N88" i="31" s="1"/>
  <c r="N111" i="35"/>
  <c r="N89" i="35" s="1"/>
  <c r="BK110" i="35"/>
  <c r="N110" i="35" s="1"/>
  <c r="N88" i="35" s="1"/>
  <c r="M81" i="30"/>
  <c r="F106" i="30"/>
  <c r="F112" i="30"/>
  <c r="H32" i="30"/>
  <c r="AZ116" i="1" s="1"/>
  <c r="H33" i="30"/>
  <c r="BA116" i="1" s="1"/>
  <c r="F78" i="31"/>
  <c r="F84" i="31"/>
  <c r="H32" i="31"/>
  <c r="AZ117" i="1" s="1"/>
  <c r="H33" i="31"/>
  <c r="BA117" i="1" s="1"/>
  <c r="M81" i="32"/>
  <c r="F106" i="32"/>
  <c r="F112" i="32"/>
  <c r="H32" i="32"/>
  <c r="AZ118" i="1" s="1"/>
  <c r="H33" i="32"/>
  <c r="BA118" i="1" s="1"/>
  <c r="F78" i="33"/>
  <c r="F84" i="33"/>
  <c r="M110" i="33"/>
  <c r="H32" i="33"/>
  <c r="AZ119" i="1" s="1"/>
  <c r="H33" i="33"/>
  <c r="BA119" i="1" s="1"/>
  <c r="M81" i="34"/>
  <c r="F106" i="34"/>
  <c r="F112" i="34"/>
  <c r="H32" i="34"/>
  <c r="AZ120" i="1" s="1"/>
  <c r="H33" i="34"/>
  <c r="BA120" i="1" s="1"/>
  <c r="M81" i="35"/>
  <c r="M84" i="35"/>
  <c r="F101" i="35"/>
  <c r="F107" i="35"/>
  <c r="M33" i="35"/>
  <c r="AW121" i="1" s="1"/>
  <c r="AT109" i="1" l="1"/>
  <c r="AT107" i="1"/>
  <c r="AT99" i="1"/>
  <c r="AT97" i="1"/>
  <c r="AA135" i="9"/>
  <c r="W125" i="17"/>
  <c r="W124" i="17" s="1"/>
  <c r="AU103" i="1" s="1"/>
  <c r="W135" i="9"/>
  <c r="AU95" i="1" s="1"/>
  <c r="Y114" i="23"/>
  <c r="Y113" i="23" s="1"/>
  <c r="AA125" i="17"/>
  <c r="AA124" i="17" s="1"/>
  <c r="AU87" i="1"/>
  <c r="BB87" i="1"/>
  <c r="W33" i="1" s="1"/>
  <c r="AT94" i="1"/>
  <c r="AX87" i="1"/>
  <c r="BA87" i="1"/>
  <c r="AW87" i="1" s="1"/>
  <c r="AK32" i="1" s="1"/>
  <c r="AT90" i="1"/>
  <c r="AY87" i="1"/>
  <c r="W34" i="1"/>
  <c r="W32" i="1"/>
  <c r="N127" i="27"/>
  <c r="N89" i="27" s="1"/>
  <c r="BK126" i="27"/>
  <c r="N126" i="27" s="1"/>
  <c r="N88" i="27" s="1"/>
  <c r="N113" i="26"/>
  <c r="N89" i="26" s="1"/>
  <c r="BK112" i="26"/>
  <c r="N112" i="26" s="1"/>
  <c r="N88" i="26" s="1"/>
  <c r="N115" i="22"/>
  <c r="N89" i="22" s="1"/>
  <c r="BK114" i="22"/>
  <c r="N114" i="22" s="1"/>
  <c r="N88" i="22" s="1"/>
  <c r="N116" i="19"/>
  <c r="N89" i="19" s="1"/>
  <c r="BK115" i="19"/>
  <c r="N115" i="19" s="1"/>
  <c r="N88" i="19" s="1"/>
  <c r="N118" i="18"/>
  <c r="N89" i="18" s="1"/>
  <c r="BK117" i="18"/>
  <c r="N117" i="18" s="1"/>
  <c r="N88" i="18" s="1"/>
  <c r="N125" i="17"/>
  <c r="N89" i="17" s="1"/>
  <c r="BK124" i="17"/>
  <c r="N124" i="17" s="1"/>
  <c r="N88" i="17" s="1"/>
  <c r="N112" i="16"/>
  <c r="N89" i="16" s="1"/>
  <c r="BK111" i="16"/>
  <c r="N111" i="16" s="1"/>
  <c r="N88" i="16" s="1"/>
  <c r="N112" i="15"/>
  <c r="N89" i="15" s="1"/>
  <c r="BK111" i="15"/>
  <c r="N111" i="15" s="1"/>
  <c r="N88" i="15" s="1"/>
  <c r="L94" i="13"/>
  <c r="M27" i="13"/>
  <c r="M30" i="13" s="1"/>
  <c r="L100" i="12"/>
  <c r="M27" i="12"/>
  <c r="M30" i="12" s="1"/>
  <c r="N114" i="23"/>
  <c r="N89" i="23" s="1"/>
  <c r="BK113" i="23"/>
  <c r="N113" i="23" s="1"/>
  <c r="N88" i="23" s="1"/>
  <c r="N114" i="21"/>
  <c r="N89" i="21" s="1"/>
  <c r="BK113" i="21"/>
  <c r="N113" i="21" s="1"/>
  <c r="N88" i="21" s="1"/>
  <c r="N114" i="20"/>
  <c r="N89" i="20" s="1"/>
  <c r="BK113" i="20"/>
  <c r="N113" i="20" s="1"/>
  <c r="N88" i="20" s="1"/>
  <c r="L94" i="14"/>
  <c r="M27" i="14"/>
  <c r="M30" i="14" s="1"/>
  <c r="N136" i="9"/>
  <c r="N89" i="9" s="1"/>
  <c r="BK135" i="9"/>
  <c r="N135" i="9" s="1"/>
  <c r="N88" i="9" s="1"/>
  <c r="L93" i="6"/>
  <c r="M27" i="6"/>
  <c r="M30" i="6" s="1"/>
  <c r="N115" i="5"/>
  <c r="N89" i="5" s="1"/>
  <c r="BK114" i="5"/>
  <c r="N114" i="5" s="1"/>
  <c r="N88" i="5" s="1"/>
  <c r="L97" i="4"/>
  <c r="M27" i="4"/>
  <c r="M30" i="4" s="1"/>
  <c r="L96" i="3"/>
  <c r="M27" i="3"/>
  <c r="M30" i="3" s="1"/>
  <c r="AT91" i="1"/>
  <c r="AT105" i="1"/>
  <c r="AT88" i="1"/>
  <c r="L93" i="35"/>
  <c r="M27" i="35"/>
  <c r="M30" i="35" s="1"/>
  <c r="L97" i="31"/>
  <c r="M27" i="31"/>
  <c r="M30" i="31" s="1"/>
  <c r="L98" i="30"/>
  <c r="M27" i="30"/>
  <c r="M30" i="30" s="1"/>
  <c r="L98" i="29"/>
  <c r="M27" i="29"/>
  <c r="M30" i="29" s="1"/>
  <c r="L98" i="34"/>
  <c r="M27" i="34"/>
  <c r="M30" i="34" s="1"/>
  <c r="L99" i="33"/>
  <c r="M27" i="33"/>
  <c r="M30" i="33" s="1"/>
  <c r="L98" i="32"/>
  <c r="M27" i="32"/>
  <c r="M30" i="32" s="1"/>
  <c r="N118" i="28"/>
  <c r="N89" i="28" s="1"/>
  <c r="BK117" i="28"/>
  <c r="N117" i="28" s="1"/>
  <c r="N88" i="28" s="1"/>
  <c r="N112" i="25"/>
  <c r="N89" i="25" s="1"/>
  <c r="BK111" i="25"/>
  <c r="N111" i="25" s="1"/>
  <c r="N88" i="25" s="1"/>
  <c r="N115" i="24"/>
  <c r="N89" i="24" s="1"/>
  <c r="BK114" i="24"/>
  <c r="N114" i="24" s="1"/>
  <c r="N88" i="24" s="1"/>
  <c r="L95" i="11"/>
  <c r="M27" i="11"/>
  <c r="M30" i="11" s="1"/>
  <c r="L97" i="10"/>
  <c r="M27" i="10"/>
  <c r="M30" i="10" s="1"/>
  <c r="N116" i="8"/>
  <c r="N89" i="8" s="1"/>
  <c r="BK115" i="8"/>
  <c r="N115" i="8" s="1"/>
  <c r="N88" i="8" s="1"/>
  <c r="N114" i="7"/>
  <c r="N89" i="7" s="1"/>
  <c r="BK113" i="7"/>
  <c r="N113" i="7" s="1"/>
  <c r="N88" i="7" s="1"/>
  <c r="N114" i="2"/>
  <c r="N89" i="2" s="1"/>
  <c r="BK113" i="2"/>
  <c r="N113" i="2" s="1"/>
  <c r="N88" i="2" s="1"/>
  <c r="AT121" i="1"/>
  <c r="AT108" i="1"/>
  <c r="AZ87" i="1"/>
  <c r="L96" i="2" l="1"/>
  <c r="M27" i="2"/>
  <c r="M30" i="2" s="1"/>
  <c r="L96" i="7"/>
  <c r="M27" i="7"/>
  <c r="M30" i="7" s="1"/>
  <c r="L98" i="8"/>
  <c r="M27" i="8"/>
  <c r="M30" i="8" s="1"/>
  <c r="AG96" i="1"/>
  <c r="AN96" i="1" s="1"/>
  <c r="L38" i="10"/>
  <c r="AG97" i="1"/>
  <c r="AN97" i="1" s="1"/>
  <c r="L38" i="11"/>
  <c r="L97" i="24"/>
  <c r="M27" i="24"/>
  <c r="M30" i="24" s="1"/>
  <c r="L94" i="25"/>
  <c r="M27" i="25"/>
  <c r="M30" i="25" s="1"/>
  <c r="L100" i="28"/>
  <c r="M27" i="28"/>
  <c r="M30" i="28" s="1"/>
  <c r="AG118" i="1"/>
  <c r="AN118" i="1" s="1"/>
  <c r="L38" i="32"/>
  <c r="AG119" i="1"/>
  <c r="AN119" i="1" s="1"/>
  <c r="L38" i="33"/>
  <c r="AG120" i="1"/>
  <c r="AN120" i="1" s="1"/>
  <c r="L38" i="34"/>
  <c r="AG115" i="1"/>
  <c r="AN115" i="1" s="1"/>
  <c r="L38" i="29"/>
  <c r="AG116" i="1"/>
  <c r="AN116" i="1" s="1"/>
  <c r="L38" i="30"/>
  <c r="AG117" i="1"/>
  <c r="AN117" i="1" s="1"/>
  <c r="L38" i="31"/>
  <c r="AG121" i="1"/>
  <c r="AN121" i="1" s="1"/>
  <c r="L38" i="35"/>
  <c r="AV87" i="1"/>
  <c r="W31" i="1"/>
  <c r="AG89" i="1"/>
  <c r="AN89" i="1" s="1"/>
  <c r="L38" i="3"/>
  <c r="AG90" i="1"/>
  <c r="AN90" i="1" s="1"/>
  <c r="L38" i="4"/>
  <c r="L97" i="5"/>
  <c r="M27" i="5"/>
  <c r="M30" i="5" s="1"/>
  <c r="AG92" i="1"/>
  <c r="AN92" i="1" s="1"/>
  <c r="L38" i="6"/>
  <c r="L118" i="9"/>
  <c r="M27" i="9"/>
  <c r="M30" i="9" s="1"/>
  <c r="AG100" i="1"/>
  <c r="AN100" i="1" s="1"/>
  <c r="L38" i="14"/>
  <c r="L96" i="20"/>
  <c r="M27" i="20"/>
  <c r="M30" i="20" s="1"/>
  <c r="L96" i="21"/>
  <c r="M27" i="21"/>
  <c r="M30" i="21" s="1"/>
  <c r="L96" i="23"/>
  <c r="M27" i="23"/>
  <c r="M30" i="23" s="1"/>
  <c r="AG98" i="1"/>
  <c r="AN98" i="1" s="1"/>
  <c r="L38" i="12"/>
  <c r="L38" i="13"/>
  <c r="AG99" i="1"/>
  <c r="AN99" i="1" s="1"/>
  <c r="L94" i="15"/>
  <c r="M27" i="15"/>
  <c r="M30" i="15" s="1"/>
  <c r="L94" i="16"/>
  <c r="M27" i="16"/>
  <c r="M30" i="16" s="1"/>
  <c r="L107" i="17"/>
  <c r="M27" i="17"/>
  <c r="M30" i="17" s="1"/>
  <c r="L100" i="18"/>
  <c r="M27" i="18"/>
  <c r="M30" i="18" s="1"/>
  <c r="L98" i="19"/>
  <c r="M27" i="19"/>
  <c r="M30" i="19" s="1"/>
  <c r="L97" i="22"/>
  <c r="M27" i="22"/>
  <c r="M30" i="22" s="1"/>
  <c r="L95" i="26"/>
  <c r="M27" i="26"/>
  <c r="M30" i="26" s="1"/>
  <c r="L109" i="27"/>
  <c r="M27" i="27"/>
  <c r="M30" i="27" s="1"/>
  <c r="AK31" i="1" l="1"/>
  <c r="AT87" i="1"/>
  <c r="AG113" i="1"/>
  <c r="AN113" i="1" s="1"/>
  <c r="L38" i="27"/>
  <c r="AG112" i="1"/>
  <c r="AN112" i="1" s="1"/>
  <c r="L38" i="26"/>
  <c r="AG108" i="1"/>
  <c r="AN108" i="1" s="1"/>
  <c r="L38" i="22"/>
  <c r="L38" i="19"/>
  <c r="AG105" i="1"/>
  <c r="AN105" i="1" s="1"/>
  <c r="AG104" i="1"/>
  <c r="AN104" i="1" s="1"/>
  <c r="L38" i="18"/>
  <c r="AG103" i="1"/>
  <c r="AN103" i="1" s="1"/>
  <c r="L38" i="17"/>
  <c r="AG102" i="1"/>
  <c r="AN102" i="1" s="1"/>
  <c r="L38" i="16"/>
  <c r="L38" i="15"/>
  <c r="AG101" i="1"/>
  <c r="AN101" i="1" s="1"/>
  <c r="L38" i="23"/>
  <c r="AG109" i="1"/>
  <c r="AN109" i="1" s="1"/>
  <c r="L38" i="21"/>
  <c r="AG107" i="1"/>
  <c r="AN107" i="1" s="1"/>
  <c r="AG106" i="1"/>
  <c r="AN106" i="1" s="1"/>
  <c r="L38" i="20"/>
  <c r="AG95" i="1"/>
  <c r="AN95" i="1" s="1"/>
  <c r="L38" i="9"/>
  <c r="AG91" i="1"/>
  <c r="AN91" i="1" s="1"/>
  <c r="L38" i="5"/>
  <c r="L38" i="28"/>
  <c r="AG114" i="1"/>
  <c r="AN114" i="1" s="1"/>
  <c r="AG111" i="1"/>
  <c r="AN111" i="1" s="1"/>
  <c r="L38" i="25"/>
  <c r="AG110" i="1"/>
  <c r="AN110" i="1" s="1"/>
  <c r="L38" i="24"/>
  <c r="L38" i="8"/>
  <c r="AG94" i="1"/>
  <c r="AN94" i="1" s="1"/>
  <c r="AG93" i="1"/>
  <c r="AN93" i="1" s="1"/>
  <c r="L38" i="7"/>
  <c r="L38" i="2"/>
  <c r="AG88" i="1"/>
  <c r="AG87" i="1" l="1"/>
  <c r="AN88" i="1"/>
  <c r="AK26" i="1" l="1"/>
  <c r="AK29" i="1" s="1"/>
  <c r="AK37" i="1" s="1"/>
  <c r="AG125" i="1"/>
  <c r="AN87" i="1"/>
  <c r="AN125" i="1" s="1"/>
</calcChain>
</file>

<file path=xl/sharedStrings.xml><?xml version="1.0" encoding="utf-8"?>
<sst xmlns="http://schemas.openxmlformats.org/spreadsheetml/2006/main" count="47269" uniqueCount="7351">
  <si>
    <t>2012</t>
  </si>
  <si>
    <t>List obsahuje: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</si>
  <si>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</si>
  <si>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</si>
  <si>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</si>
  <si>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</si>
  <si>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</si>
  <si>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</si>
  <si>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</si>
  <si>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</si>
  <si>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</si>
  <si>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</si>
  <si>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</si>
  <si>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</si>
  <si>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01_2017</t>
  </si>
  <si>
    <t>1</t>
  </si>
  <si>
    <t>Stavba:</t>
  </si>
  <si>
    <t>DOPLNĚNÍ - ROZŠÍŘENÍ KAPACIT ZŠ A MŠ TŘEBOTOV</t>
  </si>
  <si>
    <t>JKSO:</t>
  </si>
  <si>
    <t>801 31</t>
  </si>
  <si>
    <t>CC-CZ:</t>
  </si>
  <si>
    <t>12631</t>
  </si>
  <si>
    <t>Místo:</t>
  </si>
  <si>
    <t>Třebotov, Hlavní 190, 252 26 areál školy</t>
  </si>
  <si>
    <t>Datum:</t>
  </si>
  <si>
    <t>31. 10. 2016</t>
  </si>
  <si>
    <t>Objednatel:</t>
  </si>
  <si>
    <t>IČ:</t>
  </si>
  <si>
    <t>0,1</t>
  </si>
  <si>
    <t>Obec Třebotov</t>
  </si>
  <si>
    <t>DIČ:</t>
  </si>
  <si>
    <t>Zhotovitel:</t>
  </si>
  <si>
    <t xml:space="preserve"> </t>
  </si>
  <si>
    <t>Projektant:</t>
  </si>
  <si>
    <t>Ing.arch. Jan Linhart</t>
  </si>
  <si>
    <t>True</t>
  </si>
  <si>
    <t>Zpracovatel:</t>
  </si>
  <si>
    <t>Vladimír Mrázek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</si>
  <si>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</si>
  <si>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</si>
  <si>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</si>
  <si>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</si>
  <si>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</si>
  <si>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</si>
  <si>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</si>
  <si>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</si>
  <si>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</si>
  <si>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</si>
  <si>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</si>
  <si>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</si>
  <si>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</si>
  <si>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</si>
  <si>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</si>
  <si>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</si>
  <si>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</si>
  <si>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</si>
  <si>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</si>
  <si>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</si>
  <si>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</si>
  <si>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</si>
  <si>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</si>
  <si>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</si>
  <si>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</si>
  <si>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</si>
  <si>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</si>
  <si>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</si>
  <si>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</si>
  <si>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</si>
  <si>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</si>
  <si>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</si>
  <si>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</si>
  <si>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</si>
  <si>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</si>
  <si>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</si>
  <si>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</si>
  <si>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</si>
  <si>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</si>
  <si>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</si>
  <si>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</si>
  <si>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</si>
  <si>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</si>
  <si>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{327401c6-0719-485a-89d9-52a59b821efa}</t>
  </si>
  <si>
    <t>{00000000-0000-0000-0000-000000000000}</t>
  </si>
  <si>
    <t>01</t>
  </si>
  <si>
    <t>VEDLEJŠÍ A OSTATNÍ NÁKLADY</t>
  </si>
  <si>
    <t>{e25e9f2c-7e17-4963-9015-c34b74ab84c0}</t>
  </si>
  <si>
    <t>02__1</t>
  </si>
  <si>
    <t>SO 01 - PŘÍPRAVA STAVENIŠTĚ - ZTI</t>
  </si>
  <si>
    <t>{73c89632-3263-49f7-908d-06b93ed7709c}</t>
  </si>
  <si>
    <t>02__2</t>
  </si>
  <si>
    <t>SO 01 - PŘÍPRAVA STAVENIŠTĚ - VYTÁPĚNÍ</t>
  </si>
  <si>
    <t>{80ca777e-6b0a-4607-a522-2e7e8acde1bb}</t>
  </si>
  <si>
    <t>02_3</t>
  </si>
  <si>
    <t>SO 01 - PŘÍPRAVA STAVENIŠTĚ - ELEKTRO - SILNOPROUD</t>
  </si>
  <si>
    <t>{2e335fd7-b1f9-408c-a5f8-08a3d994635f}</t>
  </si>
  <si>
    <t>02__4</t>
  </si>
  <si>
    <t>SO 01 - PŘÍPRAVA STAVENIŠTĚ - KANALIZACE</t>
  </si>
  <si>
    <t>{e6d79c9d-24be-4e58-bc58-3d768fbaabae}</t>
  </si>
  <si>
    <t>03</t>
  </si>
  <si>
    <t>SO 02 - DEMOLICE A HTÚ</t>
  </si>
  <si>
    <t>{82cd7875-5b46-471c-a2d0-e28171e55607}</t>
  </si>
  <si>
    <t>04</t>
  </si>
  <si>
    <t>SO 03 - KOMUNIKACE A ZPEVNĚNÉ PLOCHY</t>
  </si>
  <si>
    <t>{229bdf0b-edb0-4db0-ad1e-3b7dc3afc2b3}</t>
  </si>
  <si>
    <t>05_1</t>
  </si>
  <si>
    <t>SO 04 - NOVÁ BUDOVA - STAVEBNÍ PRÁCE</t>
  </si>
  <si>
    <t>{26bcf11d-65b0-4f0c-b43f-91ae9204c752}</t>
  </si>
  <si>
    <t>05__2</t>
  </si>
  <si>
    <t>SO 04 - NOVÁ BUDOVA - ZTI</t>
  </si>
  <si>
    <t>{ff09feea-c561-44c5-ad75-7d6fe925a28c}</t>
  </si>
  <si>
    <t>05__3</t>
  </si>
  <si>
    <t>SO 04 - NOVÁ BUDOVA - PLYN</t>
  </si>
  <si>
    <t>{541e147b-217b-4bbd-8cd1-4a8765817419}</t>
  </si>
  <si>
    <t>05__4</t>
  </si>
  <si>
    <t>SO 04 - NOVÁ BUDOVA - VYTÁPĚNÍ</t>
  </si>
  <si>
    <t>{1ff0000a-0f3c-4939-a283-fd32386cf420}</t>
  </si>
  <si>
    <t>05__5</t>
  </si>
  <si>
    <t>SO 04 - NOVÁ BUDOVA - VZDUCHOTECHNIKA</t>
  </si>
  <si>
    <t>{fbd5087d-2f64-43e2-9cd9-87a658caa3d4}</t>
  </si>
  <si>
    <t>05__6</t>
  </si>
  <si>
    <t>SO 04 - NOVÁ BUDOVA - CHLAZENÍ</t>
  </si>
  <si>
    <t>{60b0fe3a-95ca-4ec3-abbf-a3e557adda96}</t>
  </si>
  <si>
    <t>05_7</t>
  </si>
  <si>
    <t>SO 04 - NOVÁ BUDOVA - MaR - ÚT</t>
  </si>
  <si>
    <t>{452c9105-b36e-454a-afd0-1a0fefbe06bc}</t>
  </si>
  <si>
    <t>05_8</t>
  </si>
  <si>
    <t>SO 04 - NOVÁ BUDOVA - MaR - VZT</t>
  </si>
  <si>
    <t>{211a6124-3b4f-42a6-ae4e-7e7381f0f1ca}</t>
  </si>
  <si>
    <t>05_9</t>
  </si>
  <si>
    <t>SO 04 - NOVÁ BUDOVA - ELEKTROINSTALACE</t>
  </si>
  <si>
    <t>{adfd2166-00cb-438d-be65-2b8066e079ef}</t>
  </si>
  <si>
    <t>05_10</t>
  </si>
  <si>
    <t xml:space="preserve">SO 04 - NOVÁ BUDOVA - SK - Strukturovaná kabeláž </t>
  </si>
  <si>
    <t>{1fc1e4a9-8abf-4755-85c4-c14f0cb8cc06}</t>
  </si>
  <si>
    <t>05_11</t>
  </si>
  <si>
    <t>SO 04 - NOVÁ BUDOVA - STA - Společná televizní anténa</t>
  </si>
  <si>
    <t>{1b90ed27-8de7-4eb0-987e-fb74e198f3eb}</t>
  </si>
  <si>
    <t>05_12</t>
  </si>
  <si>
    <t>SO 04 - NOVÁ BUDOVA - VDT - Domovní videotelefony</t>
  </si>
  <si>
    <t>{846b0d32-d663-46e4-8b3f-6ea94aa354ea}</t>
  </si>
  <si>
    <t>05_13</t>
  </si>
  <si>
    <t>SO 04 - NOVÁ BUDOVA - PZTS - Poplachový zabezpečovací a tísňový systém</t>
  </si>
  <si>
    <t>{e6acc52e-45a8-4c58-967e-6120e3c738e5}</t>
  </si>
  <si>
    <t>05_14</t>
  </si>
  <si>
    <t>SO 04 - NOVÁ BUDOVA - SOS - Systém objednávky a výdeje stravy</t>
  </si>
  <si>
    <t>{f8a1b5ff-ef7c-4010-9458-62dea5a9826f}</t>
  </si>
  <si>
    <t>05_15</t>
  </si>
  <si>
    <t>SO 04 - NOVÁ BUDOVA - CCTV - Kamerový monitorovací systém</t>
  </si>
  <si>
    <t>{8adfe97d-15f4-4dff-bdfe-1c6d86b9ea27}</t>
  </si>
  <si>
    <t>05_16</t>
  </si>
  <si>
    <t>SO 04 - NOVÁ BUDOVA - AV - Audio/video Technika</t>
  </si>
  <si>
    <t>{c9f9d020-885a-48d6-a285-648811a061fc}</t>
  </si>
  <si>
    <t>05_17</t>
  </si>
  <si>
    <t>SO 04 - NOVÁ BUDOVA - KT - Kabelové trasy</t>
  </si>
  <si>
    <t>{97f94bb7-adf9-4e3b-beb3-fc76d888b598}</t>
  </si>
  <si>
    <t>06</t>
  </si>
  <si>
    <t>SO 05 - ČTÚ A SADOVNICKÉ ÚPRAVY</t>
  </si>
  <si>
    <t>{93695ca2-adf4-4a43-b164-1add0a9b4f73}</t>
  </si>
  <si>
    <t>07</t>
  </si>
  <si>
    <t>SO 06 - VENKOVNÍ OBJEKTY A HŘIŠTĚ</t>
  </si>
  <si>
    <t>{4bb6f70c-7248-4522-9082-2b600a8d0c97}</t>
  </si>
  <si>
    <t>08</t>
  </si>
  <si>
    <t>IO 01 - AREÁLOVÉ ROZVODY - NN, SLP, VO</t>
  </si>
  <si>
    <t>{a14974dd-a551-4e99-a028-7c7958ac98fb}</t>
  </si>
  <si>
    <t>09__1</t>
  </si>
  <si>
    <t>IO 02 - AREÁLOVÉ ROZVODY - VODOVOD</t>
  </si>
  <si>
    <t>{aea4f9aa-d64a-4034-892c-0f65834c7060}</t>
  </si>
  <si>
    <t>09__2</t>
  </si>
  <si>
    <t>IO 02 - AREÁLOVÉ ROZVODY - KANALIZACE DEŠŤOVÁ</t>
  </si>
  <si>
    <t>{302e0aeb-793e-445d-bbf1-e966b82797b6}</t>
  </si>
  <si>
    <t>09__3</t>
  </si>
  <si>
    <t>IO 02 - AREÁLOVÉ ROZVODY - KANALIZACE SPLAŠKOVÁ</t>
  </si>
  <si>
    <t>{f7848166-c934-4eaf-a72e-aa543809c37e}</t>
  </si>
  <si>
    <t>10__1</t>
  </si>
  <si>
    <t>IO 03 - AREÁLOVÉ ROZVODY - PLYNOVODNÍ PŘÍPOJKA</t>
  </si>
  <si>
    <t>{6772116a-6c90-42e7-8456-d70aa60ba176}</t>
  </si>
  <si>
    <t>10__2</t>
  </si>
  <si>
    <t>IO 03 - AREÁLOVÉ ROZVODY - ZRUŠENÍ PLYNOVODNÍ PŘÍPOJKY</t>
  </si>
  <si>
    <t>{0f3ec4f8-80b2-471f-9c01-58b3210d1c45}</t>
  </si>
  <si>
    <t>11_</t>
  </si>
  <si>
    <t>IO 04 - LAPAČ TUKŮ</t>
  </si>
  <si>
    <t>{e2bd4b22-29c7-4918-8c47-087302a5ab0d}</t>
  </si>
  <si>
    <t>12</t>
  </si>
  <si>
    <t>PROVOZNÍ SOUBORY</t>
  </si>
  <si>
    <t>{a4942d7d-432a-43a7-9de7-8cfd51c652ba}</t>
  </si>
  <si>
    <t>2) Ostatní náklady ze souhrnného listu</t>
  </si>
  <si>
    <t>Procent. zadání_x000D_
[% nákladů rozpočtu]</t>
  </si>
  <si>
    <t>Zařazení nákladů</t>
  </si>
  <si>
    <t>Celkové náklady za stavbu 1) + 2)</t>
  </si>
  <si>
    <t>Zpět na list:</t>
  </si>
  <si>
    <t>2</t>
  </si>
  <si>
    <t>KRYCÍ LIST ROZPOČTU</t>
  </si>
  <si>
    <t>Objekt:</t>
  </si>
  <si>
    <t>01 - VEDLEJŠÍ A OSTATNÍ NÁKLADY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</si>
  <si>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</si>
  <si>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</si>
  <si>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</si>
  <si>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</si>
  <si>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</si>
  <si>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</si>
  <si>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</si>
  <si>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</si>
  <si>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</si>
  <si>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</si>
  <si>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VRN9 - Ostatní náklady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</si>
  <si>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</si>
  <si>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</si>
  <si>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</si>
  <si>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</si>
  <si>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</si>
  <si>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</si>
  <si>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</si>
  <si>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</si>
  <si>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</si>
  <si>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</si>
  <si>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</si>
  <si>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</si>
  <si>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</si>
  <si>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</si>
  <si>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</si>
  <si>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5</t>
  </si>
  <si>
    <t>ROZPOCET</t>
  </si>
  <si>
    <t>K</t>
  </si>
  <si>
    <t>013254000</t>
  </si>
  <si>
    <t>Dokumentace skutečného provedení stavby</t>
  </si>
  <si>
    <t>Kč</t>
  </si>
  <si>
    <t>1024</t>
  </si>
  <si>
    <t>678534555</t>
  </si>
  <si>
    <t>030001000</t>
  </si>
  <si>
    <t>Zařízení staveniště</t>
  </si>
  <si>
    <t>1798802371</t>
  </si>
  <si>
    <t>4</t>
  </si>
  <si>
    <t>032403000</t>
  </si>
  <si>
    <t>Provizorní komunikace - dočasná přístupová štěrková cesta</t>
  </si>
  <si>
    <t>-1227176763</t>
  </si>
  <si>
    <t>091003000</t>
  </si>
  <si>
    <t>Náklady na vzorky</t>
  </si>
  <si>
    <t>-646547288</t>
  </si>
  <si>
    <t>02__1 - SO 01 - PŘÍPRAVA STAVENIŠTĚ - ZTI</t>
  </si>
  <si>
    <t>Ladislav Štefek</t>
  </si>
  <si>
    <t>722 - Vnitřní vodovod</t>
  </si>
  <si>
    <t>723 - Vnitřní plynovod</t>
  </si>
  <si>
    <t>725 - Zařizovací předměty</t>
  </si>
  <si>
    <t>799 - Ostatní</t>
  </si>
  <si>
    <t>722172311R00</t>
  </si>
  <si>
    <t>...polypropylenové potrubí PP-R, D 20 mm, s 2,8 mm, PN 16, polyfúzně svařované, včetně zednických výpomocí</t>
  </si>
  <si>
    <t>m</t>
  </si>
  <si>
    <t>16</t>
  </si>
  <si>
    <t>-1115619180</t>
  </si>
  <si>
    <t xml:space="preserve">Zdravotně technické instalace budov
-------------------------
Potrubí z plastických hmot
-------------------------
</t>
  </si>
  <si>
    <t>P</t>
  </si>
  <si>
    <t>722172313R00</t>
  </si>
  <si>
    <t>...polypropylenové potrubí PP-R, D 32 mm, s 4,4 mm, PN 16, polyfúzně svařované, včetně zednických výpomocí</t>
  </si>
  <si>
    <t>-1055640340</t>
  </si>
  <si>
    <t>3</t>
  </si>
  <si>
    <t>722172314R00</t>
  </si>
  <si>
    <t>...polypropylenové potrubí PP-R, D 40 mm, s 5,5 mm, PN 16, polyfúzně svařované, včetně zednických výpomocí</t>
  </si>
  <si>
    <t>872398890</t>
  </si>
  <si>
    <t>722181211RU1</t>
  </si>
  <si>
    <t>...trubice z pěnového polyetylenu, tloušťka stěny 6 mm, d 32 mm</t>
  </si>
  <si>
    <t>772185220</t>
  </si>
  <si>
    <t xml:space="preserve">Zdravotně technické instalace budov
-------------------------
Izolace vodovodního potrubí
-------------------------
návleková
-------------------------
</t>
  </si>
  <si>
    <t>722181211RV9</t>
  </si>
  <si>
    <t>...trubice z pěnového polyetylenu, tloušťka stěny 6 mm, d 40 mm</t>
  </si>
  <si>
    <t>-972743664</t>
  </si>
  <si>
    <t>6</t>
  </si>
  <si>
    <t>722181212RW6</t>
  </si>
  <si>
    <t>...trubice z pěnového polyetylenu, tloušťka stěny 9 mm, d 50 mm</t>
  </si>
  <si>
    <t>-1295050680</t>
  </si>
  <si>
    <t>7</t>
  </si>
  <si>
    <t>722181214RU1</t>
  </si>
  <si>
    <t>...trubice z pěnového polyetylenu, tloušťka stěny 20 mm, d 32 mm</t>
  </si>
  <si>
    <t>949974043</t>
  </si>
  <si>
    <t>8</t>
  </si>
  <si>
    <t>722223131R00</t>
  </si>
  <si>
    <t>...kulový kohout vypouštěcí a napouštěcí, vnější závit, DN 15, PN 10, mosaz</t>
  </si>
  <si>
    <t>kus</t>
  </si>
  <si>
    <t>1871473623</t>
  </si>
  <si>
    <t xml:space="preserve">Zdravotně technické instalace budov
-------------------------
Armatury závitové s jedním závitem včetně dodávky materiálu
-------------------------
</t>
  </si>
  <si>
    <t>9</t>
  </si>
  <si>
    <t>722237123R00</t>
  </si>
  <si>
    <t>...kulový kohout, vnitřní-vnitřní závit, DN 25, PN 35, mosaz</t>
  </si>
  <si>
    <t>-1918810970</t>
  </si>
  <si>
    <t xml:space="preserve">Zdravotně technické instalace budov
-------------------------
Armatury závitové se dvěma závity včetně dodávky materiálu
-------------------------
</t>
  </si>
  <si>
    <t>10</t>
  </si>
  <si>
    <t>722237124R00</t>
  </si>
  <si>
    <t>...kulový kohout, vnitřní-vnitřní závit, DN 32, PN 35, mosaz</t>
  </si>
  <si>
    <t>-1867796241</t>
  </si>
  <si>
    <t>11</t>
  </si>
  <si>
    <t>722237125R00</t>
  </si>
  <si>
    <t>...kulový kohout, vnitřní-vnitřní závit, DN 40, PN 35, mosaz</t>
  </si>
  <si>
    <t>1094530687</t>
  </si>
  <si>
    <t>722237662R00</t>
  </si>
  <si>
    <t>...zpětná klapka, vnitřní-vnitřní závit, DN 20, PN 16, mosaz</t>
  </si>
  <si>
    <t>-845656526</t>
  </si>
  <si>
    <t>13</t>
  </si>
  <si>
    <t>722237664R00</t>
  </si>
  <si>
    <t>...zpětná klapka, vnitřní-vnitřní závit, DN 32, PN 12, mosaz</t>
  </si>
  <si>
    <t>832632518</t>
  </si>
  <si>
    <t>17</t>
  </si>
  <si>
    <t>722265163V</t>
  </si>
  <si>
    <t>Podružný vodoměr- mokroběžný Qn=2,5m3/h, - magnetem neovlivnitelný -03 , vč.šroubení</t>
  </si>
  <si>
    <t>372922123</t>
  </si>
  <si>
    <t>14</t>
  </si>
  <si>
    <t>722280107R00</t>
  </si>
  <si>
    <t>...přes DN 32 do DN 40</t>
  </si>
  <si>
    <t>77695019</t>
  </si>
  <si>
    <t xml:space="preserve">Zdravotně technické instalace budov
-------------------------
Tlakové zkoušky vodovodního potrubí
-------------------------
</t>
  </si>
  <si>
    <t>722290234R00</t>
  </si>
  <si>
    <t>...do DN 80</t>
  </si>
  <si>
    <t>804266879</t>
  </si>
  <si>
    <t xml:space="preserve">Zdravotně technické instalace budov
-------------------------
Proplach a dezinfekce vodovodního potrubí
-------------------------
</t>
  </si>
  <si>
    <t>18</t>
  </si>
  <si>
    <t>722290801V</t>
  </si>
  <si>
    <t>Vypuštění nezbytných úseků stáv.TV,SV,Cirk., v modulární školce</t>
  </si>
  <si>
    <t>hod</t>
  </si>
  <si>
    <t>1264420792</t>
  </si>
  <si>
    <t>19</t>
  </si>
  <si>
    <t>722290802V</t>
  </si>
  <si>
    <t>Napojení na stávající rozvody SV,TV,Cirk</t>
  </si>
  <si>
    <t>1582416434</t>
  </si>
  <si>
    <t>20</t>
  </si>
  <si>
    <t>722355122V</t>
  </si>
  <si>
    <t>Zkružené plechy pro vedení potrubí</t>
  </si>
  <si>
    <t>1891745032</t>
  </si>
  <si>
    <t>734255135V</t>
  </si>
  <si>
    <t>Ventil pojistný, DN 25 x 6,0 bar se zpětnou klakou - před zásobník TUV</t>
  </si>
  <si>
    <t>2106037941</t>
  </si>
  <si>
    <t>734421160R00</t>
  </si>
  <si>
    <t>...deformační 0-10 MPa č. 03322, D 100</t>
  </si>
  <si>
    <t>575526577</t>
  </si>
  <si>
    <t xml:space="preserve">Ústřední vytápění
-------------------------
Tlakoměry
-------------------------
včetně dodávky materiálu :
včetně dodávky materiálu_x000D_
-------------------------
</t>
  </si>
  <si>
    <t>22</t>
  </si>
  <si>
    <t>998722201R00</t>
  </si>
  <si>
    <t>...v objektech výšky do 6 m</t>
  </si>
  <si>
    <t>%</t>
  </si>
  <si>
    <t>-1952076336</t>
  </si>
  <si>
    <t xml:space="preserve">Zdravotně technické instalace budov
-------------------------
Přesun hmot pro vnitřní vodovod:
vodorovně do 50 m
-------------------------
</t>
  </si>
  <si>
    <t>23</t>
  </si>
  <si>
    <t>723980115V</t>
  </si>
  <si>
    <t>Odstavení  a vypuštění stávající plynoinstalace modulární školky</t>
  </si>
  <si>
    <t>1303313364</t>
  </si>
  <si>
    <t>24</t>
  </si>
  <si>
    <t>723980116V</t>
  </si>
  <si>
    <t>Demontáž nepoužívaných úseků plynoinstalace</t>
  </si>
  <si>
    <t>1089209715</t>
  </si>
  <si>
    <t>25</t>
  </si>
  <si>
    <t>725536334V</t>
  </si>
  <si>
    <t>Ohřívač elek.zásobníkový ležatý 100L - ležatý</t>
  </si>
  <si>
    <t>ks</t>
  </si>
  <si>
    <t>-163804513</t>
  </si>
  <si>
    <t>26</t>
  </si>
  <si>
    <t>725536335V</t>
  </si>
  <si>
    <t>Ocelové podpěry pod el.zásobník I.č.80  včetně ukotvení do stěny a nátěru</t>
  </si>
  <si>
    <t>635998028</t>
  </si>
  <si>
    <t>27</t>
  </si>
  <si>
    <t>998725201R00</t>
  </si>
  <si>
    <t>1982497575</t>
  </si>
  <si>
    <t xml:space="preserve">Zdravotně technické instalace budov
-------------------------
Přesun hmot pro zařizovací předměty:
vodorovně do 50 m
-------------------------
</t>
  </si>
  <si>
    <t>28</t>
  </si>
  <si>
    <t>723911221V</t>
  </si>
  <si>
    <t>Pomocný materiál spojovací , těsnící, drobné fitinky,šroubení,</t>
  </si>
  <si>
    <t>kg</t>
  </si>
  <si>
    <t>1066297335</t>
  </si>
  <si>
    <t>29</t>
  </si>
  <si>
    <t>799722601V</t>
  </si>
  <si>
    <t>Stavební výpomoci- průrazy</t>
  </si>
  <si>
    <t>451703802</t>
  </si>
  <si>
    <t>02__2 - SO 01 - PŘÍPRAVA STAVENIŠTĚ - VYTÁPĚNÍ</t>
  </si>
  <si>
    <t>713 - Izolace tepelné</t>
  </si>
  <si>
    <t>731 - Kotelny</t>
  </si>
  <si>
    <t>733 - Rozvod potrubí</t>
  </si>
  <si>
    <t>734 - Armatury</t>
  </si>
  <si>
    <t>-1404415008</t>
  </si>
  <si>
    <t>731249133R00</t>
  </si>
  <si>
    <t>...přes 17 do 23 kW</t>
  </si>
  <si>
    <t>soubor</t>
  </si>
  <si>
    <t>1854823909</t>
  </si>
  <si>
    <t xml:space="preserve">Ústřední vytápění
-------------------------
Montáž ocelových kotlů do 50 kW (100 kW)
-------------------------
elektrokotlů
-------------------------
</t>
  </si>
  <si>
    <t>731249134V</t>
  </si>
  <si>
    <t>Uvedení kotle do provozu servisním technikem a seznámení uživatele s obsluhou</t>
  </si>
  <si>
    <t>1952860656</t>
  </si>
  <si>
    <t>M</t>
  </si>
  <si>
    <t>484178154V</t>
  </si>
  <si>
    <t>Elektrokotel   18K,výkon 18 kW</t>
  </si>
  <si>
    <t>32</t>
  </si>
  <si>
    <t>976255814</t>
  </si>
  <si>
    <t>998731201R00</t>
  </si>
  <si>
    <t>...umístěné ve výšce (hloubce) do 6 m</t>
  </si>
  <si>
    <t>274948696</t>
  </si>
  <si>
    <t xml:space="preserve">Ústřední vytápění
-------------------------
Přesun hmot pro kotelny:
vodorovně do 50 m_x000D_
-------------------------
</t>
  </si>
  <si>
    <t>733113116R00</t>
  </si>
  <si>
    <t>...příplatek k ceně za zhotovení přípojky z ocelových trubek závitových,  ,  , DN 32</t>
  </si>
  <si>
    <t>-1127936403</t>
  </si>
  <si>
    <t xml:space="preserve">Ústřední vytápění
-------------------------
Potrubí z trubek závitových
-------------------------
</t>
  </si>
  <si>
    <t>733113961V</t>
  </si>
  <si>
    <t>Napojení na stáv. rozvod ÚT v modulární školce</t>
  </si>
  <si>
    <t>-191054424</t>
  </si>
  <si>
    <t>733113962V</t>
  </si>
  <si>
    <t>Vypuštění nezbytných úseků stáv.rozvodu ÚT v modulární školce</t>
  </si>
  <si>
    <t>981717505</t>
  </si>
  <si>
    <t>733163106R00</t>
  </si>
  <si>
    <t>...měděné potrubí, D 35 mm, s 1,5 mm, pájení pomocí kapilárních pájecích tvarovek</t>
  </si>
  <si>
    <t>-1516430165</t>
  </si>
  <si>
    <t xml:space="preserve">Ústřední vytápění
-------------------------
Potrubí z měděných trubek:
včetně tvarovek, bez zednických výpomocí
-------------------------
</t>
  </si>
  <si>
    <t>733190106R00</t>
  </si>
  <si>
    <t>...do DN 32</t>
  </si>
  <si>
    <t>1142397953</t>
  </si>
  <si>
    <t xml:space="preserve">Ústřední vytápění
-------------------------
Tlakové zkoušky potrubí
-------------------------
ocelových závitových, plastových, měděných
-------------------------
</t>
  </si>
  <si>
    <t>998733201R00</t>
  </si>
  <si>
    <t>-1008957186</t>
  </si>
  <si>
    <t xml:space="preserve">Ústřední vytápění
-------------------------
Přesun hmot pro rozvody potrubí
-------------------------
</t>
  </si>
  <si>
    <t>734215133R00</t>
  </si>
  <si>
    <t>...automatický odvzdušňovací ventil , DN 15, PN 14, mosaz</t>
  </si>
  <si>
    <t>1678628104</t>
  </si>
  <si>
    <t xml:space="preserve">Ústřední vytápění
-------------------------
Ventily odvzdušňovací závitové
-------------------------
včetně dodávky materiálu
-------------------------
</t>
  </si>
  <si>
    <t>734235124R00</t>
  </si>
  <si>
    <t>...kulový kohout, DN 32, vnitřní-vnitřní, PN 35, mosaz</t>
  </si>
  <si>
    <t>-2031657940</t>
  </si>
  <si>
    <t xml:space="preserve">Ústřední vytápění
-------------------------
Ventily a kohouty uzavírací závitové
-------------------------
včetně dodávky materiálu
-------------------------
</t>
  </si>
  <si>
    <t>734265315R00</t>
  </si>
  <si>
    <t>...topenářské šroubení, DN 32, přímé, PN 16, mosaz</t>
  </si>
  <si>
    <t>61342023</t>
  </si>
  <si>
    <t xml:space="preserve">Ústřední vytápění
-------------------------
Šroubení
-------------------------
včetně dodávky materiálu
-------------------------
</t>
  </si>
  <si>
    <t>734295214R00</t>
  </si>
  <si>
    <t>...filtr, DN 32, vnitřní-vnitřní závit, PN 20, mosaz</t>
  </si>
  <si>
    <t>-1280322968</t>
  </si>
  <si>
    <t xml:space="preserve">Ústřední vytápění
-------------------------
Ostatní armatury
-------------------------
filtry a kohouty kulové s filtrem závitové včetně dodávky materiálu
-------------------------
</t>
  </si>
  <si>
    <t>734295321R00</t>
  </si>
  <si>
    <t>...kulový kohout vypouštěcí a napouštěcí, DN 15, PN 10, mosaz</t>
  </si>
  <si>
    <t>1839750027</t>
  </si>
  <si>
    <t xml:space="preserve">Ústřední vytápění
-------------------------
Ostatní armatury
-------------------------
kohouty plnící a vypouštěcí včetně dodávky materiálu :
kohouty plnící a vypouštěcí včetně dodávky materiálu_x000D_
-------------------------
</t>
  </si>
  <si>
    <t>734494213R00</t>
  </si>
  <si>
    <t>...G 1/2"</t>
  </si>
  <si>
    <t>-2053485268</t>
  </si>
  <si>
    <t xml:space="preserve">Ústřední vytápění
-------------------------
Stavoznaky, ochranné jímky, návarky
-------------------------
návarky s trubkovým závitem :
návarky s trubkovým závitem_x000D_
-------------------------
</t>
  </si>
  <si>
    <t>998734201R00</t>
  </si>
  <si>
    <t>-1706049796</t>
  </si>
  <si>
    <t xml:space="preserve">Ústřední vytápění
-------------------------
Přesun hmot pro armatury
-------------------------
</t>
  </si>
  <si>
    <t>799110008V</t>
  </si>
  <si>
    <t>Pomocný materiál , spojovací , těsnící , drobné fitinky, konzoly, závěsy táhla</t>
  </si>
  <si>
    <t>1984255252</t>
  </si>
  <si>
    <t>799731810V</t>
  </si>
  <si>
    <t>Uvedení do původního stavu před výstavbo MŠ(DMTZ zásobníku TUV 100L, DMTZ elektrokotle,, DMTZ potrubí a armatur ZTI, UT</t>
  </si>
  <si>
    <t>-1852260405</t>
  </si>
  <si>
    <t>799731819V</t>
  </si>
  <si>
    <t>Likvidace demontovaného materiálu cca (80kg) odvoz</t>
  </si>
  <si>
    <t>1099638851</t>
  </si>
  <si>
    <t>02_3 - SO 01 - PŘÍPRAVA STAVENIŠTĚ - ELEKTRO - SILNOPROUD</t>
  </si>
  <si>
    <t>Radim Blaťák</t>
  </si>
  <si>
    <t>21-M - Elektromontáže</t>
  </si>
  <si>
    <t xml:space="preserve">    D1 - Elektroinstalační materiál</t>
  </si>
  <si>
    <t xml:space="preserve">    D2 - Instalační materiál</t>
  </si>
  <si>
    <t xml:space="preserve">    D3 - Rozvaděče a příslušenství</t>
  </si>
  <si>
    <t xml:space="preserve">    D9 - Ostatní</t>
  </si>
  <si>
    <t>Pol1</t>
  </si>
  <si>
    <t>Krabice lištová 6486-10 pro přístroje</t>
  </si>
  <si>
    <t>1309944150</t>
  </si>
  <si>
    <t>Pol2</t>
  </si>
  <si>
    <t>LISTA LHD  40X20</t>
  </si>
  <si>
    <t>-1280703631</t>
  </si>
  <si>
    <t>Pol4</t>
  </si>
  <si>
    <t>CYKY-J 4x1,5</t>
  </si>
  <si>
    <t>326120772</t>
  </si>
  <si>
    <t>Pol5</t>
  </si>
  <si>
    <t>CYKY-J 3x2,5</t>
  </si>
  <si>
    <t>294356026</t>
  </si>
  <si>
    <t>Pol6</t>
  </si>
  <si>
    <t>CYKY-J 5x10</t>
  </si>
  <si>
    <t>-1491202964</t>
  </si>
  <si>
    <t>Pol7</t>
  </si>
  <si>
    <t>CYKY-J 5x16</t>
  </si>
  <si>
    <t>-1292501301</t>
  </si>
  <si>
    <t>Pol9</t>
  </si>
  <si>
    <t>Úpravy stávajících elektroinstalací</t>
  </si>
  <si>
    <t>-1954539230</t>
  </si>
  <si>
    <t>Pol11</t>
  </si>
  <si>
    <t>Svorkovnice 16A pětipólová s krytem 3938A-A106 B</t>
  </si>
  <si>
    <t>1231308004</t>
  </si>
  <si>
    <t>Pol12</t>
  </si>
  <si>
    <t>1_rameček bílý TANGO</t>
  </si>
  <si>
    <t>-943398704</t>
  </si>
  <si>
    <t>Pol15</t>
  </si>
  <si>
    <t>Rozvodnice nástěnná 2x12M</t>
  </si>
  <si>
    <t>1884269140</t>
  </si>
  <si>
    <t>Pol16</t>
  </si>
  <si>
    <t>LTE-32B-3</t>
  </si>
  <si>
    <t>1765892003</t>
  </si>
  <si>
    <t>Pol17</t>
  </si>
  <si>
    <t>LTE-6B-1</t>
  </si>
  <si>
    <t>-1643917278</t>
  </si>
  <si>
    <t>Pol18</t>
  </si>
  <si>
    <t>LTE-16B-1</t>
  </si>
  <si>
    <t>1290602350</t>
  </si>
  <si>
    <t>Pol19</t>
  </si>
  <si>
    <t>Instalační stykač RSI-20-20-A230-M</t>
  </si>
  <si>
    <t>573822945</t>
  </si>
  <si>
    <t>Pol20</t>
  </si>
  <si>
    <t>Instalační stykač RSI-40-40-A230-M</t>
  </si>
  <si>
    <t>-1945381253</t>
  </si>
  <si>
    <t>Pol21</t>
  </si>
  <si>
    <t>Řadová svorka šedá, 2,5mm2</t>
  </si>
  <si>
    <t>-13741348</t>
  </si>
  <si>
    <t>Pol22</t>
  </si>
  <si>
    <t>drobný materiál (svorky, lišty, vydrátování, atd.)</t>
  </si>
  <si>
    <t>set</t>
  </si>
  <si>
    <t>289888170</t>
  </si>
  <si>
    <t>Pol10</t>
  </si>
  <si>
    <t>HZS</t>
  </si>
  <si>
    <t>1176882174</t>
  </si>
  <si>
    <t>Pol13</t>
  </si>
  <si>
    <t>Koordinace a spolupráce s jinými profesemi</t>
  </si>
  <si>
    <t>1995507361</t>
  </si>
  <si>
    <t>Pol14</t>
  </si>
  <si>
    <t>Provedení vých. elektrorevize, vyprac. reviz. zprávy</t>
  </si>
  <si>
    <t>1070580301</t>
  </si>
  <si>
    <t>02__4 - SO 01 - PŘÍPRAVA STAVENIŠTĚ - KANALIZACE</t>
  </si>
  <si>
    <t>721 - Vnitřní kanalizace</t>
  </si>
  <si>
    <t>132201212R00</t>
  </si>
  <si>
    <t>...do 1000 m3, v hornině 3, hloubení strojně</t>
  </si>
  <si>
    <t>m3</t>
  </si>
  <si>
    <t>-1077905431</t>
  </si>
  <si>
    <t xml:space="preserve">Zemní práce
-------------------------
Hloubení rýh šířky přes 60 do 200 cm:
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prostředek._x000D_
-------------------------
</t>
  </si>
  <si>
    <t>30*1,4*0,8  "potrubí:"</t>
  </si>
  <si>
    <t>VV</t>
  </si>
  <si>
    <t>12,4  "jíml:"</t>
  </si>
  <si>
    <t>Součet</t>
  </si>
  <si>
    <t>132201219R00</t>
  </si>
  <si>
    <t>...příplatek za lepivost, v hornině 3,</t>
  </si>
  <si>
    <t>-992193133</t>
  </si>
  <si>
    <t>139601102R00</t>
  </si>
  <si>
    <t>...v hornině 3</t>
  </si>
  <si>
    <t>1935786090</t>
  </si>
  <si>
    <t xml:space="preserve">Zemní práce
-------------------------
Ruční výkop jam, rýh a šachet:
s přehozením na vzdálenost do 5 m nebo s naložením na ruční dopravní prostředek_x000D_
-------------------------
</t>
  </si>
  <si>
    <t>151101101R00</t>
  </si>
  <si>
    <t>...příložné  pro jakoukoliv mezerovitost, hloubky do 2 m</t>
  </si>
  <si>
    <t>m2</t>
  </si>
  <si>
    <t>-2064034568</t>
  </si>
  <si>
    <t xml:space="preserve">Zemní práce
-------------------------
Zřízení pažení a rozepření stěn rýh:
pro podzemní vedení pro všechny šířky rýhy,_x000D_
-------------------------
</t>
  </si>
  <si>
    <t>151101111R00</t>
  </si>
  <si>
    <t>...příložné , hloubky do 2 m</t>
  </si>
  <si>
    <t>-1036684089</t>
  </si>
  <si>
    <t xml:space="preserve">Zemní práce
-------------------------
Odstranění pažení a rozepření rýh:
pro podzemní vedení s uložením materiálu na vzdálenost do 3 m od kraje výkopu,_x000D_
-------------------------
</t>
  </si>
  <si>
    <t>161101102R00</t>
  </si>
  <si>
    <t>...z horniny 1 až 4, při hloubce výkopu přes 2,5 do 4 m</t>
  </si>
  <si>
    <t>261113468</t>
  </si>
  <si>
    <t xml:space="preserve">Zemní práce
-------------------------
Svislé přemístění výkopku:
bez naložení do dopravní nádoby, ale s vyprázdněním dopravní nádoby na hromadu nebo na dopravní prostředek,_x000D_
-------------------------
</t>
  </si>
  <si>
    <t>162201101R00</t>
  </si>
  <si>
    <t>...z horniny 1 až 4, na vzdálenost do 20 m</t>
  </si>
  <si>
    <t>-1453736255</t>
  </si>
  <si>
    <t xml:space="preserve">Zemní práce
-------------------------
Vodorovné přemístění výkopku:
po suchu, bez ohledu na druh dopravního prostředku, bez naložení výkopku, avšak se složením bez rozhrnutí,_x000D_
-------------------------
</t>
  </si>
  <si>
    <t>167101151R00</t>
  </si>
  <si>
    <t>...do 100 m3, z horniny 5 až 7</t>
  </si>
  <si>
    <t>1154842295</t>
  </si>
  <si>
    <t xml:space="preserve">Zemní práce
-------------------------
Nakládání, skládání, překládání neulehlého výkopku
-------------------------
nakládání výkopku :
nakládání výkopku_x000D_
-------------------------
</t>
  </si>
  <si>
    <t>174101101R00</t>
  </si>
  <si>
    <t>...jam, šachet, rýh nebo kolem objektů v těchto vykopávkách</t>
  </si>
  <si>
    <t>-1031472194</t>
  </si>
  <si>
    <t xml:space="preserve">Zemní práce
-------------------------
Zásyp sypaninou se zhutněním:
z jakékoliv horniny s uložením výkopku po vrstvách,
-------------------------
</t>
  </si>
  <si>
    <t>175101101RT2</t>
  </si>
  <si>
    <t>...bez prohození sypaniny</t>
  </si>
  <si>
    <t>907447527</t>
  </si>
  <si>
    <t xml:space="preserve">Zemní práce
-------------------------
Obsyp potrubí:
sypaninou z vhodných hornin tř. 1 - 4 nebo materiálem připraveným podél výkopu ve vzdálenosti do 3 m od jeho kraje, pro jakoukoliv hloubku výkopu a jakoukoliv míru zhutnění,_x000D_
-------------------------
</t>
  </si>
  <si>
    <t>30*0,433*1</t>
  </si>
  <si>
    <t>175101102V</t>
  </si>
  <si>
    <t>Podklad ze štěrku pod betonové jímky, s dodáním štěrkopísku frakce 0 - 22 mm</t>
  </si>
  <si>
    <t>-437638576</t>
  </si>
  <si>
    <t>721176223R00</t>
  </si>
  <si>
    <t>...polyvinylchloridové potrubí PVC, svodné (ležaté) v zemi, D 125 mmm, s 3,2 mm, DN 125</t>
  </si>
  <si>
    <t>-1732780912</t>
  </si>
  <si>
    <t xml:space="preserve">Zdravotně technické instalace budov
-------------------------
Potrubí z plastových trub
-------------------------
</t>
  </si>
  <si>
    <t>721176224R00</t>
  </si>
  <si>
    <t>...polyvinylchloridové potrubí PVC, svodné (ležaté) v zemi, D 160 mmm, s 4,0 mm, DN 150</t>
  </si>
  <si>
    <t>1218186095</t>
  </si>
  <si>
    <t>899711122R00</t>
  </si>
  <si>
    <t>...výstražná fólie pro kanalizaci, šířka 30 cm</t>
  </si>
  <si>
    <t>1295222929</t>
  </si>
  <si>
    <t xml:space="preserve">Vedení trubní dálková - vodovody a kanalizace
-------------------------
Výstražné fólie
-------------------------
</t>
  </si>
  <si>
    <t>899711123V</t>
  </si>
  <si>
    <t>Betonová jímka 9,9m3, vodoznak, uzamykatelný poklop, žlutá</t>
  </si>
  <si>
    <t>213072969</t>
  </si>
  <si>
    <t>899711125V</t>
  </si>
  <si>
    <t>Signální vodič</t>
  </si>
  <si>
    <t>2126436335</t>
  </si>
  <si>
    <t>899711130V</t>
  </si>
  <si>
    <t>Geotextilie 400g/m2</t>
  </si>
  <si>
    <t>1711049607</t>
  </si>
  <si>
    <t>899711131V</t>
  </si>
  <si>
    <t>Plastové perforované drenážní potrubí DN 100</t>
  </si>
  <si>
    <t>-2110256557</t>
  </si>
  <si>
    <t>899711132V</t>
  </si>
  <si>
    <t>Rozpojení stávající dešťové kanalizace a nové napojení na vsakovací jímky</t>
  </si>
  <si>
    <t>309441195</t>
  </si>
  <si>
    <t>899711133V</t>
  </si>
  <si>
    <t>Napojení na žumpu</t>
  </si>
  <si>
    <t>-325073941</t>
  </si>
  <si>
    <t>899711134V</t>
  </si>
  <si>
    <t>Napojení na stávající splaškovou kanalizaci uvnitř modulární školky</t>
  </si>
  <si>
    <t>-1554885708</t>
  </si>
  <si>
    <t>899711135V</t>
  </si>
  <si>
    <t>Vybourání podlahy a uvedení do původního stavu</t>
  </si>
  <si>
    <t>-2079355629</t>
  </si>
  <si>
    <t>899711136V</t>
  </si>
  <si>
    <t>Uvedení do provozu , zaučení obsluhy, revize , zkouška těsnosti</t>
  </si>
  <si>
    <t>-1774086812</t>
  </si>
  <si>
    <t>899711137V</t>
  </si>
  <si>
    <t>Demontáž vsaků a betonové jímky, napojení po výstavbě na MŠ na areálovousplaškovou a děšťovou, kanalizaci</t>
  </si>
  <si>
    <t>-502145232</t>
  </si>
  <si>
    <t>899711139V</t>
  </si>
  <si>
    <t>Manipulace , doprava,jímky a jeřábnické práce</t>
  </si>
  <si>
    <t>1718261063</t>
  </si>
  <si>
    <t>979081111R00</t>
  </si>
  <si>
    <t>...do 1 km</t>
  </si>
  <si>
    <t>t</t>
  </si>
  <si>
    <t>938512550</t>
  </si>
  <si>
    <t xml:space="preserve">Bourání a podchycování konstrukcí
-------------------------
Odvoz suti a vybouraných hmot na skládku
-------------------------
</t>
  </si>
  <si>
    <t>03 - SO 02 - DEMOLICE A HTÚ</t>
  </si>
  <si>
    <t>HSV - Práce a dodávky HSV</t>
  </si>
  <si>
    <t xml:space="preserve">    1 - Zemní práce</t>
  </si>
  <si>
    <t xml:space="preserve">    9 - Ostatní konstrukce a práce, bourání</t>
  </si>
  <si>
    <t xml:space="preserve">    997 - Přesun sutě</t>
  </si>
  <si>
    <t>1112011</t>
  </si>
  <si>
    <t>Odstranění křovin a travin</t>
  </si>
  <si>
    <t>-1612434649</t>
  </si>
  <si>
    <t>1121011</t>
  </si>
  <si>
    <t>Kácení stromů vč pařezu a likvidace</t>
  </si>
  <si>
    <t>1713539737</t>
  </si>
  <si>
    <t>113106123</t>
  </si>
  <si>
    <t>Rozebrání dlažeb komunikací pro pěší ze zatrav dlaždic</t>
  </si>
  <si>
    <t>2038205439</t>
  </si>
  <si>
    <t>113106271</t>
  </si>
  <si>
    <t>Rozebrání dlažeb vozovek pl přes 50 do 200 m2 ze zámkové dlažby do lože z kameniva</t>
  </si>
  <si>
    <t>-1332772785</t>
  </si>
  <si>
    <t>113107121</t>
  </si>
  <si>
    <t>Odstranění podkladu pl do 50 m2 z kameniva drceného tl 100 mm</t>
  </si>
  <si>
    <t>1482985330</t>
  </si>
  <si>
    <t>113107162</t>
  </si>
  <si>
    <t>Odstranění podkladu pl přes 50 do 200 m2 z kameniva drceného tl 200 mm</t>
  </si>
  <si>
    <t>-657783557</t>
  </si>
  <si>
    <t>113107222</t>
  </si>
  <si>
    <t>Odstranění podkladu pl přes 200 m2 z kameniva drceného tl 200 mm</t>
  </si>
  <si>
    <t>-1440986163</t>
  </si>
  <si>
    <t>280,0+283,0</t>
  </si>
  <si>
    <t>113107230</t>
  </si>
  <si>
    <t>Odstranění krytu pl nad 200 m2 z betonu prostého tl 100 mm</t>
  </si>
  <si>
    <t>-883373155</t>
  </si>
  <si>
    <t>113107241</t>
  </si>
  <si>
    <t>Odstranění krytu pl přes 200 m2 živičných tl 50 mm</t>
  </si>
  <si>
    <t>-1782262892</t>
  </si>
  <si>
    <t>121101103</t>
  </si>
  <si>
    <t>Sejmutí ornice s přemístěním na vzdálenost do 250 m</t>
  </si>
  <si>
    <t>1641549182</t>
  </si>
  <si>
    <t>+2500,0*0,20</t>
  </si>
  <si>
    <t>171201101</t>
  </si>
  <si>
    <t>Uložení sypaniny do násypů nezhutněných</t>
  </si>
  <si>
    <t>-1582757689</t>
  </si>
  <si>
    <t>919735111</t>
  </si>
  <si>
    <t>Řezání stávajícího živičného krytu hl do 50 mm</t>
  </si>
  <si>
    <t>146432837</t>
  </si>
  <si>
    <t>9810113-R</t>
  </si>
  <si>
    <t>Demolice budov postupným rozebíráním - kombinace  zděná/dřevěná konstrukce</t>
  </si>
  <si>
    <t>-1088198322</t>
  </si>
  <si>
    <t>- komplet demolice vč základů, venk schodišť, spojovacího krčku, apod</t>
  </si>
  <si>
    <t>+37,2*13,5*7,5</t>
  </si>
  <si>
    <t>9810201</t>
  </si>
  <si>
    <t>Vybourání oplocení (pletivo na sloupky), vč brány a branky, vč založení</t>
  </si>
  <si>
    <t>-1662507587</t>
  </si>
  <si>
    <t>9811001</t>
  </si>
  <si>
    <t>Níáklady na manipulaci a uložení materiálu s obsahem azbestu</t>
  </si>
  <si>
    <t>1893608792</t>
  </si>
  <si>
    <t>997013501</t>
  </si>
  <si>
    <t>Odvoz suti a vybouraných hmot na skládku do 1 km se složením</t>
  </si>
  <si>
    <t>192621138</t>
  </si>
  <si>
    <t>997013509</t>
  </si>
  <si>
    <t>Příplatek k odvozu suti a vybouraných hmot na skládku ZKD 1 km přes 1 km (+20 km)</t>
  </si>
  <si>
    <t>196216898</t>
  </si>
  <si>
    <t>indexováno v jednotkové ceně</t>
  </si>
  <si>
    <t>997013822</t>
  </si>
  <si>
    <t>Poplatek za uložení stavebního odpadu s oleji nebo ropnými látkami na skládce (skládkovné)</t>
  </si>
  <si>
    <t>419988396</t>
  </si>
  <si>
    <t>997013831</t>
  </si>
  <si>
    <t>Poplatek za uložení stavebního směsného odpadu na skládce (skládkovné)</t>
  </si>
  <si>
    <t>429437525</t>
  </si>
  <si>
    <t>+1194,445-27,44</t>
  </si>
  <si>
    <t>04 - SO 03 - KOMUNIKACE A ZPEVNĚNÉ PLOCHY</t>
  </si>
  <si>
    <t xml:space="preserve">    2 - Zakládání</t>
  </si>
  <si>
    <t xml:space="preserve">    5 - Komunikace pozemní</t>
  </si>
  <si>
    <t xml:space="preserve">    998 - Přesun hmot</t>
  </si>
  <si>
    <t>35</t>
  </si>
  <si>
    <t>113202101</t>
  </si>
  <si>
    <t>Rozebrání obrubníků stojatých</t>
  </si>
  <si>
    <t>300118995</t>
  </si>
  <si>
    <t>122201102</t>
  </si>
  <si>
    <t>Odkopávky a prokopávky nezapažené v hornině tř. 3 objem do 1000 m3</t>
  </si>
  <si>
    <t>1673560829</t>
  </si>
  <si>
    <t>122201109</t>
  </si>
  <si>
    <t>Příplatek za lepivost u odkopávek v hornině tř. 1 až 3</t>
  </si>
  <si>
    <t>892879889</t>
  </si>
  <si>
    <t>162301101</t>
  </si>
  <si>
    <t>Vodorovné přemístění do 500 m výkopku/sypaniny z horniny tř. 1 až 4</t>
  </si>
  <si>
    <t>1767387269</t>
  </si>
  <si>
    <t>39</t>
  </si>
  <si>
    <t>162401101</t>
  </si>
  <si>
    <t>Vodorovné přemístění do 1500 m výkopku/sypaniny z horniny tř. 1 až 4</t>
  </si>
  <si>
    <t>1611865461</t>
  </si>
  <si>
    <t>+643,0-125,0</t>
  </si>
  <si>
    <t>167101102</t>
  </si>
  <si>
    <t>Nakládání výkopku z hornin tř. 1 až 4 přes 100 m3</t>
  </si>
  <si>
    <t>-316764386</t>
  </si>
  <si>
    <t>17110110</t>
  </si>
  <si>
    <t>Uložení sypaniny z hornin soudržných do násypů zhutněných</t>
  </si>
  <si>
    <t>-1525490786</t>
  </si>
  <si>
    <t>171201201</t>
  </si>
  <si>
    <t>Uložení sypaniny na skládky</t>
  </si>
  <si>
    <t>-228614126</t>
  </si>
  <si>
    <t>171201211</t>
  </si>
  <si>
    <t>Poplatek za uložení odpadu ze sypaniny na skládce (skládkovné)</t>
  </si>
  <si>
    <t>1548594590</t>
  </si>
  <si>
    <t>+518,0*1,7</t>
  </si>
  <si>
    <t>181951102</t>
  </si>
  <si>
    <t>Úprava pláně v hornině tř. 1 až 4 se zhutněním</t>
  </si>
  <si>
    <t>-1862988383</t>
  </si>
  <si>
    <t>+298,0+146,0+453,0+447,0+221,0</t>
  </si>
  <si>
    <t>45</t>
  </si>
  <si>
    <t>275313711</t>
  </si>
  <si>
    <t>Základové patky z betonu tř. C 20/25</t>
  </si>
  <si>
    <t>-1417998985</t>
  </si>
  <si>
    <t>+0,5*0,5*1,0*5</t>
  </si>
  <si>
    <t>564201110</t>
  </si>
  <si>
    <t>Podklad nebo podsyp ze štěrkopísku ŠP tl 30 mm</t>
  </si>
  <si>
    <t>-1543889741</t>
  </si>
  <si>
    <t>+146,0+453,0</t>
  </si>
  <si>
    <t>564201111</t>
  </si>
  <si>
    <t>Podklad nebo podsyp ze štěrkopísku ŠP tl 40 mm</t>
  </si>
  <si>
    <t>-1602960355</t>
  </si>
  <si>
    <t>"veget"+221,0</t>
  </si>
  <si>
    <t>"dlažba"+298,0</t>
  </si>
  <si>
    <t>564851111</t>
  </si>
  <si>
    <t>Podklad ze štěrkodrtě ŠD tl 150 mm</t>
  </si>
  <si>
    <t>1805494634</t>
  </si>
  <si>
    <t>564871111</t>
  </si>
  <si>
    <t>Podklad ze štěrkodrtě ŠD tl 250 mm</t>
  </si>
  <si>
    <t>-1147879755</t>
  </si>
  <si>
    <t>"asfalt"+447,0</t>
  </si>
  <si>
    <t>564911411</t>
  </si>
  <si>
    <t>Podklad z asfaltového recyklátu tl 50 mm</t>
  </si>
  <si>
    <t>1639106986</t>
  </si>
  <si>
    <t>573231111</t>
  </si>
  <si>
    <t>Postřik živičný spojovací ze silniční emulze v množství do 0,7 kg/m2</t>
  </si>
  <si>
    <t>1522664502</t>
  </si>
  <si>
    <t>577144141</t>
  </si>
  <si>
    <t>Asfaltový beton vrstva obrusná ACO 11 (ABS) tř. I tl 50 mm š přes 3 m z modifikovaného asfaltu</t>
  </si>
  <si>
    <t>876753379</t>
  </si>
  <si>
    <t>596311101</t>
  </si>
  <si>
    <t>Kladení betonové dlažby komunikací pro pěší tl do 100 mm pl do 300 m2</t>
  </si>
  <si>
    <t>83393653</t>
  </si>
  <si>
    <t>59245201</t>
  </si>
  <si>
    <t>dlažba betonová drobná nepravidelná tl 60 mm - přírodní</t>
  </si>
  <si>
    <t>518985264</t>
  </si>
  <si>
    <t>+146,0*0,92*1,01</t>
  </si>
  <si>
    <t>59245202</t>
  </si>
  <si>
    <t>dlažba betonová drobná nepravidelná tl 60 mm - antracit</t>
  </si>
  <si>
    <t>413911304</t>
  </si>
  <si>
    <t>+146,0*0,08*1,01</t>
  </si>
  <si>
    <t>596311102</t>
  </si>
  <si>
    <t>Kladení betonové dlažby komunikací pro pěší tl do 100 mm pl přes 300 m2</t>
  </si>
  <si>
    <t>730847580</t>
  </si>
  <si>
    <t>59245301</t>
  </si>
  <si>
    <t>dlažba betonová 200/200 mm tl 60 mm - přírodní</t>
  </si>
  <si>
    <t>724531538</t>
  </si>
  <si>
    <t>+453,0*0,92*1,01</t>
  </si>
  <si>
    <t>59245302</t>
  </si>
  <si>
    <t>dlažba betonová 200/200 mm tl 60 mm - antracit</t>
  </si>
  <si>
    <t>-1113171361</t>
  </si>
  <si>
    <t>+453,0*0,08*1,01</t>
  </si>
  <si>
    <t>596312101</t>
  </si>
  <si>
    <t>Kladení betonové dlažby pozemních komunikací tl do 100 mm pl do 300 m2</t>
  </si>
  <si>
    <t>-607422011</t>
  </si>
  <si>
    <t>59245303</t>
  </si>
  <si>
    <t>dlažba betonová 200/200 mm tl 80 mm - přírodní</t>
  </si>
  <si>
    <t>1152246636</t>
  </si>
  <si>
    <t>+298,0*0,92*1,01</t>
  </si>
  <si>
    <t>59245304</t>
  </si>
  <si>
    <t>dlažba betonová 200/200 mm tl 80 mm - antracit</t>
  </si>
  <si>
    <t>-292555780</t>
  </si>
  <si>
    <t>+298,0*0,08*1,01</t>
  </si>
  <si>
    <t>596412212</t>
  </si>
  <si>
    <t>Kladení dlažby z vegetačních tvárnic pozemních komunikací tl 80 mm do 300 m2</t>
  </si>
  <si>
    <t>1034017029</t>
  </si>
  <si>
    <t>592281050</t>
  </si>
  <si>
    <t>tvárnice betonová zatravňovací  tl 8 cm</t>
  </si>
  <si>
    <t>-493250790</t>
  </si>
  <si>
    <t>42</t>
  </si>
  <si>
    <t>914111101</t>
  </si>
  <si>
    <t>Montáž svislé dopravní značky objímkami na sloupek nebo konzolu</t>
  </si>
  <si>
    <t>-572207713</t>
  </si>
  <si>
    <t>43</t>
  </si>
  <si>
    <t>4044401</t>
  </si>
  <si>
    <t xml:space="preserve">značka dopravní svislá </t>
  </si>
  <si>
    <t>-1722792980</t>
  </si>
  <si>
    <t>44</t>
  </si>
  <si>
    <t>4044402</t>
  </si>
  <si>
    <t>značka dopravní svislá E13</t>
  </si>
  <si>
    <t>572596050</t>
  </si>
  <si>
    <t>40</t>
  </si>
  <si>
    <t>914511111</t>
  </si>
  <si>
    <t>Montáž sloupku dopravních značek délky do 3,5 m s betonovým základem</t>
  </si>
  <si>
    <t>-716518204</t>
  </si>
  <si>
    <t>41</t>
  </si>
  <si>
    <t>404452300</t>
  </si>
  <si>
    <t>sloupek Zn 70 - 350</t>
  </si>
  <si>
    <t>2022505255</t>
  </si>
  <si>
    <t>36</t>
  </si>
  <si>
    <t>916131201</t>
  </si>
  <si>
    <t>Zpětná montáž obrubníku betonového stojatého s boční opěrou do lože z betonu prostého</t>
  </si>
  <si>
    <t>-811563089</t>
  </si>
  <si>
    <t>916131213</t>
  </si>
  <si>
    <t>Osazení silničního obrubníku betonového stojatého s boční opěrou do lože z betonu prostého</t>
  </si>
  <si>
    <t>-1933886900</t>
  </si>
  <si>
    <t>592174600</t>
  </si>
  <si>
    <t>obrubník betonový  100x15x25 cm</t>
  </si>
  <si>
    <t>-658653945</t>
  </si>
  <si>
    <t>30</t>
  </si>
  <si>
    <t>916231213</t>
  </si>
  <si>
    <t>Osazení chodníkového obrubníku betonového stojatého s boční opěrou do lože z betonu prostého</t>
  </si>
  <si>
    <t>-1503084240</t>
  </si>
  <si>
    <t>31</t>
  </si>
  <si>
    <t>592175090</t>
  </si>
  <si>
    <t>obrubník betonový  50x8x25 cm, přírodní</t>
  </si>
  <si>
    <t>1988431059</t>
  </si>
  <si>
    <t>+430,0*2*1,01</t>
  </si>
  <si>
    <t>33</t>
  </si>
  <si>
    <t>935112211</t>
  </si>
  <si>
    <t>Osazení příkopového žlabu do betonu tl 100 mm z betonových tvárnic š do 800 mm</t>
  </si>
  <si>
    <t>1214098944</t>
  </si>
  <si>
    <t>34</t>
  </si>
  <si>
    <t>592275140</t>
  </si>
  <si>
    <t>žlabovka betonová  33x63x15 cm</t>
  </si>
  <si>
    <t>-1126017266</t>
  </si>
  <si>
    <t>+55*3</t>
  </si>
  <si>
    <t>37</t>
  </si>
  <si>
    <t>935112301</t>
  </si>
  <si>
    <t xml:space="preserve">Osazení schodišť vyrovnávacích stupńů do betonu </t>
  </si>
  <si>
    <t>-37889128</t>
  </si>
  <si>
    <t>38</t>
  </si>
  <si>
    <t>59245401</t>
  </si>
  <si>
    <t>betonové stupně schodiště - schodišťový prvek 150x350x1000</t>
  </si>
  <si>
    <t>-1847327719</t>
  </si>
  <si>
    <t>998223011</t>
  </si>
  <si>
    <t>Přesun hmot pro pozemní komunikace s krytem dlážděným</t>
  </si>
  <si>
    <t>-1454712308</t>
  </si>
  <si>
    <t>P1_kd_120_60</t>
  </si>
  <si>
    <t>358,08</t>
  </si>
  <si>
    <t>P1_kd_30_30</t>
  </si>
  <si>
    <t>15,54</t>
  </si>
  <si>
    <t>P1_kd_60_60</t>
  </si>
  <si>
    <t>11,2</t>
  </si>
  <si>
    <t>P10_kd_60_60</t>
  </si>
  <si>
    <t>13,26</t>
  </si>
  <si>
    <t>P11_kd_30_30</t>
  </si>
  <si>
    <t>6,94</t>
  </si>
  <si>
    <t>05_1 - SO 04 - NOVÁ BUDOVA - STAVEBNÍ PRÁCE</t>
  </si>
  <si>
    <t>P11_kd_60_60</t>
  </si>
  <si>
    <t>10,85</t>
  </si>
  <si>
    <t>P13_vinyl</t>
  </si>
  <si>
    <t>458,35</t>
  </si>
  <si>
    <t>P14_kd_20_20</t>
  </si>
  <si>
    <t>61</t>
  </si>
  <si>
    <t>P14_kd_30_30</t>
  </si>
  <si>
    <t>4,06</t>
  </si>
  <si>
    <t>P15_kd_120_60</t>
  </si>
  <si>
    <t>25,36</t>
  </si>
  <si>
    <t>P15_kd_20_20</t>
  </si>
  <si>
    <t>7,39</t>
  </si>
  <si>
    <t>P15_kd_60_60</t>
  </si>
  <si>
    <t>5,32</t>
  </si>
  <si>
    <t>P16_kd_60_60</t>
  </si>
  <si>
    <t>12,73</t>
  </si>
  <si>
    <t>P17_kd_30_30</t>
  </si>
  <si>
    <t>7,6</t>
  </si>
  <si>
    <t>P18_stěrka</t>
  </si>
  <si>
    <t>83,26</t>
  </si>
  <si>
    <t>P19_kd_30_30</t>
  </si>
  <si>
    <t>3,2</t>
  </si>
  <si>
    <t>P2_kd_20_20</t>
  </si>
  <si>
    <t>13,41</t>
  </si>
  <si>
    <t>P2_kd_60_60</t>
  </si>
  <si>
    <t>41,1</t>
  </si>
  <si>
    <t>P20_koberec</t>
  </si>
  <si>
    <t>9,1</t>
  </si>
  <si>
    <t>P3_kd_20_20</t>
  </si>
  <si>
    <t>4,75</t>
  </si>
  <si>
    <t>P4_vinyl</t>
  </si>
  <si>
    <t>259,66</t>
  </si>
  <si>
    <t>P5_kd_30_30</t>
  </si>
  <si>
    <t>P5_kd_60_60</t>
  </si>
  <si>
    <t>56,85</t>
  </si>
  <si>
    <t>P6_kd_30_30</t>
  </si>
  <si>
    <t>27,67</t>
  </si>
  <si>
    <t>P7_kd_30_30</t>
  </si>
  <si>
    <t>5,2</t>
  </si>
  <si>
    <t>P8_kd_120_60</t>
  </si>
  <si>
    <t>9,2</t>
  </si>
  <si>
    <t>P8_kd_60_60</t>
  </si>
  <si>
    <t>29,76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</si>
  <si>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</si>
  <si>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</si>
  <si>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</si>
  <si>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</si>
  <si>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</si>
  <si>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</si>
  <si>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</si>
  <si>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</si>
  <si>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</si>
  <si>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</si>
  <si>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</si>
  <si>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</si>
  <si>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</si>
  <si>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</si>
  <si>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777 - Podlahy lité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</si>
  <si>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</si>
  <si>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</si>
  <si>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</si>
  <si>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795 - Ostatní výrobky PSV</t>
  </si>
  <si>
    <t>500</t>
  </si>
  <si>
    <t>131201103</t>
  </si>
  <si>
    <t>Hloubení jam nezapažených v hornině tř. 3 objemu do 5000 m3</t>
  </si>
  <si>
    <t>340464266</t>
  </si>
  <si>
    <t>"úr -0,420"</t>
  </si>
  <si>
    <t>+1,0*1,5*11,5</t>
  </si>
  <si>
    <t>+2,2*5,0*11,5</t>
  </si>
  <si>
    <t>+3,5*19,0*11,5+3,0*2,0*2,0</t>
  </si>
  <si>
    <t>+2,0*8,5*4,5</t>
  </si>
  <si>
    <t>+3,3*16,5*22,0</t>
  </si>
  <si>
    <t>+2,0*8,0*22,0</t>
  </si>
  <si>
    <t>+3,5*22,0*23,0+1,0*15,0*23,0</t>
  </si>
  <si>
    <t>+2,0*7,0*18,0</t>
  </si>
  <si>
    <t>"dokopávky"</t>
  </si>
  <si>
    <t>"do -0,920"</t>
  </si>
  <si>
    <t>+0,50*0,8*(6,0+5,5+26,3+24,5+15,5+51,5+13,5+25,0+6,5+10,5+2,5+6,5+2,6+2,4+1,8+3,2)</t>
  </si>
  <si>
    <t>+0,50*0,4*(3*1,9)</t>
  </si>
  <si>
    <t>+0,17*0,6*8,3</t>
  </si>
  <si>
    <t>+1,0*0,8*(3,0+2,0)</t>
  </si>
  <si>
    <t>+1,15*(2,6*2,6*5+2,6*2,9)</t>
  </si>
  <si>
    <t>+0,50*(2,1*1,4+0,8*7,0+0,6*0,8*2)</t>
  </si>
  <si>
    <t>+0,13*1,6*1,7</t>
  </si>
  <si>
    <t>Mezisoučet</t>
  </si>
  <si>
    <t>-5055,052</t>
  </si>
  <si>
    <t>"hornina 3"+5055,052*0,40</t>
  </si>
  <si>
    <t>503</t>
  </si>
  <si>
    <t>131201109</t>
  </si>
  <si>
    <t>Příplatek za lepivost u hloubení jam nezapažených v hornině tř. 3</t>
  </si>
  <si>
    <t>2023388821</t>
  </si>
  <si>
    <t>501</t>
  </si>
  <si>
    <t>131301103</t>
  </si>
  <si>
    <t>Hloubení jam nezapažených v hornině tř. 4 objemu do 5000 m3</t>
  </si>
  <si>
    <t>-1261054460</t>
  </si>
  <si>
    <t>5055,052*0,50</t>
  </si>
  <si>
    <t>502</t>
  </si>
  <si>
    <t>131301109</t>
  </si>
  <si>
    <t>Příplatek za lepivost u hloubení jam nezapažených v hornině tř. 4</t>
  </si>
  <si>
    <t>1571896562</t>
  </si>
  <si>
    <t>504</t>
  </si>
  <si>
    <t>131401102</t>
  </si>
  <si>
    <t>Hloubení jam nezapažených v hornině tř. 5 objemu do 1000 m3</t>
  </si>
  <si>
    <t>-1936800593</t>
  </si>
  <si>
    <t>5055,052*0,10</t>
  </si>
  <si>
    <t>506</t>
  </si>
  <si>
    <t>161101102</t>
  </si>
  <si>
    <t>Svislé přemístění výkopku z horniny tř. 1 až 4 hl výkopu do 4 m</t>
  </si>
  <si>
    <t>-754298535</t>
  </si>
  <si>
    <t>+(2022,021+2527,526)*0,07</t>
  </si>
  <si>
    <t>507</t>
  </si>
  <si>
    <t>161101152</t>
  </si>
  <si>
    <t>Svislé přemístění výkopku z horniny tř. 5 až 7 hl výkopu do 4 m</t>
  </si>
  <si>
    <t>1469608672</t>
  </si>
  <si>
    <t>+505,505*0,16</t>
  </si>
  <si>
    <t>508</t>
  </si>
  <si>
    <t>Vodorovné přemístění do 500 m výkopku/sypaniny z horniny tř. 1 až 4 (pro zpětný zásyp)</t>
  </si>
  <si>
    <t>-1922134758</t>
  </si>
  <si>
    <t>509</t>
  </si>
  <si>
    <t>1383917757</t>
  </si>
  <si>
    <t>4549,547-498,26</t>
  </si>
  <si>
    <t>510</t>
  </si>
  <si>
    <t>162401151</t>
  </si>
  <si>
    <t>Vodorovné přemístění do 1500 m výkopku/sypaniny z horniny tř. 5 až 7</t>
  </si>
  <si>
    <t>742628828</t>
  </si>
  <si>
    <t>513</t>
  </si>
  <si>
    <t>2000600292</t>
  </si>
  <si>
    <t>514</t>
  </si>
  <si>
    <t>782299308</t>
  </si>
  <si>
    <t>+4051,287+505,505</t>
  </si>
  <si>
    <t>515</t>
  </si>
  <si>
    <t>-789736128</t>
  </si>
  <si>
    <t>+4556,792*1,7</t>
  </si>
  <si>
    <t>516</t>
  </si>
  <si>
    <t>174101101</t>
  </si>
  <si>
    <t>Zásyp jam, šachet rýh nebo kolem objektů sypaninou se zhutněním</t>
  </si>
  <si>
    <t>1024468529</t>
  </si>
  <si>
    <t>+1,0*3,6*26,0</t>
  </si>
  <si>
    <t>+1,2*2,3*10,0+1,3*3,3*10,0</t>
  </si>
  <si>
    <t>+3,0*0,6*7,0+2,0*3,3*17,0</t>
  </si>
  <si>
    <t>+1,2*3,2*29,0</t>
  </si>
  <si>
    <t>+1,5*2,5*14,0</t>
  </si>
  <si>
    <t>+1,0*1,0*38,0</t>
  </si>
  <si>
    <t>+1,0*2,5*3,0</t>
  </si>
  <si>
    <t>496</t>
  </si>
  <si>
    <t>211001</t>
  </si>
  <si>
    <t>Podchycení stáv základů mikropilotami</t>
  </si>
  <si>
    <t>-559964150</t>
  </si>
  <si>
    <t>Pro předběžné nacenění lze uvažovat mirkopilotu s volnou délkou 1,2m, délka kořene 1,5m, průměr kořene 0,2m. S vysazením piloty není v tuhle chvíli uvažováno. 1 pilota do 1m délky základu stávajícího objektu.</t>
  </si>
  <si>
    <t>505</t>
  </si>
  <si>
    <t>211002</t>
  </si>
  <si>
    <t>Záporové pažení nekotvené - D+M vč všech systémových detailů (výměra = plocha výdřevy)</t>
  </si>
  <si>
    <t>-183144727</t>
  </si>
  <si>
    <t>Předběžně, je možno uvažovat s profily I 240 v osové vzdálenosti 1,50m. Délka profilu 4+1,50m (ukotvení v podloží) tzn. 5,50m. Pažení bude bez dodatečného kotvení</t>
  </si>
  <si>
    <t>+4,0*28,5</t>
  </si>
  <si>
    <t>211531111</t>
  </si>
  <si>
    <t>Výplň odvodňovacích žeber nebo trativodů kamenivem hrubým drceným frakce 16 až 63 mm</t>
  </si>
  <si>
    <t>-1092753087</t>
  </si>
  <si>
    <t>+127,0*0,8*0,5</t>
  </si>
  <si>
    <t>211971122</t>
  </si>
  <si>
    <t>Zřízení opláštění žeber nebo trativodů geotextilií v rýze nebo zářezu přes 1:2 š přes 2,5 m</t>
  </si>
  <si>
    <t>503896639</t>
  </si>
  <si>
    <t>+127,0*(2*0,5+2*0,8)</t>
  </si>
  <si>
    <t>693111490</t>
  </si>
  <si>
    <t xml:space="preserve">geotextilie 500 g/m2 </t>
  </si>
  <si>
    <t>-904837986</t>
  </si>
  <si>
    <t>212755214</t>
  </si>
  <si>
    <t>Trativody z drenážních trubek plastových flexibilních D 100 mm bez lože</t>
  </si>
  <si>
    <t>274336025</t>
  </si>
  <si>
    <t>+55,0+16,5+51,5+4,0</t>
  </si>
  <si>
    <t>235</t>
  </si>
  <si>
    <t>273321511</t>
  </si>
  <si>
    <t>Základové desky ze ŽB  tř. C 25/30 - XC2</t>
  </si>
  <si>
    <t>-1645110766</t>
  </si>
  <si>
    <t>+0,14*(3,0*15,0)</t>
  </si>
  <si>
    <t>+0,15*(5,0*4,0+6,3*11,8+26,0*13,8+25,5*15,7-2,5*2,5+2,3*10,0)</t>
  </si>
  <si>
    <t>+0,20*(2,5*2,5)</t>
  </si>
  <si>
    <t>267</t>
  </si>
  <si>
    <t>273361821</t>
  </si>
  <si>
    <t>Výztuž základových desek betonářskou ocelí 10 505 (R)</t>
  </si>
  <si>
    <t>1616941302</t>
  </si>
  <si>
    <t>"strop deska 1NP"+10,439</t>
  </si>
  <si>
    <t>268</t>
  </si>
  <si>
    <t>273362021</t>
  </si>
  <si>
    <t>Výztuž základových desek svařovanými sítěmi Kari</t>
  </si>
  <si>
    <t>-1785828970</t>
  </si>
  <si>
    <t>"rampa vstup krčku"+0,375</t>
  </si>
  <si>
    <t>239</t>
  </si>
  <si>
    <t>274321511</t>
  </si>
  <si>
    <t>Základové pasy ze ŽB  tř. C 25/30 - XC2</t>
  </si>
  <si>
    <t>1579092767</t>
  </si>
  <si>
    <t>"R1"+0,8*0,5*(52,0+2*2,5)</t>
  </si>
  <si>
    <t>"R2"+0,8*0,55*(13,5)</t>
  </si>
  <si>
    <t>"R3"+0,8*0,55*(23,5)</t>
  </si>
  <si>
    <t>"R4"+0,8*0,55*(26,5+6,0)</t>
  </si>
  <si>
    <t>"R5"+0,8*0,55*(13,5+25,3+6,8+3,0+2,0+2,5+6,5)</t>
  </si>
  <si>
    <t>"R6"+0,65*0,15*(2,1+1,2)</t>
  </si>
  <si>
    <t>"R7"+0,9*0,28*(15,3)</t>
  </si>
  <si>
    <t>"R8"+0,8*0,28*(3,0)</t>
  </si>
  <si>
    <t>"R9"+0,8*0,55*(11,5)</t>
  </si>
  <si>
    <t>"R10"+0,6*0,5*(3,0)</t>
  </si>
  <si>
    <t>"R11"+0,8*0,55*(7,0)+0,6*0,55*(0,9)</t>
  </si>
  <si>
    <t>"R12"+0,6*0,55*(2,6)</t>
  </si>
  <si>
    <t>"R13"+0,425*0,55*(1,5+1,6*3)</t>
  </si>
  <si>
    <t>240</t>
  </si>
  <si>
    <t>274351215</t>
  </si>
  <si>
    <t>Zřízení bednění stěn základových pasů</t>
  </si>
  <si>
    <t>-1590106261</t>
  </si>
  <si>
    <t>"R1"+2*0,5*(52,0+2*2,5)</t>
  </si>
  <si>
    <t>"R2"+2*0,55*(13,5)</t>
  </si>
  <si>
    <t>"R3"+2*0,55*(23,5)</t>
  </si>
  <si>
    <t>"R4"+2*0,55*(26,5+6,0)</t>
  </si>
  <si>
    <t>"R5"+2*0,55*(13,5+25,3+6,8+3,0+2,0+2,5+6,5)</t>
  </si>
  <si>
    <t>"R7"+2*0,28*(15,3)</t>
  </si>
  <si>
    <t>"R8"+2*0,28*(3,0)</t>
  </si>
  <si>
    <t>"R9"+2*0,55*(11,5)</t>
  </si>
  <si>
    <t>"R10"+2*0,5*(3,0)</t>
  </si>
  <si>
    <t>"R11"+2*0,55*(7,0)+2*0,55*(0,9)</t>
  </si>
  <si>
    <t>"R12"+2*0,55*(2,6)</t>
  </si>
  <si>
    <t>"R13"+2*0,55*(1,5+1,6*3)</t>
  </si>
  <si>
    <t>241</t>
  </si>
  <si>
    <t>274351216</t>
  </si>
  <si>
    <t>Odstranění bednění stěn základových pasů</t>
  </si>
  <si>
    <t>-1239627159</t>
  </si>
  <si>
    <t>491</t>
  </si>
  <si>
    <t>274351219</t>
  </si>
  <si>
    <t>Bednění prostupů</t>
  </si>
  <si>
    <t>2138326919</t>
  </si>
  <si>
    <t>236</t>
  </si>
  <si>
    <t>275321511</t>
  </si>
  <si>
    <t>Základové patky ze ŽB  tř. C 25/30 - XC2</t>
  </si>
  <si>
    <t>876588855</t>
  </si>
  <si>
    <t>"P1"+0,6*2,0*2,0*3</t>
  </si>
  <si>
    <t>"P2"+0,6*2,0*2,0*2</t>
  </si>
  <si>
    <t>"P3"+0,6*2,3*0,8</t>
  </si>
  <si>
    <t>"P4"+0,6*2,0*2,0</t>
  </si>
  <si>
    <t>237</t>
  </si>
  <si>
    <t>275351215</t>
  </si>
  <si>
    <t>Zřízení bednění stěn základových patek</t>
  </si>
  <si>
    <t>-1434700761</t>
  </si>
  <si>
    <t>"P1"+0,6*4*2,0*3</t>
  </si>
  <si>
    <t>"P2"+0,6*4*2,0*2</t>
  </si>
  <si>
    <t>"P3"+0,6*(2*2,3+2*0,8)</t>
  </si>
  <si>
    <t>"P4"+0,6*4*2,0</t>
  </si>
  <si>
    <t>238</t>
  </si>
  <si>
    <t>275351216</t>
  </si>
  <si>
    <t>Odstranění bednění stěn základových patek</t>
  </si>
  <si>
    <t>2072495077</t>
  </si>
  <si>
    <t>259</t>
  </si>
  <si>
    <t>275361821</t>
  </si>
  <si>
    <t>Výztuž základových patek a pasů betonářskou ocelí 10 505 (R)</t>
  </si>
  <si>
    <t>880910342</t>
  </si>
  <si>
    <t>425</t>
  </si>
  <si>
    <t>279113132</t>
  </si>
  <si>
    <t>Základová zeď tl do 200 mm z tvárnic ztraceného bednění včetně výplně z betonu tř. C 16/20</t>
  </si>
  <si>
    <t>634482898</t>
  </si>
  <si>
    <t>+2,5*1,5*2</t>
  </si>
  <si>
    <t>426</t>
  </si>
  <si>
    <t>279113133</t>
  </si>
  <si>
    <t>Základová zeď tl do 250 mm z tvárnic ztraceného bednění včetně výplně z betonu tř. C 16/20</t>
  </si>
  <si>
    <t>686379217</t>
  </si>
  <si>
    <t>+0,5*3,0</t>
  </si>
  <si>
    <t>427</t>
  </si>
  <si>
    <t>279113134</t>
  </si>
  <si>
    <t>Základová zeď tl do 300 mm z tvárnic ztraceného bednění včetně výplně z betonu tř. C 16/20</t>
  </si>
  <si>
    <t>1436689731</t>
  </si>
  <si>
    <t>311238130</t>
  </si>
  <si>
    <t xml:space="preserve">Zdivo nosné vnitřní zvukově izolační keramickéh tl 190 mm </t>
  </si>
  <si>
    <t>2082934699</t>
  </si>
  <si>
    <t>"1NP"</t>
  </si>
  <si>
    <t>+3,4*(7,2*2)</t>
  </si>
  <si>
    <t>311238341</t>
  </si>
  <si>
    <t>Zdivo nosné vnitřní z cihel broušených keramických tl 175 mm</t>
  </si>
  <si>
    <t>30982054</t>
  </si>
  <si>
    <t>"1PP"</t>
  </si>
  <si>
    <t>+3,4*(2,8)</t>
  </si>
  <si>
    <t>+3,4*(3,2+0,6)</t>
  </si>
  <si>
    <t>+3,4*(1,7+1,0+2,2)</t>
  </si>
  <si>
    <t>+3,4*1,1</t>
  </si>
  <si>
    <t>"2NP"</t>
  </si>
  <si>
    <t>+1,9*(0,7+1,6)</t>
  </si>
  <si>
    <t>311238343</t>
  </si>
  <si>
    <t>Zdivo nosné vnitřní z cihel broušených keramických tl 240 mm</t>
  </si>
  <si>
    <t>-1424369905</t>
  </si>
  <si>
    <t>"pod schody"</t>
  </si>
  <si>
    <t>+1,2*2,5+2,2*1,2</t>
  </si>
  <si>
    <t>251</t>
  </si>
  <si>
    <t>311321411</t>
  </si>
  <si>
    <t>Nosná zeď ze ŽB tř. C 25/30 - XC1 (ve styku se zeminou XC2)</t>
  </si>
  <si>
    <t>2034184699</t>
  </si>
  <si>
    <t>"MS0.1"+0,15*(45,41*3,37-1,05*1,4-3,5*1,4-3,5*2,92*4-2,5*2,92-2,0*2,92*3-1,05*2,92-2,16*2,92)</t>
  </si>
  <si>
    <t>"MS0.2"+0,25*(6,36*3,37)</t>
  </si>
  <si>
    <t>"MS0.3"+0,25*(15,1*3,37-0,6*0,6*2)</t>
  </si>
  <si>
    <t>"MS0.4"+0,25*(25,2*3,37)</t>
  </si>
  <si>
    <t>"MS0.5"+0,25*(26,2*3,37)</t>
  </si>
  <si>
    <t>"MS0.6"+0,25*(6,0*3,12+3,0*1,0)</t>
  </si>
  <si>
    <t>"MS0.7"+0,15*(15,0*4,2)</t>
  </si>
  <si>
    <t>"MS0.8"+0,20*(10,8*4,0)</t>
  </si>
  <si>
    <t>"MS0.9"+0,15*(2,85*2,18)</t>
  </si>
  <si>
    <t>"MS0.10"+0,15*(0,6*2,25+1,3*2,7-1,0*2,1)</t>
  </si>
  <si>
    <t>"MS0.11"+0,15*(7,24*3,3-0,87*2,35*3)</t>
  </si>
  <si>
    <t>"MS0.12"+0,15*(6,65*3,37-0,97*2,22)</t>
  </si>
  <si>
    <t>"MS0.13"+0,15*(2,05*3,37-1,2*2,37)</t>
  </si>
  <si>
    <t>"MS0.14"+0,15*(3,5*3,37-1,0*2,13)</t>
  </si>
  <si>
    <t>"MS0.15"+0,15*(22,25*3,37+3,25*3,12-0,66*0,45-0,5*0,35-0,97*2,35*3)</t>
  </si>
  <si>
    <t>"MS0.16"+0,20*(7,47*3,37-0,5*0,35)</t>
  </si>
  <si>
    <t>"MS0.17"+0,15*(3,51*3,13)</t>
  </si>
  <si>
    <t>"MS0.18"+0,15*(1,9*3,37+3,9*2,3-0,87*2,35*2)</t>
  </si>
  <si>
    <t>"MS0.19"+0,15*(3,42*3,37)</t>
  </si>
  <si>
    <t>"MS0.20"+0,15*(3,17*3,37)</t>
  </si>
  <si>
    <t>"MS1.1"+0,15*(51,24*3,4-1,59*1,59*5-1,02*1,02*2-2,77*2,77*2-2,0*2,3*9)</t>
  </si>
  <si>
    <t>"MS1.2"+0,15*(19,33*3,4-0,95*2,35-1,7*3,0-0,89*2,9*3)</t>
  </si>
  <si>
    <t>"MS1.3"+0,15*(5,58*3,4)</t>
  </si>
  <si>
    <t>"MS1.4"+0,15*(6,7*3,4-1,65*2,12-0,87*2,34)</t>
  </si>
  <si>
    <t>"MS1.5"+0,15*(5,3*2,9-1,93*1,4-0,9*2,42-1,4*0,45)</t>
  </si>
  <si>
    <t>"MS1.6"+0,15*(2,5*3,0+1,0*2,6-1,0)</t>
  </si>
  <si>
    <t>"MS1.7"+0,25*(4,3*2,05+3,7*2,4+1,7*2,05)</t>
  </si>
  <si>
    <t>"MS1.8"+0,25*(4,1*3,7)</t>
  </si>
  <si>
    <t>"MS1.9 - viz opěrky"</t>
  </si>
  <si>
    <t>"MS1.10"+0,25*(10,84*3,42)</t>
  </si>
  <si>
    <t>"MS1.11"+0,15*(2,35*3,4-2,2*2,33)</t>
  </si>
  <si>
    <t>"MS1.12"+0,15*(24,3*3,4-1,66*1,8-3,0*2,9-1,0*2,9-1,05*2,9*2)</t>
  </si>
  <si>
    <t>"MS1.13"+0,15*(11,13*3,4)</t>
  </si>
  <si>
    <t>"MS1.14"+0,15*(14,79*3,4-0,53*0,35-0,35*0,5)</t>
  </si>
  <si>
    <t>"MS1.15"+0,15*(26,35*3,4-0,97*2,33*3)</t>
  </si>
  <si>
    <t>"MS1.16"+0,15*(3,5*3,72)</t>
  </si>
  <si>
    <t>"MS2.1"+0,15*(13,2*2,3-0,9*0,6-0,9*0,8-0,9*1,1)</t>
  </si>
  <si>
    <t>"MS2.2"+0,15*(9,6*4,9-1,55*2,92-2,0*3,8)</t>
  </si>
  <si>
    <t>"MS2.3"+0,15*(5,55*2,9)</t>
  </si>
  <si>
    <t>"MS2.4"+0,15*(8,6*2,1-3,64*1,05-3,64*1,4)</t>
  </si>
  <si>
    <t>"MS2.5"+0,20*(1,8*1,6)</t>
  </si>
  <si>
    <t>"MS2.6"+0,20*(2,4*1,4)</t>
  </si>
  <si>
    <t>"atiky"</t>
  </si>
  <si>
    <t>+0,15*1,07*(11,7)</t>
  </si>
  <si>
    <t>+0,15*0,835*(51,2+11,2+23,5+5,0+8,0)</t>
  </si>
  <si>
    <t>+0,15*0,55*(10,8)</t>
  </si>
  <si>
    <t>+0,20*0,935*(20,5+20,8+4,3)</t>
  </si>
  <si>
    <t>+0,20*1,3*(4,8)</t>
  </si>
  <si>
    <t>"světlíky"</t>
  </si>
  <si>
    <t>+0,15*0,61*(5,3*5+4,0*2)</t>
  </si>
  <si>
    <t>+0,15*0,96*(5,3*2)</t>
  </si>
  <si>
    <t>+0,15*1,48*(4,0*1)</t>
  </si>
  <si>
    <t>118</t>
  </si>
  <si>
    <t>311351105</t>
  </si>
  <si>
    <t>Zřízení oboustranného bednění zdí nosných</t>
  </si>
  <si>
    <t>1792520571</t>
  </si>
  <si>
    <t>"MS0.1"+2*(45,41*3,37-1,05*1,4-3,5*1,4-3,5*2,92*4-2,5*2,92-2,0*2,92*3-1,05*2,92-2,16*2,92)</t>
  </si>
  <si>
    <t>"MS0.2"+2*(6,36*3,37)</t>
  </si>
  <si>
    <t>"MS0.3"+2*(15,1*3,37-0,6*0,6*2)</t>
  </si>
  <si>
    <t>"MS0.4"+2*(25,2*3,37)</t>
  </si>
  <si>
    <t>"MS0.5"+2*(26,2*3,37)</t>
  </si>
  <si>
    <t>"MS0.6"+2*(6,0*3,12+3,0*1,0)</t>
  </si>
  <si>
    <t>"MS0.7"+2*(15,0*4,2)</t>
  </si>
  <si>
    <t>"MS0.8"+2*(10,8*4,0)</t>
  </si>
  <si>
    <t>"MS0.9"+2*(2,85*2,18)</t>
  </si>
  <si>
    <t>"MS0.10"+2*(0,6*2,25+1,3*2,7-1,0*2,1)</t>
  </si>
  <si>
    <t>"MS0.11"+2*(7,24*3,3-0,87*2,35*3)</t>
  </si>
  <si>
    <t>"MS0.12"+2*(6,65*3,37-0,97*2,22)</t>
  </si>
  <si>
    <t>"MS0.13"+2*(2,05*3,37-1,2*2,37)</t>
  </si>
  <si>
    <t>"MS0.14"+2*(3,5*3,37-1,0*2,13)</t>
  </si>
  <si>
    <t>"MS0.15"+2*(22,25*3,37+3,25*3,12-0,66*0,45-0,5*0,35-0,97*2,35*3)</t>
  </si>
  <si>
    <t>"MS0.16"+2*(7,47*3,37-0,5*0,35)</t>
  </si>
  <si>
    <t>"MS0.17"+2*(3,51*3,13)</t>
  </si>
  <si>
    <t>"MS0.18"+2*(1,9*3,37+3,9*2,3-0,87*2,35*2)</t>
  </si>
  <si>
    <t>"MS0.19"+2*(3,42*3,37)</t>
  </si>
  <si>
    <t>"MS0.20"+2*(3,17*3,37)</t>
  </si>
  <si>
    <t>"MS1.1"+2*(51,24*3,4-1,59*1,59*5-1,02*1,02*2-2,77*2,77*2-2,0*2,3*9)</t>
  </si>
  <si>
    <t>"MS1.2"+2*(19,33*3,4-0,95*2,35-1,7*3,0-0,89*2,9*3)</t>
  </si>
  <si>
    <t>"MS1.3"+2*(5,58*3,4)</t>
  </si>
  <si>
    <t>"MS1.4"+2*(6,7*3,4-1,65*2,12-0,87*2,34)</t>
  </si>
  <si>
    <t>"MS1.5"+2*(5,3*2,9-1,93*1,4-0,9*2,42-1,4*0,45)</t>
  </si>
  <si>
    <t>"MS1.6"+2*(2,5*3,0+1,0*2,6-1,0)</t>
  </si>
  <si>
    <t>"MS1.7"+2*(4,3*2,05+3,7*2,4+1,7*2,05)</t>
  </si>
  <si>
    <t>"MS1.8"+2*(4,1*3,7)</t>
  </si>
  <si>
    <t>"MS1.10"+2*(10,84*3,42)</t>
  </si>
  <si>
    <t>"MS1.11"+2*(2,35*3,4-2,2*2,33)</t>
  </si>
  <si>
    <t>"MS1.12"+2*(24,3*3,4-1,66*1,8-3,0*2,9-1,0*2,9-1,05*2,9*2)</t>
  </si>
  <si>
    <t>"MS1.13"+2*(11,13*3,4)</t>
  </si>
  <si>
    <t>"MS1.14"+2*(14,79*3,4-0,53*0,35-0,35*0,5)</t>
  </si>
  <si>
    <t>"MS1.15"+2*(26,35*3,4-0,97*2,33*3)</t>
  </si>
  <si>
    <t>"MS1.16"+2*(3,5*3,72)</t>
  </si>
  <si>
    <t>"MS2.1"+2*(13,2*2,3-0,9*0,6-0,9*0,8-0,9*1,1)</t>
  </si>
  <si>
    <t>"MS2.2"+2*(9,6*4,9-1,55*2,92-2,0*3,8)</t>
  </si>
  <si>
    <t>"MS2.3"+2*(5,55*2,9)</t>
  </si>
  <si>
    <t>"MS2.4"+2*(8,6*2,1-3,64*1,05-3,64*1,4)</t>
  </si>
  <si>
    <t>"MS2.5"+2*(1,8*1,6)</t>
  </si>
  <si>
    <t>"MS2.6"+2*(2,4*1,4)</t>
  </si>
  <si>
    <t>"ostění"</t>
  </si>
  <si>
    <t>"MS0.1"+0,15*(1,5+3,5*5+2,5+2,0*3+1,05+2,17+1,4*4+2,92*20)</t>
  </si>
  <si>
    <t>"MS0.3"+0,25*(0,6*6)</t>
  </si>
  <si>
    <t>"MS0.6"+0,25*(2,65+2*0,9)</t>
  </si>
  <si>
    <t>"MS0.10"+0,15*(1,0+2*2,32)</t>
  </si>
  <si>
    <t>"MS0.11"+0,15*(0,87*3+2,36*6+0,75+0,35*2+3,4+2*3,2)</t>
  </si>
  <si>
    <t>"MS0.12"+0,15*(0,97+2*2,23)</t>
  </si>
  <si>
    <t>"MS0.13"+0,15*(1,2+2*2,37)</t>
  </si>
  <si>
    <t>"MS0.15"+0,15*(0,97*3+2,36*6+0,66+2*0,45+0,5+2*0,35)</t>
  </si>
  <si>
    <t>"MS0.16"+0,20*(0,5+2*0,35)</t>
  </si>
  <si>
    <t>"MS0.18"+0,15*(0,87*2+2,36*4)</t>
  </si>
  <si>
    <t>"MS1.1"+0,15*(1,6*3*5+1,0*3*2+2,77*3*2+2,0*9+2,3*18)</t>
  </si>
  <si>
    <t>"MS1.2"+0,15*(0,95+2,35*2+1,7+3,0*2+2,9*6)</t>
  </si>
  <si>
    <t>"MS1.4"+0,15*(1,65+2,13*2+0,87+2,34*2)</t>
  </si>
  <si>
    <t>"MS1.5"+0,15*(2,83+2,42*2)</t>
  </si>
  <si>
    <t>"MS1.6"+0,15*(0,64*5)</t>
  </si>
  <si>
    <t>"MS1.11"+0,15*(2,2+2,34*2)</t>
  </si>
  <si>
    <t>"MS1.12"+0,15*(1,67+1,8*2+3,0+1,0+1,05*2+2,9*8)</t>
  </si>
  <si>
    <t>"MS1.14"+0,15*(0,53+0,35*2+0,35+0,5*2)</t>
  </si>
  <si>
    <t>"MS1.15"+0,15*(0,5*2+0,35*4+0,97*3+2,34*6)</t>
  </si>
  <si>
    <t>"MS2.1"+0,15*(0,9*3+0,5+0,7+0,8+0,9+1,1+1,2)</t>
  </si>
  <si>
    <t>"MS2.2"+0,15*(1,56+2,92*2+2,0+3,82*2)</t>
  </si>
  <si>
    <t>"MS2.4"+0,15*(3,64*2+0,9+1,3+1,2+1,6)</t>
  </si>
  <si>
    <t>+2*1,07*(11,7)</t>
  </si>
  <si>
    <t>+2*0,835*(51,2+11,2+23,5+5,0+8,0)</t>
  </si>
  <si>
    <t>+2*0,55*(10,8)</t>
  </si>
  <si>
    <t>+2*0,935*(20,5+20,8+4,3)</t>
  </si>
  <si>
    <t>+2*1,3*(4,8)</t>
  </si>
  <si>
    <t>+2*0,61*(5,3*5+4,0*2)</t>
  </si>
  <si>
    <t>+2*0,96*(5,3*2)</t>
  </si>
  <si>
    <t>+2*1,48*(4,0*1)</t>
  </si>
  <si>
    <t>119</t>
  </si>
  <si>
    <t>311351106</t>
  </si>
  <si>
    <t>Odstranění oboustranného bednění zdí nosných</t>
  </si>
  <si>
    <t>1460117635</t>
  </si>
  <si>
    <t>269</t>
  </si>
  <si>
    <t>3113512</t>
  </si>
  <si>
    <t>Příplatek na bednění kruhové</t>
  </si>
  <si>
    <t>-1026640622</t>
  </si>
  <si>
    <t>120</t>
  </si>
  <si>
    <t>311361821</t>
  </si>
  <si>
    <t>Výztuž nosných zdí betonářskou ocelí 10 505</t>
  </si>
  <si>
    <t>968714137</t>
  </si>
  <si>
    <t>"MS0.1"+2,5424</t>
  </si>
  <si>
    <t>"MS0.2"+2,1509</t>
  </si>
  <si>
    <t>"MS0.3"+2,3169</t>
  </si>
  <si>
    <t>"MS0.4"+0,465</t>
  </si>
  <si>
    <t>"MS0.5"+0,4923</t>
  </si>
  <si>
    <t>"MS0.6"+0,5164</t>
  </si>
  <si>
    <t>"MS0.7"+0,8143</t>
  </si>
  <si>
    <t>"MS0.8"+0,6817</t>
  </si>
  <si>
    <t>"MS0.9"+0,2898</t>
  </si>
  <si>
    <t>"MS0.10"+0,043</t>
  </si>
  <si>
    <t>"MS0.11"+0,4622</t>
  </si>
  <si>
    <t>"MS0.12"+2,1822</t>
  </si>
  <si>
    <t>"MS0.13"+2,063</t>
  </si>
  <si>
    <t>"MS0.14"+0,1604</t>
  </si>
  <si>
    <t>"MS0.15"+1,0668</t>
  </si>
  <si>
    <t>"MS0.16"+2,1889</t>
  </si>
  <si>
    <t>"MS0.17"+0,3529</t>
  </si>
  <si>
    <t>"MS0.18"+0,3757</t>
  </si>
  <si>
    <t>"MS0.19"+0,3498</t>
  </si>
  <si>
    <t>"MS0.20"+0,3387</t>
  </si>
  <si>
    <t>"MS1.1"+2,9361</t>
  </si>
  <si>
    <t>"MS1.2"+0,9913</t>
  </si>
  <si>
    <t>"MS1.3"+0,2327</t>
  </si>
  <si>
    <t>"MS1.4"+0,2281</t>
  </si>
  <si>
    <t>"MS1.5"+0,131</t>
  </si>
  <si>
    <t>"MS1.6"+0,11</t>
  </si>
  <si>
    <t>"MS1.7"+0,221</t>
  </si>
  <si>
    <t>"MS1.8"+0,2823</t>
  </si>
  <si>
    <t>"MS1.10"+0,5877</t>
  </si>
  <si>
    <t>"MS1.11"+0,0954</t>
  </si>
  <si>
    <t>"MS1.12"+1,045</t>
  </si>
  <si>
    <t>"MS1.13"+0,561</t>
  </si>
  <si>
    <t>"MS1.14"+0,6478</t>
  </si>
  <si>
    <t>"MS1.15"+1,1178</t>
  </si>
  <si>
    <t>"MS1.16"+0,275</t>
  </si>
  <si>
    <t>"MS2.1"+0,4132</t>
  </si>
  <si>
    <t>"MS2.2"+0,4439</t>
  </si>
  <si>
    <t>"MS2.3"+0,1824</t>
  </si>
  <si>
    <t>"MS2.4"+0,089</t>
  </si>
  <si>
    <t>"MS2.5"+0,022</t>
  </si>
  <si>
    <t>"MS2.6"+0,012</t>
  </si>
  <si>
    <t>317168112</t>
  </si>
  <si>
    <t>Překlad keramický plochý š 11,5 cm dl 125 cm</t>
  </si>
  <si>
    <t>-626546130</t>
  </si>
  <si>
    <t>317168113</t>
  </si>
  <si>
    <t>Překlad keramický plochý š 11,5 cm dl 150 cm</t>
  </si>
  <si>
    <t>1059790349</t>
  </si>
  <si>
    <t>317168116</t>
  </si>
  <si>
    <t>Překlad keramický plochý š 11,5 cm dl 225 cm</t>
  </si>
  <si>
    <t>-133026725</t>
  </si>
  <si>
    <t>317168117</t>
  </si>
  <si>
    <t>Překlad keramický plochý š 11,5 cm dl 250 cm</t>
  </si>
  <si>
    <t>144883201</t>
  </si>
  <si>
    <t>317168122</t>
  </si>
  <si>
    <t>Překlad keramický plochý š 14,5 cm dl 125 cm</t>
  </si>
  <si>
    <t>-2129067492</t>
  </si>
  <si>
    <t>252</t>
  </si>
  <si>
    <t>330321410</t>
  </si>
  <si>
    <t>Sloupy nebo pilíře ze ŽB tř. C 25/30 - XC 1</t>
  </si>
  <si>
    <t>-2062223889</t>
  </si>
  <si>
    <t>"S.01"+0,53*0,40*4,1*3</t>
  </si>
  <si>
    <t>"S.02"+0,40*0,40*3,6*2</t>
  </si>
  <si>
    <t>"S.03"+1,45*0,30*3,9*1</t>
  </si>
  <si>
    <t>"S.04"+1,15*0,30*3,9*1</t>
  </si>
  <si>
    <t>"S1.1"+0,53*0,40*3,57*3</t>
  </si>
  <si>
    <t>"S1.2"+0,40*0,40*3,57*2</t>
  </si>
  <si>
    <t>"S1.3"+1,45*0,30*3,57*1</t>
  </si>
  <si>
    <t>"S1.3"+1,15*0,30*3,57*1</t>
  </si>
  <si>
    <t>253</t>
  </si>
  <si>
    <t>331351101</t>
  </si>
  <si>
    <t>Zřízení bednění sloupů čtyřúhelníkových v do 4 m</t>
  </si>
  <si>
    <t>-969109184</t>
  </si>
  <si>
    <t>"S.01"+(2*0,53+2*0,40)*4,1*3</t>
  </si>
  <si>
    <t>"S.02"+4*0,40*3,6*2</t>
  </si>
  <si>
    <t>"S.03"+(2*1,45+2*0,30)*3,9*1</t>
  </si>
  <si>
    <t>"S.04"+(2*1,15+2*0,30)*3,9*1</t>
  </si>
  <si>
    <t>"S1.1"+(2*0,53+2*0,40)*3,57*3</t>
  </si>
  <si>
    <t>"S1.2"+4*0,40*3,57*2</t>
  </si>
  <si>
    <t>"S1.3"+(2*1,45+2*0,30)*3,57*1</t>
  </si>
  <si>
    <t>"S1.3"+(2*1,15+2*0,30)*3,57*1</t>
  </si>
  <si>
    <t>254</t>
  </si>
  <si>
    <t>331351102</t>
  </si>
  <si>
    <t>Odstranění bednění sloupů čtyřúhelníkových v do 4 m</t>
  </si>
  <si>
    <t>-1222309677</t>
  </si>
  <si>
    <t>256</t>
  </si>
  <si>
    <t>331361821</t>
  </si>
  <si>
    <t>Výztuž sloupů hranatých betonářskou ocelí 10 505</t>
  </si>
  <si>
    <t>-600003232</t>
  </si>
  <si>
    <t>"S.01"+3*0,0814</t>
  </si>
  <si>
    <t>"S.02"+2*0,1065</t>
  </si>
  <si>
    <t>"S.03,04"+1*0,241</t>
  </si>
  <si>
    <t>"S1.1"+3*0,0498</t>
  </si>
  <si>
    <t>"S1.2"+2*0,04</t>
  </si>
  <si>
    <t>"S1.3,4"+0,1225</t>
  </si>
  <si>
    <t>342248341</t>
  </si>
  <si>
    <t>Příčky z cihel broušených keramických tl 115 mm</t>
  </si>
  <si>
    <t>244801466</t>
  </si>
  <si>
    <t>+3,4*(6,0+4,6+2,6+1,4+1,0+5,9+4,6+0,7)-0,9*2,1*4</t>
  </si>
  <si>
    <t>+3,4*(6,9+1,8+6,5+2,4+1,8)-0,9*2,1-1,1*2,15</t>
  </si>
  <si>
    <t>+3,4*(3,1*5+3,1+1,0+1,7+1,6+3,9)-0,7*2,1-1,1*2,15-2,0*2,1</t>
  </si>
  <si>
    <t>+3,4*(3,1+1,6)-0,9*2,1</t>
  </si>
  <si>
    <t>+3,4*(6,8+4,5+3,9+3,5+3,4+7,6+2,3+2*3,1+1,8)-0,8*2,1*2-0,7*2,1-2,2*2,2</t>
  </si>
  <si>
    <t>+3,4*(3,2+1,6+2*2,4+1,7)-0,7*2,1</t>
  </si>
  <si>
    <t>+3,4*(3,4+3,1+0,2+3,4+0,5)-0,8*2,1*2-0,9*2,1</t>
  </si>
  <si>
    <t>+3,4*(2*6,8+1,0+3,1+6,0+1,0+4,5+0,7+4,0)-0,7*2,1-0,8*2,7-4,0*2,6*2</t>
  </si>
  <si>
    <t>+3,4*(4,2+2,5)-2,9*3,2</t>
  </si>
  <si>
    <t>+3,4*(3,3+0,3+2*0,6+0,8+2*6,9+3,0+2*1,0+5,9+5,4+3*1,4+1,4+3,8+0,2)-0,8*2,1*2-0,7*2,1-0,8*2,7-3,9*2,6*2</t>
  </si>
  <si>
    <t>+3,4*(1,1+0,7)</t>
  </si>
  <si>
    <t>+3,4*(4,9+4,5+3*2,3+4,0+2*3,5+3,7+6,1+1,8+3,8)-0,8*2,1*5</t>
  </si>
  <si>
    <t>+3,4*(4,4)-0,8*2,1</t>
  </si>
  <si>
    <t>+2,9*(2*1,7+1,9+1,3+0,8)</t>
  </si>
  <si>
    <t>342248342</t>
  </si>
  <si>
    <t xml:space="preserve">Příčky z cihel broušených keramických tl 140 mm </t>
  </si>
  <si>
    <t>909530337</t>
  </si>
  <si>
    <t>+3,4*1,5-0,8*2,1</t>
  </si>
  <si>
    <t>+3,4*(7,0)</t>
  </si>
  <si>
    <t>396</t>
  </si>
  <si>
    <t>346272111</t>
  </si>
  <si>
    <t>Přizdívky tl 50 mm z pórobetonových přesných příčkovek objemové hmotnosti 500 kg/m3</t>
  </si>
  <si>
    <t>1873408531</t>
  </si>
  <si>
    <t>"1NP"+3,2*1,5</t>
  </si>
  <si>
    <t>346272112</t>
  </si>
  <si>
    <t>Přizdívky tl 75 mm z pórobetonových přesných příčkovek objemové hmotnosti 500 kg/m3</t>
  </si>
  <si>
    <t>901507242</t>
  </si>
  <si>
    <t>"1PP"+1,2*1,6</t>
  </si>
  <si>
    <t>260</t>
  </si>
  <si>
    <t>411321414</t>
  </si>
  <si>
    <t>Stropy deskové ze ŽB tř. C 25/30 - XC1  (ve styku se zeminou XC2)</t>
  </si>
  <si>
    <t>2119070379</t>
  </si>
  <si>
    <t>"D1"+0,25*(26,5*13,2+25,0*15,1-6,0*2,5-1,6*1,2-4,9*1,1-1,6*1,7)</t>
  </si>
  <si>
    <t>"krček"+0,20*(3,5*11,0+3,0*14,5)</t>
  </si>
  <si>
    <t>+0,20*(1,7*7,8)</t>
  </si>
  <si>
    <t>"D2.1"+0,15*(3,7*4,0)</t>
  </si>
  <si>
    <t>"D2"+0,3*(23,0*13,0+18,6*19,6+9,5*16,5-1,65*1,8-0,38*7-0,2*3)</t>
  </si>
  <si>
    <t>"D3"+0,22*(10,0*2,0+7,5*8,8)</t>
  </si>
  <si>
    <t>"výtah"+0,15*(2,0*3,0)</t>
  </si>
  <si>
    <t>261</t>
  </si>
  <si>
    <t>411351101</t>
  </si>
  <si>
    <t>Zřízení bednění stropů deskových</t>
  </si>
  <si>
    <t>-647598492</t>
  </si>
  <si>
    <t>"D1"+(26,5*13,2+25,0*15,1-6,0*2,5-1,6*1,2-4,9*1,1-1,6*1,7)</t>
  </si>
  <si>
    <t>"krček"+(3,5*11,0+3,0*14,5)</t>
  </si>
  <si>
    <t>+(1,7*7,8)</t>
  </si>
  <si>
    <t>"D2.1"+(3,7*4,0)</t>
  </si>
  <si>
    <t>"D2"+(23,0*13,0+18,6*19,6+9,5*16,5-1,65*1,8-0,38*7-0,2*3)</t>
  </si>
  <si>
    <t>"D3"+(10,0*2,0+7,5*8,8)</t>
  </si>
  <si>
    <t>"výtah"+(2,0*3,0)</t>
  </si>
  <si>
    <t>262</t>
  </si>
  <si>
    <t>411351102</t>
  </si>
  <si>
    <t>Odstranění bednění stropů deskových</t>
  </si>
  <si>
    <t>-882116249</t>
  </si>
  <si>
    <t>263</t>
  </si>
  <si>
    <t>411354175</t>
  </si>
  <si>
    <t>Zřízení podpěrné konstrukce stropů v do 4 m pro zatížení do 20 kPa</t>
  </si>
  <si>
    <t>718242948</t>
  </si>
  <si>
    <t>264</t>
  </si>
  <si>
    <t>411354176</t>
  </si>
  <si>
    <t>Odstranění podpěrné konstrukce stropů v do 4 m pro zatížení do 20 kPa</t>
  </si>
  <si>
    <t>191291562</t>
  </si>
  <si>
    <t>266</t>
  </si>
  <si>
    <t>4113542</t>
  </si>
  <si>
    <t>Příplatek na pohledový beton</t>
  </si>
  <si>
    <t>1046959205</t>
  </si>
  <si>
    <t>"1PP"+768,97-7,02-17,34-2,72</t>
  </si>
  <si>
    <t>"1NP"+791,31-10,57</t>
  </si>
  <si>
    <t>265</t>
  </si>
  <si>
    <t>411361821</t>
  </si>
  <si>
    <t>Výztuž stropů betonářskou ocelí 10 505</t>
  </si>
  <si>
    <t>1556925862</t>
  </si>
  <si>
    <t>"1NP"+19,572+12,381+7,698</t>
  </si>
  <si>
    <t>"2NP"+1,588</t>
  </si>
  <si>
    <t>"rampa výtahu a D2.1"+0,697</t>
  </si>
  <si>
    <t>493</t>
  </si>
  <si>
    <t>411362021</t>
  </si>
  <si>
    <t>Výztuž stropů svařovanými sítěmi Kari</t>
  </si>
  <si>
    <t>1953745734</t>
  </si>
  <si>
    <t>"deska 1NP"+2,272</t>
  </si>
  <si>
    <t>"deska 2NP"+1,539</t>
  </si>
  <si>
    <t>"rampa výtahu a D2.1"+0,1561</t>
  </si>
  <si>
    <t>242</t>
  </si>
  <si>
    <t>430321414</t>
  </si>
  <si>
    <t>Schodišťová konstrukce a rampa ze ŽB tř. C 25/30 - XC 1</t>
  </si>
  <si>
    <t>586055100</t>
  </si>
  <si>
    <t>"SCH.01"</t>
  </si>
  <si>
    <t>+0,2*(2,0*2,3+1,0*2,5+5,0*2,9)</t>
  </si>
  <si>
    <t>"SCH.02"</t>
  </si>
  <si>
    <t>+0,16*1,1*(4,8+1,0+2,4)</t>
  </si>
  <si>
    <t>"SCH1.1"</t>
  </si>
  <si>
    <t>+0,16*2,83*(2,8+1,0+3,0)</t>
  </si>
  <si>
    <t>257</t>
  </si>
  <si>
    <t>430361821</t>
  </si>
  <si>
    <t>Výztuž schodišťové konstrukce a rampy betonářskou ocelí 10 505</t>
  </si>
  <si>
    <t>-1479208009</t>
  </si>
  <si>
    <t>"SCH0.1"+0,4968</t>
  </si>
  <si>
    <t>"SCH0.2"+0,2406</t>
  </si>
  <si>
    <t>"SCH1.1"+0,3528</t>
  </si>
  <si>
    <t>258</t>
  </si>
  <si>
    <t>430362021</t>
  </si>
  <si>
    <t>Výztuž schodišťové konstrukce a rampy svařovanými sítěmi Kari</t>
  </si>
  <si>
    <t>1024868202</t>
  </si>
  <si>
    <t>"SCH0.1"+0,1557</t>
  </si>
  <si>
    <t>"SCH0.2"+0,0845</t>
  </si>
  <si>
    <t>"SCH1.1"+0,1172</t>
  </si>
  <si>
    <t>243</t>
  </si>
  <si>
    <t>431351121</t>
  </si>
  <si>
    <t>Zřízení bednění podest schodišť a ramp přímočarých v do 4 m</t>
  </si>
  <si>
    <t>1343704099</t>
  </si>
  <si>
    <t>+(2,0*2,3+1,0*2,5+5,0*2,9)</t>
  </si>
  <si>
    <t>+1,1*(4,8+1,0+2,4)</t>
  </si>
  <si>
    <t>+2,83*(2,8+1,0+3,0)</t>
  </si>
  <si>
    <t>244</t>
  </si>
  <si>
    <t>431351122</t>
  </si>
  <si>
    <t>Odstranění bednění podest schodišť a ramp přímočarých v do 4 m</t>
  </si>
  <si>
    <t>1598219699</t>
  </si>
  <si>
    <t>270</t>
  </si>
  <si>
    <t>43431112</t>
  </si>
  <si>
    <t>Schodišťové stupně na desku z betonu tř. C 25/30</t>
  </si>
  <si>
    <t>-1557502304</t>
  </si>
  <si>
    <t>+3,63*4</t>
  </si>
  <si>
    <t>"SCH.01"+(6*2,3+15*2,9)</t>
  </si>
  <si>
    <t>"SCH.02"+(21*1,1)</t>
  </si>
  <si>
    <t>"SCH1.1"+(18*2,83)</t>
  </si>
  <si>
    <t>245</t>
  </si>
  <si>
    <t>434351141</t>
  </si>
  <si>
    <t>Zřízení bednění stupňů přímočarých schodišť</t>
  </si>
  <si>
    <t>-198559422</t>
  </si>
  <si>
    <t>145,86*0,5</t>
  </si>
  <si>
    <t>246</t>
  </si>
  <si>
    <t>434351142</t>
  </si>
  <si>
    <t>Odstranění bednění stupňů přímočarých schodišť</t>
  </si>
  <si>
    <t>-339529787</t>
  </si>
  <si>
    <t>274</t>
  </si>
  <si>
    <t>56467111</t>
  </si>
  <si>
    <t>Podklad z kameniva drceného vel. 8-16 mm tl 172-322 mm</t>
  </si>
  <si>
    <t>-1713117436</t>
  </si>
  <si>
    <t>"ST 6 "+73,25</t>
  </si>
  <si>
    <t>468</t>
  </si>
  <si>
    <t>612181001</t>
  </si>
  <si>
    <t>Sádrová stěrka tl.do 3 mm vnitřních stěn</t>
  </si>
  <si>
    <t>-2080796116</t>
  </si>
  <si>
    <t>612321111</t>
  </si>
  <si>
    <t>Vápenocementová omítka hrubá jednovrstvá zatřená vnitřních stěn nanášená ručně - pod obklady</t>
  </si>
  <si>
    <t>-451200928</t>
  </si>
  <si>
    <t>"002"+(2,9+2*2,4)*3,15-0,7*2,1</t>
  </si>
  <si>
    <t>"003"+(2*1,6+1,65)*3,15-0,7*2,1</t>
  </si>
  <si>
    <t>"004"+(2*3,2+3,6-1,5)*3,15</t>
  </si>
  <si>
    <t>"011"+3,15*4,6</t>
  </si>
  <si>
    <t>"012"+(6,3+2*9,1++2*0,5-7,3-1,7)*3,15-0,9*2,1</t>
  </si>
  <si>
    <t>"015"+(2*4,6+3,0+2*1,2)*2,1-0,9*2,1*2</t>
  </si>
  <si>
    <t>"018"+(3,1)*2,1</t>
  </si>
  <si>
    <t>"019"+(2*3,1+2*1,95)*2,1</t>
  </si>
  <si>
    <t>"020"+(2*1,6+2*1,0)*2,1-0,7*2,1</t>
  </si>
  <si>
    <t>"021"+(2*2,9+3,0-1,5-1,9)*2,1-0,7*2,1-0,8*2,1</t>
  </si>
  <si>
    <t>"022"+(4,4+2*3,1+2*0,3-1,6)*3,15-1,1*2,15</t>
  </si>
  <si>
    <t>"024-025"+(3*4,0+3,8-1,6)*3,15-0,8*2,1</t>
  </si>
  <si>
    <t>"026"+(2*3,0+1,65+1,4)*3,15-0,7*2,1</t>
  </si>
  <si>
    <t>"027"+(2*3,0+2*1,7)*3,15-0,7*2,1-0,8*2,1</t>
  </si>
  <si>
    <t>"028"+(1,8)*2,1</t>
  </si>
  <si>
    <t>"107"+(2*1,0+2,0)*3,2-0,7*2,1</t>
  </si>
  <si>
    <t>"108"+(2*7,3+2*2,9+2*0,4-1,3)*3,2-0,7*2,1-0,8*2,7-4,0*2,6</t>
  </si>
  <si>
    <t>"110"+3,2*(2,8+3,2)</t>
  </si>
  <si>
    <t>"113"+3,2*(1,0+2*0,2)</t>
  </si>
  <si>
    <t>"114"+(2*1,8+2*1,2-0,7)*3,2-0,8*2,1</t>
  </si>
  <si>
    <t>"115"+(2*1,6+2*1,2)*3,2-0,8*2,1</t>
  </si>
  <si>
    <t>"116"+(2*7,4+2*2,9-1,3)*3,2-0,7*2,1-0,8*2,7-3,9*2,6</t>
  </si>
  <si>
    <t>"117"+(2*1,0+2,0)*3,2-0,7*2,1</t>
  </si>
  <si>
    <t>"120"+(2*2,1+2*1,1)*3,2-0,8*2,1</t>
  </si>
  <si>
    <t>"121"+(2*3,6+2,0+1,4)*3,2-0,8*2,1</t>
  </si>
  <si>
    <t>"122"+(2*1,6+2*2,2)*3,2-0,8*2,1*2</t>
  </si>
  <si>
    <t>"123"+(2*1,6+2*2,2)*3,2-0,8*2,1*2</t>
  </si>
  <si>
    <t>"124"+(3,8+3,5+2,9-1,7)*3,2-0,8*2,1</t>
  </si>
  <si>
    <t>"202"+2,1*(0,7+1,2+1,6+1,6)</t>
  </si>
  <si>
    <t>467</t>
  </si>
  <si>
    <t>612321121</t>
  </si>
  <si>
    <t>Vápenocementová omítka hladká jednovrstvá vnitřních stěn nanášená ručně</t>
  </si>
  <si>
    <t>-318679647</t>
  </si>
  <si>
    <t>"001"+3,0*(2*2,5+2,7)+3,3*(2*9,0)+3,6*(3,4+2,65)+2,8*(2*3,5)+3,15*(19,5+8,2+2,5+11,0)+2,4*(2*2,5+2,2)</t>
  </si>
  <si>
    <t>-1,7*2,6-2,65*0,9-0,9*2,1*3-2,1*2,1-0,8*2,1*4</t>
  </si>
  <si>
    <t>+0,25*(1,7+2*2,6+2,65+2*0,9)</t>
  </si>
  <si>
    <t>"005"+3,15*(2*1,5+2*1,2)</t>
  </si>
  <si>
    <t>-0,8*2,1</t>
  </si>
  <si>
    <t>"006"+2,0*2,6+3,1*(3,2+0,5)+2,6*(2*2,5)</t>
  </si>
  <si>
    <t>-0,9*2,0</t>
  </si>
  <si>
    <t>"007-009"+3,15*(2*21,8+2*7,2-3,5-1,4)-0,4*(2,5*2)</t>
  </si>
  <si>
    <t>-0,9*2,1*3-0,8*2,1*3-2,0*2,7*2-3,5*2,7*2-2,2*2,7</t>
  </si>
  <si>
    <t>+0,15*(2*2,0+2*3,5+2,2+2,7*10)</t>
  </si>
  <si>
    <t>"010"+3,15*(2*1,5+2*4,4-1,4)</t>
  </si>
  <si>
    <t>-0,9*2,1-0,9*2,7</t>
  </si>
  <si>
    <t>+0,15*(1,05+2*2,7)</t>
  </si>
  <si>
    <t>"011"+3,15*(14,7+1,4+1,65+5,0+0,5+0,4*6+0,54)+2,75*(0,5+3,2+5,0+4,0+6,5+3,3+6,0+1,9+0,4*4)</t>
  </si>
  <si>
    <t>-2,2*2,2-2,0*2,2-1,7*3,15-1,0*2,1-0,9*2,1-3,5*2,7*2-2,5*2,7-2,0*2,7</t>
  </si>
  <si>
    <t>+0,15*(2*3,5+2,5+2,0+2,7*8)</t>
  </si>
  <si>
    <t>"013"+3,15*(2*5,9+2*3,0)</t>
  </si>
  <si>
    <t>-0,9*2,1</t>
  </si>
  <si>
    <t>"014"+3,15*(2*2,5+2,7)</t>
  </si>
  <si>
    <t>"015"+1,05*(2*4,6+2*3,0+2*1,2)</t>
  </si>
  <si>
    <t>"016"+3,15*(2*12,3+2*9,5+2*1,1)</t>
  </si>
  <si>
    <t>-1,0*2,1*3-0,9*2,1*7-0,8*2,1-1,2*2,15</t>
  </si>
  <si>
    <t>"018"+1,05*(2*1,6+2*3,1)</t>
  </si>
  <si>
    <t>"019"+1,05*(2*3,3+2*3,1+2*1,95)</t>
  </si>
  <si>
    <t>"020"+1,05*(2*1,6+2*1,0)</t>
  </si>
  <si>
    <t>"021"+1,05*(2*2,9+3,0)+3,15*3,0</t>
  </si>
  <si>
    <t>"023"+3,15*(2*3,7+2*3,1)</t>
  </si>
  <si>
    <t>-2,0*2,1</t>
  </si>
  <si>
    <t>"028"+1,05*(3,1+2,9+1,8+1,3)</t>
  </si>
  <si>
    <t>"029"+1,4*2,4+3,15*3,0+2,3*4,1*2</t>
  </si>
  <si>
    <t>"101"+3,2*(5,8+5,7+4,4+3,6)</t>
  </si>
  <si>
    <t>-0,8*2,1-1,65*1,8</t>
  </si>
  <si>
    <t>+0,15*(1,65+2*1,8)</t>
  </si>
  <si>
    <t>"102"+3,2*(2*8,5+2*3,4+2*1,3)+2,8*(2*2,5)-3,2*1,6</t>
  </si>
  <si>
    <t>-0,9*2,1-2,0*2,3*3</t>
  </si>
  <si>
    <t>+0,15*(3*2,0+6*2,3)</t>
  </si>
  <si>
    <t>"103"+3,2*(2*8,6+2*3,4+2*1,3)+2,8*(2*2,5)-3,2*2,2</t>
  </si>
  <si>
    <t>"104"+3,2*(2*8,5+2*3,4+2*1,3)+2,8*(2*2,5)-3,2*1,4</t>
  </si>
  <si>
    <t>"105"+3,2*(12,2+1,3+5,8+3,3)+2,8*(2,5)</t>
  </si>
  <si>
    <t>-4,0*2,6-1,0*1,0-1,6*1,6*2-2,8*2,8</t>
  </si>
  <si>
    <t>"106"+3,2*(12,3+1,3+3,3+6,0+0,4)+2,8*(2,5)</t>
  </si>
  <si>
    <t>-1,6*1,6*3-2,8*2,8-0,8*2,1-4,0*2,6</t>
  </si>
  <si>
    <t>+0,15*(0,95+2*2,15)</t>
  </si>
  <si>
    <t>"109"+3,6*(2*6,8+2*2,4)</t>
  </si>
  <si>
    <t>-0,9*2,1-1,2*2,15-1,7*2,8</t>
  </si>
  <si>
    <t>+0,15*(1,7+2*2,8+1,2+2*2,15)</t>
  </si>
  <si>
    <t>"110"+3,2*(2*1,1+3,1+0,3+0,6)</t>
  </si>
  <si>
    <t>-0,8*2,1*2-0,9*2,1</t>
  </si>
  <si>
    <t>"111"+2,2*(2*1,4+3,1)+2,62*(2*3,5+3,1)</t>
  </si>
  <si>
    <t>-0,8*2,1-1,9*1,4-1,3*1,3</t>
  </si>
  <si>
    <t>"112A"+2,2*(2*1,55+4,2)+2,8*(2,5+0,3)+3,2*(4,4+0,3+7,4+2*0,3)</t>
  </si>
  <si>
    <t>-3,5*2,6*2-2,9*3,2</t>
  </si>
  <si>
    <t>+0,25*(2*3,5+4*2,6)</t>
  </si>
  <si>
    <t>"112BC"+2,8*(1,5+0,5+5,0+2*0,7+1,15+2*0,3+1,2+3*0,4+4,9+2*1,5+2*0,7)+3,2*(2*1,6+0,3)</t>
  </si>
  <si>
    <t>-0,8*2,1*2</t>
  </si>
  <si>
    <t>"113"+3,2*(2*7,5+2*8,8-1,5)</t>
  </si>
  <si>
    <t>-2,9*3,2-2,9*3,0-0,8*2,1*2</t>
  </si>
  <si>
    <t>"118"+3,0*(2*2,2+4,6)</t>
  </si>
  <si>
    <t>-2,9*3,0-2,2*2,1</t>
  </si>
  <si>
    <t>"119"+3,2*(3,6+3,2+2*2,2)</t>
  </si>
  <si>
    <t>-0,9*2,6</t>
  </si>
  <si>
    <t>"125"+3,2*(7,2+20,1+4,4+8,4+3,5+9,2+5,0+2,2)</t>
  </si>
  <si>
    <t>-0,9*2,1*3-0,8*2,1*4-2,2*2,1-0,9*2,6-1,0*2,7-3,0*2,7</t>
  </si>
  <si>
    <t>+0,15*(1,05+1,0+3,0+2,7*6)</t>
  </si>
  <si>
    <t>"202"+0,6*(0,7+1,2+1,6+1,6+2,4)</t>
  </si>
  <si>
    <t>"203-204"+3,2*(4,3+2,0)+2,4*(8,3)</t>
  </si>
  <si>
    <t>-0,8*2,0-0,9*2,0-1,1*2,0-0,7*3,6-1,0*3,6</t>
  </si>
  <si>
    <t>+0,15*(0,8+0,9+1,1+6*2,0+2*3,6+2*0,7+2*1,0)</t>
  </si>
  <si>
    <t>428</t>
  </si>
  <si>
    <t>619995001</t>
  </si>
  <si>
    <t>Začištění omítek kolem oken, dveří</t>
  </si>
  <si>
    <t>-854796517</t>
  </si>
  <si>
    <t>+(1,7+2*1,6)*2</t>
  </si>
  <si>
    <t>64</t>
  </si>
  <si>
    <t>622221-R</t>
  </si>
  <si>
    <t>Montáž kontaktního zateplení vnějších stěn z fenolické pěny tl do 120 mm, vč kotevních a montážních prvků, armované stěrky, lišt a všech systémových detailů</t>
  </si>
  <si>
    <t>1571084582</t>
  </si>
  <si>
    <t>TEPELNĚIZOLAČNÍ KOMPOZITNÍ CERTIFIKOVANÝ SYSTÉM - ETICS</t>
  </si>
  <si>
    <t>"OP3"</t>
  </si>
  <si>
    <t>"jih"</t>
  </si>
  <si>
    <t>+2,3*(1,2*5+0,4*3)</t>
  </si>
  <si>
    <t>+1,65*0,9+2,7*(3,22+2*1,0)</t>
  </si>
  <si>
    <t>+2,7*(0,63+0,6*4+3,0+1,2+2,8+0,4+1,2+0,6)+1,4*(0,6+1,2)</t>
  </si>
  <si>
    <t>"západ"</t>
  </si>
  <si>
    <t>+3,9*0,8+3,7*0,8</t>
  </si>
  <si>
    <t>65</t>
  </si>
  <si>
    <t>634823050</t>
  </si>
  <si>
    <t>deska z tuhé fenolické pěny s povrch. úpravou ze skelné tkaniny - tl 120 mm</t>
  </si>
  <si>
    <t>-1102841207</t>
  </si>
  <si>
    <t>parametry - viz PD</t>
  </si>
  <si>
    <t>66</t>
  </si>
  <si>
    <t>6222222-R</t>
  </si>
  <si>
    <t>Montáž kontaktního zateplení vnějších stěn z kombi desek tl přes 160 mm, vč kotevních a montážních prvků, armované stěrky, lišt a všech systémových detailů</t>
  </si>
  <si>
    <t>2123055467</t>
  </si>
  <si>
    <t>"OP2"</t>
  </si>
  <si>
    <t>+38,5*8,0+7,5*7,0+5,5*6,5</t>
  </si>
  <si>
    <t>+1,5*3,5+1,5*2,0+2,0*8,0</t>
  </si>
  <si>
    <t>-(25,0*2,3+37,7*2,6+6,5*1,4+1,5*1,5*6+2,7*2,7*2+1,0*1,0*2)</t>
  </si>
  <si>
    <t>-6,5*0,7</t>
  </si>
  <si>
    <t>"východ"</t>
  </si>
  <si>
    <t>+11,5*4,5+1,3*0,4</t>
  </si>
  <si>
    <t>+4,5*(1,4+0,8)</t>
  </si>
  <si>
    <t>+6,0*3,5</t>
  </si>
  <si>
    <t>"sever"</t>
  </si>
  <si>
    <t>+24,4*4,5-11,9*2,6</t>
  </si>
  <si>
    <t>+7,7*1,2</t>
  </si>
  <si>
    <t>+3,5*5,5+3,3*1,0/2*2+0,3*5,5</t>
  </si>
  <si>
    <t>+6,0*6,0+12,5*5,5+6,9*4,5+2,5*1,5</t>
  </si>
  <si>
    <t>+3,0*3,0+2,5*1,0</t>
  </si>
  <si>
    <t>-(4,2*3,8+11,0*2,9)</t>
  </si>
  <si>
    <t>"OP6"</t>
  </si>
  <si>
    <t>+11,0*2,9</t>
  </si>
  <si>
    <t>-(1,7*2,8+0,95*2,15)</t>
  </si>
  <si>
    <t>67</t>
  </si>
  <si>
    <t>631515410</t>
  </si>
  <si>
    <t>kombi fasádní izolační deska pro KZS s vrstvou MW tl. 30 mm - celk tl. 220 mm</t>
  </si>
  <si>
    <t>1023576766</t>
  </si>
  <si>
    <t>622321111</t>
  </si>
  <si>
    <t>Vápenocementová omítka hrubá jednovrstvá zatřená vnějších stěn nanášená ručně</t>
  </si>
  <si>
    <t>-877464094</t>
  </si>
  <si>
    <t>+255,05+198,64</t>
  </si>
  <si>
    <t>68</t>
  </si>
  <si>
    <t>622531011</t>
  </si>
  <si>
    <t>Tenkovrstvá silikonová zrnitá omítka tl. 1,5 mm včetně penetrace vnějších stěn</t>
  </si>
  <si>
    <t>1520870725</t>
  </si>
  <si>
    <t>+73,76+545,007</t>
  </si>
  <si>
    <t>69</t>
  </si>
  <si>
    <t>6225391-R</t>
  </si>
  <si>
    <t>Nátěr fasádní silikonový</t>
  </si>
  <si>
    <t>252571645</t>
  </si>
  <si>
    <t>483</t>
  </si>
  <si>
    <t>629991011</t>
  </si>
  <si>
    <t>Zakrytí výplní otvorů a svislých ploch fólií přilepenou lepící páskou</t>
  </si>
  <si>
    <t>-733538057</t>
  </si>
  <si>
    <t>"1PP"+1,1*1,4+3,5*1,4+3,5*2,7*4+2,5*2,7+2,0*2,7*3+1,1*2,7+2,21*2,7+1,0*2,1+2,7*0,9</t>
  </si>
  <si>
    <t>"1NP"+2,0*2,3*9+1,6*1,6*5+1,0*1,0+2,8*2,8*2+1,0*2,2+1,7*2,8+3,5*0,9+3,8*0,9+4,0*0,9+7,5*2,6+4,4*3,0+1,1*2,7+1,0*2,7*2+3,0*2,7</t>
  </si>
  <si>
    <t>"2NP"+0,8*3,5+1,1*3,8+0,9*4,0+2,0*3,6+3,6*1,0+3,6*0,7+1,0*2,1+1,8*2,2</t>
  </si>
  <si>
    <t>631311114</t>
  </si>
  <si>
    <t>Mazanina tl do 80 mm z betonu prostého bez zvýšených nároků na prostředí tř. C 16/20 - podkladní</t>
  </si>
  <si>
    <t>-1367753802</t>
  </si>
  <si>
    <t>+0,07*(15,5*25,5+26,0*13,7+6,3*15,0)</t>
  </si>
  <si>
    <t>+0,07*(2,3*10,0)</t>
  </si>
  <si>
    <t>+0,07*(10,4*8,0+15,5*4,8+3,0*5,2)</t>
  </si>
  <si>
    <t>151</t>
  </si>
  <si>
    <t>631311117</t>
  </si>
  <si>
    <t>Mazanina tl do 80 mm z betonu prostého  tř. C 30/37 - XC3 – XA2 – XF4 - střecha</t>
  </si>
  <si>
    <t>-564277740</t>
  </si>
  <si>
    <t>"ST5-krček"+0,061*(3,0*10,0)</t>
  </si>
  <si>
    <t>631311136</t>
  </si>
  <si>
    <t>Mazanina tl do 240 mm z betonu prostého bez zvýšených nároků na prostředí tř. C 25/30</t>
  </si>
  <si>
    <t>-1298096318</t>
  </si>
  <si>
    <t>+0,15*(15,5*25,5+26,0*13,7+6,3*15,0-2,2*2,2)</t>
  </si>
  <si>
    <t>+0,15*(2,3*10,0)</t>
  </si>
  <si>
    <t>+0,20*(2,2*2,2)</t>
  </si>
  <si>
    <t>631319171</t>
  </si>
  <si>
    <t>Příplatek k mazanině tl do 80 mm za stržení povrchu spodní vrstvy před vložením výztuže</t>
  </si>
  <si>
    <t>1520156030</t>
  </si>
  <si>
    <t>"podkl"+72,981</t>
  </si>
  <si>
    <t>631319175</t>
  </si>
  <si>
    <t>Příplatek k mazanině tl do 240 mm za stržení povrchu spodní vrstvy před vložením výztuže</t>
  </si>
  <si>
    <t>1795561501</t>
  </si>
  <si>
    <t>141</t>
  </si>
  <si>
    <t>63134213</t>
  </si>
  <si>
    <t>Mazanina tl do 240 mm z betonu lehčeného  objem hmot 400 kg/m3</t>
  </si>
  <si>
    <t>110118642</t>
  </si>
  <si>
    <t>"ST1"+0,13*(6,7*1,0/2+7,0*9,5+20,6*6,3+4,2*6,5+5,0*7,6+16,7*6,9+4,6*5,7-2,3*3)</t>
  </si>
  <si>
    <t>"ST1-krček"+0,13*(2,7*13,8)</t>
  </si>
  <si>
    <t>"ST2"+0,13*(253,4)</t>
  </si>
  <si>
    <t>"ST5-krček"+0,10*(3,0*10,0)</t>
  </si>
  <si>
    <t>"ST6"+0,20*(0,7*10,9+0,7*6,7+0,7*50,0+0,7*7,6+0,7*6,9+1,9*16,2)</t>
  </si>
  <si>
    <t>492</t>
  </si>
  <si>
    <t>63134215</t>
  </si>
  <si>
    <t>Mazanina z betonu lehčeného  (polysterenbeto)</t>
  </si>
  <si>
    <t>407090873</t>
  </si>
  <si>
    <t>+2,65*(0,66*2,0+0,6*3,2+0,4*2,6+0,2*2,8+0,1*3,4)</t>
  </si>
  <si>
    <t>+0,25*3,8*3,4</t>
  </si>
  <si>
    <t>631362021</t>
  </si>
  <si>
    <t>Výztuž mazanin svařovanými sítěmi Kari</t>
  </si>
  <si>
    <t>910211993</t>
  </si>
  <si>
    <t>"podkladní"</t>
  </si>
  <si>
    <t>+0,0045*(15,5*25,5+26,0*13,7+6,3*15,0)*1,1</t>
  </si>
  <si>
    <t>+0,0045*(2,3*10,0)*1,1</t>
  </si>
  <si>
    <t>+0,0045*(10,4*8,0+15,5*4,8+3,0*5,2)*1,1</t>
  </si>
  <si>
    <t>"podlah deska"</t>
  </si>
  <si>
    <t>+0,0045*(15,5*25,5+26,0*13,7+6,3*15,0-2,2*2,2)*2*1,1</t>
  </si>
  <si>
    <t>+0,0045*(2,3*10,0)*2*1,1</t>
  </si>
  <si>
    <t>+0,0045*(2,2*2,2)*2*1,1</t>
  </si>
  <si>
    <t>"ST5-krček"+0,0045*(3,0*10,0)*1,1</t>
  </si>
  <si>
    <t>51</t>
  </si>
  <si>
    <t>6324501-R</t>
  </si>
  <si>
    <t xml:space="preserve">Potěr litý cemetový tl 61 mm </t>
  </si>
  <si>
    <t>-2007013893</t>
  </si>
  <si>
    <t>53</t>
  </si>
  <si>
    <t>6324503-R</t>
  </si>
  <si>
    <t xml:space="preserve">Potěr litý cemetový tl 71 mm </t>
  </si>
  <si>
    <t>-42276426</t>
  </si>
  <si>
    <t>55</t>
  </si>
  <si>
    <t>6324505-R</t>
  </si>
  <si>
    <t xml:space="preserve">Potěr litý cemetový tl 81 mm </t>
  </si>
  <si>
    <t>1800989170</t>
  </si>
  <si>
    <t>P5_kd_30_30+P5_kd_60_60</t>
  </si>
  <si>
    <t>56</t>
  </si>
  <si>
    <t>6324506-R</t>
  </si>
  <si>
    <t xml:space="preserve">Potěr litý cemetový tl 85 mm </t>
  </si>
  <si>
    <t>-450198487</t>
  </si>
  <si>
    <t>P6_kd_30_30+P11_kd_30_30+P11_kd_60_60</t>
  </si>
  <si>
    <t>58</t>
  </si>
  <si>
    <t>6324509-R</t>
  </si>
  <si>
    <t xml:space="preserve">Potěr litý cemetový tl 67-77 mm </t>
  </si>
  <si>
    <t>-1658159078</t>
  </si>
  <si>
    <t>94</t>
  </si>
  <si>
    <t>6324511-R</t>
  </si>
  <si>
    <t xml:space="preserve">Potěr litý cemetový tl 61-81 mm </t>
  </si>
  <si>
    <t>-1694777670</t>
  </si>
  <si>
    <t>P2_kd_20_20+P2_kd_60_60</t>
  </si>
  <si>
    <t>P14_kd_20_20+P14_kd_30_30</t>
  </si>
  <si>
    <t>95</t>
  </si>
  <si>
    <t>6324512-R</t>
  </si>
  <si>
    <t xml:space="preserve">Potěr litý cemetový tl 65-85 mm </t>
  </si>
  <si>
    <t>907800922</t>
  </si>
  <si>
    <t>P1_kd_120_60+P1_kd_30_30+P1_kd_60_60</t>
  </si>
  <si>
    <t>P8_kd_120_60+P8_kd_60_60</t>
  </si>
  <si>
    <t>P15_kd_120_60+P15_kd_20_20+P15_kd_60_60</t>
  </si>
  <si>
    <t>96</t>
  </si>
  <si>
    <t>6324513-R</t>
  </si>
  <si>
    <t xml:space="preserve">Potěr litý cemetový tl 76-96 mm </t>
  </si>
  <si>
    <t>1327570133</t>
  </si>
  <si>
    <t>456</t>
  </si>
  <si>
    <t>6324601-R</t>
  </si>
  <si>
    <t>vyrovnávací cementová stěrka tl 0-10 mm vč adhezního můstku</t>
  </si>
  <si>
    <t>-640744296</t>
  </si>
  <si>
    <t>"P9"+2,72</t>
  </si>
  <si>
    <t>457</t>
  </si>
  <si>
    <t>6324602-R</t>
  </si>
  <si>
    <t>cementový potěr CP – C30 – F6 X0, hlazený tl 37-47 mm vč penetrace</t>
  </si>
  <si>
    <t>594498634</t>
  </si>
  <si>
    <t>497</t>
  </si>
  <si>
    <t>637121113</t>
  </si>
  <si>
    <t>Okapový chodník z kačírku tl 200 mm s udusáním</t>
  </si>
  <si>
    <t>1872651798</t>
  </si>
  <si>
    <t>+0,5*(14,0+2*4,8+4,0+7,0)</t>
  </si>
  <si>
    <t>+1,15*5,5</t>
  </si>
  <si>
    <t>499</t>
  </si>
  <si>
    <t>693110410</t>
  </si>
  <si>
    <t>geotextilie  300 g/m2</t>
  </si>
  <si>
    <t>1973665858</t>
  </si>
  <si>
    <t>geoNETEX M/B 300, Plošná hmotnost: 300 g/m2, Pevnost v tahu (podélně/příčně): 3,0/3,5 kN/m, Statické protržení (CBR): 600 N, Funkce: F, F+S  Šířka: 2 m, Délka nábalu: 50 m</t>
  </si>
  <si>
    <t>272</t>
  </si>
  <si>
    <t>6372112</t>
  </si>
  <si>
    <t>Dlažba z betonových dlaždic tl 60 mm na MC 10 (30 mm)  - D+M</t>
  </si>
  <si>
    <t>-2023163675</t>
  </si>
  <si>
    <t>"ST5-krček"+(3,0*10,0)</t>
  </si>
  <si>
    <t>273</t>
  </si>
  <si>
    <t>6372113</t>
  </si>
  <si>
    <t>Dlažba z betonových dlaždic tl 60 mm kladených do písku (30 mm) - D+M</t>
  </si>
  <si>
    <t>1727168527</t>
  </si>
  <si>
    <t>523</t>
  </si>
  <si>
    <t>6372114</t>
  </si>
  <si>
    <t>Dlažba z betonových dlaždic na terčích - D+M</t>
  </si>
  <si>
    <t>1631628264</t>
  </si>
  <si>
    <t>498</t>
  </si>
  <si>
    <t>637311122</t>
  </si>
  <si>
    <t>Okapový chodník z betonových chodníkových obrubníků stojatých lože beton</t>
  </si>
  <si>
    <t>47082348</t>
  </si>
  <si>
    <t>+7,0+4,0+2*5,0+0,7+5,5+0,6+14,0</t>
  </si>
  <si>
    <t>222</t>
  </si>
  <si>
    <t>642942611</t>
  </si>
  <si>
    <t>Osazování zárubní nebo rámů dveřních kovových do 2,5 m2 na montážní pěnu</t>
  </si>
  <si>
    <t>-832577508</t>
  </si>
  <si>
    <t>"700/2100"+2+3</t>
  </si>
  <si>
    <t>"800/2100"+13+1+3+1</t>
  </si>
  <si>
    <t>"800/2700"+2</t>
  </si>
  <si>
    <t>"900/2100"+5+6+1+1</t>
  </si>
  <si>
    <t>223</t>
  </si>
  <si>
    <t>55331501</t>
  </si>
  <si>
    <t>zárubeň ocelová 700/2100 mm - š 135 mm</t>
  </si>
  <si>
    <t>1408352707</t>
  </si>
  <si>
    <t>224</t>
  </si>
  <si>
    <t>55331502</t>
  </si>
  <si>
    <t>zárubeň ocelová 800/2100 mm - š 135 mm</t>
  </si>
  <si>
    <t>-1617193725</t>
  </si>
  <si>
    <t>225</t>
  </si>
  <si>
    <t>55331503</t>
  </si>
  <si>
    <t>zárubeň ocelová 800/2100 mm - š 150 mm</t>
  </si>
  <si>
    <t>13056208</t>
  </si>
  <si>
    <t>226</t>
  </si>
  <si>
    <t>55331504</t>
  </si>
  <si>
    <t>zárubeň ocelová 900/2100 mm - š 135 mm</t>
  </si>
  <si>
    <t>614293192</t>
  </si>
  <si>
    <t>227</t>
  </si>
  <si>
    <t>55331505</t>
  </si>
  <si>
    <t>zárubeň ocelová 900/2100 mm - š 150 mm</t>
  </si>
  <si>
    <t>423937898</t>
  </si>
  <si>
    <t>228</t>
  </si>
  <si>
    <t>55331506</t>
  </si>
  <si>
    <t>zárubeň ocelová 900/2100 mm - š 200 mm</t>
  </si>
  <si>
    <t>-669083179</t>
  </si>
  <si>
    <t>229</t>
  </si>
  <si>
    <t>55331507</t>
  </si>
  <si>
    <t>zárubeň ocelová 800/2700 mm - š 135 mm</t>
  </si>
  <si>
    <t>412742611</t>
  </si>
  <si>
    <t>233</t>
  </si>
  <si>
    <t>642946112</t>
  </si>
  <si>
    <t>Osazování pouzdra posuvných dveří s jednou kapsou pro jedno křídlo šířky do 1200 mm do zděné příčky</t>
  </si>
  <si>
    <t>-1791967899</t>
  </si>
  <si>
    <t>234</t>
  </si>
  <si>
    <t>553316230</t>
  </si>
  <si>
    <t>pouzdro stavební STANDARD S700-091 900 mm</t>
  </si>
  <si>
    <t>919810875</t>
  </si>
  <si>
    <t>276</t>
  </si>
  <si>
    <t>9411001</t>
  </si>
  <si>
    <t>Lešení fasádní - montáž, pronájem, demontáž</t>
  </si>
  <si>
    <t>1992778456</t>
  </si>
  <si>
    <t>"sever"+4,0*(25,0+6,0+11,0)+5,5*10,0</t>
  </si>
  <si>
    <t>"západ"+5,5*7,0+4,5*17,0+5,0*3,5</t>
  </si>
  <si>
    <t>"východ"+4,0*13,5</t>
  </si>
  <si>
    <t>"jih"+5,0*3,0+8,0*39,5+6,5*14,0</t>
  </si>
  <si>
    <t>77</t>
  </si>
  <si>
    <t>949101111</t>
  </si>
  <si>
    <t>Lešení pomocné pro objekty pozemních staveb s lešeňovou podlahou v do 1,9 m zatížení do 150 kg/m2</t>
  </si>
  <si>
    <t>1413410276</t>
  </si>
  <si>
    <t>75</t>
  </si>
  <si>
    <t>952901111</t>
  </si>
  <si>
    <t>Vyčištění budov bytové a občanské výstavby při výšce podlaží do 4 m</t>
  </si>
  <si>
    <t>-1109535899</t>
  </si>
  <si>
    <t>"1PP"+780,0</t>
  </si>
  <si>
    <t>"1NP"+800,0</t>
  </si>
  <si>
    <t>"2NP"+130,0</t>
  </si>
  <si>
    <t>439</t>
  </si>
  <si>
    <t>953312112</t>
  </si>
  <si>
    <t>Vložky do svislých dilatačních spár z polystyrénových desek tl 20 mm</t>
  </si>
  <si>
    <t>968715030</t>
  </si>
  <si>
    <t>+0,3*3,0+0,2*3,0</t>
  </si>
  <si>
    <t>438</t>
  </si>
  <si>
    <t>953312114</t>
  </si>
  <si>
    <t>Vložky do svislých dilatačních spár z polystyrénových desek tl 40 mm</t>
  </si>
  <si>
    <t>-1088957211</t>
  </si>
  <si>
    <t>+0,25*4,5</t>
  </si>
  <si>
    <t>440</t>
  </si>
  <si>
    <t>953312115</t>
  </si>
  <si>
    <t>Vložky do svislých dilatačních spár z polystyrénových desek tl 50 mm</t>
  </si>
  <si>
    <t>-1842922149</t>
  </si>
  <si>
    <t>+5,5*15,0</t>
  </si>
  <si>
    <t>441</t>
  </si>
  <si>
    <t>953331111</t>
  </si>
  <si>
    <t>Vložky do svislých dilatačních spár z lepenky nepískované kladené volně</t>
  </si>
  <si>
    <t>-319368651</t>
  </si>
  <si>
    <t>249</t>
  </si>
  <si>
    <t>953611123</t>
  </si>
  <si>
    <t>Schodišťový nosný a zvukově-izolační prvek Tronsole typ T8 mezi podestou a ramenem</t>
  </si>
  <si>
    <t>2009254975</t>
  </si>
  <si>
    <t>250</t>
  </si>
  <si>
    <t>953611151</t>
  </si>
  <si>
    <t>Schodišťový nosný a zvukově-izolační prvek Tronsole typ B podepření ramene u základu</t>
  </si>
  <si>
    <t>2104109361</t>
  </si>
  <si>
    <t>488</t>
  </si>
  <si>
    <t>9539101</t>
  </si>
  <si>
    <t>PHP práškový - 6kg - 34A  - D+M</t>
  </si>
  <si>
    <t>2007066634</t>
  </si>
  <si>
    <t>520</t>
  </si>
  <si>
    <t>9539102</t>
  </si>
  <si>
    <t>PHP CO2 - 5kg - 55B - D+M</t>
  </si>
  <si>
    <t>-748429111</t>
  </si>
  <si>
    <t>418</t>
  </si>
  <si>
    <t>962032231</t>
  </si>
  <si>
    <t>Bourání zdiva z cihel pálených nebo vápenopískových na MV nebo MVC přes 1 m3</t>
  </si>
  <si>
    <t>1627787617</t>
  </si>
  <si>
    <t>"1PP"+0,5*1,7*2,6</t>
  </si>
  <si>
    <t>"2NP"+0,3*1,6*2,8</t>
  </si>
  <si>
    <t>419</t>
  </si>
  <si>
    <t>974031666</t>
  </si>
  <si>
    <t>Vysekání rýh ve zdivu cihelném pro vtahování nosníků hl do 150 mm v do 250 mm</t>
  </si>
  <si>
    <t>-452699113</t>
  </si>
  <si>
    <t>"1PP"+2,4*4</t>
  </si>
  <si>
    <t>"2NP"+1,8*2</t>
  </si>
  <si>
    <t>432</t>
  </si>
  <si>
    <t>9740901</t>
  </si>
  <si>
    <t>Vybourání okna</t>
  </si>
  <si>
    <t>355850819</t>
  </si>
  <si>
    <t>421</t>
  </si>
  <si>
    <t>997013112</t>
  </si>
  <si>
    <t>Vnitrostaveništní doprava suti a vybouraných hmot pro budovy v do 9 m s použitím mechanizace</t>
  </si>
  <si>
    <t>185836683</t>
  </si>
  <si>
    <t>422</t>
  </si>
  <si>
    <t>1402992248</t>
  </si>
  <si>
    <t>423</t>
  </si>
  <si>
    <t>Příplatek k odvozu suti a vybouraných hmot na skládku ZKD 1 km přes 1 km (+30 km)</t>
  </si>
  <si>
    <t>179200615</t>
  </si>
  <si>
    <t>424</t>
  </si>
  <si>
    <t>710291432</t>
  </si>
  <si>
    <t>469</t>
  </si>
  <si>
    <t>998011002</t>
  </si>
  <si>
    <t>Přesun hmot pro budovy zděné v do 12 m</t>
  </si>
  <si>
    <t>-1293008300</t>
  </si>
  <si>
    <t>711111001</t>
  </si>
  <si>
    <t>Provedení izolace proti zemní vlhkosti vodorovné za studena nátěrem penetračním</t>
  </si>
  <si>
    <t>2045655387</t>
  </si>
  <si>
    <t>+(15,5*25,5+26,0*13,7+6,3*15,0)*1,1</t>
  </si>
  <si>
    <t>+(2,3*10,0)*1,1</t>
  </si>
  <si>
    <t>+(10,4*8,0+15,5*4,8+3,0*5,2)*1,1</t>
  </si>
  <si>
    <t>111631510</t>
  </si>
  <si>
    <t>lak asfaltový ALP/9 (kg) bal 9 kg</t>
  </si>
  <si>
    <t>-672917810</t>
  </si>
  <si>
    <t>711112001</t>
  </si>
  <si>
    <t>Provedení izolace proti zemní vlhkosti svislé za studena nátěrem penetračním</t>
  </si>
  <si>
    <t>1248981097</t>
  </si>
  <si>
    <t>-1270315304</t>
  </si>
  <si>
    <t>711141559</t>
  </si>
  <si>
    <t>Provedení izolace proti zemní vlhkosti pásy přitavením vodorovné NAIP, vč všech systém detailů - zpětný spoj, rohy, kouty, dilatace, opracování prostupů, apod (výměra = půdorysná plocha)</t>
  </si>
  <si>
    <t>-10465400</t>
  </si>
  <si>
    <t>1146,365*2</t>
  </si>
  <si>
    <t>628522640</t>
  </si>
  <si>
    <t>pás s modifikovaným asfaltem SBS - s nosnou vložkou ze skleněné tkaniny</t>
  </si>
  <si>
    <t>1119056269</t>
  </si>
  <si>
    <t>628522570</t>
  </si>
  <si>
    <t>pás asfaltovaný modifikovaný SBS s nosnou vložkou z polyester. rohože</t>
  </si>
  <si>
    <t>630684500</t>
  </si>
  <si>
    <t>711142559</t>
  </si>
  <si>
    <t>Provedení izolace proti zemní vlhkosti pásy přitavením svislé NAIP, vč všech systém detailů - zpětný spoj, rohy, kouty, dilatace, opracování prostupů, apod</t>
  </si>
  <si>
    <t>1322496377</t>
  </si>
  <si>
    <t>+(255,05+198,64)*2</t>
  </si>
  <si>
    <t>1265995699</t>
  </si>
  <si>
    <t>372995210</t>
  </si>
  <si>
    <t>463</t>
  </si>
  <si>
    <t>71192001</t>
  </si>
  <si>
    <t>Stěrka hydroizolační na exterier stupňě vč svislého vytažení - D+M vč všech systémových detailů</t>
  </si>
  <si>
    <t>1172669594</t>
  </si>
  <si>
    <t>+52,2*0,5+2,52</t>
  </si>
  <si>
    <t>711491172</t>
  </si>
  <si>
    <t>Provedení izolace proti tlakové vodě vodorovné z textilií vrstva ochranná</t>
  </si>
  <si>
    <t>-2120370010</t>
  </si>
  <si>
    <t>693110780</t>
  </si>
  <si>
    <t>geotextilie 700 g/m2</t>
  </si>
  <si>
    <t>-721247586</t>
  </si>
  <si>
    <t>70</t>
  </si>
  <si>
    <t>711491272</t>
  </si>
  <si>
    <t>Provedení izolace proti tlakové vodě svislé z textilií vrstva ochranná</t>
  </si>
  <si>
    <t>380446776</t>
  </si>
  <si>
    <t>71</t>
  </si>
  <si>
    <t>985872316</t>
  </si>
  <si>
    <t>73</t>
  </si>
  <si>
    <t>711491273</t>
  </si>
  <si>
    <t>Provedení izolace proti tlakové vodě svislé z nopové folie</t>
  </si>
  <si>
    <t>2049018028</t>
  </si>
  <si>
    <t>74</t>
  </si>
  <si>
    <t>283230450</t>
  </si>
  <si>
    <t>fólie multifunkční profilovaná (nopová) 20 mm</t>
  </si>
  <si>
    <t>1352329653</t>
  </si>
  <si>
    <t>59</t>
  </si>
  <si>
    <t>71191001</t>
  </si>
  <si>
    <t>Stěrka hydroizolační vodorovná, vč svislého vytažení - D+M vč všech systémových detailů - výměra = půdorysná plocha</t>
  </si>
  <si>
    <t>1495214448</t>
  </si>
  <si>
    <t>- HYDROIZOL. STĚRKA - VE DVOU VRSTVÁCH VYTAŽENO 150 mm NAD PODLAHU, V ROZÍCH FABION POLOMĚR 20mm ( V ROZÍCH ZESÍLENÍ PÁSKOU)</t>
  </si>
  <si>
    <t>"1PP"+4,91+2,81+8,5+56,85+12,44+13,73+9,79+1,66+7,14+13,26+14,2+1,77+4,72+5,24+4,6</t>
  </si>
  <si>
    <t>"1NP"+1,87+18,89+12,73+2,05+2,01+18,82+1,87+10,57+2,4+6,11+3,75+3,64+11,04</t>
  </si>
  <si>
    <t>"2NP"+3,2</t>
  </si>
  <si>
    <t>60</t>
  </si>
  <si>
    <t>71191002</t>
  </si>
  <si>
    <t>Stěrka hydroizolační svislá, vč svislého vytažení - D+M vč všech systémových detailů</t>
  </si>
  <si>
    <t>679966335</t>
  </si>
  <si>
    <t>"021"+2,1*(2*1,0+1,1)</t>
  </si>
  <si>
    <t>"108"+3,2*(0,9+2*1,0)</t>
  </si>
  <si>
    <t>"116"+3,2*(0,9+2*1,0)</t>
  </si>
  <si>
    <t>470</t>
  </si>
  <si>
    <t>998711202</t>
  </si>
  <si>
    <t>Přesun hmot procentní pro izolace proti vodě, vlhkosti a plynům v objektech v do 12 m</t>
  </si>
  <si>
    <t>-1158368923</t>
  </si>
  <si>
    <t>121</t>
  </si>
  <si>
    <t>712311101</t>
  </si>
  <si>
    <t>Provedení povlakové krytiny střech do 10° za studena lakem penetračním nebo asfaltovým, vč svislého vytažení</t>
  </si>
  <si>
    <t>-423332965</t>
  </si>
  <si>
    <t>"ST1"+(6,7*1,0/2+7,0*9,5+20,6*6,3+4,2*6,5+5,0*7,6+16,7*6,9+4,6*5,7-2,3*3)</t>
  </si>
  <si>
    <t>"ST1-krček"+(2,7*13,8)</t>
  </si>
  <si>
    <t>"ST2"+(253,4)</t>
  </si>
  <si>
    <t>"ST4"+(10,0*10,3)</t>
  </si>
  <si>
    <t>"ST6"+(0,7*10,9+0,7*6,7+0,7*50,0+0,7*7,6+0,7*6,9+1,9*16,2)</t>
  </si>
  <si>
    <t>"ST1,2,6 svisle"</t>
  </si>
  <si>
    <t>+0,7*(51,5+10,8+23,5+5,0+8,0)</t>
  </si>
  <si>
    <t>+0,5*(10,0)</t>
  </si>
  <si>
    <t>+0,9*(10,8)</t>
  </si>
  <si>
    <t>+1,6*1,5+1,3*(3,2+1,7)+0,9*8,8</t>
  </si>
  <si>
    <t>+1,0*(20,5+20,8+4,3)+1,5*5,3</t>
  </si>
  <si>
    <t>+0,5*(5,6*5)+0,8*(5,6*2)+0,5*(4,4*2)+1,3*(4,4*1)</t>
  </si>
  <si>
    <t>"ST1-krček - svisle"</t>
  </si>
  <si>
    <t>+0,7*(2*2,7+2*13,8)</t>
  </si>
  <si>
    <t>"ST5-krček - svisle"+0,3*(2*3,0+2*10,0)</t>
  </si>
  <si>
    <t>122</t>
  </si>
  <si>
    <t>-267606294</t>
  </si>
  <si>
    <t>145</t>
  </si>
  <si>
    <t>712331111</t>
  </si>
  <si>
    <t>Provedení povlakové krytiny střech do 10° podkladní vrstvy pásy na sucho samolepící</t>
  </si>
  <si>
    <t>-1812826672</t>
  </si>
  <si>
    <t>146</t>
  </si>
  <si>
    <t>628662810</t>
  </si>
  <si>
    <t>podkladní pás asfaltový SBS modifikovaný za studena samolepící se samolepícímy přesahy - na bednění</t>
  </si>
  <si>
    <t>-2111278355</t>
  </si>
  <si>
    <t>150</t>
  </si>
  <si>
    <t>628662820</t>
  </si>
  <si>
    <t>podkladní pás asfaltový SBS modifikovaný za studena samolepící se samolepícímy přesahy - na izolaci</t>
  </si>
  <si>
    <t>-483416292</t>
  </si>
  <si>
    <t>123</t>
  </si>
  <si>
    <t>712341559</t>
  </si>
  <si>
    <t>Provedení povlakové krytiny střech do 10° pásy NAIP přitavením v plné ploše, vč svislého vytažení a všech systémových detailů (zpětný spoj, rohy, kouty, dilatace, opracování prostupů, apod)</t>
  </si>
  <si>
    <t>-118416850</t>
  </si>
  <si>
    <t>124</t>
  </si>
  <si>
    <t>628526740</t>
  </si>
  <si>
    <t>pás z SBS modiﬁkovaného asfaltu s hliníkovou vložkou a jemnozrnným posypem</t>
  </si>
  <si>
    <t>-12245463</t>
  </si>
  <si>
    <t>275</t>
  </si>
  <si>
    <t>62852264</t>
  </si>
  <si>
    <t>pás z SBS modiﬁkovaného asfaltu s břidličným posypem</t>
  </si>
  <si>
    <t>-1868851749</t>
  </si>
  <si>
    <t>135</t>
  </si>
  <si>
    <t>712361701</t>
  </si>
  <si>
    <t>Provedení povlakové krytiny střech do 10° fólií položenou volně</t>
  </si>
  <si>
    <t>1661453006</t>
  </si>
  <si>
    <t>136</t>
  </si>
  <si>
    <t>283230540</t>
  </si>
  <si>
    <t>fólie multifunkční profilovaná (nopová) s perforacemi na horním povrchu</t>
  </si>
  <si>
    <t>535498518</t>
  </si>
  <si>
    <t>125</t>
  </si>
  <si>
    <t>712361705</t>
  </si>
  <si>
    <t>Provedení povlakové krytiny střech do 10° fólií, vč svislého vytažení a všech systémových detailů (zpětný spoj, rohy, kouty, dilatace, opracování prostupů, apod)</t>
  </si>
  <si>
    <t>961895369</t>
  </si>
  <si>
    <t>126</t>
  </si>
  <si>
    <t>2832201</t>
  </si>
  <si>
    <t>fólie z PVC-P určená pro vegetační střechy</t>
  </si>
  <si>
    <t>-48109418</t>
  </si>
  <si>
    <t>398</t>
  </si>
  <si>
    <t>712361706</t>
  </si>
  <si>
    <t>Provedení povlakové krytiny střech a stěn fólií, vč svislého vytažení a všech systémových detailů (zpětný spoj, rohy, kouty, dilatace, opracování prostupů, apod)</t>
  </si>
  <si>
    <t>1927495188</t>
  </si>
  <si>
    <t>"ST3"+68,4</t>
  </si>
  <si>
    <t>"OP4"+46,0</t>
  </si>
  <si>
    <t>"OP5"+67,545</t>
  </si>
  <si>
    <t>399</t>
  </si>
  <si>
    <t>2832202</t>
  </si>
  <si>
    <t>hydroizolační střešní fólie z PVC-P s výztužnou PES (polyesterovou) vložkou</t>
  </si>
  <si>
    <t>-842153583</t>
  </si>
  <si>
    <t>412</t>
  </si>
  <si>
    <t>712361709</t>
  </si>
  <si>
    <t>Provedení povlakové krytiny střech do 10° fólií s přelepením spojů</t>
  </si>
  <si>
    <t>515032101</t>
  </si>
  <si>
    <t>413</t>
  </si>
  <si>
    <t>2832921</t>
  </si>
  <si>
    <t>difúzně propustná fólie, polyester/polymer</t>
  </si>
  <si>
    <t>-515794893</t>
  </si>
  <si>
    <t xml:space="preserve">integrovaný samolep. pruh, faktor difúzního odporu 105, 210g/m2, tl. 0,84mm
</t>
  </si>
  <si>
    <t>414</t>
  </si>
  <si>
    <t>712361710</t>
  </si>
  <si>
    <t>Provedení povlakové krytiny střech do 10° fólií ochrannou</t>
  </si>
  <si>
    <t>1661918302</t>
  </si>
  <si>
    <t>415</t>
  </si>
  <si>
    <t>2832923</t>
  </si>
  <si>
    <t>fólie PE-LD</t>
  </si>
  <si>
    <t>69676434</t>
  </si>
  <si>
    <t>416</t>
  </si>
  <si>
    <t>712361711</t>
  </si>
  <si>
    <t>Provedení povlakové krytiny střech do 10° fólií - drenážní vrstva</t>
  </si>
  <si>
    <t>-1212938466</t>
  </si>
  <si>
    <t>417</t>
  </si>
  <si>
    <t>2832924</t>
  </si>
  <si>
    <t>rohož z prostorově orientovaných PE vláken</t>
  </si>
  <si>
    <t>-1526632575</t>
  </si>
  <si>
    <t>127</t>
  </si>
  <si>
    <t>712391171</t>
  </si>
  <si>
    <t>Provedení povlakové krytiny střech do 10° podkladní textilní vrstvy</t>
  </si>
  <si>
    <t>1867767412</t>
  </si>
  <si>
    <t>129</t>
  </si>
  <si>
    <t>-521202279</t>
  </si>
  <si>
    <t>128</t>
  </si>
  <si>
    <t>712391172</t>
  </si>
  <si>
    <t>Provedení povlakové krytiny střech do 10° ochranné textilní vrstvy (vč šikmých a svislých ploch)</t>
  </si>
  <si>
    <t>-1237917698</t>
  </si>
  <si>
    <t>130</t>
  </si>
  <si>
    <t>52711075</t>
  </si>
  <si>
    <t>133</t>
  </si>
  <si>
    <t>712391173</t>
  </si>
  <si>
    <t>Provedení povlakové krytiny střech do 10° separační textilní vrstvy</t>
  </si>
  <si>
    <t>-86411812</t>
  </si>
  <si>
    <t>134</t>
  </si>
  <si>
    <t>693110400</t>
  </si>
  <si>
    <t>geotextilie  200 g/m2</t>
  </si>
  <si>
    <t>-1379377010</t>
  </si>
  <si>
    <t>137</t>
  </si>
  <si>
    <t>71239138</t>
  </si>
  <si>
    <t>Provedení povlakové krytiny střech do 10° - vegetační a hydroakumulační vrstva - substrát pro travní povrch - tl 400-250 mm</t>
  </si>
  <si>
    <t>1408047206</t>
  </si>
  <si>
    <t>522</t>
  </si>
  <si>
    <t>71239201</t>
  </si>
  <si>
    <t>Kačírkem v tl. 50mm pro zakrytí folie</t>
  </si>
  <si>
    <t>-2042098654</t>
  </si>
  <si>
    <t>471</t>
  </si>
  <si>
    <t>998712202</t>
  </si>
  <si>
    <t>Přesun hmot procentní pro krytiny povlakové v objektech v do 12 m</t>
  </si>
  <si>
    <t>1980244466</t>
  </si>
  <si>
    <t>453</t>
  </si>
  <si>
    <t>713111121</t>
  </si>
  <si>
    <t>Montáž izolace tepelné spodem stropů - do podhledu</t>
  </si>
  <si>
    <t>-2087217763</t>
  </si>
  <si>
    <t>454</t>
  </si>
  <si>
    <t>631481410</t>
  </si>
  <si>
    <t>deska minerální izolační  tl. 200 mm</t>
  </si>
  <si>
    <t>-513621669</t>
  </si>
  <si>
    <t>713121121</t>
  </si>
  <si>
    <t>Montáž izolace tepelné podlah volně kladenými rohožemi, pásy, dílci, deskami 2 vrstvy</t>
  </si>
  <si>
    <t>1750170477</t>
  </si>
  <si>
    <t>"EPS - 60+60mm"</t>
  </si>
  <si>
    <t>P11_kd_30_30+P11_kd_60_60</t>
  </si>
  <si>
    <t>"EPS - 50+50mm"</t>
  </si>
  <si>
    <t>"EPS - 30+30mm"</t>
  </si>
  <si>
    <t>"EPS - 30+40mm"</t>
  </si>
  <si>
    <t>283759100</t>
  </si>
  <si>
    <t>deska z pěnového polystyrenu EPS 150 S 1000 x 500 x 60 mm</t>
  </si>
  <si>
    <t>1681136572</t>
  </si>
  <si>
    <t>součinitel tepelné vodivosti - viz PD</t>
  </si>
  <si>
    <t>+966,89*2*1,05</t>
  </si>
  <si>
    <t>47</t>
  </si>
  <si>
    <t>283759090</t>
  </si>
  <si>
    <t>deska z pěnového polystyrenu EPS 150 S 1000 x 500 x 50 mm</t>
  </si>
  <si>
    <t>-1130851153</t>
  </si>
  <si>
    <t>+581,81*2*1,05</t>
  </si>
  <si>
    <t>48</t>
  </si>
  <si>
    <t>283759070</t>
  </si>
  <si>
    <t>deska z pěnového polystyrenu EPS 150 S 1000 x 500 x 30 mm</t>
  </si>
  <si>
    <t>501183188</t>
  </si>
  <si>
    <t>+(5,2*2+3,2)*1,05</t>
  </si>
  <si>
    <t>49</t>
  </si>
  <si>
    <t>283759080</t>
  </si>
  <si>
    <t>deska z pěnového polystyrenu EPS 150 S 1000 x 500 x 40 mm</t>
  </si>
  <si>
    <t>349583001</t>
  </si>
  <si>
    <t>+3,2*1,05</t>
  </si>
  <si>
    <t>713121211</t>
  </si>
  <si>
    <t>Montáž izolace tepelné podlah volně kladenými okrajovými pásky</t>
  </si>
  <si>
    <t>-523580790</t>
  </si>
  <si>
    <t>"001"+(2,65+14,8+4,9+8,5+2,5+13,3+2,1+25,2+11,4)</t>
  </si>
  <si>
    <t>"002"+(2*2,9+2*2,4)</t>
  </si>
  <si>
    <t>"003"+(2*1,6+2*1,65)</t>
  </si>
  <si>
    <t>"004"+(2*3,2+2*3,6)</t>
  </si>
  <si>
    <t>"005"+(2*1,5+2*1,2)</t>
  </si>
  <si>
    <t>"006"+(2*3,2+2*2,5)</t>
  </si>
  <si>
    <t>"007-009"+(2*21,8+2*7,2+4*3,9)</t>
  </si>
  <si>
    <t>"010"+(2*1,5+2*4,4)</t>
  </si>
  <si>
    <t>"011"+(14,7+4,5+1,65+9,5+4,0+6,5+3,3+6,0+11,4+0,4*4*3)</t>
  </si>
  <si>
    <t>"012"+(2*6,3+2*9,1+2*0,7+2*0,5)</t>
  </si>
  <si>
    <t>"013"+(2*5,9+2*3,0)</t>
  </si>
  <si>
    <t>"014"+(2*4,5+2*2,7)</t>
  </si>
  <si>
    <t>"015"+(2*4,6+2*3,0+2*1,2)</t>
  </si>
  <si>
    <t>"016"+(2*12,3+2*9,5+2*1,1)</t>
  </si>
  <si>
    <t>"018"+(2*1,6+2*3,1)</t>
  </si>
  <si>
    <t>"019"+(2*3,3+2*3,1+2*1,95)</t>
  </si>
  <si>
    <t>"020"+(2*1,6+2*1,0)</t>
  </si>
  <si>
    <t>"021"+(2*2,9+2*3,0)</t>
  </si>
  <si>
    <t>"022"+(2*4,4+2*3,1+2*0,3)</t>
  </si>
  <si>
    <t>"023"+(2*3,7+2*3,1)</t>
  </si>
  <si>
    <t>"024-025"+(3*4,0+3,8)</t>
  </si>
  <si>
    <t>"026"+(2*3,0+1,65+1,4)</t>
  </si>
  <si>
    <t>"027"+(2*3,0+2*1,7)</t>
  </si>
  <si>
    <t>"028"+(3,1+2,9+1,8+1,3)</t>
  </si>
  <si>
    <t>"029"+(2*4,1+3,0+2,4)</t>
  </si>
  <si>
    <t>"101"+(5,8+5,7+4,4+3,6)</t>
  </si>
  <si>
    <t>"102"+(2*8,5+2*7,2)</t>
  </si>
  <si>
    <t>"103"+(2*8,6+2*7,2)</t>
  </si>
  <si>
    <t>"104"+(2*8,5+2*7,2)</t>
  </si>
  <si>
    <t>"105"+(2*12,0+2*7,0)</t>
  </si>
  <si>
    <t>"106"+(2*12,2+2*7,0)</t>
  </si>
  <si>
    <t>"107"+(2*1,0+2*2,0)</t>
  </si>
  <si>
    <t>"108"+(2*7,3+2*2,9+2*0,4)</t>
  </si>
  <si>
    <t>"109"+(2*6,8+2*2,4)</t>
  </si>
  <si>
    <t>"110"+(2*4,4+2,9)</t>
  </si>
  <si>
    <t>"111"+(2*4,9+2*3,1)</t>
  </si>
  <si>
    <t>"112ABC"+(4,3+6,5+0,3+1,5+0,5*2+4,6+2*0,7+1,1+2*0,5+12,3+2*0,7+2*1,5+2*0,3+7,4+2*0,25+0,9+0,5+3,9+4,0+3,3+5,1+2*1,2+2*0,6)</t>
  </si>
  <si>
    <t>"113"+(2*7,5+2*8,8)</t>
  </si>
  <si>
    <t>"114"+(2*1,8+2*1,2)</t>
  </si>
  <si>
    <t>"115"+(2*1,6+2*1,2)</t>
  </si>
  <si>
    <t>"116"+(2*7,4+2*2,9)</t>
  </si>
  <si>
    <t>"117"+(2*1,0+2*2,0)</t>
  </si>
  <si>
    <t>"118"+(2*2,2+2*4,6)</t>
  </si>
  <si>
    <t>"119"+(3,6+3,2+2*2,2)</t>
  </si>
  <si>
    <t>"120"+(2*2,1+2*1,1)</t>
  </si>
  <si>
    <t>"121"+(2*3,6+2,0+1,4)</t>
  </si>
  <si>
    <t>"122"+(2*1,6+2*2,2)</t>
  </si>
  <si>
    <t>"123"+(2*1,6+2*2,2)</t>
  </si>
  <si>
    <t>"124"+(3,8+3,5+2*2,9)</t>
  </si>
  <si>
    <t>"125"+(7,2+20,1+4,4+8,4+3,5+9,2+5,0+2,2)</t>
  </si>
  <si>
    <t>"201"+(3,9+6,6+1,7+1,9+1,3+0,8+11,0+4,8+20,2)</t>
  </si>
  <si>
    <t>"202"+(2,4+2*1,6+1,2+0,8)</t>
  </si>
  <si>
    <t>"203-204"+(9,7+1,9+8,2+5,3+9,2)</t>
  </si>
  <si>
    <t>631402730</t>
  </si>
  <si>
    <t>pásek okrajový</t>
  </si>
  <si>
    <t>1108326714</t>
  </si>
  <si>
    <t>713131141</t>
  </si>
  <si>
    <t>Montáž izolace tepelné stěn základů lepením celoplošně rohoží, pásů, dílců, desek</t>
  </si>
  <si>
    <t>1112393284</t>
  </si>
  <si>
    <t>"tl 180 mm</t>
  </si>
  <si>
    <t>+3,8*3,0</t>
  </si>
  <si>
    <t>+3,0*26,5</t>
  </si>
  <si>
    <t>+3,5*25,2</t>
  </si>
  <si>
    <t>+3,0*15,4</t>
  </si>
  <si>
    <t>+5,0*1,3+0,5*8,0</t>
  </si>
  <si>
    <t>+0,5*38,5</t>
  </si>
  <si>
    <t>"tl 230 mm"</t>
  </si>
  <si>
    <t>+3,3*3,1</t>
  </si>
  <si>
    <t>+0,6*26,5</t>
  </si>
  <si>
    <t>+1,4*15,4</t>
  </si>
  <si>
    <t>+1,4*13,0</t>
  </si>
  <si>
    <t>+3,0*2,5</t>
  </si>
  <si>
    <t>+1,0*4,5</t>
  </si>
  <si>
    <t>+0,8*(9,9+2,2+2,0)</t>
  </si>
  <si>
    <t>+2,1*8,3</t>
  </si>
  <si>
    <t>+1,2*4,5+2,0*4,0*2</t>
  </si>
  <si>
    <t>+5,4*10,8+1,6*7,7</t>
  </si>
  <si>
    <t>"tl 100 mm"</t>
  </si>
  <si>
    <t>+3,0*3,0</t>
  </si>
  <si>
    <t>62</t>
  </si>
  <si>
    <t>2837641-PC</t>
  </si>
  <si>
    <t>deska z extrudovaného polystyrénu XPS PERIMETER SD 150  tl 180 mm</t>
  </si>
  <si>
    <t>1016315348</t>
  </si>
  <si>
    <t>63</t>
  </si>
  <si>
    <t>2837642-PC</t>
  </si>
  <si>
    <t>deska z extrudovaného polystyrénu XPS PERIMETER SD 150  tl 230 mm</t>
  </si>
  <si>
    <t>543016085</t>
  </si>
  <si>
    <t>465</t>
  </si>
  <si>
    <t>283764220</t>
  </si>
  <si>
    <t>deska z extrudovaného polystyrénu XPS tl 100 mm</t>
  </si>
  <si>
    <t>-1600395624</t>
  </si>
  <si>
    <t>138</t>
  </si>
  <si>
    <t>71314115</t>
  </si>
  <si>
    <t>Montáž izolace tepelné střech plochých kladené volně - 2 vrstvy</t>
  </si>
  <si>
    <t>-759181785</t>
  </si>
  <si>
    <t>139</t>
  </si>
  <si>
    <t>283759201</t>
  </si>
  <si>
    <t>deska z pěnového polystyrenu EPS tl 60 mm</t>
  </si>
  <si>
    <t>98583188</t>
  </si>
  <si>
    <t xml:space="preserve">součinitel tepelné vodivosti - viz PD
</t>
  </si>
  <si>
    <t>+(911,39-103,0)*1,05</t>
  </si>
  <si>
    <t>271</t>
  </si>
  <si>
    <t>283759240</t>
  </si>
  <si>
    <t>deska z pěnového polystyrenu EPS tl 80 mm</t>
  </si>
  <si>
    <t>1121945649</t>
  </si>
  <si>
    <t>140</t>
  </si>
  <si>
    <t>283759602</t>
  </si>
  <si>
    <t>deska z pěnového polystyrenu EPS tl 200 mm</t>
  </si>
  <si>
    <t>962702222</t>
  </si>
  <si>
    <t>401</t>
  </si>
  <si>
    <t>713151111</t>
  </si>
  <si>
    <t>Montáž izolace tepelné střech šikmých kladené volně mezi krokve rohoží, pásů, desek</t>
  </si>
  <si>
    <t>1067792581</t>
  </si>
  <si>
    <t>406</t>
  </si>
  <si>
    <t>631480110</t>
  </si>
  <si>
    <t>deska minerální střešní izolační  tl. 200 mm</t>
  </si>
  <si>
    <t>788399055</t>
  </si>
  <si>
    <t>247</t>
  </si>
  <si>
    <t>71318001</t>
  </si>
  <si>
    <t>Montáž izolace tepelné podlah - SCH1.1</t>
  </si>
  <si>
    <t>803925195</t>
  </si>
  <si>
    <t>+2,83*(0,4+0,2)</t>
  </si>
  <si>
    <t>248</t>
  </si>
  <si>
    <t>425141254</t>
  </si>
  <si>
    <t>713191132</t>
  </si>
  <si>
    <t>Montáž izolace tepelné podlah překrytí separační fólií z PE</t>
  </si>
  <si>
    <t>-1324659128</t>
  </si>
  <si>
    <t>+(966,89+581,81+5,2+3,2)</t>
  </si>
  <si>
    <t>46</t>
  </si>
  <si>
    <t>283292350</t>
  </si>
  <si>
    <t xml:space="preserve">fólie PE 0,25 mm </t>
  </si>
  <si>
    <t>-796538029</t>
  </si>
  <si>
    <t>429</t>
  </si>
  <si>
    <t>71321001</t>
  </si>
  <si>
    <t>Lehky sendvič s jádrem PIR ve spádu - D+M</t>
  </si>
  <si>
    <t>377841282</t>
  </si>
  <si>
    <t>+3,0*0,6</t>
  </si>
  <si>
    <t>430</t>
  </si>
  <si>
    <t>71321002</t>
  </si>
  <si>
    <t>Izolace ostění  PIR 40 mm - D+M</t>
  </si>
  <si>
    <t>-1302949087</t>
  </si>
  <si>
    <t>+2,5*0,6</t>
  </si>
  <si>
    <t>431</t>
  </si>
  <si>
    <t>71321003</t>
  </si>
  <si>
    <t>Izolace vrchu atiky - fenolická pěna 30 mm - D+M</t>
  </si>
  <si>
    <t>-303517079</t>
  </si>
  <si>
    <t>+154,0*0,5</t>
  </si>
  <si>
    <t>433</t>
  </si>
  <si>
    <t>71321004</t>
  </si>
  <si>
    <t>Izolace vnitřní stěny atiky - XPS 100 mm - D+M</t>
  </si>
  <si>
    <t>1656455237</t>
  </si>
  <si>
    <t>"krček"+0,8*(2*13,8+2*2,7)</t>
  </si>
  <si>
    <t>"hl střecha"+1,0*(10,7+50,5+11,3+17,5+5,0+23,5)</t>
  </si>
  <si>
    <t>434</t>
  </si>
  <si>
    <t>71321005</t>
  </si>
  <si>
    <t>Izolace stěn tubusů a atiky - minerální vata 200 mm - D+M</t>
  </si>
  <si>
    <t>-1658030035</t>
  </si>
  <si>
    <t>"VZT"+1,5*5,5+0,9*(4,5+20,8*2)</t>
  </si>
  <si>
    <t>"tubusy"+1,2*5,4+0,9*6,6*5+0,9*5,4*2+1,1*6,6*2</t>
  </si>
  <si>
    <t>435</t>
  </si>
  <si>
    <t>71321006</t>
  </si>
  <si>
    <t>Izolace stěn 2NP - XPS 230 mm - D+M</t>
  </si>
  <si>
    <t>-577913429</t>
  </si>
  <si>
    <t>+0,8*(3,5+1,8+8,0+0,6)</t>
  </si>
  <si>
    <t>436</t>
  </si>
  <si>
    <t>71321007</t>
  </si>
  <si>
    <t>Izolace stěn 1.26 - XPS 230 mm - D+M</t>
  </si>
  <si>
    <t>1591709394</t>
  </si>
  <si>
    <t>+0,8*(2*10,0)</t>
  </si>
  <si>
    <t>437</t>
  </si>
  <si>
    <t>71321008</t>
  </si>
  <si>
    <t>Zateplení stropu - místn 0.06 - PIR 100 mm - D+M</t>
  </si>
  <si>
    <t>-321750579</t>
  </si>
  <si>
    <t>+3,5*3,0</t>
  </si>
  <si>
    <t>495</t>
  </si>
  <si>
    <t>71321009</t>
  </si>
  <si>
    <t>2NP - zrušení otvoru - minerální vata tl min 200 mm - D+M</t>
  </si>
  <si>
    <t>938035462</t>
  </si>
  <si>
    <t>+1,0*2,4</t>
  </si>
  <si>
    <t>512</t>
  </si>
  <si>
    <t>71321010</t>
  </si>
  <si>
    <t>Zateplení nadpraží v prostoru kastlíků žaluzií - fenolická pěna tl 60 mm - D+M</t>
  </si>
  <si>
    <t>-592356031</t>
  </si>
  <si>
    <t>+64,0*0,25</t>
  </si>
  <si>
    <t>472</t>
  </si>
  <si>
    <t>998713202</t>
  </si>
  <si>
    <t>Přesun hmot procentní pro izolace tepelné v objektech v do 12 m</t>
  </si>
  <si>
    <t>-597498440</t>
  </si>
  <si>
    <t>450</t>
  </si>
  <si>
    <t>762332532</t>
  </si>
  <si>
    <t>Montáž vázaných kcí krovů pravidelných z řeziva hoblovaného průřezové plochy do 224 cm2</t>
  </si>
  <si>
    <t>-1460588703</t>
  </si>
  <si>
    <t>"140/160"+103,0</t>
  </si>
  <si>
    <t>"120/140"+85,0</t>
  </si>
  <si>
    <t>"80/180"+145,0</t>
  </si>
  <si>
    <t>451</t>
  </si>
  <si>
    <t>605121401</t>
  </si>
  <si>
    <t>KVH hranoly</t>
  </si>
  <si>
    <t>-1025316161</t>
  </si>
  <si>
    <t>"140/160"+103,0*0,14*0,16*1,1</t>
  </si>
  <si>
    <t>"120/140"+85,0*0,12*0,14*1,1</t>
  </si>
  <si>
    <t>"80/180"+145,0*0,08*0,18*1,1</t>
  </si>
  <si>
    <t>400</t>
  </si>
  <si>
    <t>762341023</t>
  </si>
  <si>
    <t>Bednění střech rovných z desek OSB tl 15 mm na pero a drážku šroubovaných na krokve - D+M</t>
  </si>
  <si>
    <t>-137558597</t>
  </si>
  <si>
    <t>"ST3"+68,4*2</t>
  </si>
  <si>
    <t>143</t>
  </si>
  <si>
    <t>762341210</t>
  </si>
  <si>
    <t>Montáž bednění střech rovných a šikmých sklonu do 60° z hrubých prken na sraz</t>
  </si>
  <si>
    <t>-305669171</t>
  </si>
  <si>
    <t>144</t>
  </si>
  <si>
    <t>60515111</t>
  </si>
  <si>
    <t>řezivo jehličnaté - prkna tl. 2 - 3 cm</t>
  </si>
  <si>
    <t>-1015518714</t>
  </si>
  <si>
    <t>+103,0*0,024*1,1</t>
  </si>
  <si>
    <t>147</t>
  </si>
  <si>
    <t>762342441</t>
  </si>
  <si>
    <t>Montáž kontralatí na střechách sklonu do 60°</t>
  </si>
  <si>
    <t>-1972283699</t>
  </si>
  <si>
    <t>+1,25*103,0</t>
  </si>
  <si>
    <t>148</t>
  </si>
  <si>
    <t>605141130</t>
  </si>
  <si>
    <t xml:space="preserve">řezivo jehličnaté,střešní latě impregnované </t>
  </si>
  <si>
    <t>-1906189356</t>
  </si>
  <si>
    <t>+128,75*0,04*0,08*1,1</t>
  </si>
  <si>
    <t>149</t>
  </si>
  <si>
    <t>762395000</t>
  </si>
  <si>
    <t>Spojovací prostředky pro montáž krovu, bednění, laťování, světlíky, klíny - ostatní</t>
  </si>
  <si>
    <t>-1589920277</t>
  </si>
  <si>
    <t>+6,406+2,719+0,453</t>
  </si>
  <si>
    <t>72</t>
  </si>
  <si>
    <t>7624310-R</t>
  </si>
  <si>
    <t>Obložení stěn z desek OSB tl 10 mm - D+M</t>
  </si>
  <si>
    <t>-1584188469</t>
  </si>
  <si>
    <t>473</t>
  </si>
  <si>
    <t>998762202</t>
  </si>
  <si>
    <t>Přesun hmot procentní pro kce tesařské v objektech v do 12 m</t>
  </si>
  <si>
    <t>1537671744</t>
  </si>
  <si>
    <t>392</t>
  </si>
  <si>
    <t>76311141</t>
  </si>
  <si>
    <t xml:space="preserve">SDK příčka tl 100 mm profil CW+UW 50 desky 2xA 12,5 bez TI </t>
  </si>
  <si>
    <t>-787894983</t>
  </si>
  <si>
    <t>"112C"+3,3*(0,5+0,8)</t>
  </si>
  <si>
    <t>395</t>
  </si>
  <si>
    <t>76311142</t>
  </si>
  <si>
    <t>SDK příčka tl 125 mm profil CW+UW 75 desky 2xA 12,5 bez TI - zavěšená od stropu</t>
  </si>
  <si>
    <t>345466373</t>
  </si>
  <si>
    <t>"1PP"+0,6*(1,7+7,3)</t>
  </si>
  <si>
    <t>"1NP"+0,6*2,55</t>
  </si>
  <si>
    <t>489</t>
  </si>
  <si>
    <t>763121211</t>
  </si>
  <si>
    <t>SDK stěna předsazená deska 1x A tl 12,5 mm lepené celoplošně bez nosné kce</t>
  </si>
  <si>
    <t>1636346630</t>
  </si>
  <si>
    <t>+3,14*(1,3*2+1,9)</t>
  </si>
  <si>
    <t>+4,4*(1,2*2+1,5*2+1,2*3)</t>
  </si>
  <si>
    <t>390</t>
  </si>
  <si>
    <t>76312141</t>
  </si>
  <si>
    <t>SDK 1str opláštění profil 50  deska 2xA 12,5 bez TI</t>
  </si>
  <si>
    <t>-216643301</t>
  </si>
  <si>
    <t>"012"+3,2*(2*0,4+2*0,25+0,4)</t>
  </si>
  <si>
    <t>"011"+3,2*(3*0,25+0,5+2*0,15+0,4+2*0,15)</t>
  </si>
  <si>
    <t>"008,009"+3,2*(3,5+2*0,15)</t>
  </si>
  <si>
    <t>"112"+3,3*(4*0,25+2*0,3)</t>
  </si>
  <si>
    <t>"108"+3,3*(0,5+2*0,15)</t>
  </si>
  <si>
    <t>"116"+3,3*(1,0+0,2)</t>
  </si>
  <si>
    <t>"104"+3,3*(1,2+0,2)</t>
  </si>
  <si>
    <t>"103"+3,3*(2,0+0,2)</t>
  </si>
  <si>
    <t>"102"+3,3*(1,4+0,2)</t>
  </si>
  <si>
    <t>"124"+3,3*1,8</t>
  </si>
  <si>
    <t>"105"+3,3*(1,6)</t>
  </si>
  <si>
    <t>"106"+3,3*(1,6+0,3)</t>
  </si>
  <si>
    <t>494</t>
  </si>
  <si>
    <t>763121411</t>
  </si>
  <si>
    <t>SDK stěna předsazená tl 62,5 mm profil CW+UW 50 deska 1xA 12,5 bez TI EI 15</t>
  </si>
  <si>
    <t>-1129528757</t>
  </si>
  <si>
    <t>"2NP - zrušení otvoru"+1,0*2,4</t>
  </si>
  <si>
    <t>391</t>
  </si>
  <si>
    <t>76312148</t>
  </si>
  <si>
    <t xml:space="preserve">SDK stěna předsazená tl 140 mm profil CW+UW 100 desky 2x akustická MA 12,5 Izolace 80 mm </t>
  </si>
  <si>
    <t>916589330</t>
  </si>
  <si>
    <t>"105"+3,3*7,0</t>
  </si>
  <si>
    <t>490</t>
  </si>
  <si>
    <t>763121752</t>
  </si>
  <si>
    <t>Příplatek k SDK stěně předsazené za zakřivení do plynulého oblouku</t>
  </si>
  <si>
    <t>585414869</t>
  </si>
  <si>
    <t>389</t>
  </si>
  <si>
    <t>76312242</t>
  </si>
  <si>
    <t>SDK stěna tl 75 mm profil 50 desky 2xA 12,5 bez TI</t>
  </si>
  <si>
    <t>-936223260</t>
  </si>
  <si>
    <t>+3,2*(4*3,9)</t>
  </si>
  <si>
    <t>+3,3*(2*6,1)</t>
  </si>
  <si>
    <t>452</t>
  </si>
  <si>
    <t>763131511</t>
  </si>
  <si>
    <t>SDK podhled deska 1xA 12,5 bez TI jednovrstvá spodní kce profil CD+UD</t>
  </si>
  <si>
    <t>269149793</t>
  </si>
  <si>
    <t>408</t>
  </si>
  <si>
    <t>763131751</t>
  </si>
  <si>
    <t>Montáž parotěsné zábrany do SDK podhledu</t>
  </si>
  <si>
    <t>-964439623</t>
  </si>
  <si>
    <t>409</t>
  </si>
  <si>
    <t>283293340</t>
  </si>
  <si>
    <t>parozábrana s Al vrstvou</t>
  </si>
  <si>
    <t>1736076840</t>
  </si>
  <si>
    <t>407</t>
  </si>
  <si>
    <t>763161721</t>
  </si>
  <si>
    <t xml:space="preserve">SDK obklad stěn, šikmin, stropu - deska 1xDF 12,5 bez TI dvouvrstvá spodní kce profil CD+UD </t>
  </si>
  <si>
    <t>-1496592201</t>
  </si>
  <si>
    <t>464</t>
  </si>
  <si>
    <t>7632511</t>
  </si>
  <si>
    <t>Sádrovláknitá podlaha tl 70 mm z desek tl 2x10 mm s dřevovláknitou deskou tl 50 mm bez podsypu</t>
  </si>
  <si>
    <t>294971270</t>
  </si>
  <si>
    <t>474</t>
  </si>
  <si>
    <t>998763402</t>
  </si>
  <si>
    <t>Přesun hmot procentní pro sádrokartonové konstrukce v objektech v do 12 m</t>
  </si>
  <si>
    <t>-724487055</t>
  </si>
  <si>
    <t>410</t>
  </si>
  <si>
    <t>7641001</t>
  </si>
  <si>
    <t>Střešní plechová krytina z legovaného hliníku - D+M vč všech systémových detailů a povrchové úpravy</t>
  </si>
  <si>
    <t>1791305951</t>
  </si>
  <si>
    <t xml:space="preserve">dvouvrstvý vypalovaný lak, dvojitá stojatá falcovaná drážka
šířka pásu po položení – 220 a 330mm, tl  0,7 mm
</t>
  </si>
  <si>
    <t>475</t>
  </si>
  <si>
    <t>998764202</t>
  </si>
  <si>
    <t>Přesun hmot procentní pro konstrukce klempířské v objektech v do 12 m</t>
  </si>
  <si>
    <t>1583440109</t>
  </si>
  <si>
    <t>153</t>
  </si>
  <si>
    <t>7661001</t>
  </si>
  <si>
    <t>Okno dřevěné 1045/1400 mm -  D+M vč všech systémových detailů, kování a povrchové úpravy - podrobný popis - Tabulka vnějších výplní - ozn O.1</t>
  </si>
  <si>
    <t>-299906157</t>
  </si>
  <si>
    <t>154</t>
  </si>
  <si>
    <t>7661002</t>
  </si>
  <si>
    <t>Okno dřevěné 3500/1400 mm -  D+M vč všech systémových detailů, kování a povrchové úpravy - podrobný popis - Tabulka vnějších výplní - ozn O.2</t>
  </si>
  <si>
    <t>653178707</t>
  </si>
  <si>
    <t xml:space="preserve">
</t>
  </si>
  <si>
    <t>155</t>
  </si>
  <si>
    <t>7661003</t>
  </si>
  <si>
    <t>Okno dřevěné 3500/2700 mm -  D+M vč všech systémových detailů, kování a povrchové úpravy - podrobný popis - Tabulka vnějších výplní - ozn O.3</t>
  </si>
  <si>
    <t>-1608806713</t>
  </si>
  <si>
    <t>156</t>
  </si>
  <si>
    <t>7661004</t>
  </si>
  <si>
    <t>Okno dřevěné 2500/2700 mm -  D+M vč všech systémových detailů, kování a povrchové úpravy - podrobný popis - Tabulka vnějších výplní - ozn O.4</t>
  </si>
  <si>
    <t>-492139393</t>
  </si>
  <si>
    <t>157</t>
  </si>
  <si>
    <t>7661005</t>
  </si>
  <si>
    <t>Okno dřevěné pevné 3500/2700 mm -  D+M vč všech systémových detailů a povrchové úpravy - podrobný popis - Tabulka vnějších výplní - ozn O.5</t>
  </si>
  <si>
    <t>-337534830</t>
  </si>
  <si>
    <t>158</t>
  </si>
  <si>
    <t>7661006</t>
  </si>
  <si>
    <t>Okno dřevěné 2000/2700 mm -  D+M vč všech systémových detailů, kování a povrchové úpravy - podrobný popis - Tabulka vnějších výplní - ozn O.6</t>
  </si>
  <si>
    <t>-923639379</t>
  </si>
  <si>
    <t>160</t>
  </si>
  <si>
    <t>7661008</t>
  </si>
  <si>
    <t>Okno dřevěné 2000/2700 mm -  D+M vč všech systémových detailů, kování a povrchové úpravy - podrobný popis - Tabulka vnějších výplní - ozn O.8</t>
  </si>
  <si>
    <t>-1102513801</t>
  </si>
  <si>
    <t>161</t>
  </si>
  <si>
    <t>7661009</t>
  </si>
  <si>
    <t>Okno dřevěné pevné 2000/2700 mm -  D+M vč všech systémových detailů a povrchové úpravy - podrobný popis - Tabulka vnějších výplní - ozn O.9</t>
  </si>
  <si>
    <t>490957118</t>
  </si>
  <si>
    <t>162</t>
  </si>
  <si>
    <t>7661010</t>
  </si>
  <si>
    <t>Okno dřevěné 3500/2700 mm -  D+M vč všech systémových detailů, kování a povrchové úpravy - podrobný popis - Tabulka vnějších výplní - ozn O.10</t>
  </si>
  <si>
    <t>747431034</t>
  </si>
  <si>
    <t>164</t>
  </si>
  <si>
    <t>7661011</t>
  </si>
  <si>
    <t>Okno dřevěné pevné 2165/2700 mm -  D+M vč všech systémových detailů a povrchové úpravy - podrobný popis - Tabulka vnějších výplní - ozn O.11</t>
  </si>
  <si>
    <t>-642420783</t>
  </si>
  <si>
    <t>166</t>
  </si>
  <si>
    <t>7661013</t>
  </si>
  <si>
    <t>Okno dřevěné pevné 585/2265-2600 mm -  D+M vč všech systémových detailů a povrchové úpravy - podrobný popis - Tabulka vnějších výplní - ozn O.13</t>
  </si>
  <si>
    <t>1646164985</t>
  </si>
  <si>
    <t>167</t>
  </si>
  <si>
    <t>7661014</t>
  </si>
  <si>
    <t>Okno dřevěné pevné 2650/900 mm -  D+M vč všech systémových detailů a povrchové úpravy - podrobný popis - Tabulka vnějších výplní - ozn O.14</t>
  </si>
  <si>
    <t>571940786</t>
  </si>
  <si>
    <t>168</t>
  </si>
  <si>
    <t>7661015</t>
  </si>
  <si>
    <t>Okno dřevěné 1590/1590 mm -  D+M vč všech systémových detailů, kování a povrchové úpravy - podrobný popis - Tabulka vnějších výplní - ozn O.15</t>
  </si>
  <si>
    <t>-1597506640</t>
  </si>
  <si>
    <t>169</t>
  </si>
  <si>
    <t>7661016</t>
  </si>
  <si>
    <t>Okno dřevěné 1020/1020 mm -  D+M vč všech systémových detailů, kování a povrchové úpravy - podrobný popis - Tabulka vnějších výplní - ozn O.16</t>
  </si>
  <si>
    <t>1943631096</t>
  </si>
  <si>
    <t>170</t>
  </si>
  <si>
    <t>7661017</t>
  </si>
  <si>
    <t>Okno dřevěné pevné 2770/2770 mm -  D+M vč všech systémových detailů a povrchové úpravy - podrobný popis - Tabulka vnějších výplní - ozn O.17</t>
  </si>
  <si>
    <t>-1193434814</t>
  </si>
  <si>
    <t>171</t>
  </si>
  <si>
    <t>7661018</t>
  </si>
  <si>
    <t>Okno dřevěné 1020/1020 mm -  D+M vč všech systémových detailů, kování a povrchové úpravy - podrobný popis - Tabulka vnějších výplní - ozn O.18</t>
  </si>
  <si>
    <t>1454446870</t>
  </si>
  <si>
    <t>172</t>
  </si>
  <si>
    <t>7661019</t>
  </si>
  <si>
    <t>Okno dřevěné 1590/1590 mm -  D+M vč všech systémových detailů, kování a povrchové úpravy - podrobný popis - Tabulka vnějších výplní - ozn O.19</t>
  </si>
  <si>
    <t>1948560419</t>
  </si>
  <si>
    <t>173</t>
  </si>
  <si>
    <t>7661020</t>
  </si>
  <si>
    <t>Okno dřevěné 2000/2300 mm -  D+M vč všech systémových detailů, kování a povrchové úpravy - podrobný popis - Tabulka vnějších výplní - ozn O.20</t>
  </si>
  <si>
    <t>1648153394</t>
  </si>
  <si>
    <t>174</t>
  </si>
  <si>
    <t>7661021</t>
  </si>
  <si>
    <t>Okno dřevěné 2000/2300 mm -  D+M vč všech systémových detailů, kování a povrchové úpravy - podrobný popis - Tabulka vnějších výplní - ozn O.21</t>
  </si>
  <si>
    <t>-1242917392</t>
  </si>
  <si>
    <t>175</t>
  </si>
  <si>
    <t>7661022</t>
  </si>
  <si>
    <t>Okno dřevěné 1665/1800 mm -  D+M vč všech systémových detailů, kování a povrchové úpravy - podrobný popis - Tabulka vnějších výplní - ozn O.22</t>
  </si>
  <si>
    <t>-630068954</t>
  </si>
  <si>
    <t>176</t>
  </si>
  <si>
    <t>7661023</t>
  </si>
  <si>
    <t>Okno dřevěné pevné 3000/2700 mm -  D+M vč všech systémových detailů a povrchové úpravy - podrobný popis - Tabulka vnějších výplní - ozn O.23</t>
  </si>
  <si>
    <t>1902298601</t>
  </si>
  <si>
    <t>177</t>
  </si>
  <si>
    <t>7661024</t>
  </si>
  <si>
    <t>Okno dřevěné pevné 1000/2700 mm -  D+M vč všech systémových detailů a povrchové úpravy - podrobný popis - Tabulka vnějších výplní - ozn O.24</t>
  </si>
  <si>
    <t>540986171</t>
  </si>
  <si>
    <t>180</t>
  </si>
  <si>
    <t>7661027</t>
  </si>
  <si>
    <t>Okno dřevěné pevné 7450/2600 mm -  D+M vč všech systémových detailů a povrchové úpravy - podrobný popis - Tabulka vnějších výplní - ozn O.27</t>
  </si>
  <si>
    <t>986936104</t>
  </si>
  <si>
    <t>181</t>
  </si>
  <si>
    <t>7661028</t>
  </si>
  <si>
    <t>Okno dřevěné pevné 890/3985-4135 mm -  D+M vč všech systémových detailů a povrchové úpravy - podrobný popis - Tabulka vnějších výplní - ozn O.28</t>
  </si>
  <si>
    <t>-37958956</t>
  </si>
  <si>
    <t>182</t>
  </si>
  <si>
    <t>7661029</t>
  </si>
  <si>
    <t>Okno dřevěné pevné 890/3710-3855 mm -  D+M vč všech systémových detailů a povrchové úpravy - podrobný popis - Tabulka vnějších výplní - ozn O.29</t>
  </si>
  <si>
    <t>1587324001</t>
  </si>
  <si>
    <t>183</t>
  </si>
  <si>
    <t>7661030</t>
  </si>
  <si>
    <t>Okno dřevěné pevné 890/3430-3580 mm -  D+M vč všech systémových detailů a povrchové úpravy - podrobný popis - Tabulka vnějších výplní - ozn O.30</t>
  </si>
  <si>
    <t>1774291007</t>
  </si>
  <si>
    <t>186</t>
  </si>
  <si>
    <t>7661033</t>
  </si>
  <si>
    <t>Okno dřevěné pevné 2000/3600 mm -  D+M vč všech systémových detailů a povrchové úpravy - podrobný popis - Tabulka vnějších výplní - ozn O.33</t>
  </si>
  <si>
    <t>170995142</t>
  </si>
  <si>
    <t>187</t>
  </si>
  <si>
    <t>7661034</t>
  </si>
  <si>
    <t>Okno dřevěné pevné 560-850/3640-3650 mm -  D+M vč všech systémových detailů a povrchové úpravy - podrobný popis - Tabulka vnějších výplní - ozn O.34</t>
  </si>
  <si>
    <t>-1487721720</t>
  </si>
  <si>
    <t>188</t>
  </si>
  <si>
    <t>7661035</t>
  </si>
  <si>
    <t>Okno dřevěné pevné 875-1160/3640-3650 mm -  D+M vč všech systémových detailů a povrchové úpravy - podrobný popis - Tabulka vnějších výplní - ozn O.35</t>
  </si>
  <si>
    <t>722264871</t>
  </si>
  <si>
    <t>198</t>
  </si>
  <si>
    <t>7662001</t>
  </si>
  <si>
    <t>Dveře z HPL bezfalcové 1kř plné otevíravé 700/2100 mm -  D+M vč všech systémových detailů, kování a povrchové úpravy - podrobný popis - Tabulka vnitřních výplní - ozn D1.1</t>
  </si>
  <si>
    <t>1637244042</t>
  </si>
  <si>
    <t>199</t>
  </si>
  <si>
    <t>7662002</t>
  </si>
  <si>
    <t>Dveře z HPL bezfalcové 1kř plné otevíravé 700/2100 mm -  D+M vč všech systémových detailů, kování a povrchové úpravy - podrobný popis - Tabulka vnitřních výplní - ozn D1.2</t>
  </si>
  <si>
    <t>2097831166</t>
  </si>
  <si>
    <t>200</t>
  </si>
  <si>
    <t>7662003</t>
  </si>
  <si>
    <t>Dveře z HPL bezfalcové 1kř plné otevíravé 800/2100 mm -  D+M vč všech systémových detailů, kování a povrchové úpravy - podrobný popis - Tabulka vnitřních výplní - ozn D2.1</t>
  </si>
  <si>
    <t>1079426644</t>
  </si>
  <si>
    <t>201</t>
  </si>
  <si>
    <t>7662004</t>
  </si>
  <si>
    <t>Dveře z HPL bezfalcové 1kř plné otevíravé 800/2100 mm -  D+M vč všech systémových detailů, kování a povrchové úpravy - podrobný popis - Tabulka vnitřních výplní - ozn D2.2</t>
  </si>
  <si>
    <t>-766667880</t>
  </si>
  <si>
    <t>202</t>
  </si>
  <si>
    <t>7662005</t>
  </si>
  <si>
    <t>Dveře z HPL bezfalcové 1kř plné otevíravé 800/2100 mm - požární -  D+M vč všech systémových detailů, kování a povrchové úpravy - podrobný popis - Tabulka vnitřních výplní - ozn D2.3</t>
  </si>
  <si>
    <t>-1257585847</t>
  </si>
  <si>
    <t>203</t>
  </si>
  <si>
    <t>7662006</t>
  </si>
  <si>
    <t>Dveře z HPL bezfalcové 1kř plné otevíravé 800/2100 mm - požární, do vlhka -  D+M vč všech systémových detailů, kování a povrchové úpravy - podrobný popis - Tabulka vnitřních výplní - ozn D2.5</t>
  </si>
  <si>
    <t>951544415</t>
  </si>
  <si>
    <t>204</t>
  </si>
  <si>
    <t>7662007</t>
  </si>
  <si>
    <t>Dveře z HPL bezfalcové 1kř plné otevíravé 800/2700 mm - D+M vč všech systémových detailů, kování a povrchové úpravy - podrobný popis - Tabulka vnitřních výplní - ozn D2.6</t>
  </si>
  <si>
    <t>1220865717</t>
  </si>
  <si>
    <t>205</t>
  </si>
  <si>
    <t>7662008</t>
  </si>
  <si>
    <t>Dveře z HPL bezfalcové 1kř plné otevíravé 900/2100 mm -  D+M vč všech systémových detailů, kování a povrchové úpravy - podrobný popis - Tabulka vnitřních výplní - ozn D3.1</t>
  </si>
  <si>
    <t>-509398840</t>
  </si>
  <si>
    <t>206</t>
  </si>
  <si>
    <t>7662009</t>
  </si>
  <si>
    <t>Dveře z HPL bezfalcové 1kř plné otevíravé 900/2100 mm - požární -  D+M vč všech systémových detailů, kování a povrchové úpravy - podrobný popis - Tabulka vnitřních výplní - ozn D3.3</t>
  </si>
  <si>
    <t>-1595019324</t>
  </si>
  <si>
    <t>207</t>
  </si>
  <si>
    <t>7662010</t>
  </si>
  <si>
    <t>Dveře z HPL bezfalcové 1kř plné otevíravé 900/2100 mm - požární -  D+M vč všech systémových detailů, kování a povrchové úpravy - podrobný popis - Tabulka vnitřních výplní - ozn D3.4</t>
  </si>
  <si>
    <t>2021662924</t>
  </si>
  <si>
    <t>209</t>
  </si>
  <si>
    <t>7662011</t>
  </si>
  <si>
    <t>Dveře z HPL bezfalcové 1kř plné otevíravé 900/2100 mm -  D+M vč všech systémových detailů, kování a povrchové úpravy - podrobný popis - Tabulka vnitřních výplní - ozn D3.5</t>
  </si>
  <si>
    <t>-148227352</t>
  </si>
  <si>
    <t>211</t>
  </si>
  <si>
    <t>7662012</t>
  </si>
  <si>
    <t>Dveře z HPL 1kř plné posuvné na stěnu 1100/2150 mm -  D+M vč všech systémových detailů, kování a povrchové úpravy - podrobný popis - Tabulka vnitřních výplní - ozn D5</t>
  </si>
  <si>
    <t>2063062045</t>
  </si>
  <si>
    <t>212</t>
  </si>
  <si>
    <t>7662013</t>
  </si>
  <si>
    <t>Dveře z HPL 1kř plné posuvné do pouzdra 900/2100 mm -  D+M vč všech systémových detailů, kování a povrchové úpravy - podrobný popis - Tabulka vnitřních výplní - ozn D6</t>
  </si>
  <si>
    <t>1511526780</t>
  </si>
  <si>
    <t>214</t>
  </si>
  <si>
    <t>7663001</t>
  </si>
  <si>
    <t>Dveře 1kř proskl + okno pevné  965/2135+1035/1285 mm -  D+M vč všech systémových detailů, kování a povrchové úpravy - podrobný popis - Tabulka vnitřních výplní - ozn V01</t>
  </si>
  <si>
    <t>99009462</t>
  </si>
  <si>
    <t>215</t>
  </si>
  <si>
    <t>7663002</t>
  </si>
  <si>
    <t>Dveře 1kř proskl + okno pevné  900/2200+1930/1400 mm -  D+M vč všech systémových detailů, kování a povrchové úpravy - podrobný popis - Tabulka vnitřních výplní - ozn V02</t>
  </si>
  <si>
    <t>-1550580163</t>
  </si>
  <si>
    <t>216</t>
  </si>
  <si>
    <t>7663003</t>
  </si>
  <si>
    <t>Dveře 2kř proskl + okno pevné  1900/3200+1015/3200 mm -  D+M vč všech systémových detailů, kování a povrchové úpravy - podrobný popis - Tabulka vnitřních výplní - ozn V03</t>
  </si>
  <si>
    <t>-832480340</t>
  </si>
  <si>
    <t>217</t>
  </si>
  <si>
    <t>7663004</t>
  </si>
  <si>
    <t>Dveře 2kř proskl + okno pevné  1900/3000+1000/3000 mm -  D+M vč všech systémových detailů, kování a povrchové úpravy - podrobný popis - Tabulka vnitřních výplní - ozn V04</t>
  </si>
  <si>
    <t>516319276</t>
  </si>
  <si>
    <t>142</t>
  </si>
  <si>
    <t>7664001</t>
  </si>
  <si>
    <t>Dřevoplastová terasová prkna vč roštu -  D+M vč všech systémových detailů - střecha ST2</t>
  </si>
  <si>
    <t>478805242</t>
  </si>
  <si>
    <t xml:space="preserve">- dřevoplastová terasová prkna - 23 mm
- nosný ocelový rošt z žárově zinkovaných jäckl. profilů 40/40/3mm v osové vzdál 400mm - 40 mm
- distanční systémové rektifikovatelné podložky - 337-187	mm
- výměra = půdorysná plocha
</t>
  </si>
  <si>
    <t>152</t>
  </si>
  <si>
    <t>7664002</t>
  </si>
  <si>
    <t>Dřevoplastová terasová prkna vč roštu -  D+M vč všech systémových detailů - střecha ST3</t>
  </si>
  <si>
    <t>-523000064</t>
  </si>
  <si>
    <t xml:space="preserve">- dřevoplastová terasová prkna - 23 mm
- nosný ocelový rošt z žárově zinkovaných jäckl. profilů 40/40/3mm v osové vzdál 400mm - 40 mm
- distanční systémové rektifikovatelné podložky - 30 mm
</t>
  </si>
  <si>
    <t>+19,0*3,6</t>
  </si>
  <si>
    <t>403</t>
  </si>
  <si>
    <t>7664003</t>
  </si>
  <si>
    <t>Dřevoplastová fasádní prkna vč roštu -  D+M vč všech systémových detailů - střecha OP4</t>
  </si>
  <si>
    <t>-865260917</t>
  </si>
  <si>
    <t>+2,3*20,0</t>
  </si>
  <si>
    <t>404</t>
  </si>
  <si>
    <t>7664004</t>
  </si>
  <si>
    <t>Dřevoplastová fasádní prkna vč roštu -  D+M vč všech systémových detailů - střecha OP5</t>
  </si>
  <si>
    <t>-1894346580</t>
  </si>
  <si>
    <t>+2,0*4,0/2+19,0*2,8+6,0*0,8/2-1,6*2,1-0,95*2,1</t>
  </si>
  <si>
    <t>+3,5*3,8</t>
  </si>
  <si>
    <t>405</t>
  </si>
  <si>
    <t>7664005</t>
  </si>
  <si>
    <t xml:space="preserve">Dřevoplastová fasádní prkna vč roštu - oboustranně -  D+M vč všech systémových detailů </t>
  </si>
  <si>
    <t>-254115836</t>
  </si>
  <si>
    <t xml:space="preserve">- dřevoplastová terasová prkna - 23 mm
- nosný ocelový rošt z žárově zinkovaných jäckl. profilů 40/40/3mm v osové vzdál 400mm - 40 mm
- dřevoplastová terasová prkna - 23 mm
</t>
  </si>
  <si>
    <t>+39,0*0,9</t>
  </si>
  <si>
    <t>466</t>
  </si>
  <si>
    <t>7664006</t>
  </si>
  <si>
    <t xml:space="preserve">Obklad fasády na zatepl systém - Dřevoplastová fasádní prkna vč roštu - D+M vč všech systémových detailů </t>
  </si>
  <si>
    <t>1961583389</t>
  </si>
  <si>
    <t>393</t>
  </si>
  <si>
    <t>7665001</t>
  </si>
  <si>
    <t>Dřevěný obklad stěn lepený z 3vrstvých podlahových lamel -  D+M vč všech systémových detailů a povrch úpravy</t>
  </si>
  <si>
    <t>1708234897</t>
  </si>
  <si>
    <t>"011"+2,7*(4,2+1,1+0,3+0,3+1,9)+3,15*(0,5)-1,0*2,0-1,0*1,3-1,2*2,1</t>
  </si>
  <si>
    <t>"007,008"+3,15*(1,5+2*0,15)</t>
  </si>
  <si>
    <t>"105"+3,2*(1,8+0,5)</t>
  </si>
  <si>
    <t>"106"+3,2*(1,7+0,35)</t>
  </si>
  <si>
    <t>"112A"+2,75*(1,1+3,0)+3,2*(5,0+0,3+1,0+0,5)+2,2*(1,6*2)+2,84*(3,6+3,3+3,7)-(2,55*1,5+0,8*2,1)</t>
  </si>
  <si>
    <t>"203"+5,5*4,0-11,4</t>
  </si>
  <si>
    <t>394</t>
  </si>
  <si>
    <t>7665002</t>
  </si>
  <si>
    <t xml:space="preserve">PVC tvrzená kompaktní deska - obklad -  D+M vč všech systémových detailů </t>
  </si>
  <si>
    <t>-835584613</t>
  </si>
  <si>
    <t>"pouzdra pro posuv stěny"+3,2*(4*1,6+2*0,27+4*1,5+2*0,27)</t>
  </si>
  <si>
    <t>"nadpraží"+(2*0,15+0,25)*(5,8+5,6+2*5,7)</t>
  </si>
  <si>
    <t>476</t>
  </si>
  <si>
    <t>998766202</t>
  </si>
  <si>
    <t>Přesun hmot procentní pro konstrukce truhlářské v objektech v do 12 m</t>
  </si>
  <si>
    <t>-1172031102</t>
  </si>
  <si>
    <t>484</t>
  </si>
  <si>
    <t>767001</t>
  </si>
  <si>
    <t>Ocelová konstrukce rampy střechy - D+M vč všech systémových detailů a povrchové úpravy</t>
  </si>
  <si>
    <t>1512429813</t>
  </si>
  <si>
    <t>485</t>
  </si>
  <si>
    <t>767002</t>
  </si>
  <si>
    <t>Ocelová konstrukce VZT - D+M vč všech systémových detailů a povrchové úpravy</t>
  </si>
  <si>
    <t>-1840783098</t>
  </si>
  <si>
    <t>486</t>
  </si>
  <si>
    <t>767003</t>
  </si>
  <si>
    <t>Ocelová konstrukce markýzy - D+M vč všech systémových detailů a povrchové úpravy</t>
  </si>
  <si>
    <t>-1186411018</t>
  </si>
  <si>
    <t>487</t>
  </si>
  <si>
    <t>767004</t>
  </si>
  <si>
    <t>Ocelová konstrukce rámů oken - D+M vč všech systémových detailů a povrchové úpravy</t>
  </si>
  <si>
    <t>71526271</t>
  </si>
  <si>
    <t>+403,0+102,0+617,0</t>
  </si>
  <si>
    <t>159</t>
  </si>
  <si>
    <t>7671007</t>
  </si>
  <si>
    <t>Dveře hliníkové prosklené 1050/2700 mm -  D+M vč všech systémových detailů, kování a povrchové úpravy - podrobný popis - Tabulka vnějších výplní - ozn O.7</t>
  </si>
  <si>
    <t>-1896240387</t>
  </si>
  <si>
    <t>165</t>
  </si>
  <si>
    <t>7671012</t>
  </si>
  <si>
    <t>Dveře hliníkové plné 1000/2050 mm - požární -  D+M vč všech systémových detailů, kování a povrchové úpravy - podrobný popis - Tabulka vnějších výplní - ozn O.12</t>
  </si>
  <si>
    <t>-1816589440</t>
  </si>
  <si>
    <t>178</t>
  </si>
  <si>
    <t>7671025</t>
  </si>
  <si>
    <t>Dveře hliníkové prosklené 1050/2700 mm -  D+M vč všech systémových detailů, kování a povrchové úpravy - podrobný popis - Tabulka vnějších výplní - ozn O.25</t>
  </si>
  <si>
    <t>-693560345</t>
  </si>
  <si>
    <t>179</t>
  </si>
  <si>
    <t>7671026</t>
  </si>
  <si>
    <t>Stěna hliníková prosklená 4375/3000 mm -  D+M vč všech systémových detailů, kování a povrchové úpravy - podrobný popis - Tabulka vnějších výplní - ozn O.26</t>
  </si>
  <si>
    <t>1347042648</t>
  </si>
  <si>
    <t>184</t>
  </si>
  <si>
    <t>7671031</t>
  </si>
  <si>
    <t>Dveře hliníkové prosklené 1700/2800 mm -  D+M vč všech systémových detailů, kování a povrchové úpravy - podrobný popis - Tabulka vnějších výplní - ozn O.31</t>
  </si>
  <si>
    <t>-752652323</t>
  </si>
  <si>
    <t>185</t>
  </si>
  <si>
    <t>7671032</t>
  </si>
  <si>
    <t>Dveře hliníkové plné 950/2150 mm -  D+M vč všech systémových detailů, kování a povrchové úpravy - podrobný popis - Tabulka vnějších výplní - ozn O.32</t>
  </si>
  <si>
    <t>1070859780</t>
  </si>
  <si>
    <t>189</t>
  </si>
  <si>
    <t>7671036</t>
  </si>
  <si>
    <t>Dveře hliníkové plné 950/2100 mm -  D+M vč všech systémových detailů, kování a povrchové úpravy - podrobný popis - Tabulka vnějších výplní - ozn O.36</t>
  </si>
  <si>
    <t>-661951682</t>
  </si>
  <si>
    <t>190</t>
  </si>
  <si>
    <t>7671037</t>
  </si>
  <si>
    <t>Dveře hliníkové plné 1800/2200 mm -  D+M vč všech systémových detailů, kování a povrchové úpravy - podrobný popis - Tabulka vnějších výplní - ozn O.37</t>
  </si>
  <si>
    <t>1224435457</t>
  </si>
  <si>
    <t>191</t>
  </si>
  <si>
    <t>7671038</t>
  </si>
  <si>
    <t>Dveře hliníkové plné 1050/2700 mm - požární -  D+M vč všech systémových detailů, kování a povrchové úpravy - podrobný popis - Tabulka vnějších výplní - ozn O.38</t>
  </si>
  <si>
    <t>388763978</t>
  </si>
  <si>
    <t>192</t>
  </si>
  <si>
    <t>7671039</t>
  </si>
  <si>
    <t>Dveře hliníkové prosklené 1700/2600 mm - požární -  D+M vč všech systémových detailů, kování a povrchové úpravy - podrobný popis - Tabulka vnějších výplní - ozn O.39</t>
  </si>
  <si>
    <t>-630205557</t>
  </si>
  <si>
    <t>193</t>
  </si>
  <si>
    <t>7671040</t>
  </si>
  <si>
    <t>Pochozí střešní světlík - prům 1500 mm - D+M vč všech systémových detailů a povrchové úpravy - podrobný popis - Tabulka vnějších výplní - ozn O.40</t>
  </si>
  <si>
    <t>-630326688</t>
  </si>
  <si>
    <t>194</t>
  </si>
  <si>
    <t>7671041</t>
  </si>
  <si>
    <t>Pochozí střešní světlík - prům 1000 mm - D+M vč všech systémových detailů a povrchové úpravy - podrobný popis - Tabulka vnějších výplní - ozn O.41</t>
  </si>
  <si>
    <t>-1704120759</t>
  </si>
  <si>
    <t>196</t>
  </si>
  <si>
    <t>7671042</t>
  </si>
  <si>
    <t>Dveře plastové prosklené 1050/2500 mm - D+M vč všech systémových detailů, kování a povrchové úpravy - podrobný popis - Tabulka vnějších výplní - ozn O.42</t>
  </si>
  <si>
    <t>-641687830</t>
  </si>
  <si>
    <t>197</t>
  </si>
  <si>
    <t>7671043</t>
  </si>
  <si>
    <t>Dveře hliníkové prosklené 1550/2700 mm - požární -  D+M vč všech systémových detailů, kování a povrchové úpravy - podrobný popis - Tabulka vnějších výplní - ozn O.43</t>
  </si>
  <si>
    <t>-2042429606</t>
  </si>
  <si>
    <t>210</t>
  </si>
  <si>
    <t>7672001</t>
  </si>
  <si>
    <t>Dveře hliníkové prosklené 1000/2050 mm - D+M vč všech systémových detailů, kování a povrchové úpravy - podrobný popis - Tabulka vnitřních výplní - ozn H4.1</t>
  </si>
  <si>
    <t>-747562669</t>
  </si>
  <si>
    <t>213</t>
  </si>
  <si>
    <t>7672002</t>
  </si>
  <si>
    <t>Dveře hliníkové prosklené 2kř 2x1050/2050 mm - požární - D+M vč všech systémových detailů, kování a povrchové úpravy - podrobný popis - Tabulka vnitřních výplní - ozn H7.1</t>
  </si>
  <si>
    <t>314954192</t>
  </si>
  <si>
    <t>218</t>
  </si>
  <si>
    <t>7673005</t>
  </si>
  <si>
    <t>Dveře hliníkové prosklené 1kř + pevné zasklení  2200/2135 mm - požární - D+M vč všech systémových detailů, kování a povrchové úpravy - podrobný popis - Tabulka vnitřních výplní - ozn V05</t>
  </si>
  <si>
    <t>1474063851</t>
  </si>
  <si>
    <t>219</t>
  </si>
  <si>
    <t>7673006</t>
  </si>
  <si>
    <t>Bezrámová interierová výplň prosklená  4040/2600 mm - D+M vč všech systémových detailů a povrchové úpravy - podrobný popis - Tabulka vnitřních výplní - ozn V06</t>
  </si>
  <si>
    <t>-1051205049</t>
  </si>
  <si>
    <t>220</t>
  </si>
  <si>
    <t>7673007</t>
  </si>
  <si>
    <t>Bezrámová interierová výplň prosklená  3930/2600 mm - D+M vč všech systémových detailů a povrchové úpravy - podrobný popis - Tabulka vnitřních výplní - ozn V07</t>
  </si>
  <si>
    <t>313215737</t>
  </si>
  <si>
    <t>221</t>
  </si>
  <si>
    <t>7673008</t>
  </si>
  <si>
    <t>Bezrámová interierová výplň prosklená  1395/3150 mm - požární - D+M vč všech systémových detailů a povrchové úpravy - podrobný popis - Tabulka vnitřních výplní - ozn V08</t>
  </si>
  <si>
    <t>-1495716873</t>
  </si>
  <si>
    <t>397</t>
  </si>
  <si>
    <t>7674001</t>
  </si>
  <si>
    <t>Ocelový překlad - I 160, dl 1600 mm - D+M vč všech systémových detailů a povrchové úpravy</t>
  </si>
  <si>
    <t>-2006914430</t>
  </si>
  <si>
    <t>420</t>
  </si>
  <si>
    <t>7674002</t>
  </si>
  <si>
    <t>Ocelový překlad - I 160, dl 2200 mm - D+M vč všech systémových detailů a povrchové úpravy</t>
  </si>
  <si>
    <t>1550469708</t>
  </si>
  <si>
    <t>442</t>
  </si>
  <si>
    <t>7674101</t>
  </si>
  <si>
    <t xml:space="preserve">Systémový obrubník k zeleným střechám - D+M vč všech systémových detailů </t>
  </si>
  <si>
    <t>-1943636957</t>
  </si>
  <si>
    <t>+1,0+6,8+9,5+49,4+7,0+6,5</t>
  </si>
  <si>
    <t>477</t>
  </si>
  <si>
    <t>998767202</t>
  </si>
  <si>
    <t>Přesun hmot procentní pro zámečnické konstrukce v objektech v do 12 m</t>
  </si>
  <si>
    <t>-1109431857</t>
  </si>
  <si>
    <t>458</t>
  </si>
  <si>
    <t>771271123</t>
  </si>
  <si>
    <t>Montáž obkladů stupnic z dlaždic protiskluzných keramických do hydroizolačního tmelu š do 300 mm</t>
  </si>
  <si>
    <t>-1425446165</t>
  </si>
  <si>
    <t>+18*2,9</t>
  </si>
  <si>
    <t>459</t>
  </si>
  <si>
    <t>771271242</t>
  </si>
  <si>
    <t>Montáž obkladů podstupnic z dlaždic protiskluzných keramických do do hydroizolačního tmelu v do 200 mm</t>
  </si>
  <si>
    <t>-1356335400</t>
  </si>
  <si>
    <t>460</t>
  </si>
  <si>
    <t>5977101</t>
  </si>
  <si>
    <t>dlažba keramická mrazuvzdorná</t>
  </si>
  <si>
    <t>-333172060</t>
  </si>
  <si>
    <t>+52,2*0,5*1,1</t>
  </si>
  <si>
    <t>86</t>
  </si>
  <si>
    <t>771274113</t>
  </si>
  <si>
    <t>Montáž obkladů stupnic z dlaždic keramických flexibilní lepidlo š do 300 mm</t>
  </si>
  <si>
    <t>-1994747844</t>
  </si>
  <si>
    <t>"031"+1,1*(14+7)</t>
  </si>
  <si>
    <t>87</t>
  </si>
  <si>
    <t>771274232</t>
  </si>
  <si>
    <t>Montáž obkladů podstupnic z dlaždic hladkých keramických flexibilní lepidlo v do 200 mm</t>
  </si>
  <si>
    <t>-47095342</t>
  </si>
  <si>
    <t>88</t>
  </si>
  <si>
    <t>5976111</t>
  </si>
  <si>
    <t>dlažba keramická 300/600 mm</t>
  </si>
  <si>
    <t>1710844888</t>
  </si>
  <si>
    <t>+23,1*0,3*1,15</t>
  </si>
  <si>
    <t>+23,1*0,18*1,15</t>
  </si>
  <si>
    <t>101</t>
  </si>
  <si>
    <t>771474111</t>
  </si>
  <si>
    <t>Montáž soklíků z dlaždic keramických rovných flexibilní lepidlo v do 65 mm</t>
  </si>
  <si>
    <t>-1542137877</t>
  </si>
  <si>
    <t>"dlažba 20/20"</t>
  </si>
  <si>
    <t>"005"+(2*1,5+2*1,2)-0,8</t>
  </si>
  <si>
    <t>"dlažba 30/30"</t>
  </si>
  <si>
    <t>"006"+(2*3,2+2*2,5)-0,9</t>
  </si>
  <si>
    <t>"010"+(2*1,5+2*4,4)-0,9*2+2*0,15</t>
  </si>
  <si>
    <t>"013"+(2*5,9+2*3,0)-0,9</t>
  </si>
  <si>
    <t>"014"+(2*4,5+2*2,7)-0,9</t>
  </si>
  <si>
    <t>"021"+3,0</t>
  </si>
  <si>
    <t>"119"+(3,6+3,2+2*2,2)-1,05+2*0,15</t>
  </si>
  <si>
    <t>"dlažba 60/60"</t>
  </si>
  <si>
    <t>"016"+(2*12,3+2*9,5+2*1,1-2*4,0-2,3)-0,9*7-1,15+2*0,2</t>
  </si>
  <si>
    <t>"023"+(2*3,7+2*3,1)-0,8</t>
  </si>
  <si>
    <t>"029"+(2*4,1+3,0+2,4)-0,8</t>
  </si>
  <si>
    <t>"109"+(2*6,8+2*2,4)-0,9-1,7-1,2+2*0,15+2*0,2</t>
  </si>
  <si>
    <t>"118"+(2*2,2+2*4,6)-2*1,8-0,9</t>
  </si>
  <si>
    <t>"dlažba 120/60"</t>
  </si>
  <si>
    <t>"001"+(2,65+14,8+4,9+8,5+2,5+13,3+2,1+25,2+11,4)-1,7-0,9*3-0,8*4-2,2+2*0,3</t>
  </si>
  <si>
    <t>"016"+(2*4,0+2,3)-0,8-1,0*3</t>
  </si>
  <si>
    <t>"113"+(2*7,5+2*8,8)-0,8*2-1,8*2</t>
  </si>
  <si>
    <t>103</t>
  </si>
  <si>
    <t>5976101</t>
  </si>
  <si>
    <t>dlažba keramická 200/200 mm</t>
  </si>
  <si>
    <t>1913449365</t>
  </si>
  <si>
    <t>+4,6*0,05*1,1</t>
  </si>
  <si>
    <t>104</t>
  </si>
  <si>
    <t>5976102</t>
  </si>
  <si>
    <t>dlažba keramická 300/300 mm</t>
  </si>
  <si>
    <t>-801000946</t>
  </si>
  <si>
    <t>+64,65*0,05*1,1</t>
  </si>
  <si>
    <t>105</t>
  </si>
  <si>
    <t>5976103</t>
  </si>
  <si>
    <t>dlažba keramická 600/600 mm</t>
  </si>
  <si>
    <t>-395227937</t>
  </si>
  <si>
    <t>+78,45*0,05*1,15</t>
  </si>
  <si>
    <t>106</t>
  </si>
  <si>
    <t>5976104</t>
  </si>
  <si>
    <t>dlažba keramická 1200/600 mm</t>
  </si>
  <si>
    <t>-213858683</t>
  </si>
  <si>
    <t>+110,05*0,05*1,15</t>
  </si>
  <si>
    <t>102</t>
  </si>
  <si>
    <t>771474131</t>
  </si>
  <si>
    <t>Montáž soklíků z dlaždic keramických schodišťových stupňovitých flexibilní lepidlo v do 65 mm</t>
  </si>
  <si>
    <t>1498665460</t>
  </si>
  <si>
    <t>+0,5*21*2+2*0,95</t>
  </si>
  <si>
    <t>107</t>
  </si>
  <si>
    <t>-1891354885</t>
  </si>
  <si>
    <t>+22,9*0,05*1,15</t>
  </si>
  <si>
    <t>461</t>
  </si>
  <si>
    <t>77157113</t>
  </si>
  <si>
    <t>Montáž podlah z keramických dlaždic protiskluzných do hydroizolačního tmelu</t>
  </si>
  <si>
    <t>1666639233</t>
  </si>
  <si>
    <t>"mezipodesta 1.28"+2,8*0,9</t>
  </si>
  <si>
    <t>462</t>
  </si>
  <si>
    <t>-688688535</t>
  </si>
  <si>
    <t>80</t>
  </si>
  <si>
    <t>771574113</t>
  </si>
  <si>
    <t>Montáž podlah keramických režných hladkých lepených flexibilním lepidlem do 12 ks/m2</t>
  </si>
  <si>
    <t>-1665457676</t>
  </si>
  <si>
    <t>"P.11 - 30/30"+6,94</t>
  </si>
  <si>
    <t>"P.1 - 30/30"+6,74+1,66+7,14</t>
  </si>
  <si>
    <t>"P.6 - 30/30"+17,88+9,79</t>
  </si>
  <si>
    <t>"P.5 - 30/30"+2,6*2,7+13,73+4,61</t>
  </si>
  <si>
    <t>"P.7 - 30/30"+2,0*2,6</t>
  </si>
  <si>
    <t>"P.14 - 30/30"+2,05+2,01</t>
  </si>
  <si>
    <t>"P.17 - 30/30"+7,6</t>
  </si>
  <si>
    <t>"P.19 - 30/30"+3,2</t>
  </si>
  <si>
    <t>81</t>
  </si>
  <si>
    <t>543932418</t>
  </si>
  <si>
    <t>78</t>
  </si>
  <si>
    <t>771574116</t>
  </si>
  <si>
    <t>Montáž podlah keramických režných hladkých lepených flexibilním lepidlem do 25 ks/m2</t>
  </si>
  <si>
    <t>-446045250</t>
  </si>
  <si>
    <t>"P.2 - 20/20"+4,91+8,5</t>
  </si>
  <si>
    <t>"P.3 - 20/20"+2,81+1,94</t>
  </si>
  <si>
    <t>"P.14 - 20/20"+1,87+18,89+18,82+1,87+2,4+6,11+11,04</t>
  </si>
  <si>
    <t>"P.15 - 20/20"+3,75+3,64</t>
  </si>
  <si>
    <t>79</t>
  </si>
  <si>
    <t>-36495212</t>
  </si>
  <si>
    <t>84</t>
  </si>
  <si>
    <t>771574152</t>
  </si>
  <si>
    <t>Montáž podlah keramických velkoformátových lepených rozlivovým lepidlem přes 0,5 do 2 ks/ m2</t>
  </si>
  <si>
    <t>-1340918637</t>
  </si>
  <si>
    <t>"P.1 - 120/60"+110,42+215,41+7,5*4,3</t>
  </si>
  <si>
    <t>"P.8 - 120/60"+4,0*2,3</t>
  </si>
  <si>
    <t>"P.15 - 120/60"+57,61-7,5*4,3</t>
  </si>
  <si>
    <t>85</t>
  </si>
  <si>
    <t>478544611</t>
  </si>
  <si>
    <t>82</t>
  </si>
  <si>
    <t>771574153</t>
  </si>
  <si>
    <t>Montáž podlah keramických velkoformátových lepených rozlivovým lepidlem přes 2 do 4 ks/ m2</t>
  </si>
  <si>
    <t>1178102651</t>
  </si>
  <si>
    <t>"P.5 - 60/60"+56,85</t>
  </si>
  <si>
    <t>"P.2 - 60/60"+14,2+1,77+4,72+5,24+4,6+10,57</t>
  </si>
  <si>
    <t>"P.11 - 60/60"+10,85</t>
  </si>
  <si>
    <t>"P.8 - 60/60"+38,96-4,0*2,3</t>
  </si>
  <si>
    <t>"P.10 - 60/60"+13,26</t>
  </si>
  <si>
    <t>"P.1 - 60/60"+11,2</t>
  </si>
  <si>
    <t>"P.15 - 60/60"+5,32</t>
  </si>
  <si>
    <t>"P.16 - 60/60"+12,73</t>
  </si>
  <si>
    <t>83</t>
  </si>
  <si>
    <t>-1419977764</t>
  </si>
  <si>
    <t>478</t>
  </si>
  <si>
    <t>998771202</t>
  </si>
  <si>
    <t>Přesun hmot procentní pro podlahy z dlaždic v objektech v do 12 m</t>
  </si>
  <si>
    <t>-153728432</t>
  </si>
  <si>
    <t>98</t>
  </si>
  <si>
    <t>776141112</t>
  </si>
  <si>
    <t>Vyrovnání podkladu povlakových podlah stěrkou pevnosti 20 MPa tl do 5 mm</t>
  </si>
  <si>
    <t>981237179</t>
  </si>
  <si>
    <t>+16,1+757,118</t>
  </si>
  <si>
    <t>92</t>
  </si>
  <si>
    <t>776211111</t>
  </si>
  <si>
    <t>Lepení textilních pásů, vč stupňů</t>
  </si>
  <si>
    <t>1102238444</t>
  </si>
  <si>
    <t>"P.20"+3,5*2,6</t>
  </si>
  <si>
    <t>"stupně"+0,5*3,5*4</t>
  </si>
  <si>
    <t>93</t>
  </si>
  <si>
    <t>697510500</t>
  </si>
  <si>
    <t>koberec zátěžový</t>
  </si>
  <si>
    <t>-448765176</t>
  </si>
  <si>
    <t>89</t>
  </si>
  <si>
    <t>77624111</t>
  </si>
  <si>
    <t>Lepení pásů z vinylu, vč schodiště a rampy</t>
  </si>
  <si>
    <t>352188080</t>
  </si>
  <si>
    <t>"P.4"+54,12+50,71+52,0+15,21+103,2-10,6*3,1+28,98-1,5*7,8</t>
  </si>
  <si>
    <t>"P.13"+22,78+61,05+61,32+60,69+84,26+85,49+10,6*3,1+25,19+24,71</t>
  </si>
  <si>
    <t>P21_vinyl</t>
  </si>
  <si>
    <t>"P.21"+1,5*7,8+7,2*2,5+0,16*(8*2,1+15*2,8)</t>
  </si>
  <si>
    <t>90</t>
  </si>
  <si>
    <t>2841108</t>
  </si>
  <si>
    <t>vinyl podlahovina v pásech</t>
  </si>
  <si>
    <t>-1359546844</t>
  </si>
  <si>
    <t>99</t>
  </si>
  <si>
    <t>776421111</t>
  </si>
  <si>
    <t xml:space="preserve">Montáž obvodových lišt </t>
  </si>
  <si>
    <t>986414716</t>
  </si>
  <si>
    <t>"007-009"+(2*21,8+2*7,2+4*3,9)-0,8*3-0,9*3-2,2-2*3,5-2*2,0+0,15*10</t>
  </si>
  <si>
    <t>"030"+0,93+0,5*(8+15)</t>
  </si>
  <si>
    <t>"101"+(5,8+5,7+4,4+3,6)-0,8</t>
  </si>
  <si>
    <t>"102"+(2*8,5+2*7,2)-0,9</t>
  </si>
  <si>
    <t>"103"+(2*8,6+2*7,2)-0,9</t>
  </si>
  <si>
    <t>"104"+(2*8,5+2*7,2)-0,9</t>
  </si>
  <si>
    <t>"105"+(2*12,0+2*7,0)-4,0-1,3</t>
  </si>
  <si>
    <t>"106"+(2*12,2+2*7,0)-4,2-1,3-0,8</t>
  </si>
  <si>
    <t>"111"+(2*4,9+2*3,1)-0,8</t>
  </si>
  <si>
    <t>"112ABC"+(4,3+6,5+0,3+1,5+0,5*2+4,6+2*0,7+1,1+2*0,5+12,3+2*0,7+2*1,5+2*0,3+7,4+2*0,25+0,9+0,5+3,9+4,0+3,3+5,1+2*1,2+2*0,6)-0,8*2-1,8</t>
  </si>
  <si>
    <t>"125"+(7,2+20,1+4,4+8,4+3,5+9,2+5,0+2,2)-0,9*5-0,8*4+4*0,15</t>
  </si>
  <si>
    <t>"203-204"+(9,7+1,9+8,2+5,3+9,2)-1,15-1,6+2*0,15+2*0,2</t>
  </si>
  <si>
    <t>100</t>
  </si>
  <si>
    <t>2831867</t>
  </si>
  <si>
    <t>lišta AL soklová v 50 mm</t>
  </si>
  <si>
    <t>-535132084</t>
  </si>
  <si>
    <t>479</t>
  </si>
  <si>
    <t>998776202</t>
  </si>
  <si>
    <t>Přesun hmot procentní pro podlahy povlakové v objektech v do 12 m</t>
  </si>
  <si>
    <t>603193397</t>
  </si>
  <si>
    <t>91</t>
  </si>
  <si>
    <t>777530021</t>
  </si>
  <si>
    <t>Podlahy ze stěrky epoxidové  tl 3 mm, vč vytažení na sokl (výměra = půdorysná plocha)</t>
  </si>
  <si>
    <t>1949176746</t>
  </si>
  <si>
    <t>"P.18"+83,26</t>
  </si>
  <si>
    <t>455</t>
  </si>
  <si>
    <t>77753003</t>
  </si>
  <si>
    <t>Stěrka pochozí tl 3 mm, vč vytažení na sokl (výměra = půdorysná plocha), vč penetrace - výtah</t>
  </si>
  <si>
    <t>-2000796588</t>
  </si>
  <si>
    <t>97</t>
  </si>
  <si>
    <t>7779001</t>
  </si>
  <si>
    <t>Penetrace betonových podlah</t>
  </si>
  <si>
    <t>-1386676743</t>
  </si>
  <si>
    <t>+1557,1*2</t>
  </si>
  <si>
    <t>480</t>
  </si>
  <si>
    <t>998777202</t>
  </si>
  <si>
    <t>Přesun hmot procentní pro podlahy lité v objektech v do 12 m</t>
  </si>
  <si>
    <t>1225328454</t>
  </si>
  <si>
    <t>109</t>
  </si>
  <si>
    <t>78141411</t>
  </si>
  <si>
    <t>Montáž obkladů vnitřních keramických hladkých do 100 ks/m2 lepených flexibilním lepidlem</t>
  </si>
  <si>
    <t>1560594424</t>
  </si>
  <si>
    <t>"1PP - obklad 100/100mm"</t>
  </si>
  <si>
    <t>"002"+((2*2,9+2*2,4)*3,15-0,7*2,1)*0,50</t>
  </si>
  <si>
    <t>"003"+((2*1,6+2*1,65)*3,15-0,7*2,1-0,8*2,1)*0,50</t>
  </si>
  <si>
    <t>"004"+((2*3,2+2*3,6)*3,15-0,8*2,1)*0,50</t>
  </si>
  <si>
    <t>"008-009"+(3,15*(3,6+2*0,15))*0,50</t>
  </si>
  <si>
    <t>"012"+((2*6,3+2*9,1++2*0,5-7,3-1,7)*3,15-0,9*2,1)*0,50</t>
  </si>
  <si>
    <t>"022"+((2*4,4+2*3,1+2*0,3-1,6)*3,15-1,1*2,15)*0,50</t>
  </si>
  <si>
    <t>"024-025"+((3*4,0+3,8)*3,15-0,8*2,1)*0,50</t>
  </si>
  <si>
    <t>"026"+((2*3,0+1,65+1,4)*3,15-0,7*2,1)*0,50</t>
  </si>
  <si>
    <t>"027"+((2*3,0+2*1,7)*3,15-0,7*2,1-0,8*2,1)*0,50</t>
  </si>
  <si>
    <t>"102"+(3,2*(1,44+0,2))*0,50</t>
  </si>
  <si>
    <t>"103"+(3,2*(2,05+0,2))*0,50</t>
  </si>
  <si>
    <t>"104"+(3,2*(1,19+0,2))*0,50</t>
  </si>
  <si>
    <t>"107"+((2*1,0+2*2,0)*3,2-0,7*2,1)*0,50</t>
  </si>
  <si>
    <t>"108"+((2*7,3+2*2,9+2*0,4)*3,2-0,7*2,1-0,8*2,7-4,0*2,6)*0,50</t>
  </si>
  <si>
    <t>"110"+(3,2*(2,8+3,2))*0,50</t>
  </si>
  <si>
    <t>"112A"+1,5*4,2</t>
  </si>
  <si>
    <t>"116"+((2*7,4+2*2,9)*3,2-0,7*2,1-0,8*2,7-3,9*2,6)*0,50</t>
  </si>
  <si>
    <t>"117"+((2*1,0+2*2,0)*3,2-0,7*2,1)*0,50</t>
  </si>
  <si>
    <t>"121"+((2*3,6+2,0+1,4)*3,2-0,8*2,1)*0,50</t>
  </si>
  <si>
    <t>"122"+((2*1,6+2*2,2)*3,2-0,8*2,1*2)*0,50</t>
  </si>
  <si>
    <t>"123"+((2*1,6+2*2,2)*3,2-0,8*2,1*2)*0,50</t>
  </si>
  <si>
    <t>"124"+((3,8+3,5+2*2,9)*3,2-0,8*2,1)*0,50</t>
  </si>
  <si>
    <t>115</t>
  </si>
  <si>
    <t>5976202</t>
  </si>
  <si>
    <t>obklad keramický 100/100 mm</t>
  </si>
  <si>
    <t>-1270946365</t>
  </si>
  <si>
    <t>108</t>
  </si>
  <si>
    <t>781474115</t>
  </si>
  <si>
    <t>Montáž obkladů vnitřních keramických hladkých do 25 ks/m2 lepených flexibilním lepidlem</t>
  </si>
  <si>
    <t>-176822840</t>
  </si>
  <si>
    <t>"1PP - obklad 200/200mm"</t>
  </si>
  <si>
    <t>"015"+(2*4,6+2*3,0+2*1,2)*2,1-0,9*2,1*2</t>
  </si>
  <si>
    <t>"018"+(2*1,6+2*3,1)*2,1-0,9*2,1</t>
  </si>
  <si>
    <t>"019"+(2*3,3+2*3,1+2*1,95)*2,1-0,9*2,0</t>
  </si>
  <si>
    <t>"021"+(2*2,9+3,0)*2,1-0,7*2,1-0,8*2,1</t>
  </si>
  <si>
    <t>"028"+(3,1+2,9+1,8+1,3)*2,1-0,8*2,1</t>
  </si>
  <si>
    <t>"114"+(2*1,8+2*1,2)*3,2-0,8*2,1</t>
  </si>
  <si>
    <t>"202"+2,1*(0,7+1,2+1,6+1,6+2,4-0,9)</t>
  </si>
  <si>
    <t>116</t>
  </si>
  <si>
    <t>5976203</t>
  </si>
  <si>
    <t>obklad keramický 200/200 mm</t>
  </si>
  <si>
    <t>-662792062</t>
  </si>
  <si>
    <t>481</t>
  </si>
  <si>
    <t>998781202</t>
  </si>
  <si>
    <t>Přesun hmot procentní pro obklady keramické v objektech v do 12 m</t>
  </si>
  <si>
    <t>31989354</t>
  </si>
  <si>
    <t>230</t>
  </si>
  <si>
    <t>7831001</t>
  </si>
  <si>
    <t>Nátěr ocelových zárubní (š 135mm)</t>
  </si>
  <si>
    <t>-245399583</t>
  </si>
  <si>
    <t>"700/2100"+5*4,9</t>
  </si>
  <si>
    <t>"800/2100"+11*5,0</t>
  </si>
  <si>
    <t>"800/2700"+2*6,2</t>
  </si>
  <si>
    <t>"900/2100"+5*5,1</t>
  </si>
  <si>
    <t>231</t>
  </si>
  <si>
    <t>7831002</t>
  </si>
  <si>
    <t>Nátěr ocelových zárubní (š 150mm)</t>
  </si>
  <si>
    <t>1477669067</t>
  </si>
  <si>
    <t>"800/2100"+7*5,0</t>
  </si>
  <si>
    <t>"900/2100"+7*5,1</t>
  </si>
  <si>
    <t>232</t>
  </si>
  <si>
    <t>7831003</t>
  </si>
  <si>
    <t>Nátěr ocelových zárubní (š 200mm)</t>
  </si>
  <si>
    <t>-1238479480</t>
  </si>
  <si>
    <t>"900/2100"+1*5,1</t>
  </si>
  <si>
    <t>411</t>
  </si>
  <si>
    <t>7832001</t>
  </si>
  <si>
    <t>Nátěr impregnační tesařských konstrukcí</t>
  </si>
  <si>
    <t>989219864</t>
  </si>
  <si>
    <t>"prkna"+103,0*2*1,05</t>
  </si>
  <si>
    <t>"140/160"+103,0*0,6</t>
  </si>
  <si>
    <t>"120/140"+85,0*0,52</t>
  </si>
  <si>
    <t>"80/180"+145,0*0,52</t>
  </si>
  <si>
    <t>521</t>
  </si>
  <si>
    <t>7833001</t>
  </si>
  <si>
    <t xml:space="preserve">Nátěr protipožární akustických obkladů a podhledů </t>
  </si>
  <si>
    <t>1981191704</t>
  </si>
  <si>
    <t>"pol X56-X69"+382,41</t>
  </si>
  <si>
    <t>110</t>
  </si>
  <si>
    <t>7841001-R</t>
  </si>
  <si>
    <t>Malby stěn a stropů bílé vč penetrace</t>
  </si>
  <si>
    <t>1004099742</t>
  </si>
  <si>
    <t>"STĚNY"</t>
  </si>
  <si>
    <t>"001"+3,0*(2*2,5+2,7)+3,3*(2*9,0)+3,6*(3,4+2,65)+2,8*(2*3,5)+3,15*(19,5+8,2+2,5+11,0)+2,3*(2*2,5+2,2)</t>
  </si>
  <si>
    <t>"007-009"+3,15*(2*21,8+2*7,2-3,5)-0,45*(2,5*2)+3,15*1,4*4+2,7*2,5*4</t>
  </si>
  <si>
    <t>"011"+3,15*(14,7+1,4+1,65+5,0+0,5+0,4*6+0,54)+2,7*(0,5+3,2+5,0+4,0+6,5+3,3+6,0+1,9+2*2,0)</t>
  </si>
  <si>
    <t>"102"+3,2*(2*8,5+2*3,4+2*1,3)+2,75*(2*2,5)-3,2*1,6</t>
  </si>
  <si>
    <t>"103"+3,2*(2*8,6+2*3,4+2*1,3)+2,75*(2*2,5)-3,2*2,2</t>
  </si>
  <si>
    <t>"104"+3,2*(2*8,5+2*3,4+2*1,3)+2,75*(2*2,5)-3,2*1,4</t>
  </si>
  <si>
    <t>"105"+3,2*(12,2+1,3+5,8+2*3,3)+2,75*(2*2,5)</t>
  </si>
  <si>
    <t>"106"+3,2*(12,3+1,3+2*3,3+6,0+0,4)+2,75*(2*2,5)</t>
  </si>
  <si>
    <t>"112A"+2,2*(2*1,55+4,2)+2,75*(2,5+0,3)+3,2*(4,4+0,3+7,4+2*0,3)</t>
  </si>
  <si>
    <t>"112BC"+2,75*(1,5+0,5+5,0+2*0,7+1,15+2*0,3+1,2+3*0,4+4,9+2*1,5+2*0,7)+3,2*(2*1,6+0,3)</t>
  </si>
  <si>
    <t>"201"+1,2*2,6+0,7*(1,5+11,0+6,6+3,9+20,3)</t>
  </si>
  <si>
    <t>"202"+0,5*(0,8+1,1+1,6+1,6)</t>
  </si>
  <si>
    <t>"203,204"+4,5*9,0+2,0*8,5+3,5*4,3+2,8*2,0</t>
  </si>
  <si>
    <t>"STROPY"</t>
  </si>
  <si>
    <t>+10,97</t>
  </si>
  <si>
    <t>+181,945</t>
  </si>
  <si>
    <t>277</t>
  </si>
  <si>
    <t>7951002</t>
  </si>
  <si>
    <t>X2 - Vnitřní zábradlí na hlavním schodišti - D+M vč všech systémových detailů a povrchové úpravy</t>
  </si>
  <si>
    <t>704041517</t>
  </si>
  <si>
    <t>Zábradlí kotvené shora do ŽLB soklu pomocí pásoviny 100/5 na chemické kotvy. Výplň tvořená svislými ocel. jäckly 15/15, doplněná dřevěným madlem 40/40mm.
Celková výška zábradlí: 	1000mm
Výška madla:		 900mm
Délka:		  	 8,50m
Materiál: žárový zinek a PUR nátěr
Zábradlí bude splňovat příslušnou platnou normu ČSN ( výška, rozteče trubek, ……). Jedná se o provoz určený pro děti
Podrobné řešení  - viz přiložený výkres
Zábradlí navazuje na X42</t>
  </si>
  <si>
    <t>278</t>
  </si>
  <si>
    <t>7951003</t>
  </si>
  <si>
    <t>X3 - Madlo na hlavním schodišti - D+M vč všech systémových detailů a povrchové úpravy</t>
  </si>
  <si>
    <t>-1950215753</t>
  </si>
  <si>
    <t>Dřevěné madlo 40/40mm kotvené z boku do ŽLB.
Výška madla:	900mm
Délka:		 8,50m</t>
  </si>
  <si>
    <t>279</t>
  </si>
  <si>
    <t>7951004</t>
  </si>
  <si>
    <t>X4 - Posuvná interiérová stěna včetně horního pojezdu a spodní lišty U zapuštěné do podlahy - D+M vč všech systémových detailů a povrchové úpravy</t>
  </si>
  <si>
    <t>418390526</t>
  </si>
  <si>
    <t>Stěna bude tvořena nosným rámem z hliníkového profilu 40/40mm vyplněného akustickou minerál. Izolací. Povrch stěny je tvořen netkanou textilií a grafickou folií s potiskem napnutou do vlastního rámu.
Světlý rozměr otvoru: 3110/2700mm
Tloušťka stěny: 75mm
Podrobné řešení  - viz přiložený výkres</t>
  </si>
  <si>
    <t>280</t>
  </si>
  <si>
    <t>7951005</t>
  </si>
  <si>
    <t>X5 - Posuvná interiérová stěna včetně horního pojezdu a spodní lišty U zapuštěné do podlahy - D+M vč všech systémových detailů a povrchové úpravy</t>
  </si>
  <si>
    <t>-1117105769</t>
  </si>
  <si>
    <t>281</t>
  </si>
  <si>
    <t>7951006</t>
  </si>
  <si>
    <t>X6 - Čelní stěna WC kabiny s dveřmi - D+M vč všech systémových detailů a povrchové úpravy</t>
  </si>
  <si>
    <t>312779251</t>
  </si>
  <si>
    <t>Provedení stěny a dveří – HPL laminát na rektifikovatelných nožičkách. Hrany dveří opatřeny pryžovými dorazy, samozavírací prostřední pant, značení volno / obsazeno
Stěna je vysoká 2100 mm, je odsazena 100 mm od podlahy (celková výška stěny je 2200 mm). Odsazení stěny od podlahy nerezovými nohami kotvenými do betonu a lamino rámu.
Dveře na WC budou opatřeny kompletním kováním a WC pojistkou.
dveře šířky 700mm …… PRAVÉ
Délka stěny ………… 1650 mm</t>
  </si>
  <si>
    <t>282</t>
  </si>
  <si>
    <t>7951007</t>
  </si>
  <si>
    <t>X7 - Sestava tří WC kabin s dveřmi - D+M vč všech systémových detailů a povrchové úpravy</t>
  </si>
  <si>
    <t>-1866334802</t>
  </si>
  <si>
    <t xml:space="preserve">Provedení stěny a dveří – HPL laminát na rektifikovatelných nožičkách. Hrany dveří opatřeny pryžovými dorazy, samozavírací prostřední pant, značení volno / obsazeno
Stěna je vysoká 2100 mm, je odsazena 100 mm od podlahy (celková výška stěny je 2200 mm). Odsazení stěny od podlahy nerezovými nohami kotvenými do betonu a lamino rámu.
Dveře na WC budou opatřeny kompletním kováním a WC pojistkou.
dveře šířky 700mm …… 2 *PRAVÉ, 1* LEVÉ
Rozměr sestavy …………2760 x 1590 mm
</t>
  </si>
  <si>
    <t>283</t>
  </si>
  <si>
    <t>7951008</t>
  </si>
  <si>
    <t>X8 - Sestava dvou kabin s dveřmi - D+M vč všech systémových detailů a povrchové úpravy</t>
  </si>
  <si>
    <t>1553986721</t>
  </si>
  <si>
    <t xml:space="preserve">Provedení stěny a dveří – HPL laminát na rektifikovatelných nožičkách. Hrany dveří opatřeny pryžovými dorazy, samozavírací prostřední pant, značení volno / obsazeno
Stěna je vysoká 2100 mm, je odsazena 100 mm od podlahy (celková výška stěny je 2200 mm). Odsazení stěny od podlahy nerezovými nohami kotvenými do betonu a lamino rámu.
Dveře na WC budou opatřeny kompletním kováním a WC pojistkou.
dveře šířky 700mm …… PRAVÉ, LEVÉ
Rozměr sestavy …………3990 x 1290 mm
</t>
  </si>
  <si>
    <t>284</t>
  </si>
  <si>
    <t>7951009</t>
  </si>
  <si>
    <t>X9 - Vnitřní neprůhledná plná hliníková lamelová roleta  - D+M vč všech systémových detailů a povrchové úpravy</t>
  </si>
  <si>
    <t>-285594794</t>
  </si>
  <si>
    <t xml:space="preserve">s elektro pohonem navíjená do kastlíku. Na bocích rolety budou vodící lišty. 
Šířka lamely: 70mm
Světlý rozměr otvoru včetně kastlíku: 1655/1685mm
</t>
  </si>
  <si>
    <t>285</t>
  </si>
  <si>
    <t>7951010</t>
  </si>
  <si>
    <t>X10 - Vnitřní neprůhledná plná hliníková lamelová roleta  - D+M vč všech systémových detailů a povrchové úpravy</t>
  </si>
  <si>
    <t>1661647395</t>
  </si>
  <si>
    <t xml:space="preserve">s elektro pohonem navíjená do kastlíku. Na bocích rolety budou vodící lišty. 
Šířka lamely: 70mm
Světlý rozměr otvoru včetně kastlíku: 1650/1685mm
</t>
  </si>
  <si>
    <t>286</t>
  </si>
  <si>
    <t>7951011</t>
  </si>
  <si>
    <t>X11 - Vnitřní neprůhledná plná hliníková lamelová roleta  - D+M vč všech systémových detailů a povrchové úpravy</t>
  </si>
  <si>
    <t>-518383793</t>
  </si>
  <si>
    <t xml:space="preserve">s elektro pohonem navíjená do kastlíku. Na bocích rolety budou vodící lišty. 
Šířka lamely: 70mm
Světlý rozměr otvoru včetně kastlíku: 5215/1685mm
</t>
  </si>
  <si>
    <t>288</t>
  </si>
  <si>
    <t>7951013</t>
  </si>
  <si>
    <t>X13 - Zábradlí na obslužném schodišti - D+M vč všech systémových detailů a povrchové úpravy</t>
  </si>
  <si>
    <t>-1636874409</t>
  </si>
  <si>
    <t xml:space="preserve">se svislou výztuží kotvené z boku přes ocelovou bočnici schodiště chemickými kotvami do ŽLB ramena s dřevěným madlem 40/40mm.
Bočnice: ocel. plech tl. 4mm š. cca400mm
Zábradlí: tvořeno svislými jäckly 20/20, které jsou propojené ve spodní a horní části šikmým profilem 20/20mm. Zábradlí členěno na pole plynule propojené přes vložené spojky kotvení prošroubováním na hmoždinky z boku schodiště.
V místě kde bude zábradlí přecházet do stěny, bude pokračovat pouze profil 20/20mm jako madlo.
Výška nad schody: 1000mm
Celková výška: 1400mm
Délka: 7,50m
Povrch: vypalovaný lak - struktura černý mat
Zábradlí bude splňovat příslušnou platnou normu ČSN ( výška, rozteče trubek, ……). 
Podrobné řešení  - viz přiložený výkres
</t>
  </si>
  <si>
    <t>289</t>
  </si>
  <si>
    <t>7951015</t>
  </si>
  <si>
    <t>X15 - Štěrbinový žlab - D+M vč všech systémových detailů a povrchové úpravy</t>
  </si>
  <si>
    <t>-420153868</t>
  </si>
  <si>
    <t xml:space="preserve">Štěrbinový žlab tvořený žlabem z recyklovaného PP světlosti 100 mm a asymetrickým nástavcem z pozinkovaného plechu.
Světlá šířka štěrbiny: 12,5mm
Vtokový průměr: 125 cm2/m
</t>
  </si>
  <si>
    <t>290</t>
  </si>
  <si>
    <t>7951016</t>
  </si>
  <si>
    <t>X16 - Exteriérová žaluzie do skrytého plechového kastlíku  - D+M vč všech systémových detailů a povrchové úpravy</t>
  </si>
  <si>
    <t>1258498733</t>
  </si>
  <si>
    <t xml:space="preserve">Exteriérová žaluzie do skrytého plechového kastlíku s bočními vodícími lištami a elektropohonem. Kastlík bude osazen v zateplovacím systému se servisním přístupem spodní stranou.
Lamely o šíři 9 cm jsou ve tvaru písmene „Z“ guma vlisovaná po celé délce lamely zvyšuje termoregulační efekt žaluzie. 
Hliníkové vodící lišty zajišťují stabilitu žaluzie ve větru a jsou podpůrným prvkem pro zabezpečení domu proti
Vloupání
Světlý rozměr otvoru: 1045/1400mm
</t>
  </si>
  <si>
    <t>291</t>
  </si>
  <si>
    <t>7951017</t>
  </si>
  <si>
    <t>X17 - Exteriérová žaluzie do skrytého plechového kastlíku  - D+M vč všech systémových detailů a povrchové úpravy</t>
  </si>
  <si>
    <t>-1251245306</t>
  </si>
  <si>
    <t xml:space="preserve">Exteriérová žaluzie do skrytého plechového kastlíku s bočními vodícími lištami a elektropohonem. Kastlík bude osazen v zateplovacím systému se servisním přístupem spodní stranou.
Lamely o šíři 9 cm jsou ve tvaru písmene „Z“ guma vlisovaná po celé délce lamely zvyšuje termoregulační efekt žaluzie. 
Hliníkové vodící lišty zajišťují stabilitu žaluzie ve větru a jsou podpůrným prvkem pro zabezpečení domu proti
Vloupání
Světlý rozměr otvoru: 3500/1400mm
</t>
  </si>
  <si>
    <t>292</t>
  </si>
  <si>
    <t>7951018</t>
  </si>
  <si>
    <t>X18 - Exteriérová žaluzie do skrytého plechového kastlíku  - D+M vč všech systémových detailů a povrchové úpravy</t>
  </si>
  <si>
    <t>-1000232040</t>
  </si>
  <si>
    <t xml:space="preserve">Exteriérová žaluzie do skrytého plechového kastlíku s bočními vodícími lištami a elektropohonem. Kastlík bude osazen v zateplovacím systému se servisním přístupem spodní stranou.
Lamely o šíři 9 cm jsou ve tvaru písmene „Z“ guma vlisovaná po celé délce lamely zvyšuje termoregulační efekt žaluzie. 
Hliníkové vodící lišty zajišťují stabilitu žaluzie ve větru a jsou podpůrným prvkem pro zabezpečení domu proti
Vloupání
Světlý rozměr otvoru: 3500/2700mm
</t>
  </si>
  <si>
    <t>293</t>
  </si>
  <si>
    <t>7951019</t>
  </si>
  <si>
    <t>X19 - Exteriérová žaluzie do skrytého plechového kastlíku  - D+M vč všech systémových detailů a povrchové úpravy</t>
  </si>
  <si>
    <t>-970513287</t>
  </si>
  <si>
    <t xml:space="preserve">Exteriérová žaluzie do skrytého plechového kastlíku s bočními vodícími lištami a elektropohonem. Kastlík bude osazen v zateplovacím systému se servisním přístupem spodní stranou.
Lamely o šíři 9 cm jsou ve tvaru písmene „Z“ guma vlisovaná po celé délce lamely zvyšuje termoregulační efekt žaluzie. 
Hliníkové vodící lišty zajišťují stabilitu žaluzie ve větru a jsou podpůrným prvkem pro zabezpečení domu proti
Vloupání
Světlý rozměr otvoru: 2500/2700mm
</t>
  </si>
  <si>
    <t>294</t>
  </si>
  <si>
    <t>7951020</t>
  </si>
  <si>
    <t>X20 - Exteriérová žaluzie do skrytého plechového kastlíku  - D+M vč všech systémových detailů a povrchové úpravy</t>
  </si>
  <si>
    <t>-1447821278</t>
  </si>
  <si>
    <t>295</t>
  </si>
  <si>
    <t>7951021</t>
  </si>
  <si>
    <t>X21 - Exteriérová žaluzie do skrytého plechového kastlíku  - D+M vč všech systémových detailů a povrchové úpravy</t>
  </si>
  <si>
    <t>893427036</t>
  </si>
  <si>
    <t xml:space="preserve">Exteriérová žaluzie do skrytého plechového kastlíku s bočními vodícími lištami a elektropohonem. Kastlík bude osazen v zateplovacím systému se servisním přístupem spodní stranou.
Lamely o šíři 9 cm jsou ve tvaru písmene „Z“ guma vlisovaná po celé délce lamely zvyšuje termoregulační efekt žaluzie. 
Hliníkové vodící lišty zajišťují stabilitu žaluzie ve větru a jsou podpůrným prvkem pro zabezpečení domu proti
Vloupání
Světlý rozměr otvoru: 2000/2700mm
</t>
  </si>
  <si>
    <t>296</t>
  </si>
  <si>
    <t>7951022</t>
  </si>
  <si>
    <t>X22 - Exteriérová žaluzie do skrytého plechového kastlíku  - D+M vč všech systémových detailů a povrchové úpravy</t>
  </si>
  <si>
    <t>-1461185810</t>
  </si>
  <si>
    <t>297</t>
  </si>
  <si>
    <t>7951023</t>
  </si>
  <si>
    <t>X23 - Exteriérová žaluzie do skrytého plechového kastlíku  - D+M vč všech systémových detailů a povrchové úpravy</t>
  </si>
  <si>
    <t>723094825</t>
  </si>
  <si>
    <t>298</t>
  </si>
  <si>
    <t>7951024</t>
  </si>
  <si>
    <t>X24 - Exteriérová žaluzie do skrytého plechového kastlíku  - D+M vč všech systémových detailů a povrchové úpravy</t>
  </si>
  <si>
    <t>-224227304</t>
  </si>
  <si>
    <t>299</t>
  </si>
  <si>
    <t>7951025</t>
  </si>
  <si>
    <t>X25 - Exteriérová žaluzie do skrytého plechového kastlíku  - D+M vč všech systémových detailů a povrchové úpravy</t>
  </si>
  <si>
    <t>1035670164</t>
  </si>
  <si>
    <t xml:space="preserve">Exteriérová žaluzie do skrytého plechového kastlíku s bočními vodícími lištami a elektropohonem. Kastlík bude osazen v zateplovacím systému se servisním přístupem spodní stranou.
Lamely o šíři 9 cm jsou ve tvaru písmene „Z“ guma vlisovaná po celé délce lamely zvyšuje termoregulační efekt žaluzie. 
Hliníkové vodící lišty zajišťují stabilitu žaluzie ve větru a jsou podpůrným prvkem pro zabezpečení domu proti
Vloupání
Světlý rozměr otvoru: 2165/2700mm
</t>
  </si>
  <si>
    <t>300</t>
  </si>
  <si>
    <t>7951026</t>
  </si>
  <si>
    <t>X26 - Vnější zábradlí na venkovním schodišti - D+M vč všech systémových detailů a povrchové úpravy</t>
  </si>
  <si>
    <t>-1936566078</t>
  </si>
  <si>
    <t xml:space="preserve">Zábradlí kotvené shora do ŽLB soklu pomocí pásoviny 100/5 na chemické kotvy. Výplň tvořená svislými ocel. jäckly 15/15, doplněná ocel. madlem 50/20mm.
Tam kde je stěna bude pokračovat pouze madlo kotvené do zdi.
Celková výška zábradlí: 	1000mm
Výška madla:		900mm
Délka s výplní		4,90m
Délka pouze s madlem	1,50m
Materiál: žárový zinek a PUR nátěr
Zábradlí bude splňovat příslušnou platnou normu ČSN ( výška, rozteče trubek, ……). Jedná se o provoz určený pro děti
Podrobné řešení  - viz přiložený výkres
</t>
  </si>
  <si>
    <t>301</t>
  </si>
  <si>
    <t>7951027</t>
  </si>
  <si>
    <t>X27 - Vnější zábradlí na venkovním schodišti - D+M vč všech systémových detailů a povrchové úpravy</t>
  </si>
  <si>
    <t>1756255315</t>
  </si>
  <si>
    <t xml:space="preserve">Zábradlí kotvené shora do ŽLB soklu pomocí pásoviny 100/5 na chemické kotvy. Výplň tvořená svislými ocel. jäckly 15/15, doplněná ocel. madlem 50/20mm.
Tam kde je stěna bude pokračovat pouze madlo kotvené do zdi.
Celková výška zábradlí: 	1000mm
Výška madla:		900mm
Délka s výplní		1,40m
Délka pouze s madlem	5,00m
Materiál: žárový zinek a PUR nátěr
Zábradlí bude splňovat příslušnou platnou normu ČSN 
( výška, rozteče trubek, ……). Jedná se o provoz určený pro děti
Podrobné řešení  - viz přiložený výkres
</t>
  </si>
  <si>
    <t>302</t>
  </si>
  <si>
    <t>7951028</t>
  </si>
  <si>
    <t>X28 - Sestava dvou kabin s dveřmi - D+M vč všech systémových detailů a povrchové úpravy</t>
  </si>
  <si>
    <t>-223490732</t>
  </si>
  <si>
    <t xml:space="preserve">Provedení stěny a dveří – HPL laminát na rektifikovatelných nožičkách. Hrany dveří opatřeny pryžovými dorazy, samozavírací prostřední pant, značení volno / obsazeno
Stěna je vysoká 2100 mm, je odsazena 100 mm od podlahy (celková výška stěny je 2200 mm). Odsazení stěny od podlahy nerezovými nohami kotvenými do betonu a lamino rámu.
Dveře na WC budou opatřeny kompletním kováním a WC pojistkou.
dveře šířky 700mm …… PRAVÉ, LEVÉ
Rozměr sestavy …………1550 x 1840 mm
</t>
  </si>
  <si>
    <t>303</t>
  </si>
  <si>
    <t>7951029</t>
  </si>
  <si>
    <t>X29 - Čelní stěna WC kabiny s dveřmi - D+M vč všech systémových detailů a povrchové úpravy</t>
  </si>
  <si>
    <t>1026643531</t>
  </si>
  <si>
    <t xml:space="preserve">Provedení stěny a dveří – HPL laminát na rektifikovatelných nožičkách. Hrany dveří opatřeny pryžovými dorazy, samozavírací prostřední pant, značení volno / obsazeno
Stěna je vysoká 2100 mm, je odsazena 100 mm od podlahy (celková výška stěny je 2200 mm). Odsazení stěny od podlahy nerezovými nohami kotvenými do betonu a lamino rámu.
Dveře na WC budou opatřeny kompletním kováním a WC pojistkou.
dveře šířky 700mm …… LEVÉ
šířka stěny …………	1080 mm
</t>
  </si>
  <si>
    <t>304</t>
  </si>
  <si>
    <t>7951030</t>
  </si>
  <si>
    <t>X30 - Vnější a vnitřní parapet - D+M vč všech systémových detailů a povrchové úpravy</t>
  </si>
  <si>
    <t>1190516285</t>
  </si>
  <si>
    <t xml:space="preserve">Vnější parapet z předzvětralého titanzinkového plechu tl. 0,7mm.
Vnitřní parapet LAMINO deska s povrchem MDF a přední hranou s „nosem“ – bude upřesněno v interiéru
Parapet bude včetně všech doplňků (boků, okapnice, napojení na fasádní výplň)
Rozměr:
-vnější ………. 1250/190 mm
-vnitřní ………. 600/cca 90 mm
Barva bude upřesněna interiérem
</t>
  </si>
  <si>
    <t>305</t>
  </si>
  <si>
    <t>7951031</t>
  </si>
  <si>
    <t>X31 - Vnější a vnitřní parapet - D+M vč všech systémových detailů a povrchové úpravy</t>
  </si>
  <si>
    <t>-579925659</t>
  </si>
  <si>
    <t xml:space="preserve">Vnější parapet: vypalovaný lakovaný AL plech - bílý
Vnitřní parapet LAMINO deska s povrchem MDF a přední hranou s „nosem“ – bude upřesněno v interiéru
Parapet bude včetně všech doplňků (boků, okapnice, napojení na fasádní výplň)
Rozměr:
-vnější ………. 2650/ r.š. 250 mm
-vnitřní ………. 2650/cca 280 mm
Barva bude upřesněna interiérem
</t>
  </si>
  <si>
    <t>306</t>
  </si>
  <si>
    <t>7951032</t>
  </si>
  <si>
    <t>X32 - Vnější a vnitřní parapet - D+M vč všech systémových detailů a povrchové úpravy</t>
  </si>
  <si>
    <t>909303645</t>
  </si>
  <si>
    <t xml:space="preserve">Vnější parapet: vypalovaný lakovaný AL plech - bílý 
Vnitřní parapet LAMINO deska s povrchem MDF a přední hranou s „nosem“ – bude upřesněno v interiéru
Parapet bude včetně všech doplňků (boků, okapnice, napojení na fasádní výplň)
Rozměr:
-vnější ………. 3500/ r.š. 250 mm
-vnitřní ………. 3500/cca 120 mm
Barva bude upřesněna interiérem
</t>
  </si>
  <si>
    <t>307</t>
  </si>
  <si>
    <t>7951033</t>
  </si>
  <si>
    <t>X33 - Vnější a vnitřní parapet - D+M vč všech systémových detailů a povrchové úpravy</t>
  </si>
  <si>
    <t>1978053894</t>
  </si>
  <si>
    <t xml:space="preserve">Vnější parapet: vypalovaný lakovaný AL plech - bílý 
Vnitřní parapet LAMINO deska s povrchem MDF a přední hranou s „nosem“ – bude upřesněno v interiéru
Parapet bude včetně všech doplňků (boků, okapnice, napojení na fasádní výplň)
Rozměr:
-vnější ………. 1050/ r.š. 250 mm
-vnitřní ………. 1050/cca 120 mm
Barva bude upřesněna interiérem
</t>
  </si>
  <si>
    <t>308</t>
  </si>
  <si>
    <t>7951034</t>
  </si>
  <si>
    <t>X34 - Šachta pro zelené střechy s plastovou krycí mřížkou - D+M vč všech systémových detailů a povrchové úpravy</t>
  </si>
  <si>
    <t>-1786906900</t>
  </si>
  <si>
    <t>tělo šachty – polyamid PA6, ochranný poklop – polypropylen
rozměr: 300/300/450mm</t>
  </si>
  <si>
    <t>309</t>
  </si>
  <si>
    <t>7951035</t>
  </si>
  <si>
    <t>X35 - Odpadní dešťový svod kulatý Ø100 mm zakončený kolenem - D+M vč všech systémových detailů a povrchové úpravy</t>
  </si>
  <si>
    <t>1362521742</t>
  </si>
  <si>
    <t>Do kotlíku bude zaústěna střešní vpusť.
Svod bude včetně všech doplňků – (kolena, odskoky atd.).
Materiál: pozinkovaný plech
délka…… 5,0 m
kotlík ……300/300/500  mm</t>
  </si>
  <si>
    <t>310</t>
  </si>
  <si>
    <t>7951036</t>
  </si>
  <si>
    <t>X36 - Pojistný přepad s integrovaným límcem - D+M vč všech systémových detailů a povrchové úpravy</t>
  </si>
  <si>
    <t>406905584</t>
  </si>
  <si>
    <t>Pojistný přepad s integrovaným límcem pro napojení hydroizolace. Přepad bude na obou koncích opatřen sítkem a textilií proti zanesení zeminou.
materiál: polyamid PA6/PVC
rozměr: DN 50, délka 600mm</t>
  </si>
  <si>
    <t>311</t>
  </si>
  <si>
    <t>7951038</t>
  </si>
  <si>
    <t>X38 - Oplechování atiky z vypalovaného lakovaného AL plechu zakončeného okapnicí - rš 750 mm - D+M vč všech systémových detailů a povrchové úpravy</t>
  </si>
  <si>
    <t>1066837181</t>
  </si>
  <si>
    <t xml:space="preserve">
</t>
  </si>
  <si>
    <t>312</t>
  </si>
  <si>
    <t>7951039</t>
  </si>
  <si>
    <t>X39 - Oplechování atiky z vypalovaného lakovaného AL plechu zakončeného okapnicí a svislou částí napojenou na stávající objekt - rš 500 mm - D+M vč všech systémových detailů a povrchové úpravy</t>
  </si>
  <si>
    <t>-23748437</t>
  </si>
  <si>
    <t>313</t>
  </si>
  <si>
    <t>7951040</t>
  </si>
  <si>
    <t>X40 - Svislé lamely stínění okna - D+M vč všech systémových detailů a povrchové úpravy</t>
  </si>
  <si>
    <t>-685945879</t>
  </si>
  <si>
    <t>Lamely jsou navrženy z dřevoplast. prken - plný profil cca 150x14. Kotveny budou do hliníkového rámu a následně před okno do fasády.
povrchová struktura imitující dřevo
odstín cedar - odstín bude upřesněn dle vzorníku dodavatele v rámci AD
rozměr: 1670/2700mm</t>
  </si>
  <si>
    <t>314</t>
  </si>
  <si>
    <t>7951041</t>
  </si>
  <si>
    <t>X41 - Štěrbinový žlab - D+M vč všech systémových detailů a povrchové úpravy</t>
  </si>
  <si>
    <t>1789624789</t>
  </si>
  <si>
    <t>Štěrbinový žlab tvořený žlabem z recyklovaného PP světlosti 100 mm a asymetrickým nástavcem z pozinkovaného plechu.
Světlá šířka štěrbiny: 12,5mm
Vtokový průměr: 125 cm2/m</t>
  </si>
  <si>
    <t>315</t>
  </si>
  <si>
    <t>7951042</t>
  </si>
  <si>
    <t>X42 - Vnitřní zábradlí na ochozu u hlavního schodiště - D+M vč všech systémových detailů a povrchové úpravy</t>
  </si>
  <si>
    <t>1544801552</t>
  </si>
  <si>
    <t>Zábradlí kotvené shora pomocí pásoviny 100/5 na chemické kotvy. Výplň tvořená svislými ocel. jäckly 15/15, doplněná dřevěným madlem 40/40mm.
Celková výška zábradlí: 	1000mm
Výška madla:		900mm
Délka:			7,0m
Materiál: žárový zinek a PUR nátěr
Zábradlí bude splňovat příslušnou platnou normu ČSN ( výška, rozteče trubek, ……). Jedná se o provoz určený pro děti
Podrobné řešení - viz přiložený výkres
Zábradlí navazuje na X2</t>
  </si>
  <si>
    <t>316</t>
  </si>
  <si>
    <t>7951043</t>
  </si>
  <si>
    <t>X43 - Zapuštěná vnější čistící zóna - D+M vč všech systémových detailů a povrchové úpravy</t>
  </si>
  <si>
    <t>-1275213735</t>
  </si>
  <si>
    <t>Zapuštěná vnější čistící zóna osazená do hliníkového rámečku 30/30mm. Samočisticí rohož je složena z pružných gumových vlnovek přinýtovaných k hliníkovým páskům.
Výška lamely: 28mm
Rozměr: 1900/1500mm</t>
  </si>
  <si>
    <t>317</t>
  </si>
  <si>
    <t>7951044</t>
  </si>
  <si>
    <t>X44 - Zapuštěná vnitřní čistící zóna - D+M vč všech systémových detailů a povrchové úpravy</t>
  </si>
  <si>
    <t>-1212695085</t>
  </si>
  <si>
    <t>Zapuštěná vnitřní čistící zóna osazená do hliníkového rámečku 20/20mm. Rohož je vyrobena ze 100% polypropylenu zataveného do PVC podkladu
Výška: 16mm
Rozměr: 1900/2200mm</t>
  </si>
  <si>
    <t>318</t>
  </si>
  <si>
    <t>7951045</t>
  </si>
  <si>
    <t>X45 - Čelní stěna WC kabiny s dveřmi - D+M vč všech systémových detailů a povrchové úpravy</t>
  </si>
  <si>
    <t>-1740175713</t>
  </si>
  <si>
    <t>Provedení stěny a dveří – HPL laminát na rektifikovatelných nožičkách. Hrany dveří opatřeny pryžovými dorazy, samozavírací prostřední pant, značení volno / obsazeno
Stěna je vysoká 2100 mm, je odsazena 100 mm od podlahy (celková výška stěny je 2200 mm). Odsazení stěny od podlahy nerezovými nohami kotvenými do betonu a lamino rámu.
Dveře na WC budou opatřeny kompletním kováním a WC pojistkou.
dveře šířky 700mm …… PRAVÉ
šířka stěny …………	1570 mm</t>
  </si>
  <si>
    <t>319</t>
  </si>
  <si>
    <t>7951046</t>
  </si>
  <si>
    <t>X46 - Sestava tří WC kabin s dveřmi - D+M vč všech systémových detailů a povrchové úpravy</t>
  </si>
  <si>
    <t>179423455</t>
  </si>
  <si>
    <t>Provedení stěny a dveří – HPL laminát na rektifikovatelných nožičkách. Hrany dveří opatřeny pryžovými dorazy, samozavírací prostřední pant, značení volno / obsazeno
Stěna je vysoká 2100 mm, je odsazena 100 mm od podlahy (celková výška stěny je 2200 mm). Odsazení stěny od podlahy nerezovými nohami kotvenými do betonu a lamino rámu.
Dveře na WC budou opatřeny kompletním kováním a WC pojistkou.
dveře šířky 700mm …… 3 *PRAVÉ
Rozměr sestavy ………37000 x 1590 mm</t>
  </si>
  <si>
    <t>320</t>
  </si>
  <si>
    <t>7951047</t>
  </si>
  <si>
    <t>X47 - Vnější a vnitřní parapet  - D+M vč všech systémových detailů a povrchové úpravy</t>
  </si>
  <si>
    <t>615068571</t>
  </si>
  <si>
    <t>Vnější parapet: vypalovaný lakovaný AL plech - bílý 
Vnitřní parapet LAMINO deska s povrchem MDF a přední hranou s „nosem“ – bude upřesněno v interiéru
Parapet bude včetně všech doplňků (boků, okapnice, napojení na fasádní výplň)
Rozměr:
-vnější ………. 2000/190 mm
-vnitřní ………. 2000/cca 120 mm
Barva bude upřesněna interiérem</t>
  </si>
  <si>
    <t>321</t>
  </si>
  <si>
    <t>7951048</t>
  </si>
  <si>
    <t>X48 - Vnější a vnitřní parapet  - D+M vč všech systémových detailů a povrchové úpravy</t>
  </si>
  <si>
    <t>1403160835</t>
  </si>
  <si>
    <t>322</t>
  </si>
  <si>
    <t>7951049</t>
  </si>
  <si>
    <t>X49 - Vnější rámeček kolem oken  - D+M vč všech systémových detailů a povrchové úpravy</t>
  </si>
  <si>
    <t>-1557994385</t>
  </si>
  <si>
    <t>Rám je tvořen příhradovou ocel. kcí z jäcklových profilů 60/40 a 40/40 ve svislém směru a vodorovným ztužením žebry 40/40. Ocel kce bude kotvena ocel. „L“ kotvami do ŽLB stěny na chemická kotvy.
Vnitřní opláštění rámu je tvořeno dřevoplast. prkny tl. 15mm. Vnější plášť je navržen z plošného bednění z OSB desek tl. 15mm a oplechováním z vypalovaného lakovaného AL plechu – bílé barvy.
Do rámu budou osazeny svislé vodící lišty vnějších žaluzií. Horní a spodní hrana rámu bude tvořit šikmé oplechování a parapet.
vnější rozměr: cca 1540/1540mm
tloušťka rámu: 70mm
vyložení před ŽLB stěnu: 430mm
Dodavatelem bude předložena dílenská dokumentace k odsouhlasení architektem a GP</t>
  </si>
  <si>
    <t>323</t>
  </si>
  <si>
    <t>7951050</t>
  </si>
  <si>
    <t>X50 - Vnější rámeček kolem oken  - D+M vč všech systémových detailů a povrchové úpravy</t>
  </si>
  <si>
    <t>1703066921</t>
  </si>
  <si>
    <t>Rám je tvořen příhradovou ocel. kcí z jäcklových profilů 60/40 a 40/40 ve svislém směru a vodorovným ztužením žebry 40/40. Ocel kce bude kotvena ocel. „L“ kotvami do ŽLB stěny na chemická kotvy.
Vnitřní opláštění rámu je tvořeno dřevoplast. prkny tl. 15mm. Vnější plášť je navržen z plošného bednění z OSB desek tl. 15mm a oplechováním z vypalovaného lakovaného AL plechu – bílé barvy.
Do rámu budou osazeny svislé vodící lišty vnějších žaluzií. Horní a spodní hrana rámu bude tvořit šikmé oplechování a parapet.
vnější rozměr: cca 2790/2790mm
tloušťka rámu: 70mm
vyložení před ŽLB stěnu: 530mm
Dodavatelem bude předložena dílenská dokumentace k odsouhlasení architektem a GP.</t>
  </si>
  <si>
    <t>324</t>
  </si>
  <si>
    <t>7951051</t>
  </si>
  <si>
    <t>X51 - Vnější rámeček kolem oken  - D+M vč všech systémových detailů a povrchové úpravy</t>
  </si>
  <si>
    <t>504442236</t>
  </si>
  <si>
    <t xml:space="preserve">Rám je tvořen příhradovou ocel. kcí z jäcklových profilů 60/40 a 40/40 ve svislém směru a vodorovným ztužením žebry 40/40. Ocel kce bude kotvena ocel. „L“ kotvami do ŽLB stěny na chemická kotvy.
Vnitřní opláštění rámu je tvořeno dřevoplast. prkny tl. 15mm. Vnější plášť je navržen z plošného bednění z OSB desek tl. 15mm a oplechováním z vypalovaného lakovaného AL plechu – bílé barvy.
Do rámu budou osazeny svislé vodící lišty vnějších žaluzií. Horní a spodní hrana rámu bude tvořit šikmé oplechování a parapet.
vnější rozměr: cca 970/970mm
tloušťka rámu: 70mm
vyložení před ŽLB stěnu: 330mm
Dodavatelem bude předložena dílenská dokumentace k odsouhlasení architektem a GP.
</t>
  </si>
  <si>
    <t>325</t>
  </si>
  <si>
    <t>7951052</t>
  </si>
  <si>
    <t>X52 - Exteriérová žaluzie do skrytého plechového kastlíku   - D+M vč všech systémových detailů a povrchové úpravy</t>
  </si>
  <si>
    <t>32277800</t>
  </si>
  <si>
    <t>Exteriérová žaluzie do skrytého plechového kastlíku s bočními vodícími lištami a elektropohonem. Kastlík bude osazen v zateplovacím systému se servisním přístupem spodní stranou.
Lamely o šíři 9 cm jsou ve tvaru písmene „Z“ guma vlisovaná po celé délce lamely zvyšuje termoregulační efekt žaluzie. 
Hliníkové vodící lišty zajišťují stabilitu žaluzie ve větru a jsou podpůrným prvkem pro zabezpečení domu proti  Vloupání
Světlý rozměr otvoru: 200/2300mm</t>
  </si>
  <si>
    <t>326</t>
  </si>
  <si>
    <t>7951053</t>
  </si>
  <si>
    <t>X53 - Exteriérová žaluzie do skrytého plechového kastlíku   - D+M vč všech systémových detailů a povrchové úpravy</t>
  </si>
  <si>
    <t>1282978893</t>
  </si>
  <si>
    <t>Exteriérová žaluzie do skrytého plechového kastlíku s bočními vodícími lištami a elektropohonem. Kastlík bude osazen v zateplovacím systému se servisním přístupem spodní stranou.
Lamely o šíři 9 cm jsou ve tvaru písmene „Z“ guma vlisovaná po celé délce lamely zvyšuje termoregulační efekt žaluzie. 
Hliníkové vodící lišty zajišťují stabilitu žaluzie ve větru a jsou podpůrným prvkem pro zabezpečení domu proti Vloupání
Světlý rozměr otvoru: 1400/1400mm</t>
  </si>
  <si>
    <t>327</t>
  </si>
  <si>
    <t>7951054</t>
  </si>
  <si>
    <t>X54 - Exteriérová žaluzie do skrytého plechového kastlíku   - D+M vč všech systémových detailů a povrchové úpravy</t>
  </si>
  <si>
    <t>-684668251</t>
  </si>
  <si>
    <t>Exteriérová žaluzie do skrytého plechového kastlíku s bočními vodícími lištami a elektropohonem. Kastlík bude osazen v zateplovacím systému se servisním přístupem spodní stranou.
Lamely o šíři 9 cm jsou ve tvaru písmene „Z“ guma vlisovaná po celé délce lamely zvyšuje termoregulační efekt žaluzie. 
Hliníkové vodící lišty zajišťují stabilitu žaluzie ve větru a jsou podpůrným prvkem pro zabezpečení domu proti Vloupání
Světlý rozměr otvoru: 830/830mm</t>
  </si>
  <si>
    <t>328</t>
  </si>
  <si>
    <t>7951055</t>
  </si>
  <si>
    <t>X55 - Exteriérová žaluzie do skrytého plechového kastlíku   - D+M vč všech systémových detailů a povrchové úpravy</t>
  </si>
  <si>
    <t>-1816975603</t>
  </si>
  <si>
    <t>Exteriérová žaluzie do skrytého plechového kastlíku s bočními vodícími lištami a elektropohonem. Kastlík bude osazen v zateplovacím systému se servisním přístupem spodní stranou.
Lamely o šíři 9 cm jsou ve tvaru písmene „Z“ guma vlisovaná po celé délce lamely zvyšuje termoregulační efekt žaluzie. 
Hliníkové vodící lišty zajišťují stabilitu žaluzie ve větru a jsou podpůrným prvkem pro zabezpečení domu proti Vloupání
Světlý rozměr otvoru: 2650/2650mm</t>
  </si>
  <si>
    <t>329</t>
  </si>
  <si>
    <t>7951056</t>
  </si>
  <si>
    <t>X56 - Dřevěný montovaný akustický zavěšený podhled   - D+M vč všech systémových detailů a povrchové úpravy</t>
  </si>
  <si>
    <t>-236940296</t>
  </si>
  <si>
    <t>tvořený dřevěným nosným rámem z profilů 40/40mm s vloženou netkanou černou textilií a minerální akustickou vatou tl. 40mm. Spodní pohledová strana podhledu bude tvořena z dřevěných latí 25/20mm s mezerou 8mm. Podhled bude lemován svislou latí 100/20mm. Do podhledu budou vkládána samostatně zavěšená svítidla.
Povrchová úprava dřeva: tónovaný olejovosk</t>
  </si>
  <si>
    <t>330</t>
  </si>
  <si>
    <t>7951057</t>
  </si>
  <si>
    <t>X57 - Dřevěný montovaný akustický zavěšený podhled   - D+M vč všech systémových detailů a povrchové úpravy</t>
  </si>
  <si>
    <t>1577451596</t>
  </si>
  <si>
    <t>331</t>
  </si>
  <si>
    <t>7951058</t>
  </si>
  <si>
    <t>X58 - Dřevěný montovaný akustický zavěšený podhled   - D+M vč všech systémových detailů a povrchové úpravy</t>
  </si>
  <si>
    <t>600592519</t>
  </si>
  <si>
    <t>332</t>
  </si>
  <si>
    <t>7951059</t>
  </si>
  <si>
    <t>X59 - Dřevěný montovaný akustický zavěšený podhled   - D+M vč všech systémových detailů a povrchové úpravy</t>
  </si>
  <si>
    <t>-803953528</t>
  </si>
  <si>
    <t>333</t>
  </si>
  <si>
    <t>7951060</t>
  </si>
  <si>
    <t>X60 - Dřevěný montovaný akustický zavěšený podhled   - D+M vč všech systémových detailů a povrchové úpravy</t>
  </si>
  <si>
    <t>-108890922</t>
  </si>
  <si>
    <t>334</t>
  </si>
  <si>
    <t>7951061</t>
  </si>
  <si>
    <t>X61 - Dřevěný montovaný akustický zavěšený podhled   - D+M vč všech systémových detailů a povrchové úpravy</t>
  </si>
  <si>
    <t>-1396330005</t>
  </si>
  <si>
    <t>335</t>
  </si>
  <si>
    <t>7951062</t>
  </si>
  <si>
    <t>X62 - Dřevěný montovaný akustický zavěšený podhled   - D+M vč všech systémových detailů a povrchové úpravy</t>
  </si>
  <si>
    <t>1424254388</t>
  </si>
  <si>
    <t>336</t>
  </si>
  <si>
    <t>7951063</t>
  </si>
  <si>
    <t>X63 - Dřevěný montovaný akustický zavěšený podhled   - D+M vč všech systémových detailů a povrchové úpravy</t>
  </si>
  <si>
    <t>1466266240</t>
  </si>
  <si>
    <t>337</t>
  </si>
  <si>
    <t>7951064</t>
  </si>
  <si>
    <t>X64 - Dřevěný montovaný akustický zavěšený podhled   - D+M vč všech systémových detailů a povrchové úpravy</t>
  </si>
  <si>
    <t>1618867988</t>
  </si>
  <si>
    <t xml:space="preserve">tvořený dřevěným nosným rámem z profilů 40/40mm s vloženou netkanou černou textilií a minerální akustickou vatou tl. 40mm. Spodní pohledová strana podhledu bude tvořena z dřevěných latí 25/20mm s mezerou 8mm. Podhled bude lemován svislou latí 100/20mm. Do podhledu budou vkládána samostatně zavěšená svítidla.
Povrchová úprava dřeva: tónovaný olejovosk
</t>
  </si>
  <si>
    <t>338</t>
  </si>
  <si>
    <t>7951065</t>
  </si>
  <si>
    <t>X65 - Dřevěný montovaný akustický zavěšený podhled   - D+M vč všech systémových detailů a povrchové úpravy</t>
  </si>
  <si>
    <t>1749827312</t>
  </si>
  <si>
    <t>339</t>
  </si>
  <si>
    <t>7951066</t>
  </si>
  <si>
    <t>X66 - Dřevěný montovaný akustický zavěšený podhled   - D+M vč všech systémových detailů a povrchové úpravy</t>
  </si>
  <si>
    <t>-1056424492</t>
  </si>
  <si>
    <t>340</t>
  </si>
  <si>
    <t>7951067</t>
  </si>
  <si>
    <t>X67 - Dřevěný akustický obklad stěny  - D+M vč všech systémových detailů a povrchové úpravy</t>
  </si>
  <si>
    <t>-637135937</t>
  </si>
  <si>
    <t>tvořený dřevěným nosným rámem z profilů 40/40mm s vloženou netkanou černou textilií a minerální akustickou vatou tl. 40mm.
Obklad bude na stěnu zavěšen pomocí vodorovných dřevěných závěsných profilů. Čelní pohledová strana bude tvořena ze svislých  dřevěných latí 25/20mm s mezerou 8mm. 
Povrchová úprava dřeva: tónovaný olejovosk</t>
  </si>
  <si>
    <t>341</t>
  </si>
  <si>
    <t>7951068</t>
  </si>
  <si>
    <t>X68 - Dřevěný akustický obklad stěny  - D+M vč všech systémových detailů a povrchové úpravy</t>
  </si>
  <si>
    <t>-1430608447</t>
  </si>
  <si>
    <t>342</t>
  </si>
  <si>
    <t>7951069</t>
  </si>
  <si>
    <t>X69 - Dřevěný akustický obklad stěny  - D+M vč všech systémových detailů a povrchové úpravy</t>
  </si>
  <si>
    <t>-1100713002</t>
  </si>
  <si>
    <t>343</t>
  </si>
  <si>
    <t>7951070</t>
  </si>
  <si>
    <t>X70 - Posuvná interiérová stěna 1300/2750 mm - D+M vč všech systémových detailů a povrchové úpravy</t>
  </si>
  <si>
    <t>-716335052</t>
  </si>
  <si>
    <t>Posuvná interiérová stěna včetně horního pojezdu a spodní lišty U zapuštěné do podlahy.
Stěna bude tvořena nosným rámem z hliníkového profilu 40/40mm vyplněného akustickou minerál. Izolací. Povrch stěny je tvořen netkanou textilií a grafickou folií s potiskem napnutou do vlastního rámu.
Světlý rozměr otvoru: 1300/2750mm
Tloušťka stěny: 75mm</t>
  </si>
  <si>
    <t>344</t>
  </si>
  <si>
    <t>7951071</t>
  </si>
  <si>
    <t>X71 - Posuvná interiérová stěna 4000/2750 mm - D+M vč všech systémových detailů a povrchové úpravy</t>
  </si>
  <si>
    <t>-2126500463</t>
  </si>
  <si>
    <t>Posuvná interiérová stěna včetně horního pojezdu a spodní lišty U zapuštěné do podlahy.
Stěna bude tvořena nosným rámem z hliníkového profilu 40/40mm vyplněného akustickou minerál. Izolací. Povrch stěny je tvořen netkanou textilií a grafickou folií s potiskem napnutou do vlastního rámu.
Světlý rozměr otvoru: 4000/2750 mm
Tloušťka stěny: 75mm</t>
  </si>
  <si>
    <t>345</t>
  </si>
  <si>
    <t>7951072</t>
  </si>
  <si>
    <t>X72 - Posuvná třídílná interiérová stěna 4155/2750 mm - D+M vč všech systémových detailů a povrchové úpravy</t>
  </si>
  <si>
    <t>-1449791191</t>
  </si>
  <si>
    <t>Posuvná třídílná interiérová stěna včetně horního sdruženého pojezdu a spodních vodících lišt U zapuštěných do podlahy.
Stěna bude tvořena nosným rámem z hliníkového profilu 40/40mm vyplněného akustickou minerál. Izolací. Povrch stěny je tvořen netkanou textilií a grafickou folií s potiskem napnutou do vlastního rámu.
Na dojezdové pouzdro osadit skládací a sklopnou lamelu zabraňující vstupu do pouzdra
Světlý rozměr otvoru: 4155/2750 mm (vyplněno třemi díly stěny)
Tloušťka stěny: 75mm</t>
  </si>
  <si>
    <t>346</t>
  </si>
  <si>
    <t>7951073</t>
  </si>
  <si>
    <t>X73 - Posuvná třídílná interiérová stěna 4155/2750 mm - D+M vč všech systémových detailů a povrchové úpravy</t>
  </si>
  <si>
    <t>-1473745957</t>
  </si>
  <si>
    <t>347</t>
  </si>
  <si>
    <t>7951074</t>
  </si>
  <si>
    <t>X74 - Posuvná třídílná interiérová stěna 4155/2750 mm - D+M vč všech systémových detailů a povrchové úpravy</t>
  </si>
  <si>
    <t>278259166</t>
  </si>
  <si>
    <t>348</t>
  </si>
  <si>
    <t>7951075</t>
  </si>
  <si>
    <t>X75 - Posuvná třídílná interiérová stěna 4155/2750 mm - D+M vč všech systémových detailů a povrchové úpravy</t>
  </si>
  <si>
    <t>-1993551241</t>
  </si>
  <si>
    <t>349</t>
  </si>
  <si>
    <t>7951076</t>
  </si>
  <si>
    <t>X76 - Vnitřní neprůhledná plná hliníková lamelová roleta  2550/1725 mm - D+M vč všech systémových detailů a povrchové úpravy</t>
  </si>
  <si>
    <t>1058812530</t>
  </si>
  <si>
    <t>Vnitřní neprůhledná plná hliníková lamelová roleta s elektro pohonem navíjená do kastlíku. Na bocích rolety budou vodící lišty. 
Šířka lamely: 70mm
Světlý rozměr otvoru bez kastlíku: 2550/1725 mm</t>
  </si>
  <si>
    <t>350</t>
  </si>
  <si>
    <t>7951078</t>
  </si>
  <si>
    <t>X78 - Vnější markýza s bočními stěnami a opláštěním potrubí VZT - D+M vč všech systémových detailů a povrchové úpravy</t>
  </si>
  <si>
    <t>-1624684056</t>
  </si>
  <si>
    <t>Nosná kce je tvořena vodorovnými ocel. konzolami kotvenými na chemické kotvy do ŽLB stěny. V osová vzdálenosti 1,50m.
Kce zastřešení a bočních stěn je navržena z ocel. profilů 40/40 s vodorovným ztužením.
Z vnější strany bude provedeno podbití OSB deskami a oplechování Al plechem falcovaným na dvojitou stojatou drážku v podélném směru. Čelní strana bude opatřena závětrnou lištou.
Vnitřní strana zastřešení a stěn včetně kce pro VZT bude zaklopena dřevoplastovými prkny.
V nižší části stěchy bude proveden dešťový žlab a svod napojený na ZTI rozvody.
Podrobné řešení  - viz přiložený výkres a konstrukční část této PD
rozměr:
délka/ šířka: 10,97 × 1,20m
výška bočních stěn: cca 1,83 a 3,70m</t>
  </si>
  <si>
    <t>351</t>
  </si>
  <si>
    <t>7951079</t>
  </si>
  <si>
    <t>X79 - Prolézačka, vertikální bludiště - D+M vč všech systémových detailů a povrchové úpravy</t>
  </si>
  <si>
    <t>160426772</t>
  </si>
  <si>
    <t>Je tvořena jednotlivými dřevěnými panely kotvenými na skryté ocelové kotvy do ŽLB stěny.
V horní části je navržena dřevěná lávka s bočním plným zábradlím z jasanové spárovky tl. 40mm.
Dřevěné panely a lávka jsou navrženy z dřevěné vícevrstvé desky tl. 62-68mm se zaoblenými hranami.
Celá prolézačka je zakryta ochrannou polypropylenovou sítí s oky 30mm.</t>
  </si>
  <si>
    <t>352</t>
  </si>
  <si>
    <t>7951080</t>
  </si>
  <si>
    <t>X80 - Dřevěné samonosné schodiště uložené na dřevěné schodnice - D+M vč všech systémových detailů a povrchové úpravy</t>
  </si>
  <si>
    <t>-774709328</t>
  </si>
  <si>
    <t>Jedná se o truhlářský výrobek z jasanové spárovky.
Do stupňů budou vyfrézovány větrací otvory.
stupně: 14 ×157,1/290mm
šířka: 1440mm</t>
  </si>
  <si>
    <t>353</t>
  </si>
  <si>
    <t>7951081</t>
  </si>
  <si>
    <t>X81 - Dřevěná skluzavka samonosná šíře 540mm - D+M vč všech systémových detailů a povrchové úpravy</t>
  </si>
  <si>
    <t>410166026</t>
  </si>
  <si>
    <t>Bočnice jsou tvořeny z jasanové spárovky.
Povrch skluzavky: nerezový plech tl. 0,7mm</t>
  </si>
  <si>
    <t>354</t>
  </si>
  <si>
    <t>7951082</t>
  </si>
  <si>
    <t>X82 - Dřevěné stupňovité hlediště s vloženými výsuvnými boxy do jednotlivých stupňů - D+M vč všech systémových detailů a povrchové úpravy</t>
  </si>
  <si>
    <t>1666380969</t>
  </si>
  <si>
    <t>Stupně jsou tvořeny z jasanové spárovky.
Čelní posuvná dvířka boxů z LTD tl. 8mm
Do stupňů budou vyfrézovány větrací otvory.
stupně: 7 × 314,3/580mm
šířka: 1995mm</t>
  </si>
  <si>
    <t>355</t>
  </si>
  <si>
    <t>7951083</t>
  </si>
  <si>
    <t>X83 - Ocelová lakovaná skruž Ø 1100mm - D+M vč všech systémových detailů a povrchové úpravy</t>
  </si>
  <si>
    <t>1880495548</t>
  </si>
  <si>
    <t>z vnitřní strany čalouněná PP pěnou a odolnou textilií.
Skruž bude mít jednostranně zavařené dno, které bude také polstrované.
Kotvení: na ocel kotvy do ŽLB stěny
Délka: 500mm</t>
  </si>
  <si>
    <t>356</t>
  </si>
  <si>
    <t>7951084</t>
  </si>
  <si>
    <t>X84 - Dvojice madel na schodišti ve věži - D+M vč všech systémových detailů a povrchové úpravy</t>
  </si>
  <si>
    <t>1729233466</t>
  </si>
  <si>
    <t>Dřevěné madlo 40/40mm kotvené z boku do ŽLB stěny.
Výška madla: 500 a 900mm
Délka: 4,30m</t>
  </si>
  <si>
    <t>357</t>
  </si>
  <si>
    <t>7951085</t>
  </si>
  <si>
    <t>X85 - Ocelová lakovaná skruž Ø 1100mm  - D+M vč všech systémových detailů a povrchové úpravy</t>
  </si>
  <si>
    <t>1739017395</t>
  </si>
  <si>
    <t>z vnitřní strany čalouněná PP pěnou a odolnou textilií.
Skruž bude mít jednostranně zaslepené dno bezpečnostním plexisklem.
Kotvení: na ocel kotvy do ŽLB stěny
Délka: 500mm</t>
  </si>
  <si>
    <t>358</t>
  </si>
  <si>
    <t>7951086</t>
  </si>
  <si>
    <t>X86 - Dřevěný akustický obklad stěny  - D+M vč všech systémových detailů a povrchové úpravy</t>
  </si>
  <si>
    <t>-378652960</t>
  </si>
  <si>
    <t>359</t>
  </si>
  <si>
    <t>7951087</t>
  </si>
  <si>
    <t>X87 - Plocha pro kreslení křídou - D+M vč všech systémových detailů a povrchové úpravy</t>
  </si>
  <si>
    <t>-1128088030</t>
  </si>
  <si>
    <t>Jedná se o nátěr stěny černou magnetickou tabulovou barvou. Plocha bude orámována dřevěným jasanovým profilem 30/50mm</t>
  </si>
  <si>
    <t>360</t>
  </si>
  <si>
    <t>7951088</t>
  </si>
  <si>
    <t>X88 - Ocelové trubky + Ochranná polypropylenová síť  - D+M vč všech systémových detailů a povrchové úpravy</t>
  </si>
  <si>
    <t>883011623</t>
  </si>
  <si>
    <t>Ocelové trubky TR15 s PUR nátěrem bílé barvy s navařenými oky pro kotvení sítě. Tyče budou opatřeny kotevní deskou pro kotvení do podlahy a stropu.
Ochranná polypropylenová síť se zesílenými okraji pro uchocení k tyčím. Velikost ok – 30mm.
Plocha sítě: 21 m2
Ocel. tyče TR15 – 3 ks – cca 2 × 3,2m, 1 × 4,2m</t>
  </si>
  <si>
    <t>361</t>
  </si>
  <si>
    <t>7951089</t>
  </si>
  <si>
    <t>X89 - Ocelová dvojice lakovaných skruží Ø 1100mm  - D+M vč všech systémových detailů a povrchové úpravy</t>
  </si>
  <si>
    <t>-318321852</t>
  </si>
  <si>
    <t>navzájem propojených. Z vnitřní strany čalouněná PP pěnou a odolnou textilií.
Skruž bude mít jednostranně zaslepené dno bezpečnostním plexisklem.
Kotvení: na ocel kotvy do ŽLB stěny
Délka: 500 mm</t>
  </si>
  <si>
    <t>362</t>
  </si>
  <si>
    <t>7951090</t>
  </si>
  <si>
    <t>X90 - Zábradlí na lávce ve věži  - D+M vč všech systémových detailů a povrchové úpravy</t>
  </si>
  <si>
    <t>-1541018026</t>
  </si>
  <si>
    <t>Zábradlí na lávce ve věži se svislou výplní kotvené z boku přes ocelovou bočnici schodiště chemickými kotvami do ŽLB lávky s dřevěným madlem 40/40mm.
Bočnice: ocel. plech tl. 4mm š. cca400mm
Zábradlí: tvořeno svislými jäckly 15/15, které jsou propojené ve spodní a horní části vodorovným profilem 15/15mm. Zábradlí členěno na pole plynule propojené přes vložené spojky kotvení prošroubováním na hmoždinky z boku schodiště.
Výška nad schody: 1000mm
Celková výška: 1200mm
Výška madla:    900mm
Délka: 3,53m
Povrch: vypalovaný lak - struktura bílá RAL 9001</t>
  </si>
  <si>
    <t>363</t>
  </si>
  <si>
    <t>7951091</t>
  </si>
  <si>
    <t>X91 - Vnější a vnitřní parapet - D+M vč všech systémových detailů a povrchové úpravy</t>
  </si>
  <si>
    <t>-1213734478</t>
  </si>
  <si>
    <t>Vnější parapet: vypalovaný lakovaný AL plech - bílý 
Vnitřní parapet LAMINO deska s povrchem MDF a přední hranou s „nosem“ – bude upřesněno v interiéru
Parapet bude včetně všech doplňků (boků, okapnice, napojení na fasádní výplň)
Rozměr:
- vnější ………. 3640/ r.š. 250 mm
- vnitřní ………. 3640/cca 220 mm
Barva bude upřesněna interiérem</t>
  </si>
  <si>
    <t>364</t>
  </si>
  <si>
    <t>7951092</t>
  </si>
  <si>
    <t>X92 - Vnější a vnitřní parapet - D+M vč všech systémových detailů a povrchové úpravy</t>
  </si>
  <si>
    <t>610413776</t>
  </si>
  <si>
    <t>365</t>
  </si>
  <si>
    <t>7951093</t>
  </si>
  <si>
    <t>X93 - Vnější parapet - D+M vč všech systémových detailů a povrchové úpravy</t>
  </si>
  <si>
    <t>173903165</t>
  </si>
  <si>
    <t>Vnější parapet: vypalovaný lakovaný AL plech - bílý 
Parapet bude včetně všech doplňků (boků, okapnice, napojení na fasádní výplň)
Rozměr:
- vnější ………. 890/ r.š. 250 mm</t>
  </si>
  <si>
    <t>366</t>
  </si>
  <si>
    <t>7951094</t>
  </si>
  <si>
    <t>X94 - Vnější parapet - D+M vč všech systémových detailů a povrchové úpravy</t>
  </si>
  <si>
    <t>-1881368239</t>
  </si>
  <si>
    <t>Vnější parapet: vypalovaný lakovaný AL plech – tmavě šedá metalická RAL 9007 
Parapet bude včetně všech doplňků (boků, okapnice, napojení na fasádní výplň)
Rozměr:
- vnější ………. 7450/ r.š. 250 mm</t>
  </si>
  <si>
    <t>367</t>
  </si>
  <si>
    <t>7951095</t>
  </si>
  <si>
    <t>X95 - Vnější a vnitřní parapet - D+M vč všech systémových detailů a povrchové úpravy</t>
  </si>
  <si>
    <t>238623316</t>
  </si>
  <si>
    <t>Vnější parapet: vypalovaný lakovaný AL plech - tmavě šedá metalická RAL 9007 
Vnitřní parapet LAMINO deska s povrchem MDF a přední hranou s „nosem“ – bude upřesněno v interiéru
Parapet bude včetně všech doplňků (boků, okapnice, napojení na fasádní výplň)
Rozměr:
- vnější ………. 1665/ r.š. 250 mm
- vnitřní ………. 1665/cca 220 mm
Barva bude upřesněna interiérem</t>
  </si>
  <si>
    <t>368</t>
  </si>
  <si>
    <t>7951096</t>
  </si>
  <si>
    <t>X96 - Oplechování atiky z vypalovaného lakovaného AL plechu - D+M vč všech systémových detailů a povrchové úpravy</t>
  </si>
  <si>
    <t>1615934593</t>
  </si>
  <si>
    <t>- bílý zakončeného systémovou okapnicí.
Oplechování bude kotveno přes OSB desku tl. 12mm do ŽLB.
Oplechování bude včetně veškerých doplňků (čepiček, podložek, příponek apod.)
Rozvinutá šířka: 700mm</t>
  </si>
  <si>
    <t>369</t>
  </si>
  <si>
    <t>7951097</t>
  </si>
  <si>
    <t>X97 - Zábradlí na atice zelené střechy  - D+M vč všech systémových detailů a povrchové úpravy</t>
  </si>
  <si>
    <t>-1185976668</t>
  </si>
  <si>
    <t>Zábradlí na atice zelené střechy se svislou výplní kotvené z boku přes ocel. kotevní desku 200/150/8mm chemickými kotvami do ŽLB atiky.
Zábradlí: tvořeno svislými jäckly 15/15, které jsou propojené ve spodní části jäcklem 40/40mm a horní části vodorovným profilem 15/15mm. Zábradlí členěno na pole plynule propojené přes vložené spojky kotvení prošroubováním na hmoždinky.
Výška nad atikou: 1000mm
Celková výška: 1070mm
Výška nad pochozím povrchem: 1100mm
Délka: 108 m
Povrch: žárový zinek</t>
  </si>
  <si>
    <t>370</t>
  </si>
  <si>
    <t>7951100</t>
  </si>
  <si>
    <t>X100 - Plachtový přístřešek proti slunci na zelené střeše - D+M vč všech systémových detailů a povrchové úpravy</t>
  </si>
  <si>
    <t>59380437</t>
  </si>
  <si>
    <t>Přístřešek bude tvořen čtyřmi tyčemi s oky pro navázání plachtové střechy.
Tyče budou ve spodní části propojeny vodorovnými ztužujícími jäcklovými profily.
Zastřešení bude z bílé plachtoviny se zesílenými okraji.
Veškeré ocel. kce budou žárově zinkovány.
Půdorysný rozměr: cca 6,0 × 5,50m</t>
  </si>
  <si>
    <t>372</t>
  </si>
  <si>
    <t>7951102</t>
  </si>
  <si>
    <t>X102 - Ocelové demontovatelné schodiště s plošinou a třítrubkovým jednostranným zábradlím - D+M vč všech systémových detailů a povrchové úpravy</t>
  </si>
  <si>
    <t>1019811868</t>
  </si>
  <si>
    <t>Povrch plošiny a stupňů: žárově zinkovaný pororošt
Stupně: 3 × 146,7/300mm
Výška zábradlí: 900mm
Půdorysný rozměr: 1,70 × 1,38m</t>
  </si>
  <si>
    <t>373</t>
  </si>
  <si>
    <t>7951103</t>
  </si>
  <si>
    <t>X103 - Drenážní žlab děrovaný - D+M vč všech systémových detailů a povrchové úpravy</t>
  </si>
  <si>
    <t>-810650877</t>
  </si>
  <si>
    <t>Drenážní žlab děrovaný z ušlechtilé oceli, mřížka z ušlechtilé oceli
profil žlabu: 110/40mm
délka: 1,80m a 0,95m
k výškovému vyrovnání budou použity stavitelné díly</t>
  </si>
  <si>
    <t>374</t>
  </si>
  <si>
    <t>7951104</t>
  </si>
  <si>
    <t>X104 - Zábradlí na střeše strojovny VZT  - D+M vč všech systémových detailů a povrchové úpravy</t>
  </si>
  <si>
    <t>-1335273748</t>
  </si>
  <si>
    <t>tvořené dvojicí vodorovných profilů Ø30mm, které budou kotvené na svislé ocelové prvky kce opláštění strojovny.
Veškeré ocel. kce budou žárově zinkovány.
Profil: TR 30
Délka: cca 45m</t>
  </si>
  <si>
    <t>375</t>
  </si>
  <si>
    <t>7951105</t>
  </si>
  <si>
    <t>X105 - Okapová svislá lišta - D+M vč všech systémových detailů a povrchové úpravy</t>
  </si>
  <si>
    <t>-1000762234</t>
  </si>
  <si>
    <t>Okapová svislá lišta kryjící nasávání provětrávané mezery na šikmé střeše věže.
Lišta z vypalovaného lakovaného AL plechu - bílý zakončeného systémovou okapnicí.
Provětrávaná mezera bude zakryta mřížkou proti hmyzu
Rozvinutá šířka lišty: 250mm</t>
  </si>
  <si>
    <t>376</t>
  </si>
  <si>
    <t>7951106</t>
  </si>
  <si>
    <t>X106 - Okapová svislá lišta - D+M vč všech systémových detailů a povrchové úpravy</t>
  </si>
  <si>
    <t>215416856</t>
  </si>
  <si>
    <t xml:space="preserve">Okapová svislá lišta kryjící nasávání provětrávané mezery na šikmé střeše věže.
Lišta z vypalovaného lakovaného AL plechu - bílý zakončeného systémovou okapnicí.
Provětrávaná mezera bude zakryta mřížkou proti hmyzu
Rozvinutá šířka lišty: 250mm
</t>
  </si>
  <si>
    <t>377</t>
  </si>
  <si>
    <t>7951107</t>
  </si>
  <si>
    <t>X107 - Závětrná krajní systémová lišta na šikmé střeše věže - D+M vč všech systémových detailů a povrchové úpravy</t>
  </si>
  <si>
    <t>1996822712</t>
  </si>
  <si>
    <t>Lišta z vypalovaného lakovaného AL plechu - bílý zakončeného systémovou okapnicí.
Rozvinutá šířka lišty: 150mm</t>
  </si>
  <si>
    <t>378</t>
  </si>
  <si>
    <t>7951108</t>
  </si>
  <si>
    <t>X108 - Závětrná krajní systémová lišta na šikmé střeše věže - D+M vč všech systémových detailů a povrchové úpravy</t>
  </si>
  <si>
    <t>395632692</t>
  </si>
  <si>
    <t xml:space="preserve">Lišta z vypalovaného lakovaného AL plechu - bílý zakončeného systémovou okapnicí.
Rozvinutá šířka lišty: 150mm
</t>
  </si>
  <si>
    <t>379</t>
  </si>
  <si>
    <t>7951109</t>
  </si>
  <si>
    <t>X109 - Nástřešní půlobloukový žlab na šikmé střeše věže - D+M vč všech systémových detailů a povrchové úpravy</t>
  </si>
  <si>
    <t>-1254103404</t>
  </si>
  <si>
    <t xml:space="preserve">Žlab z vypalovaného lakovaného AL plechu - bílý.
Žlab bude včetně háků, čela apod.
Rozvinutá šířka lišty: 333mm
</t>
  </si>
  <si>
    <t>380</t>
  </si>
  <si>
    <t>7951110</t>
  </si>
  <si>
    <t>X110 - Nástřešní půlobloukový žlab na šikmé střeše věže - D+M vč všech systémových detailů a povrchové úpravy</t>
  </si>
  <si>
    <t>1631595942</t>
  </si>
  <si>
    <t>Žlab z vypalovaného lakovaného AL plechu - bílý.
Žlab bude včetně háků, čela apod.
Rozvinutá šířka lišty: 333mm</t>
  </si>
  <si>
    <t>381</t>
  </si>
  <si>
    <t>7951111</t>
  </si>
  <si>
    <t>X111 - Závětrná krajní systémová lišta na šikmé střeše věže za střešní vpustí - D+M vč všech systémových detailů a povrchové úpravy</t>
  </si>
  <si>
    <t>-1695762533</t>
  </si>
  <si>
    <t>382</t>
  </si>
  <si>
    <t>7951112</t>
  </si>
  <si>
    <t>X112 - Okapový kotlík na šikmé střeše věže s napojením na střešní systémovou vpusť DN100 - D+M vč všech systémových detailů a povrchové úpravy</t>
  </si>
  <si>
    <t>-2140323011</t>
  </si>
  <si>
    <t>Kotlík bude tvořen bedněním z prken tl. 18mm a bude vyložen Al plechem popř. střešní folií.
Na dně kotlíku bude osazena střešní vpusť s izolačním límcem a svislým odtokem. Vpusť bude opatřena sítkem.
Spodní strana kotlíku bude tepelně izolována fenolickou pěnou tl. 150mm.
Rozměr kotlíku: 600/600/500mm</t>
  </si>
  <si>
    <t>383</t>
  </si>
  <si>
    <t>7951113</t>
  </si>
  <si>
    <t>X113 - Záchytný systém  - D+M vč všech systémových detailů a povrchové úpravy</t>
  </si>
  <si>
    <t>-2108568106</t>
  </si>
  <si>
    <t>Záchytný systém na šikmé střeše věže tvořený jednotlivými kotvícími body.
Počet bodů – 8 ks</t>
  </si>
  <si>
    <t>384</t>
  </si>
  <si>
    <t>7951115</t>
  </si>
  <si>
    <t>X115 - Vnitřní  horolezecká stěna ve věži  - D+M vč všech systémových detailů a povrchové úpravy</t>
  </si>
  <si>
    <t>-1226655299</t>
  </si>
  <si>
    <t>Malá horolezecká stěna, chyty kotvené přes lepený jasanový stěnový obklad do ŽLB stěny.
Výška stěny: cca 1,40m
Počet chytů: cca 25 ks</t>
  </si>
  <si>
    <t>385</t>
  </si>
  <si>
    <t>7951116</t>
  </si>
  <si>
    <t>X116 - Dřevěný montovaný akustický zavěšený podhled  - D+M vč všech systémových detailů a povrchové úpravy</t>
  </si>
  <si>
    <t>1741349284</t>
  </si>
  <si>
    <t>tvořený dřevěným nosným rámem z profilů 40/40mm s vloženou netkanou černou textilií a minerální akustickou vatou tl. 40mm. Spodní pohledová strana podhledu bude tvořena z dřevěných latí 25/20mm s mezerou 8mm. Podhled bude lemován svislou latí 100/20mm. Do podhledu budou vkládána samostatně zavěšená svítidla.
Podhled bude spuštěn 220mm pod ŽLB strop.
Povrchová úprava dřeva: tónovaný olejovosk</t>
  </si>
  <si>
    <t>386</t>
  </si>
  <si>
    <t>7951117</t>
  </si>
  <si>
    <t>X117 - Vnější parapet - D+M vč všech systémových detailů a povrchové úpravy</t>
  </si>
  <si>
    <t>1851472655</t>
  </si>
  <si>
    <t>Vnější parapet: vypalovaný lakovaný AL plech - tmavě šedá metalická RAL 9007 
Parapet bude včetně všech doplňků (boků, okapnice, napojení na fasádní výplň)
Rozměr:
- vnější ………. 2000/ r.š. 250 mm</t>
  </si>
  <si>
    <t>387</t>
  </si>
  <si>
    <t>7951118</t>
  </si>
  <si>
    <t>X118 - Stříška zakrytí odtahového potrubí VZT ve stěně strojovny VZT - D+M vč všech systémových detailů a povrchové úpravy</t>
  </si>
  <si>
    <t>-110214734</t>
  </si>
  <si>
    <t xml:space="preserve">Stříška bude z AL plechu včetně okapničky - tmavě šedá metalická RAL 9007 
Rozměr: 1200/600/550 mm
</t>
  </si>
  <si>
    <t>388</t>
  </si>
  <si>
    <t>7951119</t>
  </si>
  <si>
    <t>X119 - Zelená umělá tráva do exteriéru v rolích - D+M vč všech systémových detailů a povrchové úpravy</t>
  </si>
  <si>
    <t>112705689</t>
  </si>
  <si>
    <t xml:space="preserve">
</t>
  </si>
  <si>
    <t>445</t>
  </si>
  <si>
    <t>7951120</t>
  </si>
  <si>
    <t>X120 - Deska OSB 3 tl 12 mm - podklad pro oplechování atik - D+M vč všech systémových detailů a povrchové úpravy</t>
  </si>
  <si>
    <t>-1546057700</t>
  </si>
  <si>
    <t xml:space="preserve">
</t>
  </si>
  <si>
    <t>446</t>
  </si>
  <si>
    <t>7951121</t>
  </si>
  <si>
    <t>X121 - Tepelně izolační sendvič plněný pěnou PIR pro přerušení tepelného mostu pod fasádními výplněmi - 60/200 mm - D+M vč všech systémových detailů a povrchové úpravy</t>
  </si>
  <si>
    <t>-1470993677</t>
  </si>
  <si>
    <t xml:space="preserve">
</t>
  </si>
  <si>
    <t>447</t>
  </si>
  <si>
    <t>79511211</t>
  </si>
  <si>
    <t>X121 - Tepelně izolační sendvič plněný pěnou PIR pro přerušení tepelného mostu pod fasádními výplněmi - 60/60 mm - D+M vč všech systémových detailů a povrchové úpravy</t>
  </si>
  <si>
    <t>-1610271476</t>
  </si>
  <si>
    <t xml:space="preserve">
</t>
  </si>
  <si>
    <t>517</t>
  </si>
  <si>
    <t>7951122</t>
  </si>
  <si>
    <t xml:space="preserve">X122 - Stěnový uzávěr do ŽLB  stěny s požární odolností REI 30DP1 150/250mm - D+M vč všech systémových detailů </t>
  </si>
  <si>
    <t>1264393824</t>
  </si>
  <si>
    <t>518</t>
  </si>
  <si>
    <t>7951123</t>
  </si>
  <si>
    <t xml:space="preserve">X123 - Sprchová vanička z akrylátu 900/900 mm - D+M vč všech systémových detailů </t>
  </si>
  <si>
    <t>306777487</t>
  </si>
  <si>
    <t>519</t>
  </si>
  <si>
    <t>7951124</t>
  </si>
  <si>
    <t xml:space="preserve">X124 - Sprchová vanička z akrylátu se zástěnou sprchovým závěsem včetně tyče - 1100/1000 mm - D+M vč všech systémových detailů </t>
  </si>
  <si>
    <t>-408668248</t>
  </si>
  <si>
    <t>448</t>
  </si>
  <si>
    <t>7952001</t>
  </si>
  <si>
    <t xml:space="preserve">Plastová dvířka ZTI s rámem - 200/200 mm - D+M vč všech systémových detailů </t>
  </si>
  <si>
    <t>108190289</t>
  </si>
  <si>
    <t xml:space="preserve">Dvířka budou opatřena zapuštěnými panty a budou uzavíratelná na systémový klíč ( např. přenosná klička). 
</t>
  </si>
  <si>
    <t>449</t>
  </si>
  <si>
    <t>7952002</t>
  </si>
  <si>
    <t xml:space="preserve">Dvířka pod obklad s rámem na magnety - 200/200 mm - D+M vč všech systémových detailů </t>
  </si>
  <si>
    <t>-1199152213</t>
  </si>
  <si>
    <t xml:space="preserve">Dvířka budou opatřena zapuštěnými panty a budou uzavíratelná na systémový klíč ( např. přenosná klička). 
</t>
  </si>
  <si>
    <t>482</t>
  </si>
  <si>
    <t>998795202</t>
  </si>
  <si>
    <t>Přesun hmot procentní pro Ostatní výrobky PSV v objektech v do 12 m</t>
  </si>
  <si>
    <t>-887913347</t>
  </si>
  <si>
    <t>05__2 - SO 04 - NOVÁ BUDOVA - ZTI</t>
  </si>
  <si>
    <t>726 - Instalační prefabrikáty</t>
  </si>
  <si>
    <t>721176102R00</t>
  </si>
  <si>
    <t>...polypropylenové potrubí PP, připojovací, D 40 mmm, s 1,8 mm, DN 40</t>
  </si>
  <si>
    <t>737867226</t>
  </si>
  <si>
    <t>721176103R00</t>
  </si>
  <si>
    <t>...polypropylenové potrubí PP, připojovací, D 50 mmm, s 1,8 mm, DN 50</t>
  </si>
  <si>
    <t>574588125</t>
  </si>
  <si>
    <t>721176104R00</t>
  </si>
  <si>
    <t>...polypropylenové potrubí PP, připojovací, D 75 mmm, s 1,9 mm, DN 70</t>
  </si>
  <si>
    <t>29549228</t>
  </si>
  <si>
    <t>721176105R00</t>
  </si>
  <si>
    <t>...polypropylenové potrubí PP, připojovací, D 110 mmm, s 2,7 mm, DN 100</t>
  </si>
  <si>
    <t>126015928</t>
  </si>
  <si>
    <t>721176114R00</t>
  </si>
  <si>
    <t>...polypropylenové potrubí PP, odpadní (svislé), D 75 mmm, s 1,9 mm, DN 70</t>
  </si>
  <si>
    <t>101340101</t>
  </si>
  <si>
    <t>721176115R00</t>
  </si>
  <si>
    <t>...polypropylenové potrubí PP, odpadní (svislé), D 110 mmm, s 2,7 mm, DN 100</t>
  </si>
  <si>
    <t>-919609075</t>
  </si>
  <si>
    <t>721176116R00</t>
  </si>
  <si>
    <t>...polypropylenové potrubí PP, odpadní (svislé), D 125 mmm, s 3,1 mm, DN 125</t>
  </si>
  <si>
    <t>1584906222</t>
  </si>
  <si>
    <t>721176145R00</t>
  </si>
  <si>
    <t>...polypropylenové potrubí PP, dešťové, D 110 mmm, s 2,7 mm, DN 100</t>
  </si>
  <si>
    <t>-2089144727</t>
  </si>
  <si>
    <t>721176146R00</t>
  </si>
  <si>
    <t>...polypropylenové potrubí PP, dešťové, D 125 mmm, s 3,1 mm, DN 125</t>
  </si>
  <si>
    <t>502965799</t>
  </si>
  <si>
    <t>721176212R00</t>
  </si>
  <si>
    <t>...polyvinylchloridové potrubí PVC, odpadní (svislé), D 110 mmm, s 3,2 mm, DN 100</t>
  </si>
  <si>
    <t>-873125501</t>
  </si>
  <si>
    <t>721176213R00</t>
  </si>
  <si>
    <t>...polyvinylchloridové potrubí PVC, odpadní (svislé), D 125 mmm, s 3,2 mm, DN 125</t>
  </si>
  <si>
    <t>536920699</t>
  </si>
  <si>
    <t>721176225R00</t>
  </si>
  <si>
    <t>...polyvinylchloridové potrubí PVC, svodné (ležaté) v zemi, D 200 mmm, s 4,9 mm, DN 200</t>
  </si>
  <si>
    <t>1740287118</t>
  </si>
  <si>
    <t>721194105R00</t>
  </si>
  <si>
    <t>...D 50 mm, materiál ve specifikaci</t>
  </si>
  <si>
    <t>389037263</t>
  </si>
  <si>
    <t xml:space="preserve">Zdravotně technické instalace budov
-------------------------
Zřízení přípojek na potrubí:
vyvedení a upevnění odpadních výpustek,_x000D_
-------------------------
</t>
  </si>
  <si>
    <t>721194107R00</t>
  </si>
  <si>
    <t>...D 75 mm, materiál ve specifikaci</t>
  </si>
  <si>
    <t>1221090093</t>
  </si>
  <si>
    <t>721194109R00</t>
  </si>
  <si>
    <t>...D 110  mm, materiál ve specifikaci</t>
  </si>
  <si>
    <t>908970756</t>
  </si>
  <si>
    <t>721213215R00</t>
  </si>
  <si>
    <t>...rovný odtokový žlab, umístění ke zdi , rošt pro dlažbu, délka 900 mm</t>
  </si>
  <si>
    <t>1611766285</t>
  </si>
  <si>
    <t xml:space="preserve">Zdravotně technické instalace budov
-------------------------
Odtokové žlaby:
včetně sifonu, betonové směsi, hydroizolační bandáže, hydroizolační hmoty a silikonu
-------------------------
</t>
  </si>
  <si>
    <t>721223423RT1</t>
  </si>
  <si>
    <t>...podlahové, D 50, 75, 110 mm, se svislým odtokem,123x123mm/115x115mm</t>
  </si>
  <si>
    <t>1153169187</t>
  </si>
  <si>
    <t xml:space="preserve">Zdravotně technické instalace budov
-------------------------
Vpusti, zápachové uzávěrky a odtokové žlaby
-------------------------
</t>
  </si>
  <si>
    <t>721225424V</t>
  </si>
  <si>
    <t>Trubka s natavený límcem pro hydroizolaci( prostup základovou deskou) DN110</t>
  </si>
  <si>
    <t>2016131305</t>
  </si>
  <si>
    <t>721225425V</t>
  </si>
  <si>
    <t>Trubka s nataveným límcem  pro hydroizolaci (prostup základovou deskou) DN125</t>
  </si>
  <si>
    <t>1715465814</t>
  </si>
  <si>
    <t>721273150RT1</t>
  </si>
  <si>
    <t>...D 50, 75, 110 mm, přivzdušňovací ventil D 50/75/110 mm s dvojitou izolační stěnou, s masivní pryžovou membránou, s odnímatelnou mřížkou proti hmyzu...</t>
  </si>
  <si>
    <t>1166337146</t>
  </si>
  <si>
    <t xml:space="preserve">Zdravotně technické instalace budov
-------------------------
Ventilační hlavice
-------------------------
</t>
  </si>
  <si>
    <t>721273661V</t>
  </si>
  <si>
    <t>Čistící kus HTRE  75</t>
  </si>
  <si>
    <t>1065111644</t>
  </si>
  <si>
    <t>721273662V</t>
  </si>
  <si>
    <t>Čistící kust HTRE 110</t>
  </si>
  <si>
    <t>791123162</t>
  </si>
  <si>
    <t>721273663V</t>
  </si>
  <si>
    <t>Čistící kus HTRE 125</t>
  </si>
  <si>
    <t>1482183607</t>
  </si>
  <si>
    <t>721274151V</t>
  </si>
  <si>
    <t>Větrací hlavice s membránou DN 110</t>
  </si>
  <si>
    <t>-2038097806</t>
  </si>
  <si>
    <t>721290111R00</t>
  </si>
  <si>
    <t>...vodou, DN 125</t>
  </si>
  <si>
    <t>2035398936</t>
  </si>
  <si>
    <t xml:space="preserve">Zdravotně technické instalace budov
-------------------------
Zkouška těsnosti kanalizace v objektech
-------------------------
</t>
  </si>
  <si>
    <t>721290112R00</t>
  </si>
  <si>
    <t>...vodou, DN 200</t>
  </si>
  <si>
    <t>102295715</t>
  </si>
  <si>
    <t>727212156V</t>
  </si>
  <si>
    <t>Manžeta protipožární  D 50 mm, v provedení dle PBŘ</t>
  </si>
  <si>
    <t>-1054115071</t>
  </si>
  <si>
    <t>727212159V</t>
  </si>
  <si>
    <t>Manžeta protipožární  D 100 mm, dle PBŘ</t>
  </si>
  <si>
    <t>299332108</t>
  </si>
  <si>
    <t>998721201R00</t>
  </si>
  <si>
    <t>678038354</t>
  </si>
  <si>
    <t xml:space="preserve">Zdravotně technické instalace budov
-------------------------
Přesun hmot pro vnitřní kanalizaci:
50 m vodorovně, měřeno od těžiště půdorysné plochy skládky do těžiště půdorysné plochy objektu
-------------------------
</t>
  </si>
  <si>
    <t>722130233R00</t>
  </si>
  <si>
    <t>...DN 25, svařovaných 11 343,</t>
  </si>
  <si>
    <t>1138679397</t>
  </si>
  <si>
    <t xml:space="preserve">Zdravotně technické instalace budov
-------------------------
Potrubí z ocelových trubek závitových pozinkovaných
-------------------------
</t>
  </si>
  <si>
    <t>722130234R00</t>
  </si>
  <si>
    <t>...DN 32, svařovaných 11 343,</t>
  </si>
  <si>
    <t>-1726252439</t>
  </si>
  <si>
    <t>722130236R00</t>
  </si>
  <si>
    <t>...DN 50, svařovaných 11 343,</t>
  </si>
  <si>
    <t>1086252084</t>
  </si>
  <si>
    <t>722178711R00</t>
  </si>
  <si>
    <t>... , D 20 mm, s 2,8 mm, S 3,2, polyfúzně svařované</t>
  </si>
  <si>
    <t>1989569895</t>
  </si>
  <si>
    <t xml:space="preserve">Zdravotně technické instalace budov
-------------------------
Potrubí vícevrstvé:
včetně tvarovek, bez zednických výpomocí,
-------------------------
polypropylen, polypropylen s čedičovými vlákny, polypropylen
-------------------------
</t>
  </si>
  <si>
    <t>722178712R00</t>
  </si>
  <si>
    <t>... , D 25 mm, s 3,5 mm, S 3,2, polyfúzně svařované</t>
  </si>
  <si>
    <t>461893299</t>
  </si>
  <si>
    <t>722178713R00</t>
  </si>
  <si>
    <t>... , D 32 mm, s 4,4 mm, S 3,2, polyfúzně svařované</t>
  </si>
  <si>
    <t>121407712</t>
  </si>
  <si>
    <t>722178714R00</t>
  </si>
  <si>
    <t>... , D 40 mm, s 5,5 mm, S 3,2, polyfúzně svařované</t>
  </si>
  <si>
    <t>1854053745</t>
  </si>
  <si>
    <t>722178715R00</t>
  </si>
  <si>
    <t>... , D 50 mm, s 6,9 mm, S 3,2, polyfúzně svařované</t>
  </si>
  <si>
    <t>1953880596</t>
  </si>
  <si>
    <t>722181211RT7</t>
  </si>
  <si>
    <t>...trubice z pěnového polyetylenu, tloušťka stěny 6 mm, d 22 mm</t>
  </si>
  <si>
    <t>489991337</t>
  </si>
  <si>
    <t>722181211RT8</t>
  </si>
  <si>
    <t>...trubice z pěnového polyetylenu, tloušťka stěny 6 mm, d 25 mm</t>
  </si>
  <si>
    <t>1715772587</t>
  </si>
  <si>
    <t>-2115417826</t>
  </si>
  <si>
    <t>722181212RV9</t>
  </si>
  <si>
    <t>...trubice z pěnového polyetylenu, tloušťka stěny 9 mm, d 40 mm</t>
  </si>
  <si>
    <t>1683656576</t>
  </si>
  <si>
    <t>-1157154592</t>
  </si>
  <si>
    <t>722181213RT7</t>
  </si>
  <si>
    <t>...trubice z pěnového polyetylenu, tloušťka stěny 13 mm, d 22 mm</t>
  </si>
  <si>
    <t>177524804</t>
  </si>
  <si>
    <t>722181213RT8</t>
  </si>
  <si>
    <t>...trubice z pěnového polyetylenu, tloušťka stěny 13 mm, d 25 mm</t>
  </si>
  <si>
    <t>-2005279073</t>
  </si>
  <si>
    <t>-1168070374</t>
  </si>
  <si>
    <t>722181215RV9</t>
  </si>
  <si>
    <t>...trubice z pěnového polyetylenu, tloušťka stěny 25 mm, d 40 mm</t>
  </si>
  <si>
    <t>-1718612120</t>
  </si>
  <si>
    <t>722181215RW6</t>
  </si>
  <si>
    <t>...trubice z pěnového polyetylenu, tloušťka stěny 25 mm, d 50 mm</t>
  </si>
  <si>
    <t>-1798472057</t>
  </si>
  <si>
    <t>722220111R00</t>
  </si>
  <si>
    <t>...nástěnka nátrubková mosazná pro výtokový ventil, vnitřní závit, DN 15, PN 10, mosaz</t>
  </si>
  <si>
    <t>-1915470217</t>
  </si>
  <si>
    <t>1284932574</t>
  </si>
  <si>
    <t>50</t>
  </si>
  <si>
    <t>722224211R00</t>
  </si>
  <si>
    <t>...mrazuvzdorný ventil,  , DN 15,  ,</t>
  </si>
  <si>
    <t>-1254206096</t>
  </si>
  <si>
    <t>722237135R00</t>
  </si>
  <si>
    <t>...kulový kohout s vypouštěním, vnitřní-vnitřní závit, DN 40, PN 35, mosaz</t>
  </si>
  <si>
    <t>2108870619</t>
  </si>
  <si>
    <t>52</t>
  </si>
  <si>
    <t>722237221R00</t>
  </si>
  <si>
    <t>...kulový kohout, vnitřní-vnitřní závit, DN 15, PN 42, mosaz</t>
  </si>
  <si>
    <t>-188335973</t>
  </si>
  <si>
    <t>722237222R00</t>
  </si>
  <si>
    <t>...kulový kohout, vnitřní-vnitřní závit, DN 20, PN 42, mosaz</t>
  </si>
  <si>
    <t>1547099599</t>
  </si>
  <si>
    <t>54</t>
  </si>
  <si>
    <t>722237223R00</t>
  </si>
  <si>
    <t>-120499333</t>
  </si>
  <si>
    <t>722237224R00</t>
  </si>
  <si>
    <t>-220433216</t>
  </si>
  <si>
    <t>722237225R00</t>
  </si>
  <si>
    <t>-475286390</t>
  </si>
  <si>
    <t>57</t>
  </si>
  <si>
    <t>722237226R00</t>
  </si>
  <si>
    <t>...kulový kohout, vnitřní-vnitřní závit, DN 50, PN 35, mosaz</t>
  </si>
  <si>
    <t>-488372346</t>
  </si>
  <si>
    <t>722237661R00</t>
  </si>
  <si>
    <t>...zpětná klapka, vnitřní-vnitřní závit, DN 15, PN 16, mosaz</t>
  </si>
  <si>
    <t>-774660686</t>
  </si>
  <si>
    <t>456064723</t>
  </si>
  <si>
    <t>722237663R00</t>
  </si>
  <si>
    <t>...zpětná klapka, vnitřní-vnitřní závit, DN 25, PN 16, mosaz</t>
  </si>
  <si>
    <t>1987857768</t>
  </si>
  <si>
    <t>629080678</t>
  </si>
  <si>
    <t>722237665R00</t>
  </si>
  <si>
    <t>...zpětná klapka, vnitřní-vnitřní závit, DN 40, PN 12, mosaz</t>
  </si>
  <si>
    <t>1407017005</t>
  </si>
  <si>
    <t>722237666R00</t>
  </si>
  <si>
    <t>...zpětná klapka, vnitřní-vnitřní závit, DN 50, PN 12, mosaz</t>
  </si>
  <si>
    <t>1955357408</t>
  </si>
  <si>
    <t>722238123V</t>
  </si>
  <si>
    <t>Termostatická směšovací armatura s napojením na cirkulaci TV DN25(36-53st.C), provedení bílý bronz</t>
  </si>
  <si>
    <t>1953913731</t>
  </si>
  <si>
    <t>722238124V</t>
  </si>
  <si>
    <t>Termostatický směšovací ventil se šroubením , 32L/min., pro směšování TV v soc.zázemí MŠ</t>
  </si>
  <si>
    <t>1978211296</t>
  </si>
  <si>
    <t>722238125V</t>
  </si>
  <si>
    <t>Automatický vyvažovací termostatická armatura pro cirk.systémy TV DN 15 (35-60st.C)</t>
  </si>
  <si>
    <t>-1920981167</t>
  </si>
  <si>
    <t>722254201RT3</t>
  </si>
  <si>
    <t>...hydrantový systém D 25, box s plnými dveřmi, stálotvará hadice, průměr 25/30</t>
  </si>
  <si>
    <t>772153905</t>
  </si>
  <si>
    <t xml:space="preserve">Zdravotně technické instalace budov
-------------------------
Požární příslušenství
-------------------------
</t>
  </si>
  <si>
    <t>722265211R00</t>
  </si>
  <si>
    <t>...domovní vodoměr, závitový jednovtokový suchoběžný, DN 15, pro teplotu vody do 30°C, montáž horizontálně i vertikálně, jmenovitý průtok 1,5 m3/hod, PN 16, délka 165 mm</t>
  </si>
  <si>
    <t>919030119</t>
  </si>
  <si>
    <t xml:space="preserve">Zdravotně technické instalace budov
-------------------------
Vodoměry
-------------------------
včetně dodávky materiálu :
včetně dodávky materiálu_x000D_
-------------------------
</t>
  </si>
  <si>
    <t>722265213R00</t>
  </si>
  <si>
    <t>...domovní vodoměr, závitový jednovtokový suchoběžný, DN 20, pro teplotu vody do 30°C, montáž horizontálně i vertikálně, jmenovitý průtok 2,5 m3/hod, PN 16, délka 190 mm</t>
  </si>
  <si>
    <t>-1992961694</t>
  </si>
  <si>
    <t>722265215R00</t>
  </si>
  <si>
    <t>...domovní vodoměr, závitový jednovtokový suchoběžný, DN 32, pro teplotu vody do 30°C, montáž horizontálně i vertikálně, jmenovitý průtok 6,0 m3/hod, PN 16, délka 260 mm</t>
  </si>
  <si>
    <t>-569562895</t>
  </si>
  <si>
    <t>722280106R00</t>
  </si>
  <si>
    <t>-2045708463</t>
  </si>
  <si>
    <t>-642572683</t>
  </si>
  <si>
    <t>722290229R00</t>
  </si>
  <si>
    <t>...závitového, přes DN  50 do DN 100</t>
  </si>
  <si>
    <t>623788205</t>
  </si>
  <si>
    <t xml:space="preserve">Zdravotně technické instalace budov
-------------------------
Dílčí tlakové zkoušky vodovodního potrubí
-------------------------
</t>
  </si>
  <si>
    <t>-1765287519</t>
  </si>
  <si>
    <t>731341140R00</t>
  </si>
  <si>
    <t>...D 20/28</t>
  </si>
  <si>
    <t>79907363</t>
  </si>
  <si>
    <t xml:space="preserve">Ústřední vytápění
-------------------------
Hadice napouštěcí pryžové
-------------------------
</t>
  </si>
  <si>
    <t>732331512V</t>
  </si>
  <si>
    <t>Nádoby expanzní tlak.s membránou pro pitnou vodu 12 l, včetně připojovací armatury</t>
  </si>
  <si>
    <t>-1563986576</t>
  </si>
  <si>
    <t>734253117R00</t>
  </si>
  <si>
    <t>...pojistný ventil, DN 20, 6,0 bar, mosaz, vnitřní-vnitřní závit</t>
  </si>
  <si>
    <t>-758955319</t>
  </si>
  <si>
    <t xml:space="preserve">Ústřední vytápění
-------------------------
Ventily pojistné závitové:
nízkozdvižné pružinové_x000D_
-------------------------
včetně dodávky materiálu
-------------------------
</t>
  </si>
  <si>
    <t>734295213R00</t>
  </si>
  <si>
    <t>...filtr, DN 25, vnitřní-vnitřní závit, PN 20, mosaz</t>
  </si>
  <si>
    <t>-1286311090</t>
  </si>
  <si>
    <t>734411141R00</t>
  </si>
  <si>
    <t>...DTR, pevný stonek 60 mm</t>
  </si>
  <si>
    <t>-809318078</t>
  </si>
  <si>
    <t xml:space="preserve">Ústřední vytápění
-------------------------
Teploměry technické a měřiče tepla
-------------------------
teploměr dvojkový s pevným stonkem a jímkou rozsah do 200° C :
teploměr dvojkový s pevným stonkem a jímkou rozsah do 200° C_x000D_
-------------------------
</t>
  </si>
  <si>
    <t>76</t>
  </si>
  <si>
    <t>-723668353</t>
  </si>
  <si>
    <t>734493111R00</t>
  </si>
  <si>
    <t>...se závitem do G 1"</t>
  </si>
  <si>
    <t>-1619874394</t>
  </si>
  <si>
    <t xml:space="preserve">Ústřední vytápění
-------------------------
Stavoznaky, ochranné jímky, návarky
-------------------------
ochranné jímky :
ochranné jímky_x000D_
-------------------------
</t>
  </si>
  <si>
    <t>-2051737953</t>
  </si>
  <si>
    <t>725013165R00</t>
  </si>
  <si>
    <t>...kombinované, bilé, hluboké splachování, svislý odpad, včetně sedátka, šířka 360 mm, hloubka 630 mm, výška 400 mm</t>
  </si>
  <si>
    <t>351342411</t>
  </si>
  <si>
    <t xml:space="preserve">Zdravotně technické instalace budov
-------------------------
Klozetové mísy
-------------------------
</t>
  </si>
  <si>
    <t>725014161R00</t>
  </si>
  <si>
    <t>...závěsné, bilé, hluboké splachování, zadní, včetně sedátka, šířka 360 mm, hloubka 510 mm, výška 400 mm</t>
  </si>
  <si>
    <t>830629843</t>
  </si>
  <si>
    <t>725015241R00</t>
  </si>
  <si>
    <t>...závěsný, bílý, šířka 360 mm, hloubka 510 mm, výška 400 mm</t>
  </si>
  <si>
    <t>84705567</t>
  </si>
  <si>
    <t xml:space="preserve">Zdravotně technické instalace budov
-------------------------
Bidety
-------------------------
</t>
  </si>
  <si>
    <t>725016103R00</t>
  </si>
  <si>
    <t>...diturvit, bílý, s otvorem pro ventil, s ventilem oplachovacím</t>
  </si>
  <si>
    <t>-1653642467</t>
  </si>
  <si>
    <t xml:space="preserve">Zdravotně technické instalace budov
-------------------------
Pisoárové záchodky
-------------------------
Pisoáry (urinály)
-------------------------
</t>
  </si>
  <si>
    <t>725017163R00</t>
  </si>
  <si>
    <t>...na šrouby, bílé, šířka 600 mm, hloubka 490 mm</t>
  </si>
  <si>
    <t>-325097923</t>
  </si>
  <si>
    <t xml:space="preserve">Zdravotně technické instalace budov
-------------------------
Umyvadlo
-------------------------
</t>
  </si>
  <si>
    <t>725017168R00</t>
  </si>
  <si>
    <t>...bílý</t>
  </si>
  <si>
    <t>-1759286836</t>
  </si>
  <si>
    <t xml:space="preserve">Zdravotně technické instalace budov
-------------------------
Kryt sifonu keramický
-------------------------
</t>
  </si>
  <si>
    <t>725017352R00</t>
  </si>
  <si>
    <t>...na šrouby, bílé, šířka 450 mm, hloubka 370 mm</t>
  </si>
  <si>
    <t>1176282393</t>
  </si>
  <si>
    <t xml:space="preserve">Zdravotně technické instalace budov
-------------------------
Umývátko
-------------------------
</t>
  </si>
  <si>
    <t>725019101R00</t>
  </si>
  <si>
    <t>...výlevka s plastovou mřížkou, stojící</t>
  </si>
  <si>
    <t>1220307841</t>
  </si>
  <si>
    <t xml:space="preserve">Zdravotně technické instalace budov
-------------------------
Výlevky diturvitové
-------------------------
</t>
  </si>
  <si>
    <t>725319101R00</t>
  </si>
  <si>
    <t>...dřezů jednoduchých</t>
  </si>
  <si>
    <t>-519048034</t>
  </si>
  <si>
    <t xml:space="preserve">Zdravotně technické instalace budov
-------------------------
Dřezy jednoduché
-------------------------
montáž :
montáž_x000D_
-------------------------
</t>
  </si>
  <si>
    <t>725814106R00</t>
  </si>
  <si>
    <t>...rohový ventil, s filtrem, bez matky, DN 15 x DN 15, mosaz</t>
  </si>
  <si>
    <t>729733801</t>
  </si>
  <si>
    <t xml:space="preserve">Zdravotně technické instalace budov
-------------------------
Rohové ventily
-------------------------
</t>
  </si>
  <si>
    <t>725814125R00</t>
  </si>
  <si>
    <t>...pračkový ventil, s prodloužením, DN 20, mosaz</t>
  </si>
  <si>
    <t>-521833355</t>
  </si>
  <si>
    <t>725823111RT1</t>
  </si>
  <si>
    <t>...baterie umyvadlová, stojánková, ruční ovládání bez otvírání odpadu, standardní</t>
  </si>
  <si>
    <t>1029363070</t>
  </si>
  <si>
    <t xml:space="preserve">Zdravotně technické instalace budov
-------------------------
Baterie umyvadlové a dřezové
-------------------------
</t>
  </si>
  <si>
    <t>725823134RT1</t>
  </si>
  <si>
    <t>...baterie dřezová, stojánková, ruční ovládání s výsuvnou sprchou, standardní</t>
  </si>
  <si>
    <t>-892743371</t>
  </si>
  <si>
    <t>725825631V</t>
  </si>
  <si>
    <t>Baterie  nástěnná, s prodlouženým ramínkem , pro výlevku</t>
  </si>
  <si>
    <t>144623257</t>
  </si>
  <si>
    <t>725825635V</t>
  </si>
  <si>
    <t>Baterie bidetovová</t>
  </si>
  <si>
    <t>1630167078</t>
  </si>
  <si>
    <t>725845111RT1</t>
  </si>
  <si>
    <t>...baterie sprchová nástěnná, ruční ovládání bez příslušentsví, standardní</t>
  </si>
  <si>
    <t>-1573897140</t>
  </si>
  <si>
    <t xml:space="preserve">Zdravotně technické instalace budov
-------------------------
Baterie sprchové
-------------------------
</t>
  </si>
  <si>
    <t>725851002R00</t>
  </si>
  <si>
    <t>...souprava odtoková pro dřezy s přepadem; PP; D 40 mm; připojovací závity 6/4", ventily 5/4"</t>
  </si>
  <si>
    <t>1526034696</t>
  </si>
  <si>
    <t xml:space="preserve">Zdravotně technické instalace budov
-------------------------
Odpadové soupravy polypropylénové HL
-------------------------
</t>
  </si>
  <si>
    <t>725860167V</t>
  </si>
  <si>
    <t>Zápachová uzávěrka s kuličkou  pro odvod kondenzátu od VZT , klimatitace, odkapy od PV, odvod, kondenzátů od kotlů</t>
  </si>
  <si>
    <t>1959419249</t>
  </si>
  <si>
    <t>55231086V</t>
  </si>
  <si>
    <t>Dřez nerez s okapovou plochou a přepadem</t>
  </si>
  <si>
    <t>1748207101</t>
  </si>
  <si>
    <t>725860168R00</t>
  </si>
  <si>
    <t>...D 40, 50 mm; pro pisoáry, odsávací; PP; odtok vnitřní vodorovný, sklon 0-90°</t>
  </si>
  <si>
    <t>-1178284095</t>
  </si>
  <si>
    <t xml:space="preserve">Zdravotně technické instalace budov
-------------------------
Zápachové uzávěrky (sifony) pro zařizovací předměty
-------------------------
</t>
  </si>
  <si>
    <t>725860181RT1</t>
  </si>
  <si>
    <t>...D 40/50 mm; podomítková, pro pračky/myčky; PE; příslušenství přip. koleno,přivzdušňovací ventil, krycí deska nerez, montážní kryt</t>
  </si>
  <si>
    <t>-287134872</t>
  </si>
  <si>
    <t>725860213R00</t>
  </si>
  <si>
    <t>...D 32, 40 mm x 5/4"; pro umyvadla; PP; příslušenství krycí růžice odtoku, zpětný uzávěr</t>
  </si>
  <si>
    <t>439434123</t>
  </si>
  <si>
    <t>613983737</t>
  </si>
  <si>
    <t>726211121R00</t>
  </si>
  <si>
    <t>...montážní prvek pro zavěšené WC s nádržkou, pro instalaci s mokrými procesy do masivních zděných konstrukcí nebo pro předstěnovou instalaci s předezděním, včetně soupravy na tlumení hluku, bez ovládacího tlačitka, ovládání zepředu, stavební výška 108 cm</t>
  </si>
  <si>
    <t>-1729088071</t>
  </si>
  <si>
    <t xml:space="preserve">Zdravotně technické instalace budov
-------------------------
Klozety
-------------------------
</t>
  </si>
  <si>
    <t>726211135V</t>
  </si>
  <si>
    <t>Ovládací tlačítko</t>
  </si>
  <si>
    <t>-1328519836</t>
  </si>
  <si>
    <t>726211161R00</t>
  </si>
  <si>
    <t>...montážní prvek pro bidet, pro instalaci s mokrými procesy do masivních zděných konstrukcí nebo pro předstěnovou instalaci s předezděním, včetně 2 nástěnek DN 15, stavební výška 36,1 cm</t>
  </si>
  <si>
    <t>487162689</t>
  </si>
  <si>
    <t xml:space="preserve">Zdravotně technické instalace budov
-------------------------
Bidety, výlevky
-------------------------
</t>
  </si>
  <si>
    <t>998726221R00</t>
  </si>
  <si>
    <t>-38812743</t>
  </si>
  <si>
    <t xml:space="preserve">Zdravotně technické instalace budov
-------------------------
Přesun hmot pro předstěnové systémy:
vodorovně do 50 m
-------------------------
</t>
  </si>
  <si>
    <t>799644224V</t>
  </si>
  <si>
    <t>Skružené pozinkované plechy pro vedení PPR potrubí. D25-100m,D32-120m,D40-40m,D50-90m</t>
  </si>
  <si>
    <t>-1259051944</t>
  </si>
  <si>
    <t>111</t>
  </si>
  <si>
    <t>799756123V</t>
  </si>
  <si>
    <t>Požární manžety v provedení dle PBŘ    D50</t>
  </si>
  <si>
    <t>389371632</t>
  </si>
  <si>
    <t>112</t>
  </si>
  <si>
    <t>799766435V</t>
  </si>
  <si>
    <t>Ochranné pospojování vodovodního potrubí a zařizovacích předmětů, včetně revize</t>
  </si>
  <si>
    <t>-108953369</t>
  </si>
  <si>
    <t>113</t>
  </si>
  <si>
    <t>799766440V</t>
  </si>
  <si>
    <t>Ochrana hliníkovám plechem odvětrání kanalizace na fasádě DN 200</t>
  </si>
  <si>
    <t>438080801</t>
  </si>
  <si>
    <t>114</t>
  </si>
  <si>
    <t>799766441V</t>
  </si>
  <si>
    <t>Ochrana hliníkovým plechem odvětrání kanalizace na fasádě DN300</t>
  </si>
  <si>
    <t>1234161300</t>
  </si>
  <si>
    <t>799800101V</t>
  </si>
  <si>
    <t>Drobný montážní materiál</t>
  </si>
  <si>
    <t>-620432634</t>
  </si>
  <si>
    <t>799800102V</t>
  </si>
  <si>
    <t>Uchycení potrubí , konzoly, objímky , závěsy</t>
  </si>
  <si>
    <t>333156307</t>
  </si>
  <si>
    <t>117</t>
  </si>
  <si>
    <t>799800401V</t>
  </si>
  <si>
    <t>Stavební výpomoci , průrazy, hrubé zazdění</t>
  </si>
  <si>
    <t>48196575</t>
  </si>
  <si>
    <t>799800405V</t>
  </si>
  <si>
    <t>Zafixování  před betonáží potrubí pod podlahou , práce, materiál</t>
  </si>
  <si>
    <t>-954487619</t>
  </si>
  <si>
    <t>05__3 - SO 04 - NOVÁ BUDOVA - PLYN</t>
  </si>
  <si>
    <t>783 - Nátěry</t>
  </si>
  <si>
    <t>723110209V</t>
  </si>
  <si>
    <t>Potrubí ocel. s bralenovou izolací DN 50</t>
  </si>
  <si>
    <t>-2122613168</t>
  </si>
  <si>
    <t>723150303R00</t>
  </si>
  <si>
    <t>...D 25 mm, s 2,6 mm</t>
  </si>
  <si>
    <t>536683834</t>
  </si>
  <si>
    <t xml:space="preserve">Zdravotně technické instalace budov
-------------------------
Potrubí ocelové hladké černé svařované
-------------------------
</t>
  </si>
  <si>
    <t>723150306R00</t>
  </si>
  <si>
    <t>...D 44,5 mm, s 2,6 mm</t>
  </si>
  <si>
    <t>100427006</t>
  </si>
  <si>
    <t>723150312R00</t>
  </si>
  <si>
    <t>...D 57 mm, s 2,9 mm</t>
  </si>
  <si>
    <t>-598638622</t>
  </si>
  <si>
    <t>723150316V</t>
  </si>
  <si>
    <t>Potrubí ocelové hladké černé svařované D 133x4,5 -akumulační prostor , včetně dýnek</t>
  </si>
  <si>
    <t>-140744963</t>
  </si>
  <si>
    <t>723150368R00</t>
  </si>
  <si>
    <t>...D 76 mm, s 3,2 mm</t>
  </si>
  <si>
    <t>1742954131</t>
  </si>
  <si>
    <t xml:space="preserve">Zdravotně technické instalace budov
-------------------------
Potrubí ocel. černé svařované - chráničky
-------------------------
</t>
  </si>
  <si>
    <t>723150369R00</t>
  </si>
  <si>
    <t>...D 89 mm, s 3,6 mm</t>
  </si>
  <si>
    <t>-83347293</t>
  </si>
  <si>
    <t>723160207R00</t>
  </si>
  <si>
    <t>...G 2", bez ochozu</t>
  </si>
  <si>
    <t>1006380128</t>
  </si>
  <si>
    <t xml:space="preserve">Zdravotně technické instalace budov
-------------------------
Přípojky k plynoměrům:
včetně uzavíracích armatur, tvarovek, upevňovacího a těsnícího materiálu,
-------------------------
</t>
  </si>
  <si>
    <t>723160337R00</t>
  </si>
  <si>
    <t>...G 2"</t>
  </si>
  <si>
    <t>287609651</t>
  </si>
  <si>
    <t xml:space="preserve">Zdravotně technické instalace budov
-------------------------
Rozpěrka přípojky plynoměru
-------------------------
</t>
  </si>
  <si>
    <t>723160381V</t>
  </si>
  <si>
    <t>Plynoměr podružný Qmax=6,4m3/h , vč.šroubení</t>
  </si>
  <si>
    <t>775850318</t>
  </si>
  <si>
    <t>723185112V</t>
  </si>
  <si>
    <t>Potrubí nerez vlnovec pro plyn s typovou chráničkou včetně koncovek dimenze 2"</t>
  </si>
  <si>
    <t>2146443774</t>
  </si>
  <si>
    <t>723185115V</t>
  </si>
  <si>
    <t>Potrubí ohebné nerez. vlnovcové Eurotis TFG DN 25    2x1m, včetně  koncovek</t>
  </si>
  <si>
    <t>-1041758197</t>
  </si>
  <si>
    <t>723190204R00</t>
  </si>
  <si>
    <t>...DN 25</t>
  </si>
  <si>
    <t>-154205039</t>
  </si>
  <si>
    <t xml:space="preserve">Zdravotně technické instalace budov
-------------------------
Přípojky ke strojům a zařízením:
plynovodní z ocelových trubek závitových černých spojovaných na závit, bezešvých, běžných - jakost 11 353.0,_x000D_
-------------------------
přípojky ke strojům a zařízením :
přípojky ke strojům a zařízením_x000D_
-------------------------
</t>
  </si>
  <si>
    <t>723190253R00</t>
  </si>
  <si>
    <t>-221800769</t>
  </si>
  <si>
    <t xml:space="preserve">Zdravotně technické instalace budov
-------------------------
Přípojky ke strojům a zařízením:
plynovodní z ocelových trubek závitových černých spojovaných na závit, bezešvých, běžných - jakost 11 353.0,_x000D_
-------------------------
vyvedení a upevněšní plynových výpustek :
vyvedení a upevněšní plynových výpustek_x000D_
-------------------------
</t>
  </si>
  <si>
    <t>723191122V</t>
  </si>
  <si>
    <t>Plynová hadice DN25  L=0,8m ke sporáku</t>
  </si>
  <si>
    <t>-1366108502</t>
  </si>
  <si>
    <t>723225113R00</t>
  </si>
  <si>
    <t>...vzorkovací ventil přímý, vnitřní závit, DN 15, mosaz</t>
  </si>
  <si>
    <t>542870417</t>
  </si>
  <si>
    <t xml:space="preserve">Zdravotně technické instalace budov
-------------------------
Armatury závitové s jedním závitem včetně materiálu
-------------------------
</t>
  </si>
  <si>
    <t>723235112R00</t>
  </si>
  <si>
    <t>...kulový kohout, vnitřní-vnitřní, DN 20, PN 8, mosaz</t>
  </si>
  <si>
    <t>-45875088</t>
  </si>
  <si>
    <t xml:space="preserve">Zdravotně technické instalace budov
-------------------------
Armatury závitové se dvěma závity včetně materiálu
-------------------------
</t>
  </si>
  <si>
    <t>723235113R00</t>
  </si>
  <si>
    <t>...kulový kohout, vnitřní-vnitřní, DN 25, PN 8, mosaz</t>
  </si>
  <si>
    <t>-414059944</t>
  </si>
  <si>
    <t>723235115R00</t>
  </si>
  <si>
    <t>...kulový kohout, vnitřní-vnitřní, DN 40, PN 8, mosaz</t>
  </si>
  <si>
    <t>858919677</t>
  </si>
  <si>
    <t>723235116R00</t>
  </si>
  <si>
    <t>...kulový kohout, vnitřní-vnitřní, DN 50, PN 8, mosaz</t>
  </si>
  <si>
    <t>73900103</t>
  </si>
  <si>
    <t>723235415R00</t>
  </si>
  <si>
    <t>...pojistka nadprůtoková, vnitřní-vnější, DN 25,  , nerez ocel</t>
  </si>
  <si>
    <t>-2029736133</t>
  </si>
  <si>
    <t>723235513R00</t>
  </si>
  <si>
    <t>...kulový kohout s protipožární armaturou, vnitřní-vnitřní, DN 25, PN 5, mosaz</t>
  </si>
  <si>
    <t>-563657231</t>
  </si>
  <si>
    <t>723240125V</t>
  </si>
  <si>
    <t>DMTZ stáv.plynovodu před zahájením prací na novostavbě MŠ, odplynění, dělení bezplamenou metodou, vynesení demont.materiálu do kontejneru,likvidace</t>
  </si>
  <si>
    <t>1753489988</t>
  </si>
  <si>
    <t>723240126V</t>
  </si>
  <si>
    <t>Napojení stáv.rozvodů modulární školky, vypuštění stáv.plynovodu, zabezpečení pro svářeč.práce ,, DMTZ nepoužívaných úseků,</t>
  </si>
  <si>
    <t>-705733250</t>
  </si>
  <si>
    <t>723345121V</t>
  </si>
  <si>
    <t>Přechod  PE/ocel  - PE63/DN50</t>
  </si>
  <si>
    <t>-790550768</t>
  </si>
  <si>
    <t>Manžeta protipožární  D 50 mm</t>
  </si>
  <si>
    <t>-310713803</t>
  </si>
  <si>
    <t>727212157R00</t>
  </si>
  <si>
    <t>...protipožární manžeta, PVC, D 63 mm,</t>
  </si>
  <si>
    <t>-438971331</t>
  </si>
  <si>
    <t xml:space="preserve">Zdravotně technické instalace budov
-------------------------
Tvarovky, armatury
-------------------------
</t>
  </si>
  <si>
    <t>734421130R00</t>
  </si>
  <si>
    <t>...deformační 0-10 MPa č. 03313, D 160</t>
  </si>
  <si>
    <t>-1393778869</t>
  </si>
  <si>
    <t>904      R00</t>
  </si>
  <si>
    <t>Hzs-zkousky v ramci montaz.praci</t>
  </si>
  <si>
    <t>h</t>
  </si>
  <si>
    <t>-155124535</t>
  </si>
  <si>
    <t xml:space="preserve">Přirážky k montážním ceníkům
-------------------------
Hodinové zúčtovací sazby
-------------------------
</t>
  </si>
  <si>
    <t>905      R01</t>
  </si>
  <si>
    <t>Hzs-revize provoz.souboru a st.obj., Revize</t>
  </si>
  <si>
    <t>985879928</t>
  </si>
  <si>
    <t>998723201R00</t>
  </si>
  <si>
    <t>273138437</t>
  </si>
  <si>
    <t xml:space="preserve">Zdravotně technické instalace budov
-------------------------
Přesun hmot pro vnitřní plynovod:
vodorovně do 50 m
-------------------------
</t>
  </si>
  <si>
    <t>783424340R00</t>
  </si>
  <si>
    <t>...potrubí, do DN 50 mm, dvojnásobné s 1x emailováním a základním nátěrem</t>
  </si>
  <si>
    <t>-1044524922</t>
  </si>
  <si>
    <t xml:space="preserve">Nátěry
-------------------------
Nátěry potrubí a armatur syntetické:
na vzduchu schnoucí_x000D_
-------------------------
</t>
  </si>
  <si>
    <t>799110007V</t>
  </si>
  <si>
    <t>1421416122</t>
  </si>
  <si>
    <t>799421103V</t>
  </si>
  <si>
    <t>Stavební výpomoc  zapravení povrchů kolem chrániček</t>
  </si>
  <si>
    <t>-664755968</t>
  </si>
  <si>
    <t>799421104V</t>
  </si>
  <si>
    <t>Stavební výpomoci - průrazy do průměru  DN 80</t>
  </si>
  <si>
    <t>-564242495</t>
  </si>
  <si>
    <t>799421107V</t>
  </si>
  <si>
    <t>Odvoz suti a vybour. hmot na skládku, kontejner 4 t</t>
  </si>
  <si>
    <t>1441692048</t>
  </si>
  <si>
    <t>799421210V</t>
  </si>
  <si>
    <t>Utěsnění chrániček   D76-3ks,  D89-8ks</t>
  </si>
  <si>
    <t>1752357173</t>
  </si>
  <si>
    <t>05__4 - SO 04 - NOVÁ BUDOVA - VYTÁPĚNÍ</t>
  </si>
  <si>
    <t>732 - Strojovny</t>
  </si>
  <si>
    <t>735 - Otopná tělesa</t>
  </si>
  <si>
    <t>736 - Podlahové vytápění</t>
  </si>
  <si>
    <t>713411111R00</t>
  </si>
  <si>
    <t>...jednovrstvá</t>
  </si>
  <si>
    <t>1598156986</t>
  </si>
  <si>
    <t xml:space="preserve">Izolace tepelné
-------------------------
Montáž tepelné izolace potrubí a ohybů pásy nebo rohožemi:
bez povrchové úpravy_x000D_
-------------------------
ovinutými kolem potrubí a staženými ocelovým drátem :
ovinutými kolem potrubí a staženými ocelovým drátem_x000D_
-------------------------
</t>
  </si>
  <si>
    <t>713552111R00</t>
  </si>
  <si>
    <t>...EI 120, do D 25 mm, stěna</t>
  </si>
  <si>
    <t>551025690</t>
  </si>
  <si>
    <t xml:space="preserve">Izolace tepelné
-------------------------
Protipožární kabelové přepážky
-------------------------
Protipožární trubní ucpávky
-------------------------
</t>
  </si>
  <si>
    <t>713552121R00</t>
  </si>
  <si>
    <t>...EI 120, do D 108 mm, stěna</t>
  </si>
  <si>
    <t>473514792</t>
  </si>
  <si>
    <t>28377146.AR</t>
  </si>
  <si>
    <t>pouzdro potrubní tvarovatelné; pěnový polyetylén; povrchová úprava Al fólie se skelnou mřížkou; vnitřní průměr 18,0 mm; tl. izolace 13,0 mm; provozní teplota  -65 až 90 °C; tepelná vodivost (10°C) 0,0380 W/mK</t>
  </si>
  <si>
    <t>-964755689</t>
  </si>
  <si>
    <t>283771483R</t>
  </si>
  <si>
    <t>pouzdro potrubní tvarovatelné; pěnový polyetylén; povrchová úprava Al fólie se skelnou mřížkou; vnitřní průměr 22,0 mm; tl. izolace 13,0 mm; provozní teplota  -65 až 90 °C; tepelná vodivost (10°C) 0,0380 W/mK</t>
  </si>
  <si>
    <t>1161317876</t>
  </si>
  <si>
    <t>283771533R</t>
  </si>
  <si>
    <t>pouzdro potrubní tvarovatelné; pěnový polyetylén; povrchová úprava Al fólie se skelnou mřížkou; vnitřní průměr 28,0 mm; tl. izolace 20,0 mm; provozní teplota  -65 až 90 °C; tepelná vodivost (10°C) 0,0380 W/mK</t>
  </si>
  <si>
    <t>-1303857771</t>
  </si>
  <si>
    <t>283771584R</t>
  </si>
  <si>
    <t>pouzdro potrubní tvarovatelné; pěnový polyetylén; povrchová úprava Al fólie se skelnou mřížkou; vnitřní průměr 35,0 mm; tl. izolace 25,0 mm; provozní teplota  -65 až 90 °C; tepelná vodivost (10°C) 0,0380 W/mK</t>
  </si>
  <si>
    <t>2088375080</t>
  </si>
  <si>
    <t>28377166.AR</t>
  </si>
  <si>
    <t>pouzdro potrubní tvarovatelné; pěnový polyetylén; povrchová úprava Al fólie se skelnou mřížkou; vnitřní průměr 45,0 mm; tl. izolace 25,0 mm; provozní teplota  -65 až 90 °C; tepelná vodivost (10°C) 0,0380 W/mK</t>
  </si>
  <si>
    <t>-52719446</t>
  </si>
  <si>
    <t>63143115R</t>
  </si>
  <si>
    <t>pouzdro potrubní minerální vlákno; povrchová úprava Al fólie; vnitřní průměr 61,0 mm; tl. izolace 40,0 mm; provozní teplota  do 600 °C; tepelná vodivost (50°C) 0,040 W/mK; tepelná vodivost (250°C) 0,083 W/mK</t>
  </si>
  <si>
    <t>74314051</t>
  </si>
  <si>
    <t>731249125R00</t>
  </si>
  <si>
    <t>...přes 29 do 35 kW</t>
  </si>
  <si>
    <t>301424234</t>
  </si>
  <si>
    <t xml:space="preserve">Ústřední vytápění
-------------------------
Montáž ocelových kotlů do 50 kW (100 kW)
-------------------------
na kapalná a plynná paliva :
na kapalná a plynná paliva_x000D_
-------------------------
</t>
  </si>
  <si>
    <t>731250101V</t>
  </si>
  <si>
    <t>Seřízení a uvedení do provozu kotlů servisním technikem</t>
  </si>
  <si>
    <t>165547655</t>
  </si>
  <si>
    <t>731250110V</t>
  </si>
  <si>
    <t>Revizní zpráva spalinové cesty</t>
  </si>
  <si>
    <t>713345551</t>
  </si>
  <si>
    <t>731289111V</t>
  </si>
  <si>
    <t>Neutralizační box včetně granulátu pro dva kotly</t>
  </si>
  <si>
    <t>1827098507</t>
  </si>
  <si>
    <t>731411221V</t>
  </si>
  <si>
    <t>Koaxiální sada odkouření pro kondenzační kotle 80/125 - ukončení na fasádě</t>
  </si>
  <si>
    <t>sada</t>
  </si>
  <si>
    <t>-1004439412</t>
  </si>
  <si>
    <t>48417311013R</t>
  </si>
  <si>
    <t>kotel plynový  nástěnný, kondenzační; vytápění a ohřev TUV; odtah spalin přes zeď(turbo); ocelový; palivo zemní plyn; jmen.tepelný výkon 33,0 kW; v = 760 mm; š = 450 mm; hloubka kotle 345 mm; průměr odkouření koaxiální 60/100, dělené 80/80 mm; množství TU</t>
  </si>
  <si>
    <t>1332827388</t>
  </si>
  <si>
    <t>1465067836</t>
  </si>
  <si>
    <t>732111135V</t>
  </si>
  <si>
    <t>Sdružený rozdělovač a sběrač pro čtyři topné větve s roztečí 350mm, hrdla DN40, izolace, konzoly, termomanometry,VJ</t>
  </si>
  <si>
    <t>992572047</t>
  </si>
  <si>
    <t>732119198RV</t>
  </si>
  <si>
    <t>Anuloid DN150/50 s izolací vč.jímky pro čidlo , nástěného držíku, vzp.kohoutu, vstup-výstup 2x2"</t>
  </si>
  <si>
    <t>371276842</t>
  </si>
  <si>
    <t>732219113V</t>
  </si>
  <si>
    <t>Zasobník TUV o velikosti 30lt sedvěma vložkami , izolace</t>
  </si>
  <si>
    <t>1571011602</t>
  </si>
  <si>
    <t>732229611V</t>
  </si>
  <si>
    <t>Průtočný filtr pro demineralizaci alt. změkčení doplňovací vody ( úpravna vody)</t>
  </si>
  <si>
    <t>-2006046178</t>
  </si>
  <si>
    <t>42610250V</t>
  </si>
  <si>
    <t>Oběhové čerpadlo elektronické,izolace , šroubení., Č1-1,7m3/h, 2m v.sl</t>
  </si>
  <si>
    <t>-1153955528</t>
  </si>
  <si>
    <t>42610251V</t>
  </si>
  <si>
    <t>Oběhové čerpadlo elektronické,izolace, šroubení, Č2- 6,3m3/h, 3,5m v.sl</t>
  </si>
  <si>
    <t>-387280237</t>
  </si>
  <si>
    <t>42610253V</t>
  </si>
  <si>
    <t>Oběhové čerpadlo elektronické,izolace, šroubení, Č3- 0,5m3/h, 3,5m v.sl</t>
  </si>
  <si>
    <t>195919157</t>
  </si>
  <si>
    <t>42610254V</t>
  </si>
  <si>
    <t>Oběhové čerpadlo elektronické, izolace,šroubení, Č4- 2,4m3/h , 2,5m v.sl</t>
  </si>
  <si>
    <t>1649082344</t>
  </si>
  <si>
    <t>732331518R00</t>
  </si>
  <si>
    <t>...obsah 150 l</t>
  </si>
  <si>
    <t>-1726940451</t>
  </si>
  <si>
    <t xml:space="preserve">Ústřední vytápění
-------------------------
Nádoby expanzní tlakové
-------------------------
Nádoby expanzní tlakové s membránou
-------------------------
</t>
  </si>
  <si>
    <t>732429112R00</t>
  </si>
  <si>
    <t>...DN 40</t>
  </si>
  <si>
    <t>83779540</t>
  </si>
  <si>
    <t xml:space="preserve">Ústřední vytápění
-------------------------
Čerpadla teplovodní
-------------------------
Montáž čerpadel teplovodních oběhových spirálních
-------------------------
</t>
  </si>
  <si>
    <t>998732201R00</t>
  </si>
  <si>
    <t>267792203</t>
  </si>
  <si>
    <t xml:space="preserve">Ústřední vytápění
-------------------------
Přesun hmot pro strojovny
-------------------------
</t>
  </si>
  <si>
    <t>733113113R00</t>
  </si>
  <si>
    <t>...příplatek k ceně za zhotovení přípojky z ocelových trubek závitových,  ,  , DN 15</t>
  </si>
  <si>
    <t>-1643932949</t>
  </si>
  <si>
    <t>733113114R00</t>
  </si>
  <si>
    <t>...příplatek k ceně za zhotovení přípojky z ocelových trubek závitových,  ,  , DN 20</t>
  </si>
  <si>
    <t>-1213176348</t>
  </si>
  <si>
    <t>733113115R00</t>
  </si>
  <si>
    <t>...příplatek k ceně za zhotovení přípojky z ocelových trubek závitových,  ,  , DN 25</t>
  </si>
  <si>
    <t>-1874421064</t>
  </si>
  <si>
    <t>-1055696044</t>
  </si>
  <si>
    <t>733139126V</t>
  </si>
  <si>
    <t>Pevný bod</t>
  </si>
  <si>
    <t>-1542254551</t>
  </si>
  <si>
    <t>733163103R00</t>
  </si>
  <si>
    <t>...měděné potrubí, D 18 mm, s 1,0 mm, pájení pomocí kapilárních pájecích tvarovek</t>
  </si>
  <si>
    <t>-271615514</t>
  </si>
  <si>
    <t>733163104R00</t>
  </si>
  <si>
    <t>...měděné potrubí, D 22 mm, s 1,0 mm, pájení pomocí kapilárních pájecích tvarovek</t>
  </si>
  <si>
    <t>831745260</t>
  </si>
  <si>
    <t>733163105R00</t>
  </si>
  <si>
    <t>...měděné potrubí, D 28 mm, s 1,5 mm, pájení pomocí kapilárních pájecích tvarovek</t>
  </si>
  <si>
    <t>-2104972764</t>
  </si>
  <si>
    <t>1193046861</t>
  </si>
  <si>
    <t>733163107R00</t>
  </si>
  <si>
    <t>...měděné potrubí, D 42 mm, s 1,5 mm, pájení pomocí kapilárních pájecích tvarovek</t>
  </si>
  <si>
    <t>555761983</t>
  </si>
  <si>
    <t>733163108R00</t>
  </si>
  <si>
    <t>...měděné potrubí, D 54 mm, s 2,0 mm, pájení pomocí kapilárních pájecích tvarovek</t>
  </si>
  <si>
    <t>695051301</t>
  </si>
  <si>
    <t>733190108R00</t>
  </si>
  <si>
    <t>...přes DN 40 do DN 50</t>
  </si>
  <si>
    <t>1494552484</t>
  </si>
  <si>
    <t>-1739816204</t>
  </si>
  <si>
    <t>-1179651224</t>
  </si>
  <si>
    <t>734221634V</t>
  </si>
  <si>
    <t>Ruční hlavice</t>
  </si>
  <si>
    <t>218748115</t>
  </si>
  <si>
    <t>734221672V</t>
  </si>
  <si>
    <t>Termostatická hlavice, Herz termostatická hlavice 1 7260 06</t>
  </si>
  <si>
    <t>-2042938383</t>
  </si>
  <si>
    <t>734225212V</t>
  </si>
  <si>
    <t>Jednobodová připojovací armatura DN15 se svěrným šroubením , k topným žebříkům</t>
  </si>
  <si>
    <t>502632631</t>
  </si>
  <si>
    <t>734235222R00</t>
  </si>
  <si>
    <t>...kulový kohout, DN 20, vnitřní-vnitřní, PN 42, mosaz</t>
  </si>
  <si>
    <t>-1486221939</t>
  </si>
  <si>
    <t>734235224R00</t>
  </si>
  <si>
    <t>1856833858</t>
  </si>
  <si>
    <t>734235225R00</t>
  </si>
  <si>
    <t>...kulový kohout, DN 40, vnitřní-vnitřní, PN 35, mosaz</t>
  </si>
  <si>
    <t>1130352522</t>
  </si>
  <si>
    <t>734237126V</t>
  </si>
  <si>
    <t>Připojovací armatura k expanzní nádobě se zajištěním a vypouštěním</t>
  </si>
  <si>
    <t>223286170</t>
  </si>
  <si>
    <t>734237127V</t>
  </si>
  <si>
    <t>Dopouštěcí sestava(vodoměr DN15,2xKK20,ZK20,F20) armatura DN15 pro automatické doplňování, vody</t>
  </si>
  <si>
    <t>-1182695483</t>
  </si>
  <si>
    <t>734245422R00</t>
  </si>
  <si>
    <t>...zpětná klapka, DN 20, vnitřní-vnitřní závit, PN 16, mosaz</t>
  </si>
  <si>
    <t>959448805</t>
  </si>
  <si>
    <t xml:space="preserve">Ústřední vytápění
-------------------------
Ventily a klapky zpětné závitové
-------------------------
včetně dodávky materiálu
-------------------------
</t>
  </si>
  <si>
    <t>734245424R00</t>
  </si>
  <si>
    <t>...zpětná klapka, DN 32, vnitřní-vnitřní závit, PN 12, mosaz</t>
  </si>
  <si>
    <t>1987772373</t>
  </si>
  <si>
    <t>734245425R00</t>
  </si>
  <si>
    <t>...zpětná klapka, DN 40, vnitřní-vnitřní závit, PN 12, mosaz</t>
  </si>
  <si>
    <t>-114814337</t>
  </si>
  <si>
    <t>734265313R00</t>
  </si>
  <si>
    <t>...topenářské šroubení, DN 20, přímé, PN 16, mosaz</t>
  </si>
  <si>
    <t>602383633</t>
  </si>
  <si>
    <t>-46202130</t>
  </si>
  <si>
    <t>734265316R00</t>
  </si>
  <si>
    <t>...topenářské šroubení, DN 40, přímé, PN 16, mosaz</t>
  </si>
  <si>
    <t>-1752365607</t>
  </si>
  <si>
    <t>734265415R00</t>
  </si>
  <si>
    <t>...šroubení pro radiátory typu VK jedno/dvoutrubkový systém s vypouštěním, DN EK 20 x 15, přímé, PN 10, mosaz</t>
  </si>
  <si>
    <t>-139426139</t>
  </si>
  <si>
    <t>734295212R00</t>
  </si>
  <si>
    <t>...filtr, DN 20, vnitřní-vnitřní závit, PN 20, mosaz</t>
  </si>
  <si>
    <t>719797743</t>
  </si>
  <si>
    <t>-2063142826</t>
  </si>
  <si>
    <t>734295215R00</t>
  </si>
  <si>
    <t>...filtr, DN 40, vnitřní-vnitřní závit, PN 20, mosaz</t>
  </si>
  <si>
    <t>-436896538</t>
  </si>
  <si>
    <t>-219271110</t>
  </si>
  <si>
    <t>734411121R00</t>
  </si>
  <si>
    <t>...rohové, typ 160/A</t>
  </si>
  <si>
    <t>1652916712</t>
  </si>
  <si>
    <t xml:space="preserve">Ústřední vytápění
-------------------------
Teploměry technické a měřiče tepla
-------------------------
teploměry s ochranným pouzdrem :
teploměry s ochranným pouzdrem_x000D_
-------------------------
</t>
  </si>
  <si>
    <t>734419131R00</t>
  </si>
  <si>
    <t>-1022486613</t>
  </si>
  <si>
    <t xml:space="preserve">Ústřední vytápění
-------------------------
Montáž měřičů tepla
-------------------------
kompaktního měřiče tepla závitového :
kompaktního měřiče tepla závitového_x000D_
-------------------------
</t>
  </si>
  <si>
    <t>346776514</t>
  </si>
  <si>
    <t>734449110V</t>
  </si>
  <si>
    <t>Regul. a vyvyžovací armatura v okruhu pro VZT jednotky DN15</t>
  </si>
  <si>
    <t>-1627003315</t>
  </si>
  <si>
    <t>734449111V</t>
  </si>
  <si>
    <t>Regul.a vyvažovací armatura v okruhu pro VZT jednotky - DN25</t>
  </si>
  <si>
    <t>-332143664</t>
  </si>
  <si>
    <t>7344521215V</t>
  </si>
  <si>
    <t>TSV1 směšovací ventil DN20 Kvs=2,5 ,  se servopohonem</t>
  </si>
  <si>
    <t>1069834794</t>
  </si>
  <si>
    <t>734452122V</t>
  </si>
  <si>
    <t>TSV2 směšovací ventil DN40 Kvs=25, se servopohonem</t>
  </si>
  <si>
    <t>-248784032</t>
  </si>
  <si>
    <t>734453151V</t>
  </si>
  <si>
    <t>Plynule nastavitelný regul.tlak.difrence před rozdělovačí podl.vytápění 5-30kPa,  DN15, včetně kapiláry a izol.pouzdra</t>
  </si>
  <si>
    <t>880279408</t>
  </si>
  <si>
    <t>734453152V</t>
  </si>
  <si>
    <t>Plynule nastavitelný reg.tlak. diference  před rozdělovači podlahového vytápění 5-30kPa, DN20, vč.kapiáláry a izol.pouzdra</t>
  </si>
  <si>
    <t>-1846416067</t>
  </si>
  <si>
    <t>38822161V</t>
  </si>
  <si>
    <t>Kompaktní měřič tepla  DN 15 - podružné měření</t>
  </si>
  <si>
    <t>-1746211767</t>
  </si>
  <si>
    <t>-552470640</t>
  </si>
  <si>
    <t>-1206999465</t>
  </si>
  <si>
    <t>735157163R00</t>
  </si>
  <si>
    <t>...počet desek 1, počet přídavných přestupných ploch 0, výška 600 mm, délka 700 mm, provedení ventil kompakt, pravé spodní připojení, s nuceným oběhem, čelní deska profilovaná</t>
  </si>
  <si>
    <t>-1128016471</t>
  </si>
  <si>
    <t xml:space="preserve">Ústřední vytápění
-------------------------
Otopná tělesa panelová
-------------------------
</t>
  </si>
  <si>
    <t>735157261R00</t>
  </si>
  <si>
    <t>...počet desek 1, počet přídavných přestupných ploch 1, výška 600 mm, délka 500 mm, provedení ventil kompakt, pravé spodní připojení, s nuceným oběhem, čelní deska profilovaná</t>
  </si>
  <si>
    <t>82375808</t>
  </si>
  <si>
    <t>735157264R00</t>
  </si>
  <si>
    <t>...počet desek 1, počet přídavných přestupných ploch 1, výška 600 mm, délka 800 mm, provedení ventil kompakt, pravé spodní připojení, s nuceným oběhem, čelní deska profilovaná</t>
  </si>
  <si>
    <t>842836984</t>
  </si>
  <si>
    <t>735157684R00</t>
  </si>
  <si>
    <t>...počet desek 2, počet přídavných přestupných ploch 2, výška 900 mm, délka 800 mm, provedení ventil kompakt, pravé spodní připojení, s nuceným oběhem, čelní deska profilovaná</t>
  </si>
  <si>
    <t>1217351338</t>
  </si>
  <si>
    <t>735157765R00</t>
  </si>
  <si>
    <t>...počet desek 3, počet přídavných přestupných ploch 3, výška 600 mm, délka 900 mm, provedení ventil kompakt, pravé spodní připojení, s nuceným oběhem, čelní deska profilovaná</t>
  </si>
  <si>
    <t>-1678953536</t>
  </si>
  <si>
    <t>735157782R00</t>
  </si>
  <si>
    <t>...počet desek 3, počet přídavných přestupných ploch 3, výška 900 mm, délka 600 mm, provedení ventil kompakt, pravé spodní připojení, s nuceným oběhem, čelní deska profilovaná</t>
  </si>
  <si>
    <t>1250868045</t>
  </si>
  <si>
    <t>735157786R00</t>
  </si>
  <si>
    <t>...počet desek 3, počet přídavných přestupných ploch 3, výška 900 mm, délka 1000 mm, provedení ventil kompakt, pravé spodní připojení, s nuceným oběhem, čelní deska profilovaná</t>
  </si>
  <si>
    <t>645227641</t>
  </si>
  <si>
    <t>735171304R00</t>
  </si>
  <si>
    <t>...trubkové otopné těleso rovné, spodní zdola dolů nebo oboustranné shora dolů připojení, výška 900 mm, šířka 450 mm, průměr trubek 20 mm, objem tělesa 3,4 l</t>
  </si>
  <si>
    <t>402440512</t>
  </si>
  <si>
    <t xml:space="preserve">Ústřední vytápění
-------------------------
Otopná tělesa koupelnová
-------------------------
</t>
  </si>
  <si>
    <t>735171312R00</t>
  </si>
  <si>
    <t>...trubkové otopné těleso rovné, spodní zdola dolů nebo oboustranné shora dolů připojení, výška 1500 mm, šířka 750 mm, průměr trubek 20 mm, objem tělesa 8,0 l</t>
  </si>
  <si>
    <t>-351214889</t>
  </si>
  <si>
    <t>998735201R00</t>
  </si>
  <si>
    <t>-1607513232</t>
  </si>
  <si>
    <t xml:space="preserve">Ústřední vytápění
-------------------------
Přesun hmot pro otopná tělesa
-------------------------
</t>
  </si>
  <si>
    <t>736322112R00</t>
  </si>
  <si>
    <t>...systémová deska, celková tlouštka desky 24 mm, rozteč ukládání potrubí násobky 50 mm, pro potrubí D 14-17 mm</t>
  </si>
  <si>
    <t>1939860038</t>
  </si>
  <si>
    <t xml:space="preserve">Ústřední vytápění
-------------------------
Podkladní systém
-------------------------
</t>
  </si>
  <si>
    <t>736326307R00</t>
  </si>
  <si>
    <t>...sestava rozdělovač / sběrač, obsahuje průtokoměry,integrovaný uzávěr,uzav. ventily,koncový díl rozdělovače,odvzd. ventil s plnícím kohoutem,2 kulové kohouty,vč. konzoly,bez skříně, 8 cestný, stranový výstupy DN 25, výstupy DN 20 EK</t>
  </si>
  <si>
    <t>2117304629</t>
  </si>
  <si>
    <t xml:space="preserve">Ústřední vytápění
-------------------------
Rozdělovače a sběrače, skříně
-------------------------
</t>
  </si>
  <si>
    <t>736326308R00</t>
  </si>
  <si>
    <t>...sestava rozdělovač / sběrač, obsahuje průtokoměry,integrovaný uzávěr,uzav. ventily,koncový díl rozdělovače,odvzd. ventil s plnícím kohoutem,2 kulové kohouty,vč. konzoly,bez skříně, 9 cestný, stranový výstupy DN 25, výstupy DN 20 EK</t>
  </si>
  <si>
    <t>102290979</t>
  </si>
  <si>
    <t>736326309R00</t>
  </si>
  <si>
    <t>...sestava rozdělovač / sběrač, obsahuje průtokoměry,integrovaný uzávěr,uzav. ventily,koncový díl rozdělovače,odvzd. ventil s plnícím kohoutem,2 kulové kohouty,vč. konzoly,bez skříně, 10 cestný, stranový výstupy DN 25, výstupy DN 20 EK</t>
  </si>
  <si>
    <t>-1338158486</t>
  </si>
  <si>
    <t>736326312R00</t>
  </si>
  <si>
    <t>...sestava rozdělovač / sběrač, obsahuje průtokoměry,integrovaný uzávěr,uzav. ventily,koncový díl rozdělovače,odvzd. ventil s plnícím kohoutem,2 kulové kohouty,vč. konzoly,bez skříně, 12 cestný, stranový výstupy DN 25, výstupy DN 20 EK</t>
  </si>
  <si>
    <t>372435178</t>
  </si>
  <si>
    <t>736326824R00</t>
  </si>
  <si>
    <t>...podomítková, šířka 950 mm, výška stavitelná 715-895 mm, hloubka stavitelná 110-150 mm</t>
  </si>
  <si>
    <t>595232715</t>
  </si>
  <si>
    <t xml:space="preserve">Ústřední vytápění
-------------------------
Rozdělovače a sběrače, skříně
-------------------------
skříně pro rozvaděče a sběrače
-------------------------
</t>
  </si>
  <si>
    <t>736326825R00</t>
  </si>
  <si>
    <t>...podomítková, šířka 1150 mm, výška stavitelná 715-895 mm, hloubka stavitelná 110-150 mm</t>
  </si>
  <si>
    <t>-818577573</t>
  </si>
  <si>
    <t>736326826R00</t>
  </si>
  <si>
    <t>...podomítková, šířka 1300 mm, výška stavitelná 715-895 mm, hloubka stavitelná 110-150 mm</t>
  </si>
  <si>
    <t>333975696</t>
  </si>
  <si>
    <t>736326913R00</t>
  </si>
  <si>
    <t>...svěrné šroubení eurokonus DN 20, D 17 x 2,0 mm</t>
  </si>
  <si>
    <t>-807204476</t>
  </si>
  <si>
    <t xml:space="preserve">Ústřední vytápění
-------------------------
Rozdělovače a sběrače, skříně
-------------------------
příslušenství
-------------------------
</t>
  </si>
  <si>
    <t>736326931</t>
  </si>
  <si>
    <t>Dilatační pás</t>
  </si>
  <si>
    <t>-1732552819</t>
  </si>
  <si>
    <t>736326932</t>
  </si>
  <si>
    <t>Ochranná trubka na přechody L=50cm/ks</t>
  </si>
  <si>
    <t>-1471812677</t>
  </si>
  <si>
    <t>736326942</t>
  </si>
  <si>
    <t>Plastové potrubí s kyslíkovou barierou 18x2</t>
  </si>
  <si>
    <t>522343667</t>
  </si>
  <si>
    <t>904      R02</t>
  </si>
  <si>
    <t>Hzs-zkousky v ramci montaz.praci, Topná zkouška</t>
  </si>
  <si>
    <t>-2117329012</t>
  </si>
  <si>
    <t>998736201R00</t>
  </si>
  <si>
    <t>826927360</t>
  </si>
  <si>
    <t xml:space="preserve">Ústřední vytápění
-------------------------
Přesun hmot pro podlahové vytápění
-------------------------
</t>
  </si>
  <si>
    <t>799421118V</t>
  </si>
  <si>
    <t>Stavební výpomoc, průrazy,zapravení chrániček,drážky pro potrubí,zapravení,odvoz,likvidace</t>
  </si>
  <si>
    <t>1242736342</t>
  </si>
  <si>
    <t>799689224V</t>
  </si>
  <si>
    <t>Propláchnutí nového topného systému, napuštění,odvzdušnění, nastavení druhé rgulace na ventilech, nastavení průtoků podl.vytápění</t>
  </si>
  <si>
    <t>1020040426</t>
  </si>
  <si>
    <t>799689225V</t>
  </si>
  <si>
    <t>Ztížení montáže ve společné šachtě s VZT potrubím</t>
  </si>
  <si>
    <t>-637829580</t>
  </si>
  <si>
    <t>799911227V</t>
  </si>
  <si>
    <t>Montážní materiál pro uchycení a kotvení potrubí , závěsy, konzoly</t>
  </si>
  <si>
    <t>-58192842</t>
  </si>
  <si>
    <t>799911228V</t>
  </si>
  <si>
    <t>Pomocný materiál , spojovací těsnící , fitinky</t>
  </si>
  <si>
    <t>-2055053068</t>
  </si>
  <si>
    <t>05__5 - SO 04 - NOVÁ BUDOVA - VZDUCHOTECHNIKA</t>
  </si>
  <si>
    <t>728 - Vzduchotechnika</t>
  </si>
  <si>
    <t>728111111V</t>
  </si>
  <si>
    <t>Potrubí čtyřhranné sk.1     200/355</t>
  </si>
  <si>
    <t>1153371908</t>
  </si>
  <si>
    <t>728111112V</t>
  </si>
  <si>
    <t>Potrubí čtyřhranné sk.1     355/400</t>
  </si>
  <si>
    <t>-2115775952</t>
  </si>
  <si>
    <t>728111113V</t>
  </si>
  <si>
    <t>Potrubí čtyřhranné sk.1     500/500</t>
  </si>
  <si>
    <t>-152412614</t>
  </si>
  <si>
    <t>728111114V</t>
  </si>
  <si>
    <t>Potrubí čtyřhranné sk.1     400/500</t>
  </si>
  <si>
    <t>-974306662</t>
  </si>
  <si>
    <t>728111115V</t>
  </si>
  <si>
    <t>Potrubí čtyřhranné sk.1     200/500</t>
  </si>
  <si>
    <t>1553091290</t>
  </si>
  <si>
    <t>728111116V</t>
  </si>
  <si>
    <t>Potrubí čtyřhranné sk.1     355/600</t>
  </si>
  <si>
    <t>-128478028</t>
  </si>
  <si>
    <t>728111117V</t>
  </si>
  <si>
    <t>Potrubí čtyřhranné sk.1     250/400</t>
  </si>
  <si>
    <t>1596792857</t>
  </si>
  <si>
    <t>728111118V</t>
  </si>
  <si>
    <t>Potrubí čtyřhranné sk.1     180/400, D+M</t>
  </si>
  <si>
    <t>246391073</t>
  </si>
  <si>
    <t>728111119V</t>
  </si>
  <si>
    <t>Potrubí čtyřhranné sk.1     400/300, D+M</t>
  </si>
  <si>
    <t>1689979984</t>
  </si>
  <si>
    <t>728111120V</t>
  </si>
  <si>
    <t>Potrubí čtyřhranné sk.1     250/500, D+M</t>
  </si>
  <si>
    <t>-1342658036</t>
  </si>
  <si>
    <t>728111121V</t>
  </si>
  <si>
    <t>Potrubí čtyřhranné sk.1     100/200, D+M</t>
  </si>
  <si>
    <t>-1188656347</t>
  </si>
  <si>
    <t>728111122V</t>
  </si>
  <si>
    <t>Potrubí čtyřhranné sk.1     250/250, D+M</t>
  </si>
  <si>
    <t>-1998148905</t>
  </si>
  <si>
    <t>728111123V</t>
  </si>
  <si>
    <t>Potrubí čtyřhranné sk.1     500/160, D+M</t>
  </si>
  <si>
    <t>635278261</t>
  </si>
  <si>
    <t>728111124V</t>
  </si>
  <si>
    <t>Potrubí čtyřhranné sk.1     50/200, D+M</t>
  </si>
  <si>
    <t>-223398681</t>
  </si>
  <si>
    <t>728111125V</t>
  </si>
  <si>
    <t>Potrubí čtyřhranné sk.1     160/315, D+M</t>
  </si>
  <si>
    <t>-649679110</t>
  </si>
  <si>
    <t>728111126V</t>
  </si>
  <si>
    <t>Potrubí čtyřhranné sk.1     250/355, D+M</t>
  </si>
  <si>
    <t>-1952934214</t>
  </si>
  <si>
    <t>728111127V</t>
  </si>
  <si>
    <t>Potrubí čtyřhranné sk.1     140/560, D+M</t>
  </si>
  <si>
    <t>737759258</t>
  </si>
  <si>
    <t>728111128V</t>
  </si>
  <si>
    <t>Potrubí čtyřhranné sk.1     140/450, D+M</t>
  </si>
  <si>
    <t>-456971621</t>
  </si>
  <si>
    <t>728111129V</t>
  </si>
  <si>
    <t>Potrubí čtyřhranné sk.1     140/250, D+M</t>
  </si>
  <si>
    <t>-302036103</t>
  </si>
  <si>
    <t>728111130V</t>
  </si>
  <si>
    <t>Potrubí čtyřhranné sk.1     250/400, D+M</t>
  </si>
  <si>
    <t>-1223604831</t>
  </si>
  <si>
    <t>728111131V</t>
  </si>
  <si>
    <t>Potrubí čtyřhranné sk.1     200/315, D+M</t>
  </si>
  <si>
    <t>454867501</t>
  </si>
  <si>
    <t>728111132V</t>
  </si>
  <si>
    <t>Potrubí čtyřhranné sk.1     500/315, D+M</t>
  </si>
  <si>
    <t>-1347434918</t>
  </si>
  <si>
    <t>728111133V</t>
  </si>
  <si>
    <t>Potrubí čtyřhranné sk.1     355/560, D+M</t>
  </si>
  <si>
    <t>-1129803502</t>
  </si>
  <si>
    <t>728111134V</t>
  </si>
  <si>
    <t>Potrubí čtyřhranné sk.1     1000/500, D+M</t>
  </si>
  <si>
    <t>2007664969</t>
  </si>
  <si>
    <t>728111135V</t>
  </si>
  <si>
    <t>Potrubí čtyřhranné sk.1     600/1100, D+M</t>
  </si>
  <si>
    <t>734927681</t>
  </si>
  <si>
    <t>728111136V</t>
  </si>
  <si>
    <t>Potrubí čtyřhranné sk.1     500/600, D+M</t>
  </si>
  <si>
    <t>1272715327</t>
  </si>
  <si>
    <t>728112111V</t>
  </si>
  <si>
    <t>Potrubí kruhové pozink.SPIRO  pr.80 mm</t>
  </si>
  <si>
    <t>690358669</t>
  </si>
  <si>
    <t>728112112V</t>
  </si>
  <si>
    <t>Potrubí kruhové pozink.SPIRO  pr.100 mm</t>
  </si>
  <si>
    <t>1027321039</t>
  </si>
  <si>
    <t>728112113V</t>
  </si>
  <si>
    <t>Potrubí kruhové pozink.SPIRO  pr.125 mm</t>
  </si>
  <si>
    <t>163899863</t>
  </si>
  <si>
    <t>728112114V</t>
  </si>
  <si>
    <t>Potrubí kruhové pozink.SPIRO  pr.150 mm</t>
  </si>
  <si>
    <t>367412896</t>
  </si>
  <si>
    <t>728112115V</t>
  </si>
  <si>
    <t>Potrubí kruhové pozink.SPIRO  pr.200 mm</t>
  </si>
  <si>
    <t>-1782142569</t>
  </si>
  <si>
    <t>728112116V</t>
  </si>
  <si>
    <t>Potrubí kruhové pozink.SPIRO  pr.250 mm</t>
  </si>
  <si>
    <t>-2095955478</t>
  </si>
  <si>
    <t>728112117V</t>
  </si>
  <si>
    <t>Potrubí kruhové pozink.SPIRO  pr.280 mm</t>
  </si>
  <si>
    <t>2074749958</t>
  </si>
  <si>
    <t>728115111V</t>
  </si>
  <si>
    <t>Ohebná hadice pr. 250 mm</t>
  </si>
  <si>
    <t>1499209836</t>
  </si>
  <si>
    <t>728115112V</t>
  </si>
  <si>
    <t>Ohebná hadice pr. 280 mm</t>
  </si>
  <si>
    <t>-1087546260</t>
  </si>
  <si>
    <t>728115113V</t>
  </si>
  <si>
    <t>Ohebná hadice pr. 355 mm</t>
  </si>
  <si>
    <t>1771530314</t>
  </si>
  <si>
    <t>728115114V</t>
  </si>
  <si>
    <t>Ohebná hadice pr. 500 mm</t>
  </si>
  <si>
    <t>-1375512434</t>
  </si>
  <si>
    <t>728211123V</t>
  </si>
  <si>
    <t>Oblouk čtyřhranný sk.1  50/200-90st., D+M</t>
  </si>
  <si>
    <t>1944919220</t>
  </si>
  <si>
    <t>728211124V</t>
  </si>
  <si>
    <t>Oblouk čtyřhranný sk.1  50/200-45st., D+M</t>
  </si>
  <si>
    <t>2000234990</t>
  </si>
  <si>
    <t>728211125V</t>
  </si>
  <si>
    <t>Oblouk čtyřhranný sk.1  100/200-90st., D+M</t>
  </si>
  <si>
    <t>176518276</t>
  </si>
  <si>
    <t>728211126V</t>
  </si>
  <si>
    <t>Oblouk čtyřhranný sk.1  160/315-45st., D+M</t>
  </si>
  <si>
    <t>-908082267</t>
  </si>
  <si>
    <t>728211127V</t>
  </si>
  <si>
    <t>Oblouk čtyřhranný sk.1  180/450-90st., D+M</t>
  </si>
  <si>
    <t>-963745075</t>
  </si>
  <si>
    <t>728211128V</t>
  </si>
  <si>
    <t>Oblouk čtyřhranný sk.1  200/100-90st., D+M</t>
  </si>
  <si>
    <t>1536568565</t>
  </si>
  <si>
    <t>728211129V</t>
  </si>
  <si>
    <t>Oblouk čtyřhranný sk.1  200/500-90st., D+M</t>
  </si>
  <si>
    <t>827616855</t>
  </si>
  <si>
    <t>728211130V</t>
  </si>
  <si>
    <t>Oblouk čtyřhranný sk.1  200/500-45st., D+M</t>
  </si>
  <si>
    <t>-103184947</t>
  </si>
  <si>
    <t>728211131V</t>
  </si>
  <si>
    <t>Oblouk čtyřhranný sk.1  250/250-45st., D+M</t>
  </si>
  <si>
    <t>1647553945</t>
  </si>
  <si>
    <t>728211132V</t>
  </si>
  <si>
    <t>Oblouk čtyřhranný sk.1  250/400-90st., D+M</t>
  </si>
  <si>
    <t>-1047236516</t>
  </si>
  <si>
    <t>728211133V</t>
  </si>
  <si>
    <t>Oblouk čtyřhranný sk.1  250/400-45st., D+M</t>
  </si>
  <si>
    <t>-25039375</t>
  </si>
  <si>
    <t>728211134V</t>
  </si>
  <si>
    <t>Oblouk čtyřhranný sk.1  250/400-30st., D+M</t>
  </si>
  <si>
    <t>69279510</t>
  </si>
  <si>
    <t>728211135V</t>
  </si>
  <si>
    <t>Oblouk čtyřhranný sk.1  250/355-90st., D+M</t>
  </si>
  <si>
    <t>2068868390</t>
  </si>
  <si>
    <t>728211136V</t>
  </si>
  <si>
    <t>Oblouk čtyřhranný sk.1  250/500-90st., D+M</t>
  </si>
  <si>
    <t>892932894</t>
  </si>
  <si>
    <t>728211137V</t>
  </si>
  <si>
    <t>Oblouk čtyřhranný sk.1  250/500-45st., D+M</t>
  </si>
  <si>
    <t>-869115195</t>
  </si>
  <si>
    <t>728211138V</t>
  </si>
  <si>
    <t>Oblouk čtyřhranný sk.1  315/160-45st., D+M</t>
  </si>
  <si>
    <t>523832305</t>
  </si>
  <si>
    <t>728211139V</t>
  </si>
  <si>
    <t>Oblouk čtyřhranný sk.1  315/500-90st., D+M</t>
  </si>
  <si>
    <t>729052579</t>
  </si>
  <si>
    <t>728211140V</t>
  </si>
  <si>
    <t>Oblouk čtyřhranný sk.1  315/500-45st., D+M</t>
  </si>
  <si>
    <t>1873095698</t>
  </si>
  <si>
    <t>728211141V</t>
  </si>
  <si>
    <t>Oblouk čtyřhranný sk.1  355/400-90st., D+M</t>
  </si>
  <si>
    <t>-17896319</t>
  </si>
  <si>
    <t>728211142V</t>
  </si>
  <si>
    <t>Oblouk čtyřhranný sk.1  355/560-90st., D+M</t>
  </si>
  <si>
    <t>-739298880</t>
  </si>
  <si>
    <t>728211143V</t>
  </si>
  <si>
    <t>Oblouk čtyřhranný sk.1  355/600-90st., D+M</t>
  </si>
  <si>
    <t>1108718517</t>
  </si>
  <si>
    <t>728211144V</t>
  </si>
  <si>
    <t>Oblouk čtyřhranný sk.1  400/250-90st., D+M</t>
  </si>
  <si>
    <t>1486717687</t>
  </si>
  <si>
    <t>728211145V</t>
  </si>
  <si>
    <t>Oblouk čtyřhranný sk.1  400/300-90st., D+M</t>
  </si>
  <si>
    <t>800789540</t>
  </si>
  <si>
    <t>728211146V</t>
  </si>
  <si>
    <t>Oblouk čtyřhranný sk.1  400/300-45st., D+M</t>
  </si>
  <si>
    <t>2068891080</t>
  </si>
  <si>
    <t>728211147V</t>
  </si>
  <si>
    <t>Oblouk čtyřhranný sk.1  400/300-35st., D+M</t>
  </si>
  <si>
    <t>222869313</t>
  </si>
  <si>
    <t>728211148V</t>
  </si>
  <si>
    <t>Oblouk čtyřhranný sk.1  400/500-90st., D+M</t>
  </si>
  <si>
    <t>-1083935213</t>
  </si>
  <si>
    <t>728211149V</t>
  </si>
  <si>
    <t>Oblouk čtyřhranný sk.1  400/180-90st., D+M</t>
  </si>
  <si>
    <t>1069104986</t>
  </si>
  <si>
    <t>728211150V</t>
  </si>
  <si>
    <t>Oblouk čtyřhranný sk.1  400/180-45st., D+M</t>
  </si>
  <si>
    <t>462530489</t>
  </si>
  <si>
    <t>728211151V</t>
  </si>
  <si>
    <t>Oblouk čtyřhranný sk.1  560/355-90st., D+M</t>
  </si>
  <si>
    <t>388025566</t>
  </si>
  <si>
    <t>728211152V</t>
  </si>
  <si>
    <t>Oblouk čtyřhranný sk.1  500/315-45st., D+M</t>
  </si>
  <si>
    <t>-1140210623</t>
  </si>
  <si>
    <t>728211153V</t>
  </si>
  <si>
    <t>Oblouk čtyřhranný sk.1  500/500-90st., D+M</t>
  </si>
  <si>
    <t>-924362472</t>
  </si>
  <si>
    <t>728211154V</t>
  </si>
  <si>
    <t>Oblouk čtyřhranný sk.1  500/500-45st., D+M</t>
  </si>
  <si>
    <t>102609301</t>
  </si>
  <si>
    <t>728211155V</t>
  </si>
  <si>
    <t>Oblouk čtyřhranný sk.1  500/500-35st., D+M</t>
  </si>
  <si>
    <t>-218533225</t>
  </si>
  <si>
    <t>728211156V</t>
  </si>
  <si>
    <t>Oblouk čtyřhranný sk.1  1000/500-45st., D+M</t>
  </si>
  <si>
    <t>290964969</t>
  </si>
  <si>
    <t>728211157V</t>
  </si>
  <si>
    <t>Oblouk čtyřhranný sk.1  600/500-10st., D+M</t>
  </si>
  <si>
    <t>-357945800</t>
  </si>
  <si>
    <t>728211158V</t>
  </si>
  <si>
    <t>Oblouk čtyřhranný sk.1  600/500-45st., D+M</t>
  </si>
  <si>
    <t>-1644409122</t>
  </si>
  <si>
    <t>728211316V</t>
  </si>
  <si>
    <t>Odbočka jednostranná čtyřhranná 90.st.  200/355x200/355</t>
  </si>
  <si>
    <t>-1330171413</t>
  </si>
  <si>
    <t>728211317V</t>
  </si>
  <si>
    <t>Odbočka jednostranná čtyřhranná 90.st.  200/500x200/280</t>
  </si>
  <si>
    <t>-764784512</t>
  </si>
  <si>
    <t>728211318V</t>
  </si>
  <si>
    <t>Odbočka jednostranná čtyřhranná 90.st.  250/355x250/355</t>
  </si>
  <si>
    <t>-1956195913</t>
  </si>
  <si>
    <t>728211319V</t>
  </si>
  <si>
    <t>Odbočka jednostranná čtyřhranná 90.st.  250/400x250/355</t>
  </si>
  <si>
    <t>-113097405</t>
  </si>
  <si>
    <t>728211320V</t>
  </si>
  <si>
    <t>Odbočka jednostranná čtyřhranná 90.st.  250/400x250/250-45st</t>
  </si>
  <si>
    <t>-1205068447</t>
  </si>
  <si>
    <t>728211321V</t>
  </si>
  <si>
    <t>Odbočka jednostranná čtyřhranná 90.st.  250/800x250/400-30st L=1,2m</t>
  </si>
  <si>
    <t>742990157</t>
  </si>
  <si>
    <t>728211322V</t>
  </si>
  <si>
    <t>Odbočka jednostranná čtyřhranná 90.st.  500/500x200/500</t>
  </si>
  <si>
    <t>40084943</t>
  </si>
  <si>
    <t>728211323V</t>
  </si>
  <si>
    <t>Odbočka jednostranná čtyřhranná 90.st.  500/500x355/400</t>
  </si>
  <si>
    <t>-1565510563</t>
  </si>
  <si>
    <t>728211324V</t>
  </si>
  <si>
    <t>Odbočka jednostranná čtyřhranná 90.st.  500/500x500/500</t>
  </si>
  <si>
    <t>1418641618</t>
  </si>
  <si>
    <t>728212111V</t>
  </si>
  <si>
    <t>Přechod osový SPIRO  80/100, D+M</t>
  </si>
  <si>
    <t>1121373845</t>
  </si>
  <si>
    <t>728212112V</t>
  </si>
  <si>
    <t>Přechod osový SPIRO  100/250, D+M</t>
  </si>
  <si>
    <t>968592398</t>
  </si>
  <si>
    <t>728212113V</t>
  </si>
  <si>
    <t>Přechod osový SPIRO  125/250, D+M</t>
  </si>
  <si>
    <t>1425310072</t>
  </si>
  <si>
    <t>728212114V</t>
  </si>
  <si>
    <t>Přechod osový SPIRO  150/100, D+M</t>
  </si>
  <si>
    <t>2080869730</t>
  </si>
  <si>
    <t>728212115V</t>
  </si>
  <si>
    <t>Přechod osový SPIRO  150/125, D+M</t>
  </si>
  <si>
    <t>-1521249874</t>
  </si>
  <si>
    <t>728212116V</t>
  </si>
  <si>
    <t>Přechod osový SPIRO  200/80, D+M</t>
  </si>
  <si>
    <t>216830220</t>
  </si>
  <si>
    <t>728212117V</t>
  </si>
  <si>
    <t>Přechod osový SPIRO  200/125, D+M</t>
  </si>
  <si>
    <t>100784218</t>
  </si>
  <si>
    <t>728212118V</t>
  </si>
  <si>
    <t>Přechod osový SPIRO  200/150, D+M</t>
  </si>
  <si>
    <t>1033876605</t>
  </si>
  <si>
    <t>728212119V</t>
  </si>
  <si>
    <t>Přechod osový SPIRO  250/125, D+M</t>
  </si>
  <si>
    <t>1690592553</t>
  </si>
  <si>
    <t>728212120V</t>
  </si>
  <si>
    <t>Přechod osový SPIRO  250/150, D+M</t>
  </si>
  <si>
    <t>1607136325</t>
  </si>
  <si>
    <t>728212121V</t>
  </si>
  <si>
    <t>Přechod osový SPIRO  250/200, D+M</t>
  </si>
  <si>
    <t>1222783125</t>
  </si>
  <si>
    <t>728212130V</t>
  </si>
  <si>
    <t>Přechod čtyřhraný na čtyřhranný  50/200x100/200, D+M</t>
  </si>
  <si>
    <t>-376024880</t>
  </si>
  <si>
    <t>728212131V</t>
  </si>
  <si>
    <t>Přechod čtyřhraný na čtyřhranný  200/315x200/250, D+M</t>
  </si>
  <si>
    <t>1596827594</t>
  </si>
  <si>
    <t>728212132V</t>
  </si>
  <si>
    <t>Přechod čtyřhraný na čtyřhranný  200/315x200/315, D+M</t>
  </si>
  <si>
    <t>1963719111</t>
  </si>
  <si>
    <t>728212133V</t>
  </si>
  <si>
    <t>Přechod čtyřhraný na čtyřhranný  140/450x140/560, D+M</t>
  </si>
  <si>
    <t>1453837877</t>
  </si>
  <si>
    <t>728212134V</t>
  </si>
  <si>
    <t>Přechod čtyřhraný na čtyřhranný  140/250x140/450, D+M</t>
  </si>
  <si>
    <t>-53137518</t>
  </si>
  <si>
    <t>728212135V</t>
  </si>
  <si>
    <t>Přechod čtyřhraný na čtyřhranný  250/400x180/450, D+M</t>
  </si>
  <si>
    <t>1493407035</t>
  </si>
  <si>
    <t>728212136V</t>
  </si>
  <si>
    <t>Přechod čtyřhraný na čtyřhranný  250/400x450/180, D+M</t>
  </si>
  <si>
    <t>839909535</t>
  </si>
  <si>
    <t>728212137V</t>
  </si>
  <si>
    <t>Přechod čtyřhraný na čtyřhranný  250/350x160/315, D+M</t>
  </si>
  <si>
    <t>-283761829</t>
  </si>
  <si>
    <t>728212138V</t>
  </si>
  <si>
    <t>Přechod čtyřhraný na čtyřhranný  250/250x250/160, D+M</t>
  </si>
  <si>
    <t>1965086815</t>
  </si>
  <si>
    <t>728212139V</t>
  </si>
  <si>
    <t>Přechod čtyřhraný na čtyřhranný  250/355x140/560, D+M</t>
  </si>
  <si>
    <t>1915255417</t>
  </si>
  <si>
    <t>728212140V</t>
  </si>
  <si>
    <t>Přechod čtyřhraný na čtyřhranný  250/400x160/315, D+M</t>
  </si>
  <si>
    <t>1514805060</t>
  </si>
  <si>
    <t>728212141V</t>
  </si>
  <si>
    <t>Přechod čtyřhraný na čtyřhranný  355/400x200/355, D+M</t>
  </si>
  <si>
    <t>272876517</t>
  </si>
  <si>
    <t>728212142V</t>
  </si>
  <si>
    <t>Přechod čtyřhraný na čtyřhranný  355/560x250/800, D+M</t>
  </si>
  <si>
    <t>-128277494</t>
  </si>
  <si>
    <t>728212143V</t>
  </si>
  <si>
    <t>Přechod čtyřhraný na čtyřhranný  355/560x250/400, D+M</t>
  </si>
  <si>
    <t>-1155826558</t>
  </si>
  <si>
    <t>728212144V</t>
  </si>
  <si>
    <t>Přechod čtyřhraný na čtyřhranný  400/500x355/560, D+M</t>
  </si>
  <si>
    <t>531176953</t>
  </si>
  <si>
    <t>728212145V</t>
  </si>
  <si>
    <t>Přechod čtyřhraný na čtyřhranný  400/300x180/450, D+M</t>
  </si>
  <si>
    <t>-1398923887</t>
  </si>
  <si>
    <t>728212146V</t>
  </si>
  <si>
    <t>Přechod čtyřhraný na čtyřhranný  400/300x250/500, D+M</t>
  </si>
  <si>
    <t>648128010</t>
  </si>
  <si>
    <t>728212147V</t>
  </si>
  <si>
    <t>Přechod čtyřhraný na čtyřhranný  400/400x315/500, D+M</t>
  </si>
  <si>
    <t>1692245781</t>
  </si>
  <si>
    <t>728212148V</t>
  </si>
  <si>
    <t>Přechod čtyřhraný na čtyřhranný  500/500x315/400, D+M</t>
  </si>
  <si>
    <t>-1567416252</t>
  </si>
  <si>
    <t>728212149V</t>
  </si>
  <si>
    <t>Přechod čtyřhraný na čtyřhranný  500/500x400/500, D+M</t>
  </si>
  <si>
    <t>-895583591</t>
  </si>
  <si>
    <t>728212150V</t>
  </si>
  <si>
    <t>Přechod čtyřhraný na čtyřhranný  500/315x250/400, D+M</t>
  </si>
  <si>
    <t>389258200</t>
  </si>
  <si>
    <t>728212151V</t>
  </si>
  <si>
    <t>Přechod čtyřhraný na čtyřhranný  500/710x315/500, D+M</t>
  </si>
  <si>
    <t>-438421410</t>
  </si>
  <si>
    <t>728212160V</t>
  </si>
  <si>
    <t>Přechod čtyřhraný na kruhový  100/200xprům. 150, D+M</t>
  </si>
  <si>
    <t>351402852</t>
  </si>
  <si>
    <t>728212161V</t>
  </si>
  <si>
    <t>Přechod čtyřhraný na kruhový  160/315xprům. 250, D+M</t>
  </si>
  <si>
    <t>-1467485896</t>
  </si>
  <si>
    <t>728212162V</t>
  </si>
  <si>
    <t>Přechod čtyřhraný na kruhový  200/500xprům. 250, D+M</t>
  </si>
  <si>
    <t>-1191144836</t>
  </si>
  <si>
    <t>728212163V</t>
  </si>
  <si>
    <t>Přechod čtyřhraný na kruhový  250/250xprům. 250, D+M</t>
  </si>
  <si>
    <t>456125294</t>
  </si>
  <si>
    <t>728212181V</t>
  </si>
  <si>
    <t>Tvarovka SPIRO oblouk segmentový 90 st.  prům. 80 mm</t>
  </si>
  <si>
    <t>1871322529</t>
  </si>
  <si>
    <t>728212182V</t>
  </si>
  <si>
    <t>Tvarovka SPIRO oblouk segmentový 90 st.  prům. 100 mm</t>
  </si>
  <si>
    <t>1449263856</t>
  </si>
  <si>
    <t>728212183V</t>
  </si>
  <si>
    <t>Tvarovka SPIRO oblouk segmentový 90 st.  prům. 125 mm</t>
  </si>
  <si>
    <t>-242772983</t>
  </si>
  <si>
    <t>728212184V</t>
  </si>
  <si>
    <t>Tvarovka SPIRO oblouk segmentový 90 st.  prům. 150 mm</t>
  </si>
  <si>
    <t>-517381351</t>
  </si>
  <si>
    <t>728212185V</t>
  </si>
  <si>
    <t>Tvarovka SPIRO oblouk segmentový 90 st.  prům. 200  mm</t>
  </si>
  <si>
    <t>331978510</t>
  </si>
  <si>
    <t>728212186V</t>
  </si>
  <si>
    <t>Tvarovka SPIRO oblouk segmentový 90 st.  prům. 250  mm</t>
  </si>
  <si>
    <t>181842848</t>
  </si>
  <si>
    <t>728212190V</t>
  </si>
  <si>
    <t>Tvarovka SPIRO oblouk segmentový 45 st.  prům. 100  mm</t>
  </si>
  <si>
    <t>-257535968</t>
  </si>
  <si>
    <t>728212191V</t>
  </si>
  <si>
    <t>Tvarovka SPIRO oblouk segmentový 45 st.  prům. 125  mm</t>
  </si>
  <si>
    <t>-1537422073</t>
  </si>
  <si>
    <t>728212192V</t>
  </si>
  <si>
    <t>Tvarovka SPIRO oblouk segmentový 45 st.  prům. 150  mm</t>
  </si>
  <si>
    <t>1210351665</t>
  </si>
  <si>
    <t>728212193V</t>
  </si>
  <si>
    <t>Tvarovka SPIRO oblouk segmentový 45 st.  prům. 200  mm</t>
  </si>
  <si>
    <t>1325606886</t>
  </si>
  <si>
    <t>728212194V</t>
  </si>
  <si>
    <t>Tvarovka SPIRO oblouk segmentový 45 st.  prům. 250  mm, D+M</t>
  </si>
  <si>
    <t>1636680433</t>
  </si>
  <si>
    <t>131</t>
  </si>
  <si>
    <t>728212311V</t>
  </si>
  <si>
    <t>Tvarovka SPIRO odbočka jednostranná 90.st.  100/80, D+M</t>
  </si>
  <si>
    <t>-1131690978</t>
  </si>
  <si>
    <t>132</t>
  </si>
  <si>
    <t>728212312V</t>
  </si>
  <si>
    <t>Tvarovka SPIRO odbočka jednostranná 90.st.  100/100, D+M</t>
  </si>
  <si>
    <t>197109719</t>
  </si>
  <si>
    <t>728212313V</t>
  </si>
  <si>
    <t>Tvarovka SPIRO odbočka jednostranná 90.st.  200/100, D+M</t>
  </si>
  <si>
    <t>96686057</t>
  </si>
  <si>
    <t>728212314V</t>
  </si>
  <si>
    <t>Tvarovka SPIRO odbočka jednostranná 90.st.  250/100, D+M</t>
  </si>
  <si>
    <t>-2055155145</t>
  </si>
  <si>
    <t>728212315V</t>
  </si>
  <si>
    <t>Tvarovka SPIRO odbočka jednostranná 90.st.  200/150, D+M</t>
  </si>
  <si>
    <t>1643566522</t>
  </si>
  <si>
    <t>728212316V</t>
  </si>
  <si>
    <t>Tvarovka SPIRO odbočka jednostranná 90.st.  250/200, D+M</t>
  </si>
  <si>
    <t>-744018051</t>
  </si>
  <si>
    <t>728212317V</t>
  </si>
  <si>
    <t>Tvarovka SPIRO odbočka jednostranná 90.st.  250/250, D+M</t>
  </si>
  <si>
    <t>343741692</t>
  </si>
  <si>
    <t>728311111V</t>
  </si>
  <si>
    <t>Regulátor průtoku - bytové boxy  2xprům. 315mm, D+M</t>
  </si>
  <si>
    <t>1564249964</t>
  </si>
  <si>
    <t>728311112V</t>
  </si>
  <si>
    <t>Regulátor průtoku - bytové boxy  2xprům. 250 mm, D+M</t>
  </si>
  <si>
    <t>-784356242</t>
  </si>
  <si>
    <t>728311113V</t>
  </si>
  <si>
    <t>Regulátor průtoku - bytové boxy  2xprům. 200 mm, D+M</t>
  </si>
  <si>
    <t>-783918425</t>
  </si>
  <si>
    <t>728311114V</t>
  </si>
  <si>
    <t>Regulátor průtoku - bytové boxy  2xprům. 160 mm, D+M</t>
  </si>
  <si>
    <t>938678915</t>
  </si>
  <si>
    <t>728311311V</t>
  </si>
  <si>
    <t>Požární klapka - ovládání dle PBŘ mechanické  prům. 100 mm, D+M</t>
  </si>
  <si>
    <t>1262767924</t>
  </si>
  <si>
    <t>728311312V</t>
  </si>
  <si>
    <t>Požární klapka - ovládání dle PBŘ mechanické  prům. 150 mm, D+M</t>
  </si>
  <si>
    <t>1833296281</t>
  </si>
  <si>
    <t>728311313V</t>
  </si>
  <si>
    <t>Požární klapka - ovládání dle PBŘ mechanické  prům. 250 mm, D+M</t>
  </si>
  <si>
    <t>1829425957</t>
  </si>
  <si>
    <t>728311314V</t>
  </si>
  <si>
    <t>Požární klapka - ovládání dle PBŘ mechanické   250 x 400mm, D+M</t>
  </si>
  <si>
    <t>-428889492</t>
  </si>
  <si>
    <t>728311315V</t>
  </si>
  <si>
    <t>Požární klapka - ovládání dle PBŘ mechanické   355 x 560mm, D+M</t>
  </si>
  <si>
    <t>-1455854921</t>
  </si>
  <si>
    <t>728311316V</t>
  </si>
  <si>
    <t>Požární klapka - ovládání dle PBŘ mechanické   500 x 200mm, D+M</t>
  </si>
  <si>
    <t>879881596</t>
  </si>
  <si>
    <t>728311330V</t>
  </si>
  <si>
    <t>Regulační klapka ruční do čtyřhranného potrubí  140x560, D+M</t>
  </si>
  <si>
    <t>1626026713</t>
  </si>
  <si>
    <t>728311331V</t>
  </si>
  <si>
    <t>Regulační klapka ruční do čtyřhranného potrubí  200x350, D+M</t>
  </si>
  <si>
    <t>532929509</t>
  </si>
  <si>
    <t>728311332V</t>
  </si>
  <si>
    <t>Regulační klapka ruční do čtyřhranného potrubí  250x400, D+M</t>
  </si>
  <si>
    <t>-1455336136</t>
  </si>
  <si>
    <t>728311333V</t>
  </si>
  <si>
    <t>Regulační klapka ruční do čtyřhranného potrubí  355x400, D+M</t>
  </si>
  <si>
    <t>-79117862</t>
  </si>
  <si>
    <t>728311334V</t>
  </si>
  <si>
    <t>Regulační klapka ruční do čtyřhranného potrubí  400x500, D+M</t>
  </si>
  <si>
    <t>1238179642</t>
  </si>
  <si>
    <t>728311335V</t>
  </si>
  <si>
    <t>Regulační klapka ruční do kruhového  potrubí  pr. 280 mm, D+M</t>
  </si>
  <si>
    <t>-1492618777</t>
  </si>
  <si>
    <t>728311336V</t>
  </si>
  <si>
    <t>Regulační klapka ruční do kruhového  potrubí  pr. 250 mm, D+M</t>
  </si>
  <si>
    <t>-794236888</t>
  </si>
  <si>
    <t>728311337V</t>
  </si>
  <si>
    <t>Regulační klapka ruční do kruhového  potrubí  pr. 200 mm, D+M</t>
  </si>
  <si>
    <t>1477210010</t>
  </si>
  <si>
    <t>728311338V</t>
  </si>
  <si>
    <t>Regulační klapka ruční do kruhového  potrubí  pr. 80 mm, D+M</t>
  </si>
  <si>
    <t>821937736</t>
  </si>
  <si>
    <t>728312112V</t>
  </si>
  <si>
    <t>Tlumič hluku buňkový, 500x500, L=1000     D+M</t>
  </si>
  <si>
    <t>1899590951</t>
  </si>
  <si>
    <t>728312113V</t>
  </si>
  <si>
    <t>Tlumič hluku buňkový, 250x400, L=1000     D+M</t>
  </si>
  <si>
    <t>145704589</t>
  </si>
  <si>
    <t>728312114V</t>
  </si>
  <si>
    <t>Tlumič hluku buňkový, 300x400, L=1000     D+M</t>
  </si>
  <si>
    <t>554396055</t>
  </si>
  <si>
    <t>728312115V</t>
  </si>
  <si>
    <t>Tlumič hluku buňkový, 300x400, L=500     D+M</t>
  </si>
  <si>
    <t>593703016</t>
  </si>
  <si>
    <t>728312116V</t>
  </si>
  <si>
    <t>Tlumič hluku buňkový, 350x500, L=1000     D+M</t>
  </si>
  <si>
    <t>1158638962</t>
  </si>
  <si>
    <t>728312117V</t>
  </si>
  <si>
    <t>Tlumič hluku buňkový, 250x500, L=1000     D+M</t>
  </si>
  <si>
    <t>-1339731799</t>
  </si>
  <si>
    <t>163</t>
  </si>
  <si>
    <t>728312118V</t>
  </si>
  <si>
    <t>Tlumič hluku buňkový, 500x600, L=500     D+M</t>
  </si>
  <si>
    <t>1569798340</t>
  </si>
  <si>
    <t>728312120V</t>
  </si>
  <si>
    <t>Tlumič hluku buňkový, prům. 200, L=1000     D+M</t>
  </si>
  <si>
    <t>-1577875261</t>
  </si>
  <si>
    <t>728312121V</t>
  </si>
  <si>
    <t>Tlumič hluku buňkový, prům. 250, L=1000     D+M</t>
  </si>
  <si>
    <t>1817007077</t>
  </si>
  <si>
    <t>728312125V</t>
  </si>
  <si>
    <t>Společná tlumící komora 1000x500, L= 800mm</t>
  </si>
  <si>
    <t>-732546012</t>
  </si>
  <si>
    <t>728314111V</t>
  </si>
  <si>
    <t>Protidešťová žaluzie prům.200 (strojovna2.np) , plastové potrubé pr.200mm L=0,5m</t>
  </si>
  <si>
    <t>-283682470</t>
  </si>
  <si>
    <t>728314112V</t>
  </si>
  <si>
    <t>Podtlaková žaluzie 250x250 do vrat strojovny ve 2.np</t>
  </si>
  <si>
    <t>-1530375368</t>
  </si>
  <si>
    <t>728314113V</t>
  </si>
  <si>
    <t>Protidešťová žaluzie prům.100 (WC2.np) , plastové potrubé pr.100mm L=0,5m</t>
  </si>
  <si>
    <t>-1137110706</t>
  </si>
  <si>
    <t>728314115V</t>
  </si>
  <si>
    <t>Protidešťová žaluzie (strojovna 2.np) , kovová, 600x1100   D+M</t>
  </si>
  <si>
    <t>-761714203</t>
  </si>
  <si>
    <t>728314116V</t>
  </si>
  <si>
    <t>Protidešťová žaluzie (strojovna 2.np) , kovová, 500x1100   D+M</t>
  </si>
  <si>
    <t>-511284143</t>
  </si>
  <si>
    <t>728314117V</t>
  </si>
  <si>
    <t>Protidešťová žaluzie ( 1.np) , kovová, 600x600   D+M</t>
  </si>
  <si>
    <t>-1385858757</t>
  </si>
  <si>
    <t>728314118V</t>
  </si>
  <si>
    <t>Protidešťová žaluzie (strojovna 2.np) , kovová, 300x400   D+M</t>
  </si>
  <si>
    <t>1168589703</t>
  </si>
  <si>
    <t>728411111V</t>
  </si>
  <si>
    <t>Výustka komfortní dvouřadá s regulací, regulační klapkou a upevňovacím rámečkem(přívod-odvod), 100x500   D+M</t>
  </si>
  <si>
    <t>302531009</t>
  </si>
  <si>
    <t>728411112V</t>
  </si>
  <si>
    <t>Výustka komfortní dvouřadá s regulací, regulační klapkou a upevňovacím rámečkem(přívod-odvod), 100x400   D+M</t>
  </si>
  <si>
    <t>-544317651</t>
  </si>
  <si>
    <t>728411113V</t>
  </si>
  <si>
    <t>Výustka komfortní dvouřadá s regulací, regulační klapkou a upevňovacím rámečkem(přívod-odvod), 100x300   D+M</t>
  </si>
  <si>
    <t>620160197</t>
  </si>
  <si>
    <t>728411114V</t>
  </si>
  <si>
    <t>Výustka komfortní dvouřadá s regulací, regulační klapkou a upevňovacím rámečkem(přívod-odvod), 100x200   D+M</t>
  </si>
  <si>
    <t>-1425373465</t>
  </si>
  <si>
    <t>728411115V</t>
  </si>
  <si>
    <t>Výustka komfortní dvouřadá s regulací, regulační klapkou a upevňovacím rámečkem(přívod-odvod), 750x200   D+M</t>
  </si>
  <si>
    <t>-47812479</t>
  </si>
  <si>
    <t>728411116V</t>
  </si>
  <si>
    <t>Výustka komfortní dvouřadá s regulací, regulační klapkou do kruh.potrubí(přívod-odvod), 75x200   D+M</t>
  </si>
  <si>
    <t>-494423712</t>
  </si>
  <si>
    <t>728411117V</t>
  </si>
  <si>
    <t>Výustka komfortní dvouřadá s regulací, regulační klapkou do kruh.potrubí(přívod-odvod), 75x400   D+M</t>
  </si>
  <si>
    <t>-933400457</t>
  </si>
  <si>
    <t>728411118V</t>
  </si>
  <si>
    <t>Výustka komfortní dvouřadá s regulací, regulační klapkou do kruh.potrubí(přívod-odvod), 100x200   D+M</t>
  </si>
  <si>
    <t>-240218585</t>
  </si>
  <si>
    <t>728411119V</t>
  </si>
  <si>
    <t>Výustka komfortní dvouřadá s regulací, regulační klapkou do kruh.potrubí(přívod-odvod), 100x300   D+M</t>
  </si>
  <si>
    <t>-1628354791</t>
  </si>
  <si>
    <t>728411120V</t>
  </si>
  <si>
    <t>Výustka komfortní dvouřadá s regulací, regulační klapkou do kruh.potrubí(přívod-odvod), 100x600   D+M</t>
  </si>
  <si>
    <t>1311351948</t>
  </si>
  <si>
    <t>728411121V</t>
  </si>
  <si>
    <t>Výustka komfortní dvouřadá s regulací, regulační klapkou do kruh.potrubí(přívod-odvod), 100x700   D+M</t>
  </si>
  <si>
    <t>245408843</t>
  </si>
  <si>
    <t>728413521V</t>
  </si>
  <si>
    <t>Talířový ventil odvod/přívod s regulací a upevňovacím rámečkem  pr.80mm, D+M</t>
  </si>
  <si>
    <t>-22653471</t>
  </si>
  <si>
    <t>728413522V</t>
  </si>
  <si>
    <t>Talířový ventil odvod/přívod s regulací a upevňovacím rámečkem  pr.100mm, D+M</t>
  </si>
  <si>
    <t>951871232</t>
  </si>
  <si>
    <t>728414111V</t>
  </si>
  <si>
    <t>Příruba kruhová průměr 80mm, D+M</t>
  </si>
  <si>
    <t>-1440997143</t>
  </si>
  <si>
    <t>728414112V</t>
  </si>
  <si>
    <t>Příruba kruhová průměr 100 mm, D+M</t>
  </si>
  <si>
    <t>303098766</t>
  </si>
  <si>
    <t>728414113V</t>
  </si>
  <si>
    <t>Příruba kruhová průměr 125 mm, D+M</t>
  </si>
  <si>
    <t>1375911039</t>
  </si>
  <si>
    <t>728414114V</t>
  </si>
  <si>
    <t>Příruba kruhová průměr 150 mm, D+M</t>
  </si>
  <si>
    <t>1746682948</t>
  </si>
  <si>
    <t>728414115V</t>
  </si>
  <si>
    <t>Příruba kruhová průměr 200 mm, D+M</t>
  </si>
  <si>
    <t>425496402</t>
  </si>
  <si>
    <t>728414116V</t>
  </si>
  <si>
    <t>Příruba kruhová průměr 250 mm, D+M</t>
  </si>
  <si>
    <t>1820298450</t>
  </si>
  <si>
    <t>728414117V</t>
  </si>
  <si>
    <t>Příruba kruhová průměr 355 mm, D+M</t>
  </si>
  <si>
    <t>1800865363</t>
  </si>
  <si>
    <t>728414118V</t>
  </si>
  <si>
    <t>Příruba kruhová průměr 500 mm, D+M</t>
  </si>
  <si>
    <t>261200565</t>
  </si>
  <si>
    <t>195</t>
  </si>
  <si>
    <t>728611130V</t>
  </si>
  <si>
    <t>Odsávací axiální ventilátor na stěnu prům.200mm(pracovní bod 400m3/hod, , 100Pa) vč.spínače, dle teploty, konzoly, 230V,50Hz,71,2W,0,312A</t>
  </si>
  <si>
    <t>-427693384</t>
  </si>
  <si>
    <t>728611131V</t>
  </si>
  <si>
    <t>Odsávac nástěnný plastový ventilátorna stěnu prům.100mm(pracovní bod 800m3/hod, , 800Pa) vč.spínače, dle pohybu, 230V,50Hz,27W,42dBa, 2,2kgg</t>
  </si>
  <si>
    <t>373119273</t>
  </si>
  <si>
    <t>728611210V</t>
  </si>
  <si>
    <t>Plénum box  100x300  L= 300mm, D+M</t>
  </si>
  <si>
    <t>-1871431970</t>
  </si>
  <si>
    <t>728611211V</t>
  </si>
  <si>
    <t>Plénum box  100x400  L= 250mm, D+M</t>
  </si>
  <si>
    <t>2001159021</t>
  </si>
  <si>
    <t>728615212V</t>
  </si>
  <si>
    <t>Zařízení č.1.-VZT kompaktní větrací jednotka s rekuperací tepla , pracovní bod 3500m3/h,, ext.tlak 350Pa</t>
  </si>
  <si>
    <t>-1659627061</t>
  </si>
  <si>
    <t>728615216V</t>
  </si>
  <si>
    <t>Zařízení č.2.-VZT kompaktní větrací jednotka s rekuperací tepla , pracovní bod 2600m3/h,, ext.tlak 350Pa</t>
  </si>
  <si>
    <t>-1960790403</t>
  </si>
  <si>
    <t>728615220V</t>
  </si>
  <si>
    <t>Zařízení č.3.-VZT kompaktní větrací jednotka s rekuperací tepla , pracovní bod 400m3/h,, ext.tlak 350Pa</t>
  </si>
  <si>
    <t>699839425</t>
  </si>
  <si>
    <t>728615230V</t>
  </si>
  <si>
    <t>Zařízení č.4.-VZT kompaktní větrací jednotka s rekuperací tepla , pracovní bod 6300m3/h,, ext.tlak 250Pa</t>
  </si>
  <si>
    <t>-195874572</t>
  </si>
  <si>
    <t>728615235V</t>
  </si>
  <si>
    <t>Montáž větracích a rekuperačních jednotek, ext.tlak 250Pa</t>
  </si>
  <si>
    <t>1845630994</t>
  </si>
  <si>
    <t>728615236V</t>
  </si>
  <si>
    <t>Prokabelování jednotek se systémem MaR, ext.tlak 250Pa</t>
  </si>
  <si>
    <t>-1753645900</t>
  </si>
  <si>
    <t>728615240V</t>
  </si>
  <si>
    <t>Switch systému, ext.tlak 250Pa</t>
  </si>
  <si>
    <t>429274505</t>
  </si>
  <si>
    <t>728615241V</t>
  </si>
  <si>
    <t>Router systému větrání vč. naprogramování a nastavení, ext.tlak 250Pa</t>
  </si>
  <si>
    <t>-1017768715</t>
  </si>
  <si>
    <t>728615242V</t>
  </si>
  <si>
    <t>Zaregulování jednotky</t>
  </si>
  <si>
    <t>96844200</t>
  </si>
  <si>
    <t>208</t>
  </si>
  <si>
    <t>728615244V</t>
  </si>
  <si>
    <t>Zaregulování bytových boxů</t>
  </si>
  <si>
    <t>-1843908947</t>
  </si>
  <si>
    <t>728625101V</t>
  </si>
  <si>
    <t>Nerezový odsávací zákryt nad myčku s odtahem pr.150mm rozměr 1200x1100x465, D+M</t>
  </si>
  <si>
    <t>-1213141253</t>
  </si>
  <si>
    <t>728625102V</t>
  </si>
  <si>
    <t>Nerezový odsávací zákryt nad konvektomaty s odtahem pr.280mm rozměr 2100x1100x465, D+M</t>
  </si>
  <si>
    <t>-898475559</t>
  </si>
  <si>
    <t>728625103V</t>
  </si>
  <si>
    <t>Nerezový odsávací zákryt nad varné centrum s odtahem pr.500mm rozměr 3000x2100(2 odtahový, + tukový filtr 400x400-10   D+M</t>
  </si>
  <si>
    <t>1862063409</t>
  </si>
  <si>
    <t>728625105V</t>
  </si>
  <si>
    <t>Zapůjčení podpěr</t>
  </si>
  <si>
    <t>1097195351</t>
  </si>
  <si>
    <t>728625204V</t>
  </si>
  <si>
    <t>Požární izolace dle PBŤR</t>
  </si>
  <si>
    <t>-1815115390</t>
  </si>
  <si>
    <t>799728551V</t>
  </si>
  <si>
    <t>Montážní materiál , táhla, pomoc.ocel.konstrukce, spojovací a těsnící materiál</t>
  </si>
  <si>
    <t>2143392690</t>
  </si>
  <si>
    <t>799728552V</t>
  </si>
  <si>
    <t>Stavební výpomoc , průrazy, prostupy přez zeď, zapravení povrchu , odvoy suti</t>
  </si>
  <si>
    <t>-2098333586</t>
  </si>
  <si>
    <t>799728553V</t>
  </si>
  <si>
    <t>Seřízení množství vzduchu , uvedení do provozu , zaučení obsluhy</t>
  </si>
  <si>
    <t>-17573469</t>
  </si>
  <si>
    <t>799728554V</t>
  </si>
  <si>
    <t>Izolace tl.19mm s hliníkovám povrchem - izol. přívodního potrubí</t>
  </si>
  <si>
    <t>152144808</t>
  </si>
  <si>
    <t>799728555V</t>
  </si>
  <si>
    <t>Oplechování pozink potrubí ve venkovním prostoru - výfuk strojovna 2.np</t>
  </si>
  <si>
    <t>1530062551</t>
  </si>
  <si>
    <t>799728556V</t>
  </si>
  <si>
    <t>Práce ve výškách , lešení . Pronájem Leš.lehk.1/10m-25000,-Kč , M+DM -5000Kč,, dovoz odvoz -5000Kč</t>
  </si>
  <si>
    <t>1123741987</t>
  </si>
  <si>
    <t>799728557V</t>
  </si>
  <si>
    <t>Zížení montáže v prostoru strojovny a společné šachty</t>
  </si>
  <si>
    <t>-492650611</t>
  </si>
  <si>
    <t>799728558V</t>
  </si>
  <si>
    <t>Zkoušky , protokoly o zkoušká , revize</t>
  </si>
  <si>
    <t>-859340960</t>
  </si>
  <si>
    <t>05__6 - SO 04 - NOVÁ BUDOVA - CHLAZENÍ</t>
  </si>
  <si>
    <t>729 - KLimatizace - Chlazení</t>
  </si>
  <si>
    <t>729210112V</t>
  </si>
  <si>
    <t>Venkovní komp. kondenzační jednotka-multisplit o výkonu 11,2kW/Ch vč.odvodu kondenzátu, a upevňovacích konzol  D+M</t>
  </si>
  <si>
    <t>-1909754713</t>
  </si>
  <si>
    <t>729210221V</t>
  </si>
  <si>
    <t>Vnitřní nástěnná jednotka-chladící výkon 5,3kW, vč.připoj.armatury,ovládání, odvodu kondenzátu, ukotvení ke stěně , dálkové ovládání</t>
  </si>
  <si>
    <t>-1914003025</t>
  </si>
  <si>
    <t>729210450V</t>
  </si>
  <si>
    <t>Uvedení do provozu klimatizace , seřízen, seznámení uživatele s obsluhou</t>
  </si>
  <si>
    <t>896215875</t>
  </si>
  <si>
    <t>729210471V</t>
  </si>
  <si>
    <t>Kabeláž mezi jednotlivými jednotkami komunikační kabe 5x1,5 (60m) vč.příslušenství, D+M</t>
  </si>
  <si>
    <t>-404592669</t>
  </si>
  <si>
    <t>729520201V</t>
  </si>
  <si>
    <t>Propoj.Cu potrubí vč.izolace 6,35/12,7 mm ( kapalina/plyn)</t>
  </si>
  <si>
    <t>-1511077723</t>
  </si>
  <si>
    <t>729713101V</t>
  </si>
  <si>
    <t>Chladivo R410a, příp. určí přesný typ dodavatel dle zvoleného typu klimatizace</t>
  </si>
  <si>
    <t>-1945510544</t>
  </si>
  <si>
    <t>904      R01</t>
  </si>
  <si>
    <t>Hzs-zkousky v ramci montaz.praci, Komplexni vyzkouseni</t>
  </si>
  <si>
    <t>-88199921</t>
  </si>
  <si>
    <t>448234503</t>
  </si>
  <si>
    <t>799421116V</t>
  </si>
  <si>
    <t>Stavební výpomoci-průrazy,otvory,drážky pro potrubí,osazení konzol venkovní jednotky</t>
  </si>
  <si>
    <t>-1766734127</t>
  </si>
  <si>
    <t>05_7 - SO 04 - NOVÁ BUDOVA - MaR - ÚT</t>
  </si>
  <si>
    <t>M - Práce a dodávky M</t>
  </si>
  <si>
    <t xml:space="preserve">    M21 - Elektromontáže</t>
  </si>
  <si>
    <t>210090111V</t>
  </si>
  <si>
    <t>Řídící jednotka kotlů</t>
  </si>
  <si>
    <t>123044935</t>
  </si>
  <si>
    <t>210090112V</t>
  </si>
  <si>
    <t>Kskádový modul kotlů</t>
  </si>
  <si>
    <t>-2142110908</t>
  </si>
  <si>
    <t>210090113V</t>
  </si>
  <si>
    <t>Modul 2 směšovacích okruhů ÚT</t>
  </si>
  <si>
    <t>1858303208</t>
  </si>
  <si>
    <t>210090114V</t>
  </si>
  <si>
    <t>Modul 1 okruhu ÚT a přípravy TUV</t>
  </si>
  <si>
    <t>433683995</t>
  </si>
  <si>
    <t>210090115V</t>
  </si>
  <si>
    <t>Venkovní čidlo teploty</t>
  </si>
  <si>
    <t>-934577651</t>
  </si>
  <si>
    <t>210090116V</t>
  </si>
  <si>
    <t>Čidlo teploty anuloidu</t>
  </si>
  <si>
    <t>-1056144248</t>
  </si>
  <si>
    <t>210090117V</t>
  </si>
  <si>
    <t>Čidlo teploty vody</t>
  </si>
  <si>
    <t>2033053632</t>
  </si>
  <si>
    <t>210090118V</t>
  </si>
  <si>
    <t>Čidlo teploty TUV</t>
  </si>
  <si>
    <t>1204074431</t>
  </si>
  <si>
    <t>210095101V</t>
  </si>
  <si>
    <t>Kompletní rozvaděč MaR plastový nástěnný, vel.min.24M,dle PD, jističe, relé nebo stykače, s přepínači AUT-0-RUČ</t>
  </si>
  <si>
    <t>436431507</t>
  </si>
  <si>
    <t>210105242V</t>
  </si>
  <si>
    <t>PVC trubka ohenmá 16mm</t>
  </si>
  <si>
    <t>-2013852728</t>
  </si>
  <si>
    <t>210105243V</t>
  </si>
  <si>
    <t>PVC trubka ohebná 13,5mm</t>
  </si>
  <si>
    <t>-2134801567</t>
  </si>
  <si>
    <t>210105251V</t>
  </si>
  <si>
    <t>Kabelová lišta vkládací LV 24x20</t>
  </si>
  <si>
    <t>-1666936731</t>
  </si>
  <si>
    <t>210105252V</t>
  </si>
  <si>
    <t>Kbebolá lišta vkládací LV 24x20</t>
  </si>
  <si>
    <t>1592314240</t>
  </si>
  <si>
    <t>210106231V</t>
  </si>
  <si>
    <t>Krabice instalační</t>
  </si>
  <si>
    <t>-175125474</t>
  </si>
  <si>
    <t>210810031V</t>
  </si>
  <si>
    <t>Kabel CYKY-J3x1,5</t>
  </si>
  <si>
    <t>-2076503615</t>
  </si>
  <si>
    <t>210810032V</t>
  </si>
  <si>
    <t>Kabel CYKY-J 3x2,5</t>
  </si>
  <si>
    <t>1841483504</t>
  </si>
  <si>
    <t>210810035V</t>
  </si>
  <si>
    <t>Kabel CYSY-J 5x1</t>
  </si>
  <si>
    <t>541363034</t>
  </si>
  <si>
    <t>210810037V</t>
  </si>
  <si>
    <t>Kabel JYSTY 2x0,8</t>
  </si>
  <si>
    <t>1763572863</t>
  </si>
  <si>
    <t>210956111V</t>
  </si>
  <si>
    <t>Spojovací materiál</t>
  </si>
  <si>
    <t>478562046</t>
  </si>
  <si>
    <t>210956112V</t>
  </si>
  <si>
    <t xml:space="preserve">Režijní materiál </t>
  </si>
  <si>
    <t>-2016527989</t>
  </si>
  <si>
    <t>210970111V</t>
  </si>
  <si>
    <t>Montáž instalačního materiálu</t>
  </si>
  <si>
    <t>-1339885599</t>
  </si>
  <si>
    <t>210970112V</t>
  </si>
  <si>
    <t>Revize elektro</t>
  </si>
  <si>
    <t>-35601055</t>
  </si>
  <si>
    <t>210970113V</t>
  </si>
  <si>
    <t>Montáž MaR , oživení,</t>
  </si>
  <si>
    <t>-1261214015</t>
  </si>
  <si>
    <t>210970114V</t>
  </si>
  <si>
    <t>Zkušební provoz</t>
  </si>
  <si>
    <t>-784955595</t>
  </si>
  <si>
    <t>05_8 - SO 04 - NOVÁ BUDOVA - MaR - VZT</t>
  </si>
  <si>
    <t>1463919317</t>
  </si>
  <si>
    <t>-764317544</t>
  </si>
  <si>
    <t>999499754</t>
  </si>
  <si>
    <t>210810005V</t>
  </si>
  <si>
    <t>Kabel SYKFY 2x2x0,5</t>
  </si>
  <si>
    <t>2093780759</t>
  </si>
  <si>
    <t>210810007V</t>
  </si>
  <si>
    <t>Kabel UTP5</t>
  </si>
  <si>
    <t>-831700709</t>
  </si>
  <si>
    <t>210811101V</t>
  </si>
  <si>
    <t>Ukončení kabelů - konktory</t>
  </si>
  <si>
    <t>2065701957</t>
  </si>
  <si>
    <t>1937026384</t>
  </si>
  <si>
    <t xml:space="preserve">Režijní materiál  </t>
  </si>
  <si>
    <t>-1692670859</t>
  </si>
  <si>
    <t>2127428095</t>
  </si>
  <si>
    <t>1747752912</t>
  </si>
  <si>
    <t>-427625656</t>
  </si>
  <si>
    <t>-1051226514</t>
  </si>
  <si>
    <t>05_9 - SO 04 - NOVÁ BUDOVA - ELEKTROINSTALACE</t>
  </si>
  <si>
    <t xml:space="preserve">    D10 - Uzemňovací materiál</t>
  </si>
  <si>
    <t xml:space="preserve">    D11 - Jímací vedení a svody</t>
  </si>
  <si>
    <t xml:space="preserve">    D2 - Kabelové soubory</t>
  </si>
  <si>
    <t xml:space="preserve">    D5 - Instalační materiál</t>
  </si>
  <si>
    <t xml:space="preserve">    D6 - Svítidla včetně zdrojů</t>
  </si>
  <si>
    <t xml:space="preserve">    D7 - Rozvaděč RE</t>
  </si>
  <si>
    <t xml:space="preserve">    D8 - Rozvaděč RH</t>
  </si>
  <si>
    <t xml:space="preserve">    D9 - Rozvaděč RP01</t>
  </si>
  <si>
    <t xml:space="preserve">    D9.1 - Rozvaděč RP11</t>
  </si>
  <si>
    <t xml:space="preserve">    D9.2 - Rozvaděč RP12</t>
  </si>
  <si>
    <t xml:space="preserve">    D9.3 - Rozvaděč RP22</t>
  </si>
  <si>
    <t xml:space="preserve">    D991 - Jiné práce</t>
  </si>
  <si>
    <t xml:space="preserve">    D992 - Ostatní</t>
  </si>
  <si>
    <t>TR.OHEB.MONOF.1420</t>
  </si>
  <si>
    <t>-2145753385</t>
  </si>
  <si>
    <t>Žlab Merkur 2 300x50 včetně příslušenství, kotvících prvků a a přepážky</t>
  </si>
  <si>
    <t>1849227254</t>
  </si>
  <si>
    <t>TR.OHEB.MONOF.1425</t>
  </si>
  <si>
    <t>1337675823</t>
  </si>
  <si>
    <t>Pol3</t>
  </si>
  <si>
    <t>TR.OHEB.MONOF.1432</t>
  </si>
  <si>
    <t>-1738361756</t>
  </si>
  <si>
    <t>TR.OHEB.MONOF.1450</t>
  </si>
  <si>
    <t>1314279825</t>
  </si>
  <si>
    <t>Krabice KP68</t>
  </si>
  <si>
    <t>-146039753</t>
  </si>
  <si>
    <t>Krabice KPR68</t>
  </si>
  <si>
    <t>1974415365</t>
  </si>
  <si>
    <t>KR. do zateplené fasády KEZ</t>
  </si>
  <si>
    <t>-182733993</t>
  </si>
  <si>
    <t>Pol8</t>
  </si>
  <si>
    <t>Žlab Merkur 2 100x50 včetně příslušenství, kotvících prvků a přepážky</t>
  </si>
  <si>
    <t>762875944</t>
  </si>
  <si>
    <t>Žlab Merkur 2 200x50 včetně příslušenství, kotvících prvků a a přepážky</t>
  </si>
  <si>
    <t>-2000282998</t>
  </si>
  <si>
    <t>Pol106</t>
  </si>
  <si>
    <t>"10" - 2k7 840 Interiérové přisazené LED svítidlo, opálový difuzor (2352 lm; 25.0 W; 55xLED)</t>
  </si>
  <si>
    <t>1723221026</t>
  </si>
  <si>
    <t>Pol125</t>
  </si>
  <si>
    <t>LVN-125B-3</t>
  </si>
  <si>
    <t>-931774347</t>
  </si>
  <si>
    <t>Pol47</t>
  </si>
  <si>
    <t>drát FeZn o10mm</t>
  </si>
  <si>
    <t>1965254360</t>
  </si>
  <si>
    <t>Pol48</t>
  </si>
  <si>
    <t>drát nerez V4A o10mm</t>
  </si>
  <si>
    <t>-1988903932</t>
  </si>
  <si>
    <t>Pol49</t>
  </si>
  <si>
    <t>Pásek FeZn 30x4</t>
  </si>
  <si>
    <t>-729004215</t>
  </si>
  <si>
    <t>Pol50</t>
  </si>
  <si>
    <t>Držák pásky FeZn</t>
  </si>
  <si>
    <t>-686174056</t>
  </si>
  <si>
    <t>Pol51</t>
  </si>
  <si>
    <t>svorka páska-páska FeZn (SR 2b +1)</t>
  </si>
  <si>
    <t>-1398528855</t>
  </si>
  <si>
    <t>Pol52</t>
  </si>
  <si>
    <t>svorka páska-drát FeZn (SR 3b E)</t>
  </si>
  <si>
    <t>-236913346</t>
  </si>
  <si>
    <t>Pol53</t>
  </si>
  <si>
    <t>svorka drát-drát nerez</t>
  </si>
  <si>
    <t>57999763</t>
  </si>
  <si>
    <t>Pol54</t>
  </si>
  <si>
    <t>SKT svorka třmenová páska-páska-drát</t>
  </si>
  <si>
    <t>744445836</t>
  </si>
  <si>
    <t>Pol55</t>
  </si>
  <si>
    <t>Svorka DEHclip</t>
  </si>
  <si>
    <t>-1607014556</t>
  </si>
  <si>
    <t>Pol56</t>
  </si>
  <si>
    <t>svar uzemnění (do plochy 50x50mm)</t>
  </si>
  <si>
    <t>991165530</t>
  </si>
  <si>
    <t>Pol146</t>
  </si>
  <si>
    <t>SPD DEHN DG M TNS 275</t>
  </si>
  <si>
    <t>-1991961217</t>
  </si>
  <si>
    <t>Pol58</t>
  </si>
  <si>
    <t>Vodič AlMgSiO8mm</t>
  </si>
  <si>
    <t>-285078471</t>
  </si>
  <si>
    <t>Pol59</t>
  </si>
  <si>
    <t>Bet. podpěra FB vedení na pl. střechy</t>
  </si>
  <si>
    <t>1478235921</t>
  </si>
  <si>
    <t>Pol60</t>
  </si>
  <si>
    <t>Svorka MV Al (křížová)</t>
  </si>
  <si>
    <t>1397670699</t>
  </si>
  <si>
    <t>Pol62</t>
  </si>
  <si>
    <t>Provedení elektrorevize, vyprac. reviz. zprávy</t>
  </si>
  <si>
    <t>300441538</t>
  </si>
  <si>
    <t>CYKY-O 2x1,5</t>
  </si>
  <si>
    <t>-390415827</t>
  </si>
  <si>
    <t>CYKY-J 3x1,5</t>
  </si>
  <si>
    <t>517608296</t>
  </si>
  <si>
    <t>1408693178</t>
  </si>
  <si>
    <t>CYKY-J 5x1,5</t>
  </si>
  <si>
    <t>1318139969</t>
  </si>
  <si>
    <t>CYKY-J 7x1,5</t>
  </si>
  <si>
    <t>539798154</t>
  </si>
  <si>
    <t>1789681517</t>
  </si>
  <si>
    <t>CYKY-J 5x2,5</t>
  </si>
  <si>
    <t>1501811749</t>
  </si>
  <si>
    <t>CYKY-J 3x6</t>
  </si>
  <si>
    <t>541609315</t>
  </si>
  <si>
    <t>CYKY-J 5x4</t>
  </si>
  <si>
    <t>-1470145772</t>
  </si>
  <si>
    <t>CYKY-J 5x6</t>
  </si>
  <si>
    <t>-1867246569</t>
  </si>
  <si>
    <t>6438761</t>
  </si>
  <si>
    <t>-1074923811</t>
  </si>
  <si>
    <t>Pol23</t>
  </si>
  <si>
    <t>1-CYKY-J 5x25</t>
  </si>
  <si>
    <t>665047174</t>
  </si>
  <si>
    <t>Pol24</t>
  </si>
  <si>
    <t>H07RN-F 5Gx2,5 (pro poddajné přívody)</t>
  </si>
  <si>
    <t>-252903110</t>
  </si>
  <si>
    <t>Pol25</t>
  </si>
  <si>
    <t>H07RN-F 5Gx4 (pro poddajné přívody)</t>
  </si>
  <si>
    <t>-1357368653</t>
  </si>
  <si>
    <t>Pol26</t>
  </si>
  <si>
    <t>H07RN-F 5Gx6 (pro poddajné přívody)</t>
  </si>
  <si>
    <t>-1997260776</t>
  </si>
  <si>
    <t>Pol27</t>
  </si>
  <si>
    <t>H07RN-F 5Gx16 (pro poddajné přívody)</t>
  </si>
  <si>
    <t>1160585645</t>
  </si>
  <si>
    <t>Pol28</t>
  </si>
  <si>
    <t>H07RN-F 5Gx25 (pro poddajné přívody)</t>
  </si>
  <si>
    <t>2115700052</t>
  </si>
  <si>
    <t>Pol29</t>
  </si>
  <si>
    <t>PRAFlaDur-O 2x1,5 P30R</t>
  </si>
  <si>
    <t>-804367188</t>
  </si>
  <si>
    <t>Pol30</t>
  </si>
  <si>
    <t>CYSY 3x1,5 HO5VV-F</t>
  </si>
  <si>
    <t>-585344017</t>
  </si>
  <si>
    <t>Pol31</t>
  </si>
  <si>
    <t>H07V-U 2,5</t>
  </si>
  <si>
    <t>1295240070</t>
  </si>
  <si>
    <t>Pol32</t>
  </si>
  <si>
    <t>H07V-U 4</t>
  </si>
  <si>
    <t>530099391</t>
  </si>
  <si>
    <t>Pol33</t>
  </si>
  <si>
    <t>H07V-U 6</t>
  </si>
  <si>
    <t>-229620092</t>
  </si>
  <si>
    <t>Pol34</t>
  </si>
  <si>
    <t>H07V-K 6</t>
  </si>
  <si>
    <t>619092704</t>
  </si>
  <si>
    <t>Pol35</t>
  </si>
  <si>
    <t>H07V-K 16</t>
  </si>
  <si>
    <t>-947689597</t>
  </si>
  <si>
    <t>Pol36</t>
  </si>
  <si>
    <t>H07V-K 35</t>
  </si>
  <si>
    <t>-113140506</t>
  </si>
  <si>
    <t>Pol37</t>
  </si>
  <si>
    <t>H07V-K 50</t>
  </si>
  <si>
    <t>-165956711</t>
  </si>
  <si>
    <t>Pol38</t>
  </si>
  <si>
    <t>Kabelová příchytka plastová DKS 3-13</t>
  </si>
  <si>
    <t>-21882528</t>
  </si>
  <si>
    <t>Pol39</t>
  </si>
  <si>
    <t>Sběrný kabelový držák KSH 15</t>
  </si>
  <si>
    <t>-1597759554</t>
  </si>
  <si>
    <t>Pol63</t>
  </si>
  <si>
    <t>Zásuvka 400V/16A 5P nástěnná</t>
  </si>
  <si>
    <t>1745975183</t>
  </si>
  <si>
    <t>Pol64</t>
  </si>
  <si>
    <t>Spínač vačkový nástěnný 400V/25A min. IP44</t>
  </si>
  <si>
    <t>368895143</t>
  </si>
  <si>
    <t>Pol65</t>
  </si>
  <si>
    <t>Spínač vačkový nástěnný 400V/63A min. IP44</t>
  </si>
  <si>
    <t>1927466935</t>
  </si>
  <si>
    <t>Pol66</t>
  </si>
  <si>
    <t>Zasuvka bílá 2P+T bezšroubová s clonkami</t>
  </si>
  <si>
    <t>921882381</t>
  </si>
  <si>
    <t>Pol67</t>
  </si>
  <si>
    <t>Zas. bílá 2P+T bezšr., 3st.SPD optická,</t>
  </si>
  <si>
    <t>-1518000609</t>
  </si>
  <si>
    <t>Pol68</t>
  </si>
  <si>
    <t>Zas. bílá 2P+T bezšr., IP44 s víčkem, komplet.</t>
  </si>
  <si>
    <t>1353681343</t>
  </si>
  <si>
    <t>Pol69</t>
  </si>
  <si>
    <t>Tlačítko  ř.1/0So</t>
  </si>
  <si>
    <t>1006040441</t>
  </si>
  <si>
    <t>Pol70</t>
  </si>
  <si>
    <t>Spínač ř.1</t>
  </si>
  <si>
    <t>1324975292</t>
  </si>
  <si>
    <t>Pol71</t>
  </si>
  <si>
    <t>Spínač ř.5</t>
  </si>
  <si>
    <t>1841799201</t>
  </si>
  <si>
    <t>Pol72</t>
  </si>
  <si>
    <t>Přepínač ř.6</t>
  </si>
  <si>
    <t>1605509107</t>
  </si>
  <si>
    <t>Pol73</t>
  </si>
  <si>
    <t>Přepínač ř.6+6</t>
  </si>
  <si>
    <t>2063334051</t>
  </si>
  <si>
    <t>Pol74</t>
  </si>
  <si>
    <t>Přepínač ř.7</t>
  </si>
  <si>
    <t>-776386825</t>
  </si>
  <si>
    <t>Pol75</t>
  </si>
  <si>
    <t>Žaluziový spínač</t>
  </si>
  <si>
    <t>-1611299671</t>
  </si>
  <si>
    <t>Pol76</t>
  </si>
  <si>
    <t>Kryt žaluziového spínače</t>
  </si>
  <si>
    <t>-996097160</t>
  </si>
  <si>
    <t>Pol77</t>
  </si>
  <si>
    <t>Klapka jednoduchá bílá</t>
  </si>
  <si>
    <t>-1243623872</t>
  </si>
  <si>
    <t>Pol78</t>
  </si>
  <si>
    <t>Kryt spínače kolébkového  s čirým průzorem</t>
  </si>
  <si>
    <t>1089577624</t>
  </si>
  <si>
    <t>Pol79</t>
  </si>
  <si>
    <t>Klapka dělená bílá</t>
  </si>
  <si>
    <t>-40852857</t>
  </si>
  <si>
    <t>Pol80</t>
  </si>
  <si>
    <t>Přepínač ř.1 IP44 bílý  kompletní</t>
  </si>
  <si>
    <t>-1407471335</t>
  </si>
  <si>
    <t>Pol81</t>
  </si>
  <si>
    <t>Přepínač ř.6 IP44 bílý  kompletní</t>
  </si>
  <si>
    <t>1907181441</t>
  </si>
  <si>
    <t>Pol82</t>
  </si>
  <si>
    <t>Spínač 1/0 IP44 bílý  kompletní</t>
  </si>
  <si>
    <t>-1728141578</t>
  </si>
  <si>
    <t>Pol83</t>
  </si>
  <si>
    <t>1_rameček bílý</t>
  </si>
  <si>
    <t>2107297390</t>
  </si>
  <si>
    <t>Pol84</t>
  </si>
  <si>
    <t>2_rameček bílý</t>
  </si>
  <si>
    <t>-1952006613</t>
  </si>
  <si>
    <t>Pol85</t>
  </si>
  <si>
    <t>3_rameček bílý</t>
  </si>
  <si>
    <t>956890317</t>
  </si>
  <si>
    <t>Pol86</t>
  </si>
  <si>
    <t>4_rameček bílý</t>
  </si>
  <si>
    <t>-1227267335</t>
  </si>
  <si>
    <t>Pol87</t>
  </si>
  <si>
    <t>5_rameček bílý</t>
  </si>
  <si>
    <t>1397117937</t>
  </si>
  <si>
    <t>Pol88</t>
  </si>
  <si>
    <t>Ekvipotenciální přípojnice R15/C</t>
  </si>
  <si>
    <t>124730556</t>
  </si>
  <si>
    <t>Pol89</t>
  </si>
  <si>
    <t>Ekvipotenciální přípojnice v krabici KO125E/EQ1</t>
  </si>
  <si>
    <t>-1550921454</t>
  </si>
  <si>
    <t>Pol90</t>
  </si>
  <si>
    <t>Svorka na potrubí typ Bernard</t>
  </si>
  <si>
    <t>-387664599</t>
  </si>
  <si>
    <t>Pol91</t>
  </si>
  <si>
    <t>Zdroj ZAC1/50 (zdroj ro automatické pisoáry upřesnit dle zvolené sanity)</t>
  </si>
  <si>
    <t>-1222850431</t>
  </si>
  <si>
    <t>Pol92</t>
  </si>
  <si>
    <t>požární tlačítko GW 42-201</t>
  </si>
  <si>
    <t>1830817827</t>
  </si>
  <si>
    <t>Pol93</t>
  </si>
  <si>
    <t>krabice pod omítku GW 24203</t>
  </si>
  <si>
    <t>-1306349638</t>
  </si>
  <si>
    <t>Pol94</t>
  </si>
  <si>
    <t>Přidružený materiál</t>
  </si>
  <si>
    <t>-1897517059</t>
  </si>
  <si>
    <t>Pol100</t>
  </si>
  <si>
    <t>"5" -120 4k6 840 Průmyslové LED svítidlo, saténový difuzor (4270 lm; 36.0 W; 128xLED)</t>
  </si>
  <si>
    <t>1194111296</t>
  </si>
  <si>
    <t>Pol101</t>
  </si>
  <si>
    <t>"6" - 120 5k8 840 Průmyslové LED svítidlo, saténový difuzor (5384 lm; 48.0 W; 128xLED)</t>
  </si>
  <si>
    <t>1230165524</t>
  </si>
  <si>
    <t>Pol102</t>
  </si>
  <si>
    <t>"7+NZ" -120 4k6 840 Liniové přisazené LED svítidlo, opálový difuzor + bateriový nouzový zdroj 60 minut (2894 lm; 36.0 W; 128xLED)</t>
  </si>
  <si>
    <t>-1350719996</t>
  </si>
  <si>
    <t>Pol103</t>
  </si>
  <si>
    <t>"7" -120 4k6 840 Liniové přisazené LED svítidlo, opálový difuzor (2894 lm; 36.0 W; 128xLED)</t>
  </si>
  <si>
    <t>553820713</t>
  </si>
  <si>
    <t>Pol104</t>
  </si>
  <si>
    <t>"8" - 120 5k8 840 Liniové přisazené LED svítidlo, opálový difuzor (3649 lm; 48.0 W; 128xLED)</t>
  </si>
  <si>
    <t>820473351</t>
  </si>
  <si>
    <t>Pol105</t>
  </si>
  <si>
    <t>"9" - 90 1k8 840 Liniové přisazené LED svítidlo (1511 lm; 14.0 W; 48xLED)</t>
  </si>
  <si>
    <t>-488375749</t>
  </si>
  <si>
    <t>Pol107</t>
  </si>
  <si>
    <t>"11" - S(L)305.1x29W, COB-25W, refl.10°, 4000K/80+ (2732 lm; 29.0 W; 1xCOB 25W/4000K/80+)</t>
  </si>
  <si>
    <t>-644492911</t>
  </si>
  <si>
    <t>Pol108</t>
  </si>
  <si>
    <t>"12" - S606.1x40W (LEDplate 36W), opal acryl (4551 lm; 40.0 W; 1xLED plate 36W/840)</t>
  </si>
  <si>
    <t>2044941236</t>
  </si>
  <si>
    <t>Pol109</t>
  </si>
  <si>
    <t>"13" - S609.1x160W (LEDplate 148W), opal acryl (18972 lm; 160.0 W; 4xLED plate 37W/840)</t>
  </si>
  <si>
    <t>-1786574964</t>
  </si>
  <si>
    <t>Pol110</t>
  </si>
  <si>
    <t>"14" -V718.1x29W, COB-25W, refl.10°, 4000K/80+ (2732 lm; 29.0 W; 1xCOB 25W/4000K/80)</t>
  </si>
  <si>
    <t>789028359</t>
  </si>
  <si>
    <t>Pol111</t>
  </si>
  <si>
    <t>"15" - exteriérové LED svítidlo zapustné dle architektonického návrhu</t>
  </si>
  <si>
    <t>140119161</t>
  </si>
  <si>
    <t>Pol112</t>
  </si>
  <si>
    <t>"16" - exteriérové LED svítidlo nástěnné dle architektonického návrhu</t>
  </si>
  <si>
    <t>-216318399</t>
  </si>
  <si>
    <t>Pol113</t>
  </si>
  <si>
    <t>Přidružený materiál (svorky apod.)</t>
  </si>
  <si>
    <t>1720695498</t>
  </si>
  <si>
    <t>Pol96</t>
  </si>
  <si>
    <t>"1" - 150 7k1 840 Průmyslové LED svítidlo, saténový difuzor (6591 lm; 59.0 W; 160xLED)</t>
  </si>
  <si>
    <t>-1579484966</t>
  </si>
  <si>
    <t>Pol97</t>
  </si>
  <si>
    <t>"2" - 150 7k1 840 Liniové přisazené LED svítidlo, opálový difuzor (4467 lm; 59.0 W; 160xLED)</t>
  </si>
  <si>
    <t>-1033214506</t>
  </si>
  <si>
    <t>Pol98</t>
  </si>
  <si>
    <t>"3" -  SBL L KN (3402 lm; 39.0 W; 1xLED)</t>
  </si>
  <si>
    <t>-1668106044</t>
  </si>
  <si>
    <t>Pol99</t>
  </si>
  <si>
    <t>"4" - 2k0 840 Interiérové vestavné svítidlo, opálový difuzor (1542 lm; 16.0 W; 30xLED)</t>
  </si>
  <si>
    <t>311506398</t>
  </si>
  <si>
    <t>Pol114</t>
  </si>
  <si>
    <t>Prázdná skříň bez vybavení s pilířem ER2/NK-7-C</t>
  </si>
  <si>
    <t>-600465247</t>
  </si>
  <si>
    <t>Pol115</t>
  </si>
  <si>
    <t>LTN-32B-3</t>
  </si>
  <si>
    <t>-1928795147</t>
  </si>
  <si>
    <t>Pol116</t>
  </si>
  <si>
    <t>-14907238</t>
  </si>
  <si>
    <t>Pol117</t>
  </si>
  <si>
    <t>Řadová svorka šedá, 16mm2</t>
  </si>
  <si>
    <t>-2045427243</t>
  </si>
  <si>
    <t>Pol118</t>
  </si>
  <si>
    <t>Řadová svorka šedá, 95mm2</t>
  </si>
  <si>
    <t>-1296258322</t>
  </si>
  <si>
    <t>Pol119</t>
  </si>
  <si>
    <t>-2061275009</t>
  </si>
  <si>
    <t>-1872109979</t>
  </si>
  <si>
    <t>-752687932</t>
  </si>
  <si>
    <t>646207497</t>
  </si>
  <si>
    <t>Pol121</t>
  </si>
  <si>
    <t>Rozvaděč DistriBox QA55-200804 s příslušenstvím</t>
  </si>
  <si>
    <t>1548694076</t>
  </si>
  <si>
    <t>Pol122</t>
  </si>
  <si>
    <t>SPD DEHNventil DV M TNC</t>
  </si>
  <si>
    <t>-1133944746</t>
  </si>
  <si>
    <t>Pol123</t>
  </si>
  <si>
    <t>Odpínač BC160NT305-160V</t>
  </si>
  <si>
    <t>-1694164121</t>
  </si>
  <si>
    <t>Pol124</t>
  </si>
  <si>
    <t>SV-BC-X230</t>
  </si>
  <si>
    <t>-1147969829</t>
  </si>
  <si>
    <t>Pol126</t>
  </si>
  <si>
    <t>LTE-4B-1</t>
  </si>
  <si>
    <t>1186937730</t>
  </si>
  <si>
    <t>Pol127</t>
  </si>
  <si>
    <t>-2140904005</t>
  </si>
  <si>
    <t>Pol128</t>
  </si>
  <si>
    <t>LTE-10B-1</t>
  </si>
  <si>
    <t>-307595020</t>
  </si>
  <si>
    <t>Pol129</t>
  </si>
  <si>
    <t>-794963906</t>
  </si>
  <si>
    <t>Pol130</t>
  </si>
  <si>
    <t>LTE-10C-1</t>
  </si>
  <si>
    <t>-82181808</t>
  </si>
  <si>
    <t>Pol131</t>
  </si>
  <si>
    <t>LTE-13C-1</t>
  </si>
  <si>
    <t>864523322</t>
  </si>
  <si>
    <t>Pol132</t>
  </si>
  <si>
    <t>LTN-10B-1</t>
  </si>
  <si>
    <t>1495052371</t>
  </si>
  <si>
    <t>Pol133</t>
  </si>
  <si>
    <t>LTN-40B-3</t>
  </si>
  <si>
    <t>-1194548692</t>
  </si>
  <si>
    <t>Pol134</t>
  </si>
  <si>
    <t>LTN-10C-3</t>
  </si>
  <si>
    <t>862664981</t>
  </si>
  <si>
    <t>Pol135</t>
  </si>
  <si>
    <t>Proudový chránič LFE-40-4-030AC</t>
  </si>
  <si>
    <t>-1384647402</t>
  </si>
  <si>
    <t>Pol136</t>
  </si>
  <si>
    <t>Instalační stykač RSI-40-40-A230</t>
  </si>
  <si>
    <t>2071721755</t>
  </si>
  <si>
    <t>Pol137</t>
  </si>
  <si>
    <t>Impulsní relé MIG-20-10-A230</t>
  </si>
  <si>
    <t>723626372</t>
  </si>
  <si>
    <t>Pol138</t>
  </si>
  <si>
    <t>Spínací hodiny MAA-D16-001-A230</t>
  </si>
  <si>
    <t>991749709</t>
  </si>
  <si>
    <t>Pol139</t>
  </si>
  <si>
    <t>Zdroj ZAC1/36L (typ dopřesnit dle instalované sanity)</t>
  </si>
  <si>
    <t>426814948</t>
  </si>
  <si>
    <t>Pol140</t>
  </si>
  <si>
    <t>Elektroměr 3-fázový 230V/60A - DTS 353-L 60A</t>
  </si>
  <si>
    <t>1920565610</t>
  </si>
  <si>
    <t>Pol141</t>
  </si>
  <si>
    <t>Řadová svorka šedá, 4mm2</t>
  </si>
  <si>
    <t>-1473624462</t>
  </si>
  <si>
    <t>Pol142</t>
  </si>
  <si>
    <t>Řadová svorka šedá, 10mm2</t>
  </si>
  <si>
    <t>-1807006552</t>
  </si>
  <si>
    <t>Pol143</t>
  </si>
  <si>
    <t>-1017078310</t>
  </si>
  <si>
    <t>1422421731</t>
  </si>
  <si>
    <t>-131065430</t>
  </si>
  <si>
    <t>-1520039971</t>
  </si>
  <si>
    <t>-975404576</t>
  </si>
  <si>
    <t>1529909212</t>
  </si>
  <si>
    <t>-1884339430</t>
  </si>
  <si>
    <t>1635385186</t>
  </si>
  <si>
    <t>-1746285890</t>
  </si>
  <si>
    <t>1002207420</t>
  </si>
  <si>
    <t>Pol144</t>
  </si>
  <si>
    <t>Tlačítko CENTRAL STOP na dveře rozvaděče</t>
  </si>
  <si>
    <t>504892191</t>
  </si>
  <si>
    <t>Pol145</t>
  </si>
  <si>
    <t>Rozvodnice zápustná RZB-Z-5S165</t>
  </si>
  <si>
    <t>-568210526</t>
  </si>
  <si>
    <t>Pol147</t>
  </si>
  <si>
    <t>LTN-4B-1</t>
  </si>
  <si>
    <t>-1125635517</t>
  </si>
  <si>
    <t>Pol148</t>
  </si>
  <si>
    <t>LTN-6B-1</t>
  </si>
  <si>
    <t>-202385602</t>
  </si>
  <si>
    <t>Pol149</t>
  </si>
  <si>
    <t>LTN-16B-1</t>
  </si>
  <si>
    <t>631379612</t>
  </si>
  <si>
    <t>Pol150</t>
  </si>
  <si>
    <t>LTN-25B-1</t>
  </si>
  <si>
    <t>-1074886376</t>
  </si>
  <si>
    <t>Pol151</t>
  </si>
  <si>
    <t>LTN-16B-3</t>
  </si>
  <si>
    <t>1970464209</t>
  </si>
  <si>
    <t>Pol152</t>
  </si>
  <si>
    <t>LTN-20B-3</t>
  </si>
  <si>
    <t>580539476</t>
  </si>
  <si>
    <t>Pol153</t>
  </si>
  <si>
    <t>LTN-25B-3</t>
  </si>
  <si>
    <t>-843191022</t>
  </si>
  <si>
    <t>Pol154</t>
  </si>
  <si>
    <t>LTN-63B-3</t>
  </si>
  <si>
    <t>-777768593</t>
  </si>
  <si>
    <t>Pol155</t>
  </si>
  <si>
    <t>LTN-16C-3</t>
  </si>
  <si>
    <t>1256845459</t>
  </si>
  <si>
    <t>Pol156</t>
  </si>
  <si>
    <t>Spínač páčkový MSN-125-3</t>
  </si>
  <si>
    <t>-898506945</t>
  </si>
  <si>
    <t>Pol157</t>
  </si>
  <si>
    <t>napěťová spoušť (LTN) SV-LT-X400</t>
  </si>
  <si>
    <t>287222682</t>
  </si>
  <si>
    <t>Pol158</t>
  </si>
  <si>
    <t>Proudový chránič LFN-40-4-030AC</t>
  </si>
  <si>
    <t>715713358</t>
  </si>
  <si>
    <t>Pol159</t>
  </si>
  <si>
    <t>Proudový chránič OLI-10B-1N-030AC</t>
  </si>
  <si>
    <t>177336430</t>
  </si>
  <si>
    <t>Pol160</t>
  </si>
  <si>
    <t>Impulsní relé MIR-16-001-A230</t>
  </si>
  <si>
    <t>-566940348</t>
  </si>
  <si>
    <t>Pol161</t>
  </si>
  <si>
    <t>Multifunkční časové relé MCR-MA-001-UNI</t>
  </si>
  <si>
    <t>-798490024</t>
  </si>
  <si>
    <t>Pol162</t>
  </si>
  <si>
    <t>Řadová svorka šedá, 6mm2</t>
  </si>
  <si>
    <t>-895274458</t>
  </si>
  <si>
    <t>Pol163</t>
  </si>
  <si>
    <t>Řadová svorka šedá, 35mm2</t>
  </si>
  <si>
    <t>97681990</t>
  </si>
  <si>
    <t>-1371682873</t>
  </si>
  <si>
    <t>806441250</t>
  </si>
  <si>
    <t>-802908487</t>
  </si>
  <si>
    <t>-635717378</t>
  </si>
  <si>
    <t>-1520048259</t>
  </si>
  <si>
    <t>-1966215922</t>
  </si>
  <si>
    <t>589028634</t>
  </si>
  <si>
    <t>1449242156</t>
  </si>
  <si>
    <t>1977306563</t>
  </si>
  <si>
    <t>-503814682</t>
  </si>
  <si>
    <t>Pol164</t>
  </si>
  <si>
    <t>Rozvodnice zápustná RZB-Z-3S72</t>
  </si>
  <si>
    <t>-827994242</t>
  </si>
  <si>
    <t>Pol165</t>
  </si>
  <si>
    <t>Spínač páčkový MSO-40-3</t>
  </si>
  <si>
    <t>-1835080820</t>
  </si>
  <si>
    <t>Pol166</t>
  </si>
  <si>
    <t>979298601</t>
  </si>
  <si>
    <t>-1144183203</t>
  </si>
  <si>
    <t>-417564207</t>
  </si>
  <si>
    <t>-850655408</t>
  </si>
  <si>
    <t>-253767224</t>
  </si>
  <si>
    <t>-2008756860</t>
  </si>
  <si>
    <t>-1304018793</t>
  </si>
  <si>
    <t>92339614</t>
  </si>
  <si>
    <t>-1623651710</t>
  </si>
  <si>
    <t>390783094</t>
  </si>
  <si>
    <t>165859124</t>
  </si>
  <si>
    <t>Pol167</t>
  </si>
  <si>
    <t>LTE-16B-3</t>
  </si>
  <si>
    <t>944639946</t>
  </si>
  <si>
    <t>Pol168</t>
  </si>
  <si>
    <t>LTE-20B-3</t>
  </si>
  <si>
    <t>-941138300</t>
  </si>
  <si>
    <t>-584955862</t>
  </si>
  <si>
    <t>-864012373</t>
  </si>
  <si>
    <t>1005332845</t>
  </si>
  <si>
    <t>-820069384</t>
  </si>
  <si>
    <t>1025162394</t>
  </si>
  <si>
    <t>-777387745</t>
  </si>
  <si>
    <t>-2037657424</t>
  </si>
  <si>
    <t>-1373605024</t>
  </si>
  <si>
    <t>1355805743</t>
  </si>
  <si>
    <t>Pol169</t>
  </si>
  <si>
    <t>Rozvodnice nástěnná RZB-N-3S72</t>
  </si>
  <si>
    <t>-1863605391</t>
  </si>
  <si>
    <t>Pol170</t>
  </si>
  <si>
    <t>LTE-16C-3</t>
  </si>
  <si>
    <t>-1731662624</t>
  </si>
  <si>
    <t>Pol171</t>
  </si>
  <si>
    <t>Proudový chránič OLE-10B-1N-030AC</t>
  </si>
  <si>
    <t>-230465320</t>
  </si>
  <si>
    <t>Pol172</t>
  </si>
  <si>
    <t>Termostat TWT3528</t>
  </si>
  <si>
    <t>-706580489</t>
  </si>
  <si>
    <t>Pol173</t>
  </si>
  <si>
    <t>Řadová svorka modrá, 2,5mm2</t>
  </si>
  <si>
    <t>460655292</t>
  </si>
  <si>
    <t>Pol40</t>
  </si>
  <si>
    <t>Průraz ve zdi beton tl. 15cm, do průměru 6cm, vč. začištění</t>
  </si>
  <si>
    <t>1523920803</t>
  </si>
  <si>
    <t>Pol41</t>
  </si>
  <si>
    <t>Průraz ve zdi beton tl. 30cm, plochy do 0,09m2, vč. začištění</t>
  </si>
  <si>
    <t>-1575355094</t>
  </si>
  <si>
    <t>Pol42</t>
  </si>
  <si>
    <t>Průraz ve zdi beton tl. 45cm, plochy do 0,09m2, vč. začištění</t>
  </si>
  <si>
    <t>-971580526</t>
  </si>
  <si>
    <t>Pol43</t>
  </si>
  <si>
    <t>-796700579</t>
  </si>
  <si>
    <t>Pol44</t>
  </si>
  <si>
    <t>-33768738</t>
  </si>
  <si>
    <t>Pol45</t>
  </si>
  <si>
    <t>Požární ucpávky např. PROMAT, HILTI apod.</t>
  </si>
  <si>
    <t>-193043673</t>
  </si>
  <si>
    <t xml:space="preserve">05_10 - SO 04 - NOVÁ BUDOVA - SK - Strukturovaná kabeláž </t>
  </si>
  <si>
    <t>Jan Kupec</t>
  </si>
  <si>
    <t xml:space="preserve">    D1 - Přípojné místo</t>
  </si>
  <si>
    <t xml:space="preserve">    D2 - Rozvaděče</t>
  </si>
  <si>
    <t xml:space="preserve">    D3 - Propojovací kabely</t>
  </si>
  <si>
    <t xml:space="preserve">    D4 - Optika - vybavení rozvaděčů</t>
  </si>
  <si>
    <t xml:space="preserve">    D5 - Telekomunikační materiál</t>
  </si>
  <si>
    <t xml:space="preserve">    D6 - Kabely</t>
  </si>
  <si>
    <t xml:space="preserve">    D7 - Ostatní</t>
  </si>
  <si>
    <t>Keystone modul RJ-45 nestíněný, Cat. 6</t>
  </si>
  <si>
    <t>544365642</t>
  </si>
  <si>
    <t>maska nosná, 2x pozice keystone</t>
  </si>
  <si>
    <t>1622180995</t>
  </si>
  <si>
    <t>maska nosná, 1x pozice keystone</t>
  </si>
  <si>
    <t>1419104686</t>
  </si>
  <si>
    <t>kryt zásuvky pro nosné masky</t>
  </si>
  <si>
    <t>536011041</t>
  </si>
  <si>
    <t>rámeček zásuvky jednonásobný</t>
  </si>
  <si>
    <t>1108618898</t>
  </si>
  <si>
    <t>19" Polička 450mm, 1U, nosnost 30kg, černá</t>
  </si>
  <si>
    <t>69707120</t>
  </si>
  <si>
    <t>19" Napájecí panel, přepěťová ochrana, 5x230V, 1U</t>
  </si>
  <si>
    <t>-1873324719</t>
  </si>
  <si>
    <t>Stojanový rozvaděč 19", 42U, 600x600, Perforované dveře</t>
  </si>
  <si>
    <t>1779693767</t>
  </si>
  <si>
    <t>Ventilační jednotka, 4x ventilátor, termostat, 1U</t>
  </si>
  <si>
    <t>488265347</t>
  </si>
  <si>
    <t>Patchpanel 24 port, 1U, kat. 6</t>
  </si>
  <si>
    <t>192830010</t>
  </si>
  <si>
    <t>19" Organizér, plastový kanál, 1U</t>
  </si>
  <si>
    <t>1251450561</t>
  </si>
  <si>
    <t>propojovací kabel RJ45/RJ45, U/UTP,  1m, kat. 6, šedá</t>
  </si>
  <si>
    <t>-724132768</t>
  </si>
  <si>
    <t>propojovací kabel RJ45/RJ45, U/UTP,  2m, kat. 6, šedá</t>
  </si>
  <si>
    <t>-856011824</t>
  </si>
  <si>
    <t>propojovací kabel RJ45/RJ45, U/UTP,  3m, kat. 6, šedá</t>
  </si>
  <si>
    <t>1438533334</t>
  </si>
  <si>
    <t>propojovací kabel RJ45/RJ45, U/UTP,  5m, kat. 6, šedá</t>
  </si>
  <si>
    <t>-1425292040</t>
  </si>
  <si>
    <t>pigtail MM, 50/125um, 1m</t>
  </si>
  <si>
    <t>-1747713875</t>
  </si>
  <si>
    <t>ochrana sváru</t>
  </si>
  <si>
    <t>-150550088</t>
  </si>
  <si>
    <t>SC-SC Duplex, optická spojka, MM, do SC díry</t>
  </si>
  <si>
    <t>-893813220</t>
  </si>
  <si>
    <t>Patch cord SC-SC, 1 m, 50/125 um, duplex</t>
  </si>
  <si>
    <t>715674578</t>
  </si>
  <si>
    <t>FPC opt.vana pro 16xSC, SC-DUPLEX; vyvázání+držák svárů</t>
  </si>
  <si>
    <t>723357709</t>
  </si>
  <si>
    <t>Montážní plech 10+1</t>
  </si>
  <si>
    <t>-943734441</t>
  </si>
  <si>
    <t>Lišta rozpojovací</t>
  </si>
  <si>
    <t>-569318655</t>
  </si>
  <si>
    <t>Lišta zemnící</t>
  </si>
  <si>
    <t>561841763</t>
  </si>
  <si>
    <t>Zásobník bleskojistek</t>
  </si>
  <si>
    <t>782628886</t>
  </si>
  <si>
    <t>Bleskojistka 6x8, 10kA/10A, 230V</t>
  </si>
  <si>
    <t>862688930</t>
  </si>
  <si>
    <t>Elektrický zámek, nízkoodběrový, 12V, aretace</t>
  </si>
  <si>
    <t>-1101477777</t>
  </si>
  <si>
    <t>Napájecí zdroj 12V/1A, do zásuvky</t>
  </si>
  <si>
    <t>-496755142</t>
  </si>
  <si>
    <t>UTP instalační kabel Cat.6, LS0H</t>
  </si>
  <si>
    <t>-723217368</t>
  </si>
  <si>
    <t>optický kabel SM/8 vláken, gelový univerzální</t>
  </si>
  <si>
    <t>253011042</t>
  </si>
  <si>
    <t>kabel SYKFY 20x2x0,5</t>
  </si>
  <si>
    <t>-1927700071</t>
  </si>
  <si>
    <t>-582059726</t>
  </si>
  <si>
    <t>Kabel CYA 16</t>
  </si>
  <si>
    <t>680451496</t>
  </si>
  <si>
    <t>Práce spojené s provizorním napojením 3 oddělení MŠ na telefonní rozvody školy (kabel TCEPKPFLE 1XN0,6 v ochranné trubce monoflex  - 120m) + 1x tel. zásuvka, montáže, oživení (6hod)</t>
  </si>
  <si>
    <t>kpl</t>
  </si>
  <si>
    <t>804799841</t>
  </si>
  <si>
    <t>Měření vývodů SK kat.6A vč. měř. protokolů</t>
  </si>
  <si>
    <t>197575188</t>
  </si>
  <si>
    <t>Svařování pigtailů</t>
  </si>
  <si>
    <t>-369151578</t>
  </si>
  <si>
    <t>Měření optického segmentu vč. protokolu</t>
  </si>
  <si>
    <t>32568527</t>
  </si>
  <si>
    <t>-824991890</t>
  </si>
  <si>
    <t>Spolupráce s ostatními profesemi</t>
  </si>
  <si>
    <t>-1295203858</t>
  </si>
  <si>
    <t>Oživení systému</t>
  </si>
  <si>
    <t>-474320472</t>
  </si>
  <si>
    <t>Revize, zaškolení obsluhy, odzkoušení systému</t>
  </si>
  <si>
    <t>-112169232</t>
  </si>
  <si>
    <t>05_11 - SO 04 - NOVÁ BUDOVA - STA - Společná televizní anténa</t>
  </si>
  <si>
    <t xml:space="preserve">    D1 - Hlavní stanice STA</t>
  </si>
  <si>
    <t xml:space="preserve">    D2 - Antény STA</t>
  </si>
  <si>
    <t xml:space="preserve">    D3 - Zásuvka STA</t>
  </si>
  <si>
    <t xml:space="preserve">    D4 - Kabely</t>
  </si>
  <si>
    <t xml:space="preserve">    D5 - Ostatní</t>
  </si>
  <si>
    <t>Multipřepínač, UHF, FM, SAT, HD, 16x výstup</t>
  </si>
  <si>
    <t>-192037293</t>
  </si>
  <si>
    <t>rozvaděč STA plechový, uzamykatelný, 300x400x250mm</t>
  </si>
  <si>
    <t>-169483793</t>
  </si>
  <si>
    <t>Stožár 2m, d42mm, pozinkovaný, včetně patky pro osazení na plochou střechu, včetně betonové zátěže</t>
  </si>
  <si>
    <t>-942355873</t>
  </si>
  <si>
    <t>Parabola, Al, 80cm</t>
  </si>
  <si>
    <t>-611698537</t>
  </si>
  <si>
    <t>LNB Quatro 0,6 dB (2 výstupy, 2xH, 2xV)</t>
  </si>
  <si>
    <t>426980190</t>
  </si>
  <si>
    <t>Pol46</t>
  </si>
  <si>
    <t>Diseq přepínač 4/2</t>
  </si>
  <si>
    <t>413999273</t>
  </si>
  <si>
    <t>Anténa UHF, zisk 17,5 dB</t>
  </si>
  <si>
    <t>1852591290</t>
  </si>
  <si>
    <t>Anténa FM, kruhový dipól</t>
  </si>
  <si>
    <t>-277465104</t>
  </si>
  <si>
    <t>Přepěťová ochrana koax. Kabelu</t>
  </si>
  <si>
    <t>-532952067</t>
  </si>
  <si>
    <t>Koncová TV zásuvka satelitní</t>
  </si>
  <si>
    <t>1751561463</t>
  </si>
  <si>
    <t>Rámeček jednonásobný</t>
  </si>
  <si>
    <t>1769278041</t>
  </si>
  <si>
    <t>Kryt zásuvky anténní</t>
  </si>
  <si>
    <t>920091789</t>
  </si>
  <si>
    <t>koaxiální kabel vnitřní  75 ohm</t>
  </si>
  <si>
    <t>882837993</t>
  </si>
  <si>
    <t>koaxiální kabel venkovní 75 ohm, UV</t>
  </si>
  <si>
    <t>349316092</t>
  </si>
  <si>
    <t>zakončovací odpor F</t>
  </si>
  <si>
    <t>1580661473</t>
  </si>
  <si>
    <t>LV 40x40 (trasa ve stávající budově školy)</t>
  </si>
  <si>
    <t>615953485</t>
  </si>
  <si>
    <t>Pol57</t>
  </si>
  <si>
    <t>Prostup střechou - "fajfka" pr.50mm</t>
  </si>
  <si>
    <t>-1444219094</t>
  </si>
  <si>
    <t>Podružný elektroinstalační materiál</t>
  </si>
  <si>
    <t>1946892556</t>
  </si>
  <si>
    <t>-1058043070</t>
  </si>
  <si>
    <t>-1760240450</t>
  </si>
  <si>
    <t>Měření na zásuvkách</t>
  </si>
  <si>
    <t>-1453408241</t>
  </si>
  <si>
    <t>Oživení systému, revize</t>
  </si>
  <si>
    <t>516505473</t>
  </si>
  <si>
    <t>05_12 - SO 04 - NOVÁ BUDOVA - VDT - Domovní videotelefony</t>
  </si>
  <si>
    <t xml:space="preserve">    D1 - Materiál DT</t>
  </si>
  <si>
    <t xml:space="preserve">    D2 - Kabely</t>
  </si>
  <si>
    <t xml:space="preserve">    D3 - Ostatní</t>
  </si>
  <si>
    <t>drobný propojovací a instalační materiál</t>
  </si>
  <si>
    <t>-158520059</t>
  </si>
  <si>
    <t>Tablo DT, barevná kamera, LED přísvit, 2 tlačítka, stříška, BUS, krabice pod omítku</t>
  </si>
  <si>
    <t>976672384</t>
  </si>
  <si>
    <t>Tablo DT, barevná kamera, LED přísvit, 6 tlačítek, stříška, BUS, krabice pod omítku</t>
  </si>
  <si>
    <t>88906672</t>
  </si>
  <si>
    <t>Síťový napáječ 230V/12V, DIN, vč. plastové rozvodnice 20x250x15cm</t>
  </si>
  <si>
    <t>1929829844</t>
  </si>
  <si>
    <t>Video monitor, barevný, uhlopříčka 7", bílý , hands free, tlačítko pro ovl. dveří, BUS, montáž na stůl/zeď</t>
  </si>
  <si>
    <t>-380966721</t>
  </si>
  <si>
    <t>Videorozbočovač 1/3, BUS</t>
  </si>
  <si>
    <t>571982294</t>
  </si>
  <si>
    <t>Videoadaptér, BUS</t>
  </si>
  <si>
    <t>-1738998011</t>
  </si>
  <si>
    <t>Montážní krabice pod tablo</t>
  </si>
  <si>
    <t>630858908</t>
  </si>
  <si>
    <t>Rozbočovací krabice se svorkovnicí</t>
  </si>
  <si>
    <t>-464870508</t>
  </si>
  <si>
    <t>Elektrický zámek 12V nízkoodběrový s aretací.</t>
  </si>
  <si>
    <t>-1165144279</t>
  </si>
  <si>
    <t>kabel CYKY 3x1,5</t>
  </si>
  <si>
    <t>-1954623359</t>
  </si>
  <si>
    <t>Jistič 1/6A</t>
  </si>
  <si>
    <t>337264618</t>
  </si>
  <si>
    <t>kabel Btcn 2x1 kroucený pár</t>
  </si>
  <si>
    <t>-2054802208</t>
  </si>
  <si>
    <t>Sdělovací stíněný kabel 5x2x0,5</t>
  </si>
  <si>
    <t>-434603951</t>
  </si>
  <si>
    <t>kabel CYSY 2Ax1,5</t>
  </si>
  <si>
    <t>1841327647</t>
  </si>
  <si>
    <t>-661082262</t>
  </si>
  <si>
    <t>1811246540</t>
  </si>
  <si>
    <t>1430210359</t>
  </si>
  <si>
    <t>Revize, měření, zaškolení obsluhy, odzkoušení systému</t>
  </si>
  <si>
    <t>-1701434647</t>
  </si>
  <si>
    <t>05_13 - SO 04 - NOVÁ BUDOVA - PZTS - Poplachový zabezpečovací a tísňový systém</t>
  </si>
  <si>
    <t xml:space="preserve">    D1 - Hardware PZTS</t>
  </si>
  <si>
    <t xml:space="preserve">    D2 - Kabely PZTS</t>
  </si>
  <si>
    <t>Pol61</t>
  </si>
  <si>
    <t>Ústředna až 256 zón a 8 grup v krytu, 2x linka, bez klávesnice s komunikátorem a zdrojem, v krytu s tamperem, stupeň 3</t>
  </si>
  <si>
    <t>1164019230</t>
  </si>
  <si>
    <t>LCD klávesnice s displejem 2x20znaků</t>
  </si>
  <si>
    <t>-1847177381</t>
  </si>
  <si>
    <t>Kryt klávesnice, plechový, uzamykatelný</t>
  </si>
  <si>
    <t>1582292447</t>
  </si>
  <si>
    <t>Akumulátor 12V/18Ah</t>
  </si>
  <si>
    <t>1588448298</t>
  </si>
  <si>
    <t>Koncentrátor v kovovém krytu pro 8 zón a 4 PGM výstupy</t>
  </si>
  <si>
    <t>341404926</t>
  </si>
  <si>
    <t>PIR čidlo 360°, stropní, stupeň 2, 12m</t>
  </si>
  <si>
    <t>-358498152</t>
  </si>
  <si>
    <t>Audiodetektor, dosah 7m, stupeň 2</t>
  </si>
  <si>
    <t>1823020734</t>
  </si>
  <si>
    <t>GSM modul (SMS +ring 6xIn) - GSM Komunikátor na mobil, PCO</t>
  </si>
  <si>
    <t>-1415761130</t>
  </si>
  <si>
    <t>Plastový magnetický kontakt, povrchová montáž, stupeň 3</t>
  </si>
  <si>
    <t>-830546877</t>
  </si>
  <si>
    <t>Požární hlásič opto-kouřový, samoresetovací, s paticí, 12V</t>
  </si>
  <si>
    <t>-1903415968</t>
  </si>
  <si>
    <t>Siréna s blikačem, vnější, zálohovaná, 103dB, bílá, vč. akumulátrou 12V/1,2Ah</t>
  </si>
  <si>
    <t>48154004</t>
  </si>
  <si>
    <t>Rozboč. krabice, 10 svorek, Tamper, Plastová, bílá</t>
  </si>
  <si>
    <t>936813625</t>
  </si>
  <si>
    <t>Záložní zdroj 12V/5A, vč. krytu, tamper</t>
  </si>
  <si>
    <t>1997230553</t>
  </si>
  <si>
    <t>Akumulátor 12V/26Ah</t>
  </si>
  <si>
    <t>929089642</t>
  </si>
  <si>
    <t>Přepěťová ochrana</t>
  </si>
  <si>
    <t>1120733378</t>
  </si>
  <si>
    <t>-1767371824</t>
  </si>
  <si>
    <t>Sdělovací stíněný kabel sběrnice 2x1+2x0,5</t>
  </si>
  <si>
    <t>1562285434</t>
  </si>
  <si>
    <t>Sdělovací stíněný kabel 2x2x0,5</t>
  </si>
  <si>
    <t>178874459</t>
  </si>
  <si>
    <t>1148781282</t>
  </si>
  <si>
    <t>1088759061</t>
  </si>
  <si>
    <t>-1534959172</t>
  </si>
  <si>
    <t>-617699542</t>
  </si>
  <si>
    <t>-1022898710</t>
  </si>
  <si>
    <t>1096615483</t>
  </si>
  <si>
    <t>05_14 - SO 04 - NOVÁ BUDOVA - SOS - Systém objednávky a výdeje stravy</t>
  </si>
  <si>
    <t xml:space="preserve">    D1 - Materiál SOS</t>
  </si>
  <si>
    <t xml:space="preserve">    D2 - Software</t>
  </si>
  <si>
    <t xml:space="preserve">    D3 - Kabely</t>
  </si>
  <si>
    <t xml:space="preserve">    D4 - Ostatní</t>
  </si>
  <si>
    <t>Stolní čtečka (pro zadávaní karet do systému), USB</t>
  </si>
  <si>
    <t>-466869470</t>
  </si>
  <si>
    <t>Propojovací krabice vč svorkovnice, povrchová montáž</t>
  </si>
  <si>
    <t>-164782807</t>
  </si>
  <si>
    <t>Drobný elektroinstalační a montážní materiál pro uchycení do 19" rozvaděče</t>
  </si>
  <si>
    <t>-1722338349</t>
  </si>
  <si>
    <t>uživatelské karty, bezkontaktní, s logem školy,</t>
  </si>
  <si>
    <t>-145706218</t>
  </si>
  <si>
    <t>Terminál pro objednání stravy, displej, vč. čtečky karet nebo čipů</t>
  </si>
  <si>
    <t>418853451</t>
  </si>
  <si>
    <t>Pol95</t>
  </si>
  <si>
    <t>Terminál odběru stravy, vč. čtečky karet nebo čipů</t>
  </si>
  <si>
    <t>259716184</t>
  </si>
  <si>
    <t>Tlačítko odbavení odběru stravy</t>
  </si>
  <si>
    <t>-1237563977</t>
  </si>
  <si>
    <t>Displej pro zobrazení druhu jídla</t>
  </si>
  <si>
    <t>1905988191</t>
  </si>
  <si>
    <t>Napájecí zdroj 12V/3A</t>
  </si>
  <si>
    <t>-728257263</t>
  </si>
  <si>
    <t>Převodník RS485/TCPIP</t>
  </si>
  <si>
    <t>-789391419</t>
  </si>
  <si>
    <t>sw volby jídla, výstup do účetního SW, aplikace na vnitřní síti školy, 500 osob</t>
  </si>
  <si>
    <t>-1308900424</t>
  </si>
  <si>
    <t>Instalace, nastavení, odzkoušení, spolupráce s IT technikem školy</t>
  </si>
  <si>
    <t>-2003615229</t>
  </si>
  <si>
    <t>Kabel FTP kat.6</t>
  </si>
  <si>
    <t>1601194196</t>
  </si>
  <si>
    <t>1378604246</t>
  </si>
  <si>
    <t>722824919</t>
  </si>
  <si>
    <t>704294515</t>
  </si>
  <si>
    <t>-1493641519</t>
  </si>
  <si>
    <t>05_15 - SO 04 - NOVÁ BUDOVA - CCTV - Kamerový monitorovací systém</t>
  </si>
  <si>
    <t xml:space="preserve">    D1 - Hardware CCTV</t>
  </si>
  <si>
    <t>Vnitřní kamera minidome, 2Mpx, 2.8mm, IR 20m, 12VDC/PoE, IP44</t>
  </si>
  <si>
    <t>-657569040</t>
  </si>
  <si>
    <t>Venkovní kamera compact D/N, 2Mpx, 2.8-12mm, IR 30m,12VDC/PoE,IP66</t>
  </si>
  <si>
    <t>312066506</t>
  </si>
  <si>
    <t>Záznamové zařízení , 8ch.@2MPx, max. 400Mbps IN, 2xpozice pro HDD, vybavený HDD 2TB,VGA/HDMI, DVD-RW,Triplex, 19" montážní kit, PoE napájení kamer</t>
  </si>
  <si>
    <t>-971253381</t>
  </si>
  <si>
    <t>LCD 24" 16:9 FullHD, VGA/HDMI, 24/7</t>
  </si>
  <si>
    <t>578300125</t>
  </si>
  <si>
    <t>přídavný HDD 2.0TB, SATA-6G, 7200rpm, SV35.5</t>
  </si>
  <si>
    <t>-1988036366</t>
  </si>
  <si>
    <t>SW pro prohlížení živého přenosu i pro přehrávání záznamu v rámci LAN - 1x licence (max.5 licencí zároveň)</t>
  </si>
  <si>
    <t>233906987</t>
  </si>
  <si>
    <t>Přepěťová ochrana LAN</t>
  </si>
  <si>
    <t>-1727961717</t>
  </si>
  <si>
    <t>-1214165794</t>
  </si>
  <si>
    <t>HDMI kabel 2m</t>
  </si>
  <si>
    <t>-885259924</t>
  </si>
  <si>
    <t>504953476</t>
  </si>
  <si>
    <t>U/UTP instalační kabel Cat.6</t>
  </si>
  <si>
    <t>374148768</t>
  </si>
  <si>
    <t>kabel CYA 6mm</t>
  </si>
  <si>
    <t>-247764644</t>
  </si>
  <si>
    <t>914188141</t>
  </si>
  <si>
    <t>793154053</t>
  </si>
  <si>
    <t>-221899360</t>
  </si>
  <si>
    <t>-70145595</t>
  </si>
  <si>
    <t>05_16 - SO 04 - NOVÁ BUDOVA - AV - Audio/video Technika</t>
  </si>
  <si>
    <t xml:space="preserve">    D1 - Materiál AV technika - Učebny</t>
  </si>
  <si>
    <t xml:space="preserve">    D2 - Příprava pro osazení reproduktorů v učebnách</t>
  </si>
  <si>
    <t xml:space="preserve">    D3 - Materiál AV technika - Jídelna</t>
  </si>
  <si>
    <t>Pol120</t>
  </si>
  <si>
    <t>Plátno 265x146cm, 16:9, 4cm černý okraj, elektricky stahovatelné, dálkové ovládání</t>
  </si>
  <si>
    <t>315932060</t>
  </si>
  <si>
    <t>Sestava stereo aktivních reproduktorů 2x15W</t>
  </si>
  <si>
    <t>pár</t>
  </si>
  <si>
    <t>-901342756</t>
  </si>
  <si>
    <t>datový projektor, rozlišení full HD, svítivost 3500ANSI, kontrast 13000:1, HDMI, USB</t>
  </si>
  <si>
    <t>-1487946668</t>
  </si>
  <si>
    <t>stropní držák dataprojektoru, polohovací 150-550mm</t>
  </si>
  <si>
    <t>1770974020</t>
  </si>
  <si>
    <t>HDMI kabel, pozlacené konektory, délka 10m</t>
  </si>
  <si>
    <t>17146330</t>
  </si>
  <si>
    <t>reproduktorová dvojlinka 2x2,5mm</t>
  </si>
  <si>
    <t>-1814462237</t>
  </si>
  <si>
    <t>krabice KU 68 s víčkem</t>
  </si>
  <si>
    <t>1763492259</t>
  </si>
  <si>
    <t>Zásuvka s konektorem Jack 3,5mm, stereo, komplet</t>
  </si>
  <si>
    <t>1183527408</t>
  </si>
  <si>
    <t>Zásuvka s reproduktorovým konektorem, stereo, komplet</t>
  </si>
  <si>
    <t>-115027185</t>
  </si>
  <si>
    <t>-1723366767</t>
  </si>
  <si>
    <t>-469500011</t>
  </si>
  <si>
    <t>-1776881601</t>
  </si>
  <si>
    <t>Dataprojektor 4000ANSI, 13000:1,1920x1080, VGA, 2xHDMI, USB, LAN, WiFi, 3D</t>
  </si>
  <si>
    <t>42370534</t>
  </si>
  <si>
    <t>Plátno matné 169x300mm, černý okraj 40cm, čistitelné, voděodolné, ohnivzdorné, dálkově ovládané</t>
  </si>
  <si>
    <t>-73739091</t>
  </si>
  <si>
    <t>kabel HDMI 15m, pozlacené kontakty</t>
  </si>
  <si>
    <t>-641725069</t>
  </si>
  <si>
    <t>kabel VGA 15m</t>
  </si>
  <si>
    <t>657297554</t>
  </si>
  <si>
    <t>Mixážní pult : Kompaktní mixpult, -10x mono, 4x stereo kanály, -USB zvukové rozhraní</t>
  </si>
  <si>
    <t>-722749588</t>
  </si>
  <si>
    <t>Přehrávač CD/DVD/Blueray/HDMI USB (Denon DN-D4500 MKII)</t>
  </si>
  <si>
    <t>1287827051</t>
  </si>
  <si>
    <t>Výkonový zesilovač DAC 1300, 2x500W, 20-20000 Hz, 8Ohm, 230V</t>
  </si>
  <si>
    <t>55566709</t>
  </si>
  <si>
    <t>19" skříň, 32HE 600x600, prosklené dveře, odnímací bočnice, uzamykatelná</t>
  </si>
  <si>
    <t>-537672307</t>
  </si>
  <si>
    <t>ventilátor s termostatem, 30W, 2 ventilátory, vrchní/spodní</t>
  </si>
  <si>
    <t>391616863</t>
  </si>
  <si>
    <t>Příjmač bezdrátových mikrofonů, +1x ruční bezdrátový mikrofon+1x klopový mikrofon, RM</t>
  </si>
  <si>
    <t>-653923687</t>
  </si>
  <si>
    <t>Profesionální reprosoustavy 80W/ 8 Ohm, 60Hz-20KHz,</t>
  </si>
  <si>
    <t>602761771</t>
  </si>
  <si>
    <t>Kloubová konzole pro uchycení reprosoustav na zeď</t>
  </si>
  <si>
    <t>1654377447</t>
  </si>
  <si>
    <t>Reproduktorová kabel profesionální 2x2,5mm2</t>
  </si>
  <si>
    <t>-362316189</t>
  </si>
  <si>
    <t>Propojovací kabeláž AV techniky</t>
  </si>
  <si>
    <t>1430409895</t>
  </si>
  <si>
    <t>Oživení systému, revize AV techniky</t>
  </si>
  <si>
    <t>-1495176580</t>
  </si>
  <si>
    <t>-960455126</t>
  </si>
  <si>
    <t>688712708</t>
  </si>
  <si>
    <t>05_17 - SO 04 - NOVÁ BUDOVA - KT - Kabelové trasy</t>
  </si>
  <si>
    <t>Trubka ohebná PVC volně nebo pod omítkou 16 mm</t>
  </si>
  <si>
    <t>metr</t>
  </si>
  <si>
    <t>-709934829</t>
  </si>
  <si>
    <t>Trubka ohebná PVC volně nebo pod omítkou 23 mm</t>
  </si>
  <si>
    <t>-1146441617</t>
  </si>
  <si>
    <t>Trubka ohebná PVC volně nebo pod omítkou 29 mm</t>
  </si>
  <si>
    <t>-1120330926</t>
  </si>
  <si>
    <t>Trubka ohebná PVC volně nebo pod omítkou 36 mm</t>
  </si>
  <si>
    <t>-671108920</t>
  </si>
  <si>
    <t>Trubka ohebná PVC volně nebo pod omítkou 48 mm</t>
  </si>
  <si>
    <t>-1499111987</t>
  </si>
  <si>
    <t>Trubka pevná super monoflex 40</t>
  </si>
  <si>
    <t>1948222643</t>
  </si>
  <si>
    <t>Krabice univerzální KU 68/2-1901, se šroubky</t>
  </si>
  <si>
    <t>-1033949942</t>
  </si>
  <si>
    <t>Krabice kruhová odbočná KO97 s víčkem KO97V</t>
  </si>
  <si>
    <t>-873582087</t>
  </si>
  <si>
    <t>Skříň rozvodná KT 250 s víkem a šroubky</t>
  </si>
  <si>
    <t>-1266677592</t>
  </si>
  <si>
    <t>Parapetní kanál spodní díl 70x170 bílý 9001, kryt 80mm</t>
  </si>
  <si>
    <t>210587415</t>
  </si>
  <si>
    <t>Příčka kovová oddělovací</t>
  </si>
  <si>
    <t>1237126553</t>
  </si>
  <si>
    <t>Koncovka 70x170 bílá 9001</t>
  </si>
  <si>
    <t>-1794278929</t>
  </si>
  <si>
    <t>Kabelové příchytky do betonu pro max. 5kabelů</t>
  </si>
  <si>
    <t>-831514989</t>
  </si>
  <si>
    <t>Plastová příchytka KSH 30 vč. šroubu a hmoždinky</t>
  </si>
  <si>
    <t>-651385937</t>
  </si>
  <si>
    <t>Stahovací pásek 4mm/200mm</t>
  </si>
  <si>
    <t>-31202432</t>
  </si>
  <si>
    <t>Osazení hmoždinky 8 mm cihla</t>
  </si>
  <si>
    <t>-1688960383</t>
  </si>
  <si>
    <t>Osazení hmoždinky 8 mm beton, tvrz. kámen, železobeton</t>
  </si>
  <si>
    <t>272722883</t>
  </si>
  <si>
    <t>Průraz D=6cm, cihla 30cm</t>
  </si>
  <si>
    <t>-1326014343</t>
  </si>
  <si>
    <t>Průraz D=6cm, cihla 60cm</t>
  </si>
  <si>
    <t>1568530239</t>
  </si>
  <si>
    <t>Průraz D=6cm, beton 60cm</t>
  </si>
  <si>
    <t>-1494682116</t>
  </si>
  <si>
    <t>chránička průrazu vč. začištění</t>
  </si>
  <si>
    <t>-469963624</t>
  </si>
  <si>
    <t>Značení trasy trubkového vedení</t>
  </si>
  <si>
    <t>-2628468</t>
  </si>
  <si>
    <t>Forma drátová jednostranná do 20 vodičů</t>
  </si>
  <si>
    <t>580608476</t>
  </si>
  <si>
    <t>Vyvázání kabel. svazků formy do 20 vodičů</t>
  </si>
  <si>
    <t>1808955483</t>
  </si>
  <si>
    <t>Vysekání kapsy v cihl. zdi, krabice do 100x100x50 mm</t>
  </si>
  <si>
    <t>2092482049</t>
  </si>
  <si>
    <t>Vysekání kapsy v cihl. zdi, krabice do 250x200x100 mm</t>
  </si>
  <si>
    <t>1878331691</t>
  </si>
  <si>
    <t>Vysekání drážky v betonové zdi do hl. 30 mm, š. do 70 mm</t>
  </si>
  <si>
    <t>1012474372</t>
  </si>
  <si>
    <t>Vysekání drážky v cihl. zdi do hl. 30 mm, š. do 70 mm</t>
  </si>
  <si>
    <t>1148501909</t>
  </si>
  <si>
    <t>Vysekání drážky v cihl. zdi do hl. 50 mm, š. do 100 mm</t>
  </si>
  <si>
    <t>1521011034</t>
  </si>
  <si>
    <t>Pol174</t>
  </si>
  <si>
    <t>Omítnutí rýhy, drážka do 50x100 mm, vápenná omítka</t>
  </si>
  <si>
    <t>1289257657</t>
  </si>
  <si>
    <t>Pol175</t>
  </si>
  <si>
    <t>Omítnutí rýhy, drážka do 100x150 mm, vápenná omítka</t>
  </si>
  <si>
    <t>1310915327</t>
  </si>
  <si>
    <t>Pol176</t>
  </si>
  <si>
    <t>-684342921</t>
  </si>
  <si>
    <t>Pol177</t>
  </si>
  <si>
    <t>1350521622</t>
  </si>
  <si>
    <t>Pol178</t>
  </si>
  <si>
    <t>Požární ucpávky</t>
  </si>
  <si>
    <t>1863993000</t>
  </si>
  <si>
    <t>Pol179</t>
  </si>
  <si>
    <t>Úklidové práce</t>
  </si>
  <si>
    <t>-1114983349</t>
  </si>
  <si>
    <t>Pol180</t>
  </si>
  <si>
    <t>Popl.za ulozeni suti</t>
  </si>
  <si>
    <t>-923018832</t>
  </si>
  <si>
    <t>Pol181</t>
  </si>
  <si>
    <t>Svis doprava suti prve podlazi</t>
  </si>
  <si>
    <t>-1143683641</t>
  </si>
  <si>
    <t>Pol182</t>
  </si>
  <si>
    <t>Odvoz suti na skladku do 1km</t>
  </si>
  <si>
    <t>-1659828395</t>
  </si>
  <si>
    <t>Pol183</t>
  </si>
  <si>
    <t>Odvoz suti na skladku zkd 1km</t>
  </si>
  <si>
    <t>km</t>
  </si>
  <si>
    <t>891320608</t>
  </si>
  <si>
    <t>-281883544</t>
  </si>
  <si>
    <t>06 - SO 05 - ČTÚ A SADOVNICKÉ ÚPRAVY</t>
  </si>
  <si>
    <t>Jan Šteflíček</t>
  </si>
  <si>
    <t xml:space="preserve">    D1 - Dodávky</t>
  </si>
  <si>
    <t>Uložení balvanů 30-50 do pískového lože, vč. dodání</t>
  </si>
  <si>
    <t>-542173092</t>
  </si>
  <si>
    <t>111151221</t>
  </si>
  <si>
    <t>Pokosení trávníku parkového plochy do 10000 m2 s odvozem do 20 km v rovině a svahu do 1:5 – regenrace</t>
  </si>
  <si>
    <t>685347511</t>
  </si>
  <si>
    <t>111201101</t>
  </si>
  <si>
    <t>Odstranění křovin a stromů průměru kmene do 100 mm i s kořeny z celkové plochy do 1000 m2</t>
  </si>
  <si>
    <t>-1626009925</t>
  </si>
  <si>
    <t>112101101</t>
  </si>
  <si>
    <t>Kácení stromů listnatých D kmene do 300 mm</t>
  </si>
  <si>
    <t>942327652</t>
  </si>
  <si>
    <t>112201101</t>
  </si>
  <si>
    <t>Odstranění pařezů D do 300 mm</t>
  </si>
  <si>
    <t>-1029594486</t>
  </si>
  <si>
    <t>162301401</t>
  </si>
  <si>
    <t>Vodorovné přemístění větví stromů listnatých do 5 km D kmene do 300 mm</t>
  </si>
  <si>
    <t>231401184</t>
  </si>
  <si>
    <t>162301411</t>
  </si>
  <si>
    <t>Vodorovné přemístění kmenů stromů listnatých do 5 km D kmene do 300 mm</t>
  </si>
  <si>
    <t>1373259394</t>
  </si>
  <si>
    <t>162301421</t>
  </si>
  <si>
    <t>Vodorovné přemístění pařezů do 5 km D do 300 mm</t>
  </si>
  <si>
    <t>1258692301</t>
  </si>
  <si>
    <t>162301501</t>
  </si>
  <si>
    <t>Vodorovné přemístění křovin do 5 km D kmene do 100 mm</t>
  </si>
  <si>
    <t>-1244328971</t>
  </si>
  <si>
    <t>162701105</t>
  </si>
  <si>
    <t>Vodorovné přemístění do 10000 m výkopku/sypaniny z horniny tř. 1 až 4 - ornice</t>
  </si>
  <si>
    <t>535378678</t>
  </si>
  <si>
    <t>Nakládání výkopku z hornin tř. 1 až 4 přes 100 m3 - ornice</t>
  </si>
  <si>
    <t>256643247</t>
  </si>
  <si>
    <t>180404111</t>
  </si>
  <si>
    <t>Založení hřišťového trávníku výsevem na vrstvě ornice</t>
  </si>
  <si>
    <t>2127912769</t>
  </si>
  <si>
    <t>180404112</t>
  </si>
  <si>
    <t>Založení hřišťového trávníku výsevem na vrstvě substrátu (střešní zahrada)</t>
  </si>
  <si>
    <t>1431294927</t>
  </si>
  <si>
    <t>181151311</t>
  </si>
  <si>
    <t>Plošná úprava terénu přes 500 m2 zemina tř 1 až 4 nerovnosti do +/- 100 mm v rovinně a svahu do 1:5</t>
  </si>
  <si>
    <t>1923444987</t>
  </si>
  <si>
    <t>181301113</t>
  </si>
  <si>
    <t>Rozprostření ornice tl vrstvy do 200 mm pl přes 500 m2 v rovině nebo ve svahu do 1:5</t>
  </si>
  <si>
    <t>-448435930</t>
  </si>
  <si>
    <t>181411121</t>
  </si>
  <si>
    <t>Založení lučního trávníku výsevem plochy do 1000 m2 v rovině a ve svahu do 1:5</t>
  </si>
  <si>
    <t>1195835417</t>
  </si>
  <si>
    <t>181411131</t>
  </si>
  <si>
    <t>Založení parkového trávníku výsevem plochy do 1000 m2 v rovině a ve svahu do 1:5</t>
  </si>
  <si>
    <t>1004026648</t>
  </si>
  <si>
    <t>182303111</t>
  </si>
  <si>
    <t>Doplnění zeminy nebo substrátu na travnatých plochách tl 50 mm rovina v rovinně a svahu do 1:5 - regenerace</t>
  </si>
  <si>
    <t>1538367284</t>
  </si>
  <si>
    <t>183101113</t>
  </si>
  <si>
    <t>Hloubení jamek bez výměny půdy zeminy tř 1 až 4 objem do 0,05 m3 v rovině a svahu do 1:5</t>
  </si>
  <si>
    <t>-948878992</t>
  </si>
  <si>
    <t>183101213</t>
  </si>
  <si>
    <t>Jamky pro výsadbu s výměnou 50 % půdy zeminy tř 1 až 4 objem do 0,05 m3 v rovině a svahu do 1:5</t>
  </si>
  <si>
    <t>-1089051988</t>
  </si>
  <si>
    <t>183101214</t>
  </si>
  <si>
    <t>Jamky pro výsadbu s výměnou 50 % půdy zeminy tř 1 až 4 objem do 0,125 m3 v rovině a svahu do 1:5</t>
  </si>
  <si>
    <t>1898512225</t>
  </si>
  <si>
    <t>183101215</t>
  </si>
  <si>
    <t>Jamky pro výsadbu s výměnou 50 % půdy zeminy tř 1 až 4 objem do 0,4 m3 v rovině a svahu do 1:5</t>
  </si>
  <si>
    <t>1980081206</t>
  </si>
  <si>
    <t>183205111</t>
  </si>
  <si>
    <t>Založení záhonu v rovině a svahu do 1:5 zemina tř 1 a 2</t>
  </si>
  <si>
    <t>-626662796</t>
  </si>
  <si>
    <t>183211322</t>
  </si>
  <si>
    <t>Výsadba květin hrnkových D květináče do 120 mm</t>
  </si>
  <si>
    <t>-79095282</t>
  </si>
  <si>
    <t>183403114</t>
  </si>
  <si>
    <t>Obdělání půdy kultivátorováním v rovině a svahu do 1:5</t>
  </si>
  <si>
    <t>137619273</t>
  </si>
  <si>
    <t>183403153</t>
  </si>
  <si>
    <t>Obdělání půdy hrabáním v rovině a svahu do 1:5</t>
  </si>
  <si>
    <t>-131707986</t>
  </si>
  <si>
    <t>183403153-1</t>
  </si>
  <si>
    <t>Obdělání půdy hrabáním v rovině a svahu do 1:5 - regenerace trávníku</t>
  </si>
  <si>
    <t>231906096</t>
  </si>
  <si>
    <t>183403153-2</t>
  </si>
  <si>
    <t>Obdělání půdy hrabáním v rovině a svahu do 1:5 - střešní zahrada</t>
  </si>
  <si>
    <t>-560340705</t>
  </si>
  <si>
    <t>184102111</t>
  </si>
  <si>
    <t>Výsadba dřeviny s balem D do 0,2 m do jamky se zalitím v rovině a svahu do 1:5</t>
  </si>
  <si>
    <t>1308667445</t>
  </si>
  <si>
    <t>184102113</t>
  </si>
  <si>
    <t>Výsadba dřeviny s balem D do 0,4 m do jamky se zalitím v rovině a svahu do 1:5</t>
  </si>
  <si>
    <t>481316175</t>
  </si>
  <si>
    <t>184102115</t>
  </si>
  <si>
    <t>Výsadba dřeviny s balem D do 0,6 m do jamky se zalitím v rovině a svahu do 1:5</t>
  </si>
  <si>
    <t>-897300019</t>
  </si>
  <si>
    <t>184215132</t>
  </si>
  <si>
    <t>Ukotvení kmene dřevin třemi kůly D do 0,1 m délky do 2 m</t>
  </si>
  <si>
    <t>1234932756</t>
  </si>
  <si>
    <t>184911431</t>
  </si>
  <si>
    <t>Mulčování rostlin kůrou tl. do 0,15 m v rovině a svahu do 1:5</t>
  </si>
  <si>
    <t>-115041763</t>
  </si>
  <si>
    <t>185802113</t>
  </si>
  <si>
    <t>Hnojení půdy umělým hnojivem na široko v rovině a svahu do 1:5</t>
  </si>
  <si>
    <t>-1518046748</t>
  </si>
  <si>
    <t>185811221</t>
  </si>
  <si>
    <t>Vyhrabání trávníku souvislé plochy do 10000 m2 v rovině nebo na svahu do 1:5 - regenerace</t>
  </si>
  <si>
    <t>1499052475</t>
  </si>
  <si>
    <t>998231311</t>
  </si>
  <si>
    <t>Přesun hmot pro sadovnické úpravy</t>
  </si>
  <si>
    <t>-356429708</t>
  </si>
  <si>
    <t>trávníkový substrát (regenerace)</t>
  </si>
  <si>
    <t>1522588509</t>
  </si>
  <si>
    <t>substrát pro výměnu v jamkách</t>
  </si>
  <si>
    <t>317458022</t>
  </si>
  <si>
    <t>mulčovací substrát</t>
  </si>
  <si>
    <t>-1091856312</t>
  </si>
  <si>
    <t>kůly 2 m vč. vázacího materiálu</t>
  </si>
  <si>
    <t>704892193</t>
  </si>
  <si>
    <t>umělé hnojivo Cererit</t>
  </si>
  <si>
    <t>1776506171</t>
  </si>
  <si>
    <t>Quercus robur 16-18 cm</t>
  </si>
  <si>
    <t>1382708147</t>
  </si>
  <si>
    <t>Tilia cordata 16-18 cm</t>
  </si>
  <si>
    <t>403293348</t>
  </si>
  <si>
    <t>Acer platanoides 16-18 cm</t>
  </si>
  <si>
    <t>-1995110734</t>
  </si>
  <si>
    <t>Carpinus betulus 16-18 cm</t>
  </si>
  <si>
    <t>1286673080</t>
  </si>
  <si>
    <t>Sorbus aria Magnifica 14-16 cm</t>
  </si>
  <si>
    <t>-286412252</t>
  </si>
  <si>
    <t>Platanus acerifolia vyvázaný 16-18 cm</t>
  </si>
  <si>
    <t>1276733225</t>
  </si>
  <si>
    <t>Pinus silvestris v. 225 cm</t>
  </si>
  <si>
    <t>1622677998</t>
  </si>
  <si>
    <t>Acer palmatum Atropurpureum kon. 65 l.</t>
  </si>
  <si>
    <t>-338229978</t>
  </si>
  <si>
    <t>Crataegus monogyna 12-14 bal</t>
  </si>
  <si>
    <t>-1183363111</t>
  </si>
  <si>
    <t>Cornus mas bal, v. 100-125</t>
  </si>
  <si>
    <t>1981784830</t>
  </si>
  <si>
    <t>Magnolia Stellata 80-100, bal</t>
  </si>
  <si>
    <t>373157536</t>
  </si>
  <si>
    <t>Spiraea vanhouttei kont. 2,5 l.</t>
  </si>
  <si>
    <t>1434128343</t>
  </si>
  <si>
    <t>Ribes alpinum kont. 2,5 l.</t>
  </si>
  <si>
    <t>1399353101</t>
  </si>
  <si>
    <t>Deutzia hybrida kont. 2,5 l.</t>
  </si>
  <si>
    <t>-375698155</t>
  </si>
  <si>
    <t>Philadelphus Virginal kont. 2,5 l.</t>
  </si>
  <si>
    <t>-723732784</t>
  </si>
  <si>
    <t>Corylus avellana kont. 2,5 l.</t>
  </si>
  <si>
    <t>-1999167577</t>
  </si>
  <si>
    <t>Corylus maxima Purpurea   kont. 2,5 l.</t>
  </si>
  <si>
    <t>1060605727</t>
  </si>
  <si>
    <t>Physocaropus opulifolius  kont. 2,5 l.</t>
  </si>
  <si>
    <t>86090890</t>
  </si>
  <si>
    <t>Juniperus communis Sentinel v.100 cm,   kont. 7,5 l.</t>
  </si>
  <si>
    <t>-1548824758</t>
  </si>
  <si>
    <t>Picea abies Nidiformis  kont. 2,5 l.</t>
  </si>
  <si>
    <t>-1353808093</t>
  </si>
  <si>
    <t>Picea abies Maxwellii kont. 2,5 l.</t>
  </si>
  <si>
    <t>1484192001</t>
  </si>
  <si>
    <t>Pinus mugo Pumilio  kont. 2,5 l.</t>
  </si>
  <si>
    <t>-603869062</t>
  </si>
  <si>
    <t>Hedera helix  kont. 2 l.</t>
  </si>
  <si>
    <t>1793263342</t>
  </si>
  <si>
    <t>Falopia aubertti  kont. 2,5 l.</t>
  </si>
  <si>
    <t>1793629947</t>
  </si>
  <si>
    <t>Juniperus horizontalis  kont. 2,5 l.</t>
  </si>
  <si>
    <t>1176381604</t>
  </si>
  <si>
    <t>Cotoneaster dammerii Streib´s Findling  kont. 2,5 l.</t>
  </si>
  <si>
    <t>1004796968</t>
  </si>
  <si>
    <t>Cotoneaster horizontalis  kont. 2,5 l.</t>
  </si>
  <si>
    <t>1910253602</t>
  </si>
  <si>
    <t>Genista tinctoria  kont. 2,5 l.</t>
  </si>
  <si>
    <t>1109308569</t>
  </si>
  <si>
    <t>Rosa Pink The Fairy  kont. 1,5 l.</t>
  </si>
  <si>
    <t>776682628</t>
  </si>
  <si>
    <t>Potentilla fruticosa Kobold  kont. 2,5 l.</t>
  </si>
  <si>
    <t>534311120</t>
  </si>
  <si>
    <t>Spiraea japonica Little Princess  kont. 2,5 l.</t>
  </si>
  <si>
    <t>-1559956447</t>
  </si>
  <si>
    <t>Potentilla fruticosa Goldfinger kont. 2,5 l.</t>
  </si>
  <si>
    <t>2116445017</t>
  </si>
  <si>
    <t>Cotoneaster dammerii Coral Beauty  kont. 2,5 l.</t>
  </si>
  <si>
    <t>-744622770</t>
  </si>
  <si>
    <t>Rhodoendron impeditum  kont. 2,5 l.</t>
  </si>
  <si>
    <t>2000194797</t>
  </si>
  <si>
    <t>Rhodoendron repens hybrd  kont. 2,5 l.</t>
  </si>
  <si>
    <t>1659264241</t>
  </si>
  <si>
    <t>Euonymus forunei Minimus  kont. 2,5 l.</t>
  </si>
  <si>
    <t>-131437539</t>
  </si>
  <si>
    <t>Stipa tenuissima  kont. 1 l.</t>
  </si>
  <si>
    <t>400067377</t>
  </si>
  <si>
    <t>Hosta sp.  kont. 1 l.</t>
  </si>
  <si>
    <t>937944935</t>
  </si>
  <si>
    <t>Anemone hupehensis  kont. 1 l.</t>
  </si>
  <si>
    <t>-523459769</t>
  </si>
  <si>
    <t>Ligularia Przewalski  kont. 1 l.</t>
  </si>
  <si>
    <t>-35330901</t>
  </si>
  <si>
    <t>Heuchera brizoides  kont. 1 l.</t>
  </si>
  <si>
    <t>110306840</t>
  </si>
  <si>
    <t>Bergenia cordifolia  kont. 1 l.</t>
  </si>
  <si>
    <t>-376343828</t>
  </si>
  <si>
    <t>Matteucia struthiopteris  kont. 1 l.</t>
  </si>
  <si>
    <t>1659193974</t>
  </si>
  <si>
    <t>Carex montana  kont. 1 l.</t>
  </si>
  <si>
    <t>522338873</t>
  </si>
  <si>
    <t>travní semeno – parková směs 1142 x 0,025</t>
  </si>
  <si>
    <t>-1341216839</t>
  </si>
  <si>
    <t>travní semeno – zátěžový trávník (hřišťový) 1720 x 0,025</t>
  </si>
  <si>
    <t>-792646465</t>
  </si>
  <si>
    <t>trvaní semeno -  luční směs speciální 172 x 0,025</t>
  </si>
  <si>
    <t>-184098459</t>
  </si>
  <si>
    <t>součet</t>
  </si>
  <si>
    <t>07 - SO 06 - VENKOVNÍ OBJEKTY A HŘIŠTĚ</t>
  </si>
  <si>
    <t xml:space="preserve">    796 - Herní prvky na střeše</t>
  </si>
  <si>
    <t xml:space="preserve">    797 - Herní prvky na zahradě</t>
  </si>
  <si>
    <t xml:space="preserve">    798 - Ostatní prvky</t>
  </si>
  <si>
    <t>131201102</t>
  </si>
  <si>
    <t>Hloubení jam nezapažených v hornině tř. 3 objemu do 1000 m3</t>
  </si>
  <si>
    <t>-1363349524</t>
  </si>
  <si>
    <t>"OBJ 01"+1,7*1,3*6,5+1,5*1,5*5,5</t>
  </si>
  <si>
    <t>"OBJ 02 - je v rámci SO04"</t>
  </si>
  <si>
    <t>"OBJ 03 - je v rámci SO04"</t>
  </si>
  <si>
    <t>"OBJ 04"+4,0*1,0*17,0</t>
  </si>
  <si>
    <t>"OBJ 05"+2,0*1,5*25,0</t>
  </si>
  <si>
    <t>"OBJ 06 - je v rámci SO04"</t>
  </si>
  <si>
    <t>"OBJ 07"+18,0*1,0*2,0</t>
  </si>
  <si>
    <t>"OBJ 11"+1,8*7,0*4,0</t>
  </si>
  <si>
    <t>-256,14</t>
  </si>
  <si>
    <t>+256,14*0,5</t>
  </si>
  <si>
    <t>2116738785</t>
  </si>
  <si>
    <t>131301102</t>
  </si>
  <si>
    <t>Hloubení jam nezapažených v hornině tř. 4 objemu do 1000 m3</t>
  </si>
  <si>
    <t>-1331694655</t>
  </si>
  <si>
    <t>-245441949</t>
  </si>
  <si>
    <t>2001787591</t>
  </si>
  <si>
    <t>"vytlačeno cca 30%"</t>
  </si>
  <si>
    <t>+256,17*0,7</t>
  </si>
  <si>
    <t>264531112</t>
  </si>
  <si>
    <t>+256,14-179,319</t>
  </si>
  <si>
    <t>-1796000725</t>
  </si>
  <si>
    <t>1673911642</t>
  </si>
  <si>
    <t>-1790023364</t>
  </si>
  <si>
    <t>76,821*1,7</t>
  </si>
  <si>
    <t>910269448</t>
  </si>
  <si>
    <t>274313811</t>
  </si>
  <si>
    <t>Základové pásy z betonu tř. C 25/30</t>
  </si>
  <si>
    <t>841232088</t>
  </si>
  <si>
    <t>"OBJ 06"+0,6*0,5*(1,2+4,0)</t>
  </si>
  <si>
    <t>"OBJ 07"+0,6*0,6*2,0*3+0,6*0,6*0,8+0,6*0,6*1,4</t>
  </si>
  <si>
    <t>"OBJ  11"+0,6*0,6*(4*6,0)</t>
  </si>
  <si>
    <t>279321347</t>
  </si>
  <si>
    <t>Základová zeď ze ŽB tř. C 25/30 XC1</t>
  </si>
  <si>
    <t>-319812148</t>
  </si>
  <si>
    <t>"OBJ 01"</t>
  </si>
  <si>
    <t>+0,3*1,4*5,9+0,2*1,1*4,6</t>
  </si>
  <si>
    <t>+0,6*0,8*1,7+0,6*0,8*1,1</t>
  </si>
  <si>
    <t>+0,2*(2,7*1,4+1,9*1,7+5,9*1,5)</t>
  </si>
  <si>
    <t>"OBJ 02"</t>
  </si>
  <si>
    <t>+0,4*3,85*4,6</t>
  </si>
  <si>
    <t>+0,25*4,6*4,1</t>
  </si>
  <si>
    <t>"OBJ 03"</t>
  </si>
  <si>
    <t>+0,4*3,35*17,3+0,25*0,25*17,3</t>
  </si>
  <si>
    <t>+0,25*2,0*4,6</t>
  </si>
  <si>
    <t>+0,30*(17,0*4,5+1,6*3,2+3,5*2,5)</t>
  </si>
  <si>
    <t>"OBJ 04"</t>
  </si>
  <si>
    <t>+0,2*1,2*(6,9+7,1)</t>
  </si>
  <si>
    <t>+0,3*1,8*2,0</t>
  </si>
  <si>
    <t>+0,2*(2,8*2,5+1,1*14,0)</t>
  </si>
  <si>
    <t>"OBJ 05"</t>
  </si>
  <si>
    <t>+0,3*1,7*19,9+0,25*1,2*3,3</t>
  </si>
  <si>
    <t>+0,2*23,2*1,3</t>
  </si>
  <si>
    <t>"OBJ 06"</t>
  </si>
  <si>
    <t>+0,2*(4,1*1,1+4,1*1,3+3,6*2,5)</t>
  </si>
  <si>
    <t>"OBJ 07"</t>
  </si>
  <si>
    <t>+0,3*1,45*(2,2+2,0)</t>
  </si>
  <si>
    <t>+0,25*2,0*(2,2+1,8)</t>
  </si>
  <si>
    <t>+0,3*0,8*2,0*4</t>
  </si>
  <si>
    <t>"OBJ 11"</t>
  </si>
  <si>
    <t>+0,16*2,0*(2*4,8+3,3+1,5)</t>
  </si>
  <si>
    <t>+0,16*6,3*3,0</t>
  </si>
  <si>
    <t>279351105</t>
  </si>
  <si>
    <t>Zřízení bednění základových zdí oboustranné</t>
  </si>
  <si>
    <t>1639172464</t>
  </si>
  <si>
    <t>+0,3*(1,1+5,9+6,0+1,7)</t>
  </si>
  <si>
    <t>+0,2*(2*9,0+1,1)</t>
  </si>
  <si>
    <t>+2*(2,7*1,4+1,9*1,7+5,9*1,5)+0,2*(1,1+1,6)+0,6*0,8*4</t>
  </si>
  <si>
    <t>+0,4*(2*3,85+2*4,6)</t>
  </si>
  <si>
    <t>+2*4,6*4,1+0,25*3,0</t>
  </si>
  <si>
    <t>+0,4*(2*3,35+2*17,3)</t>
  </si>
  <si>
    <t>+0,25*(2*2,0+2*4,6)</t>
  </si>
  <si>
    <t>+2*(17,0*4,5+1,6*3,2+3,5*2,5)+0,2*2,3</t>
  </si>
  <si>
    <t>+2*1,2*15,0</t>
  </si>
  <si>
    <t>+2,0*3,0*2</t>
  </si>
  <si>
    <t>+2*1,6*24,0</t>
  </si>
  <si>
    <t>+2*(4,1*1,1+4,1*1,3+3,6*2,5)</t>
  </si>
  <si>
    <t>+2*1,4*0,8</t>
  </si>
  <si>
    <t>+2*1,4*2,0*3</t>
  </si>
  <si>
    <t>+2*1,5*(4*3,0)</t>
  </si>
  <si>
    <t>+2*2,0*(2*4,8+3,3+1,5)</t>
  </si>
  <si>
    <t>+2*6,3*3,0</t>
  </si>
  <si>
    <t>279351106</t>
  </si>
  <si>
    <t>Odstranění bednění základových zdí oboustranné</t>
  </si>
  <si>
    <t>1065151711</t>
  </si>
  <si>
    <t>2793521</t>
  </si>
  <si>
    <t>-711535527</t>
  </si>
  <si>
    <t>2793522</t>
  </si>
  <si>
    <t>Příplatek na otisky dětských  rukou</t>
  </si>
  <si>
    <t>-1559866569</t>
  </si>
  <si>
    <t>279361821</t>
  </si>
  <si>
    <t>Výztuž základových zdí nosných betonářskou ocelí 10 505</t>
  </si>
  <si>
    <t>-799330051</t>
  </si>
  <si>
    <t>"OBJ 01"+0,88</t>
  </si>
  <si>
    <t>"OBJ 02"+2,284</t>
  </si>
  <si>
    <t>"OBJ 03"+7,265</t>
  </si>
  <si>
    <t>"OBJ 04"+1,524</t>
  </si>
  <si>
    <t>"OBJ 05"+1,631</t>
  </si>
  <si>
    <t>"OBJ 06"+0,73</t>
  </si>
  <si>
    <t>"OBJ 07"+0,15+0,035</t>
  </si>
  <si>
    <t>"OBJ 11"+0,22</t>
  </si>
  <si>
    <t>279362021</t>
  </si>
  <si>
    <t>Výztuž základových zdí nosných svařovanými sítěmi Kari</t>
  </si>
  <si>
    <t>-920276013</t>
  </si>
  <si>
    <t>"OBJ 11"+0,381-0,206</t>
  </si>
  <si>
    <t>31001</t>
  </si>
  <si>
    <t>OBJ 11 - Infototem - D+M vč založení</t>
  </si>
  <si>
    <t>-1616779918</t>
  </si>
  <si>
    <t>Stropy deskové ze ŽB tř. C 25/30 - XC 1</t>
  </si>
  <si>
    <t>-1576511002</t>
  </si>
  <si>
    <t>"OBJ 11"+0,2*6,3*3,3</t>
  </si>
  <si>
    <t>835596723</t>
  </si>
  <si>
    <t>"OBJ 11"+6,3*3,3</t>
  </si>
  <si>
    <t>1040670228</t>
  </si>
  <si>
    <t>411354171</t>
  </si>
  <si>
    <t>Zřízení podpěrné konstrukce stropů v do 4 m pro zatížení do 5 kPa</t>
  </si>
  <si>
    <t>1629498343</t>
  </si>
  <si>
    <t>411354172</t>
  </si>
  <si>
    <t>Odstranění podpěrné konstrukce stropů v do 4 m pro zatížení do 5 kPa</t>
  </si>
  <si>
    <t>604054458</t>
  </si>
  <si>
    <t>1962330060</t>
  </si>
  <si>
    <t>"OBJ 11"+0,107+0,03+0,034+0,016+0,0185</t>
  </si>
  <si>
    <t>4303201</t>
  </si>
  <si>
    <t>Montáž prefa schodů</t>
  </si>
  <si>
    <t>-1825763884</t>
  </si>
  <si>
    <t>5937211</t>
  </si>
  <si>
    <t>prefa schody</t>
  </si>
  <si>
    <t>-1993135689</t>
  </si>
  <si>
    <t>4303202</t>
  </si>
  <si>
    <t>Montáž prefa stupňů</t>
  </si>
  <si>
    <t>-1316920821</t>
  </si>
  <si>
    <t>5937301</t>
  </si>
  <si>
    <t>prefa stupeň - typ A</t>
  </si>
  <si>
    <t>-340579114</t>
  </si>
  <si>
    <t>5937302</t>
  </si>
  <si>
    <t>prefa stupeň - typ B</t>
  </si>
  <si>
    <t>-90577497</t>
  </si>
  <si>
    <t>5937303</t>
  </si>
  <si>
    <t>prefa stupeň - typ C</t>
  </si>
  <si>
    <t>452395154</t>
  </si>
  <si>
    <t>1458621363</t>
  </si>
  <si>
    <t>"OBJ 11"+1,5*6</t>
  </si>
  <si>
    <t>1090194584</t>
  </si>
  <si>
    <t>"OBJ 11"+1,5*6*0,5</t>
  </si>
  <si>
    <t>1588702344</t>
  </si>
  <si>
    <t>1031352069</t>
  </si>
  <si>
    <t>564661111</t>
  </si>
  <si>
    <t>Podklad z kameniva hrubého drceného vel. 63-125 mm tl 200 mm</t>
  </si>
  <si>
    <t>-615393865</t>
  </si>
  <si>
    <t>596211110</t>
  </si>
  <si>
    <t>Kladení zámkové dlažby komunikací pro pěší tl 60 mm skupiny A pl do 50 m2</t>
  </si>
  <si>
    <t>1026616260</t>
  </si>
  <si>
    <t>592453030</t>
  </si>
  <si>
    <t>dlažba se zámkem 6 cm přírodní</t>
  </si>
  <si>
    <t>-393802074</t>
  </si>
  <si>
    <t>631311126</t>
  </si>
  <si>
    <t>Mazanina tl do 120 mm z betonu prostého bez zvýšených nároků na prostředí tř. C 25/30</t>
  </si>
  <si>
    <t>475521877</t>
  </si>
  <si>
    <t>"OBJ 11"+0,1*1,5*2,0</t>
  </si>
  <si>
    <t>998153131</t>
  </si>
  <si>
    <t>Přesun hmot pro samostatné zdi a valy zděné z cihel, kamene, tvárnic nebo monolitické v do 12 m</t>
  </si>
  <si>
    <t>1780236448</t>
  </si>
  <si>
    <t>711161306</t>
  </si>
  <si>
    <t>Izolace proti zemní vlhkosti stěn foliemi nopovými pro běžné podmínky - D+M</t>
  </si>
  <si>
    <t>-1219531666</t>
  </si>
  <si>
    <t>"OBJ 01"+5,9*1,9+2,0*2,0+2,7*1,7</t>
  </si>
  <si>
    <t>"OBJ 02"+4,6*4,6</t>
  </si>
  <si>
    <t>"OBJ 03"+4,9*23,0</t>
  </si>
  <si>
    <t>"OBJ 04"+3,0*2,0+1,5*14,0</t>
  </si>
  <si>
    <t>"OBJ 05"+2,0*3,3+3,0*20,0</t>
  </si>
  <si>
    <t>"OBJ 06"+2,0*(3,5+1,3)</t>
  </si>
  <si>
    <t>"OBJ 07"+3,0*3,0</t>
  </si>
  <si>
    <t>711161381</t>
  </si>
  <si>
    <t>Izolace proti zemní vlhkosti foliemi nopovými ukončené horní lištou - D+M</t>
  </si>
  <si>
    <t>-407230582</t>
  </si>
  <si>
    <t>"OBJ 01"+11,0</t>
  </si>
  <si>
    <t>"OBJ 02"+5,0</t>
  </si>
  <si>
    <t>"OBJ 03"+23,0</t>
  </si>
  <si>
    <t>"OBJ 04"+16,0</t>
  </si>
  <si>
    <t>"OBJ 05"+23,5</t>
  </si>
  <si>
    <t>"OBJ 06"+1,5+1,3+2,7</t>
  </si>
  <si>
    <t>"OBJ 07"+3,0</t>
  </si>
  <si>
    <t>998711201</t>
  </si>
  <si>
    <t>Přesun hmot procentní pro izolace proti vodě, vlhkosti a plynům v objektech v do 6 m</t>
  </si>
  <si>
    <t>-160001397</t>
  </si>
  <si>
    <t>OBJ 11 - treláž - dřevěné latě - D+M vč impregnace</t>
  </si>
  <si>
    <t>-1425250490</t>
  </si>
  <si>
    <t>998766201</t>
  </si>
  <si>
    <t>Přesun hmot procentní pro konstrukce truhlářské v objektech v do 6 m</t>
  </si>
  <si>
    <t>-972721454</t>
  </si>
  <si>
    <t>7671001</t>
  </si>
  <si>
    <t>OBJ 11 - ocel sloupek 120/120 - dl 610 mm - D+M vč povrch úpravy</t>
  </si>
  <si>
    <t>-1567086086</t>
  </si>
  <si>
    <t>OBJ 13 - Vjezdová vrata 2kř otevíravá - 3600/1500 mm - D+M vč všech systémových detailů, kování, založení a povrch úpravy</t>
  </si>
  <si>
    <t>45785568</t>
  </si>
  <si>
    <t xml:space="preserve">Konstrukce z ocel profilů
Výplet čtyřhranné poplastované pletivo oko 50x50 mm
Povrchová úprava práškově lakováno (komaxit). </t>
  </si>
  <si>
    <t>OBJ 13 - Stávající oplocení - oprava + doplnění - odhad</t>
  </si>
  <si>
    <t>831850914</t>
  </si>
  <si>
    <t>998767201</t>
  </si>
  <si>
    <t>Přesun hmot procentní pro zámečnické konstrukce v objektech v do 6 m</t>
  </si>
  <si>
    <t>-2015984721</t>
  </si>
  <si>
    <t>783001</t>
  </si>
  <si>
    <t>Strop deska - krystalizační nátěr</t>
  </si>
  <si>
    <t>-892465376</t>
  </si>
  <si>
    <t>7951037</t>
  </si>
  <si>
    <t>X37 - Zábradlí na venkovní opěrné stěně u venkovního koridoru  - D+M vč všech systémových detailů a povrchové úpravy</t>
  </si>
  <si>
    <t>1371178441</t>
  </si>
  <si>
    <t xml:space="preserve">
</t>
  </si>
  <si>
    <t>7951098</t>
  </si>
  <si>
    <t>X98 - Zábradlí na hlavě šikmé opěrky kolmé k stáv. MŠ - D+M vč všech systémových detailů a povrchové úpravy</t>
  </si>
  <si>
    <t>-978673623</t>
  </si>
  <si>
    <t>7951099</t>
  </si>
  <si>
    <t>X99 - Zábradlí na hlavě OBLOUKOVÉ opěrky kolmé k stáv. MŠ - D+M vč všech systémových detailů a povrchové úpravy</t>
  </si>
  <si>
    <t>-702540900</t>
  </si>
  <si>
    <t>79521</t>
  </si>
  <si>
    <t>Zábradlí na opěrce vpravo nad tělocvičnou - D+M vč všech systémových detailů a povrchové úpravy</t>
  </si>
  <si>
    <t>1982456902</t>
  </si>
  <si>
    <t>971610611</t>
  </si>
  <si>
    <t>796101</t>
  </si>
  <si>
    <t>Kládové mikádo</t>
  </si>
  <si>
    <t>-27726569</t>
  </si>
  <si>
    <t>796102</t>
  </si>
  <si>
    <t>Skluzavka s prolézačkou</t>
  </si>
  <si>
    <t>1824898796</t>
  </si>
  <si>
    <t>796103</t>
  </si>
  <si>
    <t>Vodní prvek</t>
  </si>
  <si>
    <t>110159119</t>
  </si>
  <si>
    <t>796104</t>
  </si>
  <si>
    <t>Malá horolezecká stěna</t>
  </si>
  <si>
    <t>2061565981</t>
  </si>
  <si>
    <t>796105</t>
  </si>
  <si>
    <t>Balanční špalky</t>
  </si>
  <si>
    <t>262059878</t>
  </si>
  <si>
    <t>796106</t>
  </si>
  <si>
    <t>Pružinové houpadlo</t>
  </si>
  <si>
    <t>-114258740</t>
  </si>
  <si>
    <t>797101</t>
  </si>
  <si>
    <t xml:space="preserve">Lanová pyramida </t>
  </si>
  <si>
    <t>-379558027</t>
  </si>
  <si>
    <t>797102</t>
  </si>
  <si>
    <t>Kládový mostek na řetězech</t>
  </si>
  <si>
    <t>1837177337</t>
  </si>
  <si>
    <t>797103</t>
  </si>
  <si>
    <t>-1885755421</t>
  </si>
  <si>
    <t>797104</t>
  </si>
  <si>
    <t>Kopec s tunelem a klouzačkou</t>
  </si>
  <si>
    <t>175687703</t>
  </si>
  <si>
    <t>798101</t>
  </si>
  <si>
    <t>Lavička</t>
  </si>
  <si>
    <t>-351696836</t>
  </si>
  <si>
    <t>798102</t>
  </si>
  <si>
    <t>Kůlová treláž vč zemních prací a založení</t>
  </si>
  <si>
    <t>-553450575</t>
  </si>
  <si>
    <t>08 - IO 01 - AREÁLOVÉ ROZVODY - NN, SLP, VO</t>
  </si>
  <si>
    <t xml:space="preserve">    D3 - Uzemňovací materiál</t>
  </si>
  <si>
    <t xml:space="preserve">    D4 - Svítidla včetně zdrojů</t>
  </si>
  <si>
    <t xml:space="preserve">    D5 - Rozvaděče a příslušenství</t>
  </si>
  <si>
    <t xml:space="preserve">    D8 - Jiné práce</t>
  </si>
  <si>
    <t>TR.KOPOFLEX  50</t>
  </si>
  <si>
    <t>-796956247</t>
  </si>
  <si>
    <t>TR.KOPOFLEX  75</t>
  </si>
  <si>
    <t>-101350061</t>
  </si>
  <si>
    <t>TR.KOPOFLEX 110</t>
  </si>
  <si>
    <t>-1477616527</t>
  </si>
  <si>
    <t>-1202951580</t>
  </si>
  <si>
    <t>-1597999815</t>
  </si>
  <si>
    <t>-934931525</t>
  </si>
  <si>
    <t>1-CYKY-J 4x95</t>
  </si>
  <si>
    <t>-786435386</t>
  </si>
  <si>
    <t>CYKY 4x16</t>
  </si>
  <si>
    <t>1871095452</t>
  </si>
  <si>
    <t>625840900</t>
  </si>
  <si>
    <t>svorka drát-drát FeZn</t>
  </si>
  <si>
    <t>-1550167065</t>
  </si>
  <si>
    <t>Protikorozní ochrana spoje</t>
  </si>
  <si>
    <t>1583379839</t>
  </si>
  <si>
    <t>Připojení stožáru VO k uzemňovací soustavě</t>
  </si>
  <si>
    <t>1236996267</t>
  </si>
  <si>
    <t>Provedení antikorózního ošetření zemního vývodu</t>
  </si>
  <si>
    <t>-1936674677</t>
  </si>
  <si>
    <t>Sloupek osvětlení exteriérový LED výška 1m dle architektonického návrhu</t>
  </si>
  <si>
    <t>1082999307</t>
  </si>
  <si>
    <t>Patka pro ukotvení sloupku včetně výkopu, beton tř.B20</t>
  </si>
  <si>
    <t>1336923764</t>
  </si>
  <si>
    <t>LED svítidlo parkové dle achytektonického návrhu</t>
  </si>
  <si>
    <t>1415496626</t>
  </si>
  <si>
    <t>Stožár veřejného osvětlení SH 4pk - 4m</t>
  </si>
  <si>
    <t>-1820902839</t>
  </si>
  <si>
    <t>Výzbroj stožárová SV 6.10.5 průchozí</t>
  </si>
  <si>
    <t>-221970554</t>
  </si>
  <si>
    <t>Patka pro ukotvení stožáru včetně výkopu, beton tř.B20</t>
  </si>
  <si>
    <t>-729389723</t>
  </si>
  <si>
    <t>Prázdná skříň bez vybavení s pilířem ER1/NK-7</t>
  </si>
  <si>
    <t>-807465248</t>
  </si>
  <si>
    <t>869419446</t>
  </si>
  <si>
    <t>1434877578</t>
  </si>
  <si>
    <t>Ruční výkop rýhy 35/90cm, hornina 3</t>
  </si>
  <si>
    <t>-1790151191</t>
  </si>
  <si>
    <t>Zříz. lože, štěrkopísek</t>
  </si>
  <si>
    <t>1617597119</t>
  </si>
  <si>
    <t>Zakrytí výstraž. folií šíř. 33cm</t>
  </si>
  <si>
    <t>505945061</t>
  </si>
  <si>
    <t>Ruční zához  rýhy 35/90cm, hornina 3</t>
  </si>
  <si>
    <t>1452072477</t>
  </si>
  <si>
    <t>Vytyčení kabel. trasy ve volném terénu do 500m</t>
  </si>
  <si>
    <t>1907149991</t>
  </si>
  <si>
    <t>Úpravy stávajících elektroinstalací VO</t>
  </si>
  <si>
    <t>-950851964</t>
  </si>
  <si>
    <t>Demontáž stávajících  venkovních elektroinstalací</t>
  </si>
  <si>
    <t>-777825834</t>
  </si>
  <si>
    <t>-1339073538</t>
  </si>
  <si>
    <t>-1256377335</t>
  </si>
  <si>
    <t>-766113814</t>
  </si>
  <si>
    <t>09__1 - IO 02 - AREÁLOVÉ ROZVODY - VODOVOD</t>
  </si>
  <si>
    <t>1 - Zemní práce</t>
  </si>
  <si>
    <t>8 - Trubní vedení</t>
  </si>
  <si>
    <t>99 - Staveništní přesun hmot</t>
  </si>
  <si>
    <t>M23 - Montáže potrubí</t>
  </si>
  <si>
    <t>VN - Vedlejší náklady</t>
  </si>
  <si>
    <t>834295757</t>
  </si>
  <si>
    <t>256*1,4*0,6</t>
  </si>
  <si>
    <t>-835321148</t>
  </si>
  <si>
    <t>1666871851</t>
  </si>
  <si>
    <t>14,2*1,4*0,6</t>
  </si>
  <si>
    <t>1456520056</t>
  </si>
  <si>
    <t>2045497718</t>
  </si>
  <si>
    <t>326582781</t>
  </si>
  <si>
    <t>1755512840</t>
  </si>
  <si>
    <t>300313</t>
  </si>
  <si>
    <t>227-64,951</t>
  </si>
  <si>
    <t>515871864</t>
  </si>
  <si>
    <t>291*0,372*0,6</t>
  </si>
  <si>
    <t>199000005R00</t>
  </si>
  <si>
    <t>...zeminy 1- 4</t>
  </si>
  <si>
    <t>-823824711</t>
  </si>
  <si>
    <t xml:space="preserve">Zemní práce
-------------------------
Poplatky za skládku
-------------------------
</t>
  </si>
  <si>
    <t>62,951*0,190</t>
  </si>
  <si>
    <t>9790822132</t>
  </si>
  <si>
    <t>Odvoz a uložení přebtečného výkopku na skládku, z toho 6 provizorní</t>
  </si>
  <si>
    <t>1134123771</t>
  </si>
  <si>
    <t>979087212R00</t>
  </si>
  <si>
    <t>...suti</t>
  </si>
  <si>
    <t>2092318752</t>
  </si>
  <si>
    <t xml:space="preserve">Komunikace pozemní a letiště
-------------------------
Nakládání na dopravní prostředky:
pro vodorovnou dopravu
-------------------------
</t>
  </si>
  <si>
    <t>722223133R00</t>
  </si>
  <si>
    <t>79435700</t>
  </si>
  <si>
    <t>-1512999400</t>
  </si>
  <si>
    <t>-70971415</t>
  </si>
  <si>
    <t>1622700352</t>
  </si>
  <si>
    <t>497797586</t>
  </si>
  <si>
    <t>-1559640224</t>
  </si>
  <si>
    <t>-1930037556</t>
  </si>
  <si>
    <t>722265213V</t>
  </si>
  <si>
    <t>Podružný vodomě , Qn 2,5, provizorní</t>
  </si>
  <si>
    <t>370861933</t>
  </si>
  <si>
    <t>1309755663</t>
  </si>
  <si>
    <t>-58524036</t>
  </si>
  <si>
    <t>871812112R00</t>
  </si>
  <si>
    <t>...za položení signalizačního vodiče</t>
  </si>
  <si>
    <t>-1954806348</t>
  </si>
  <si>
    <t xml:space="preserve">Vedení trubní dálková - vodovody a kanalizace
-------------------------
Pokládka potrubí pluhem
-------------------------
Příplatek
-------------------------
</t>
  </si>
  <si>
    <t>891249111R00</t>
  </si>
  <si>
    <t>...navrtávacích pasů s ventilem Jt 1 Mpa na potrubí z trub osinkocementových, litinových, ocelových nebo plastických hmot, DN 80 mm</t>
  </si>
  <si>
    <t>684868034</t>
  </si>
  <si>
    <t xml:space="preserve">Vedení trubní dálková - vodovody a kanalizace
-------------------------
Montáž vodovodních armatur na potrubí
-------------------------
</t>
  </si>
  <si>
    <t>973366385</t>
  </si>
  <si>
    <t>891249125V</t>
  </si>
  <si>
    <t>Přípojkové šoupátko Hawle DN 50</t>
  </si>
  <si>
    <t>-418741633</t>
  </si>
  <si>
    <t>891249137V</t>
  </si>
  <si>
    <t>Zemní teleskopická souprava č.9601 vč.poklopu č.1550</t>
  </si>
  <si>
    <t>854949697</t>
  </si>
  <si>
    <t>891249151V</t>
  </si>
  <si>
    <t>HAWLE ISO - připojovací tvarovka</t>
  </si>
  <si>
    <t>1199565611</t>
  </si>
  <si>
    <t>891249168V</t>
  </si>
  <si>
    <t>Tvarovka ISO spojka</t>
  </si>
  <si>
    <t>2074448416</t>
  </si>
  <si>
    <t>892233111R00</t>
  </si>
  <si>
    <t>...DN od 40 do 70 mm</t>
  </si>
  <si>
    <t>-1541796401</t>
  </si>
  <si>
    <t xml:space="preserve">Vedení trubní dálková - vodovody a kanalizace
-------------------------
Proplach a desinfekce vodovodního potrubí:
napuštění a vypuštění vody, dodání vody a desinfekčního prostředku, náklady na bakteriologický rozbor vody,
-------------------------
</t>
  </si>
  <si>
    <t>893332111V</t>
  </si>
  <si>
    <t>Vodoměrná šachta samonosná plastová pr. 1200mm s uzymykatelným poklopem , stupadla, vodotěsná</t>
  </si>
  <si>
    <t>2011527276</t>
  </si>
  <si>
    <t>893332112V</t>
  </si>
  <si>
    <t>Osazení vodoměrné šachty na na zhutněný podklad , utěsnění prostupů stěnou šachty</t>
  </si>
  <si>
    <t>-1096487447</t>
  </si>
  <si>
    <t>22269193</t>
  </si>
  <si>
    <t>Signální vodič, z toho 150 provizorní</t>
  </si>
  <si>
    <t>1678225412</t>
  </si>
  <si>
    <t>42273380V</t>
  </si>
  <si>
    <t>Navrtávací pás  pro PE potrubí D63</t>
  </si>
  <si>
    <t>-1603629552</t>
  </si>
  <si>
    <t>998276101R00</t>
  </si>
  <si>
    <t>...v otevřeném výkopu</t>
  </si>
  <si>
    <t>1957246946</t>
  </si>
  <si>
    <t xml:space="preserve">Vedení trubní dálková - vodovody a kanalizace
-------------------------
Přesun hmot pro trubní vedení z trub plastových nebo sklolaminátových:
vodovodu nebo kanalizace ražené nebo hloubené (827 1.1, 827 1.9, 827 2.1, 827 2.9), drobných objektů_x000D_
-------------------------
</t>
  </si>
  <si>
    <t>799230456V</t>
  </si>
  <si>
    <t>Uzavření stávající vodovodní přípojky , vypuštění vody</t>
  </si>
  <si>
    <t>1772911353</t>
  </si>
  <si>
    <t>799230472V</t>
  </si>
  <si>
    <t>Přepojení stáv. vodovodu pro RD Čejkovi a modulární školku, napojení na stáv.vodovod. přípojku</t>
  </si>
  <si>
    <t>-1728350267</t>
  </si>
  <si>
    <t>799830461V</t>
  </si>
  <si>
    <t>Demontáž nepoužívaných úseků potrubí , odstranění stáv.vodoměrné šachty</t>
  </si>
  <si>
    <t>196653854</t>
  </si>
  <si>
    <t>892233121V</t>
  </si>
  <si>
    <t>Hygiencký test kvality vody</t>
  </si>
  <si>
    <t>1470972672</t>
  </si>
  <si>
    <t>230170002R00</t>
  </si>
  <si>
    <t>Příprava pro zkoušku těsnosti, DN 50 - 80</t>
  </si>
  <si>
    <t>-2025053775</t>
  </si>
  <si>
    <t xml:space="preserve">Montáže potrubí
-------------------------
Tlakové zkoušky těsnosti potrubí:
Položky pro přípravu vymezeného úseku pro zkoušky těsnosti a provedení zkoušky těsnosti podle ČSN 13 0020 kapalinou nebo plynem._x000D_
-------------------------
</t>
  </si>
  <si>
    <t>230170012R00</t>
  </si>
  <si>
    <t>Zkouška těsnosti potrubí, DN 50 - 80</t>
  </si>
  <si>
    <t>173770583</t>
  </si>
  <si>
    <t>230180011R00</t>
  </si>
  <si>
    <t>Montáž trub z plastických hmot PE, PP, 32 x 3,4</t>
  </si>
  <si>
    <t>-563294352</t>
  </si>
  <si>
    <t xml:space="preserve">Montáže potrubí
-------------------------
Potrubí z plastických hmot
-------------------------
</t>
  </si>
  <si>
    <t>230180014R00</t>
  </si>
  <si>
    <t>Montáž trub z plastických hmot PE, PP, 40 x 3,6</t>
  </si>
  <si>
    <t>-407554119</t>
  </si>
  <si>
    <t>230180018R00</t>
  </si>
  <si>
    <t>Montáž trub z plastických hmot PE, PP, 50 x 4,5</t>
  </si>
  <si>
    <t>-1787506846</t>
  </si>
  <si>
    <t>230180022R00</t>
  </si>
  <si>
    <t>Montáž trub z plastických hmot PE, PP, 63 x 5,7</t>
  </si>
  <si>
    <t>1105529440</t>
  </si>
  <si>
    <t>230180066R00</t>
  </si>
  <si>
    <t>Montáž trubních dílů PE, PP, D 32</t>
  </si>
  <si>
    <t>-1329805415</t>
  </si>
  <si>
    <t>230180068R00</t>
  </si>
  <si>
    <t>Montáž trubních dílů PE, PP, D 50</t>
  </si>
  <si>
    <t>64222735</t>
  </si>
  <si>
    <t>230180069R00</t>
  </si>
  <si>
    <t>Montáž trubních dílů PE, PP, D 63</t>
  </si>
  <si>
    <t>-445373732</t>
  </si>
  <si>
    <t>1034189161</t>
  </si>
  <si>
    <t>08211320R</t>
  </si>
  <si>
    <t>vodné pro vodu pitnou</t>
  </si>
  <si>
    <t>-1922000147</t>
  </si>
  <si>
    <t>28613036.MR</t>
  </si>
  <si>
    <t>koleno PE 100; 45,0 °; SDR 11,0; D = 32,0 mm; hladké; spoj svařovaný</t>
  </si>
  <si>
    <t>381573585</t>
  </si>
  <si>
    <t>28613038.MR</t>
  </si>
  <si>
    <t>koleno PE 100; 45,0 °; SDR 11,0; D = 50,0 mm; hladké; spoj svařovaný</t>
  </si>
  <si>
    <t>-2062376707</t>
  </si>
  <si>
    <t>28613045.MR</t>
  </si>
  <si>
    <t>koleno PE 100; 90,0 °; SDR 11,0; D = 32,0 mm; hladké; spoj svařovaný</t>
  </si>
  <si>
    <t>-847557884</t>
  </si>
  <si>
    <t>28613047.MR</t>
  </si>
  <si>
    <t>koleno PE 100; 90,0 °; SDR 11,0; D = 50,0 mm; hladké; spoj svařovaný</t>
  </si>
  <si>
    <t>1387566950</t>
  </si>
  <si>
    <t>28613048.MR</t>
  </si>
  <si>
    <t>koleno PE 100; 90,0 °; SDR 11,0; D = 63,0 mm; hladké; spoj svařovaný</t>
  </si>
  <si>
    <t>865813193</t>
  </si>
  <si>
    <t>28613410R</t>
  </si>
  <si>
    <t>trubka plastová vodovodní hladká; HDPE (PE 100); SDR 17,0; PN 10; D = 32,0 mm; s = 2,00 mm; l = 100 000,0 mm</t>
  </si>
  <si>
    <t>1779798678</t>
  </si>
  <si>
    <t>28613411R</t>
  </si>
  <si>
    <t>trubka plastová vodovodní hladká; HDPE (PE 100); SDR 17,0; PN 10; D = 40,0 mm; s = 2,40 mm; l = 100 000,0 mm</t>
  </si>
  <si>
    <t>-1652586520</t>
  </si>
  <si>
    <t>28613412R</t>
  </si>
  <si>
    <t>trubka plastová vodovodní hladká; HDPE (PE 100); SDR 17,0; PN 10; D = 50,0 mm; s = 3,00 mm; l = 100 000,0 mm</t>
  </si>
  <si>
    <t>1853102200</t>
  </si>
  <si>
    <t>28613434R</t>
  </si>
  <si>
    <t>trubka plastová vodovodní hladká; HDPE (PE 100); SDR 11,0; PN 16; D = 63,0 mm; s = 5,80 mm; l = 100 000,0 mm</t>
  </si>
  <si>
    <t>-1822311054</t>
  </si>
  <si>
    <t>00511 R</t>
  </si>
  <si>
    <t>Geodetické práce</t>
  </si>
  <si>
    <t>Soubor</t>
  </si>
  <si>
    <t>745611457</t>
  </si>
  <si>
    <t>005111021R</t>
  </si>
  <si>
    <t>Vytyčení inženýrských sítí</t>
  </si>
  <si>
    <t>-311649086</t>
  </si>
  <si>
    <t>09__2 - IO 02 - AREÁLOVÉ ROZVODY - KANALIZACE DEŠŤOVÁ</t>
  </si>
  <si>
    <t>2 - Základy a zvláštní zakládání</t>
  </si>
  <si>
    <t>225*1,4*1,111</t>
  </si>
  <si>
    <t>-1144380170</t>
  </si>
  <si>
    <t>349,965+14,958</t>
  </si>
  <si>
    <t>553395081</t>
  </si>
  <si>
    <t>9,6*1,4*1,113</t>
  </si>
  <si>
    <t>-839795948</t>
  </si>
  <si>
    <t>1056151418</t>
  </si>
  <si>
    <t>-284421421</t>
  </si>
  <si>
    <t>-1490354489</t>
  </si>
  <si>
    <t>167101101R00</t>
  </si>
  <si>
    <t>...do 100 m3, z horniny 1 až 4</t>
  </si>
  <si>
    <t>-2107026651</t>
  </si>
  <si>
    <t>2019515658</t>
  </si>
  <si>
    <t>364,92-70,5</t>
  </si>
  <si>
    <t>147597730</t>
  </si>
  <si>
    <t>235*1*0,3</t>
  </si>
  <si>
    <t>70*0,2</t>
  </si>
  <si>
    <t>Odvoz a uložení přebtečného výkopku na skládku</t>
  </si>
  <si>
    <t>473430926</t>
  </si>
  <si>
    <t>271531111R00</t>
  </si>
  <si>
    <t>Polštář základu z kameniva hr. drceného 16-63 mm</t>
  </si>
  <si>
    <t>1598732560</t>
  </si>
  <si>
    <t xml:space="preserve">Zvláštní zakládání objektů
-------------------------
Polštáře zhutněné pod základy
-------------------------
</t>
  </si>
  <si>
    <t>721176222R00</t>
  </si>
  <si>
    <t>...polyvinylchloridové potrubí PVC, svodné (ležaté) v zemi, D 110 mmm, s 3,2 mm, DN 100</t>
  </si>
  <si>
    <t>-819571382</t>
  </si>
  <si>
    <t>-931291680</t>
  </si>
  <si>
    <t>-357723202</t>
  </si>
  <si>
    <t>1905370328</t>
  </si>
  <si>
    <t>721176226R00</t>
  </si>
  <si>
    <t>...polyvinylchloridové potrubí PVC, svodné (ležaté) v zemi, D 250 mmm, s 6,2 mm, DN 250</t>
  </si>
  <si>
    <t>1377986099</t>
  </si>
  <si>
    <t>721176228V</t>
  </si>
  <si>
    <t>Potrubí PVC-ULTRA RIB odpadní DN120 vč.tvarovek</t>
  </si>
  <si>
    <t>1792749908</t>
  </si>
  <si>
    <t>721242110RT1</t>
  </si>
  <si>
    <t>...D 110 mm, s otáč.kul.kloubem na odtoku, s košem , se suchou a nezámr.klapkou,čistícím víčkem a vylam.těs. kroužky pro připoj.potrub.svodů D 75, 90,...</t>
  </si>
  <si>
    <t>-1037548652</t>
  </si>
  <si>
    <t xml:space="preserve">Zdravotně technické instalace budov
-------------------------
Lapače střešních splavenin
-------------------------
</t>
  </si>
  <si>
    <t>1462561069</t>
  </si>
  <si>
    <t>89410651V</t>
  </si>
  <si>
    <t>Instalace renčních dvou jímek o vel. 9,9m3, stáv.přemíst+ěny do kont.jídelny a modul.školky, DMTZ, jeřábnické práce</t>
  </si>
  <si>
    <t>-1304445426</t>
  </si>
  <si>
    <t>894421112RT1</t>
  </si>
  <si>
    <t>...skruže rovné, o hmotnosti do 1,4 t</t>
  </si>
  <si>
    <t>-208105606</t>
  </si>
  <si>
    <t xml:space="preserve">Vedení trubní dálková - vodovody a kanalizace
-------------------------
Osazení betonových dílců pro šachty podle DIN 4034:
na kroužek,_x000D_
-------------------------
</t>
  </si>
  <si>
    <t>894422111RT1</t>
  </si>
  <si>
    <t>...skruže přechodové, pro jakoukoliv hmotnost</t>
  </si>
  <si>
    <t>1935600679</t>
  </si>
  <si>
    <t>894431112V</t>
  </si>
  <si>
    <t>Revizní šachta na splaškové kanalizaci  pr.600mm, přímé průtoč.dno z PP,60 st., korug.roura 2,5m, lit.poklop 1,5t,teleskiop.adapter, bet.prstenec</t>
  </si>
  <si>
    <t>1788644329</t>
  </si>
  <si>
    <t>894431114V</t>
  </si>
  <si>
    <t>Revzní plast.šachta pr.1000mm, dno dle PD,korug.roura pr.600mm,teleskop.adapter 1000mm, lit.poklop 1,5t</t>
  </si>
  <si>
    <t>1369663627</t>
  </si>
  <si>
    <t>894431115V</t>
  </si>
  <si>
    <t>Revizní plast.šachta pr.1000mm,bet. dno dle PD, b.skruž výšky 1m pr.1000, 5xtěsnící spojka, bet.prst, bet.konus, lit.poklop 1,5t</t>
  </si>
  <si>
    <t>679260403</t>
  </si>
  <si>
    <t>894531167V</t>
  </si>
  <si>
    <t>Beton.ul.vpust s vtok.mříží litin.rovnou 500x500,kalový koš nízký,vyrov.prsten.,hor.skruž 200mm, spod.díl s vložkou pro potr KG, dle PD</t>
  </si>
  <si>
    <t>-1605058020</t>
  </si>
  <si>
    <t>59224054V</t>
  </si>
  <si>
    <t>Konus betonový prům.1000/800</t>
  </si>
  <si>
    <t>250797536</t>
  </si>
  <si>
    <t>59224108V</t>
  </si>
  <si>
    <t>Skruž betonová se stupadly prům.1000, v=1000 ,</t>
  </si>
  <si>
    <t>-724577928</t>
  </si>
  <si>
    <t>59224109V</t>
  </si>
  <si>
    <t>Skruž betonová se stupadly prům 1000, v=500,</t>
  </si>
  <si>
    <t>-1551767567</t>
  </si>
  <si>
    <t>-61335835</t>
  </si>
  <si>
    <t>-146107656</t>
  </si>
  <si>
    <t>799830229V</t>
  </si>
  <si>
    <t>Ruční sondy pro vyhledání stáv.kanalizace a vyhledání místa napojení</t>
  </si>
  <si>
    <t>-2025046641</t>
  </si>
  <si>
    <t>799830561V</t>
  </si>
  <si>
    <t>Demontáž nepoužívaných úsekůpotrubí dešťové  kanalizace ve  venkovním prostoru, likvidace</t>
  </si>
  <si>
    <t>629804609</t>
  </si>
  <si>
    <t>799830572V</t>
  </si>
  <si>
    <t>Přepojení stáv. dešťové  kanalizacena novou dešťovou kanalizaci a přepojení dešť.kanal. modulární, školky</t>
  </si>
  <si>
    <t>-1132791543</t>
  </si>
  <si>
    <t>799891129V</t>
  </si>
  <si>
    <t>Uvedení do provozu , zaučení obsluhy, revize,ykouška těsnosti , protokol</t>
  </si>
  <si>
    <t>-886624780</t>
  </si>
  <si>
    <t>1628340027</t>
  </si>
  <si>
    <t>267864388</t>
  </si>
  <si>
    <t>09__3 - IO 02 - AREÁLOVÉ ROZVODY - KANALIZACE SPLAŠKOVÁ</t>
  </si>
  <si>
    <t>-122149443</t>
  </si>
  <si>
    <t>135*1,630*1</t>
  </si>
  <si>
    <t>1635511349</t>
  </si>
  <si>
    <t>497233856</t>
  </si>
  <si>
    <t>7,5*1,334*1</t>
  </si>
  <si>
    <t>434073182</t>
  </si>
  <si>
    <t>-185163527</t>
  </si>
  <si>
    <t>15110212V</t>
  </si>
  <si>
    <t>Zabezpečení výkopu proti pádu osob</t>
  </si>
  <si>
    <t>-1418668629</t>
  </si>
  <si>
    <t>-213346309</t>
  </si>
  <si>
    <t>-1350520340</t>
  </si>
  <si>
    <t>1642502649</t>
  </si>
  <si>
    <t>-634691273</t>
  </si>
  <si>
    <t>-1440871455</t>
  </si>
  <si>
    <t>135*1*0,4</t>
  </si>
  <si>
    <t>-440090551</t>
  </si>
  <si>
    <t>-262809987</t>
  </si>
  <si>
    <t>(54*0,2)+(4*0,2)</t>
  </si>
  <si>
    <t>455557155</t>
  </si>
  <si>
    <t>-1786014844</t>
  </si>
  <si>
    <t>-578269486</t>
  </si>
  <si>
    <t>721176229V</t>
  </si>
  <si>
    <t>Potrubí PVC-ULTRA RIB odpadní DN160 vč.tvarovek</t>
  </si>
  <si>
    <t>-1938509974</t>
  </si>
  <si>
    <t>1468040538</t>
  </si>
  <si>
    <t>Revizní šachta na splaškové kanalizaci TŠ pr.600mm, přímé průtoč.dno z PP,60 st., korug.roura 2,5m, plastový.poklop 1,5t</t>
  </si>
  <si>
    <t>1209808855</t>
  </si>
  <si>
    <t>1506728540</t>
  </si>
  <si>
    <t>1614172213</t>
  </si>
  <si>
    <t>280540781</t>
  </si>
  <si>
    <t>Demontáž nepoužívaných úsekůpotrubí splaškové kanalizace ve  venkovním prostoru, likvidace</t>
  </si>
  <si>
    <t>-31655365</t>
  </si>
  <si>
    <t>Přepojení stáv. splaškové kanalizacena novou splaškovou kanalizaci a přepojení spl.kanal. modulární, školky</t>
  </si>
  <si>
    <t>1170328925</t>
  </si>
  <si>
    <t>799830577V</t>
  </si>
  <si>
    <t>Propojení výtoku z lapače tuku na splaškovou kanalizaci</t>
  </si>
  <si>
    <t>-1728939707</t>
  </si>
  <si>
    <t>799830580V</t>
  </si>
  <si>
    <t>-1168035943</t>
  </si>
  <si>
    <t>2121299727</t>
  </si>
  <si>
    <t>183142296</t>
  </si>
  <si>
    <t>-1660126944</t>
  </si>
  <si>
    <t>10__1 - IO 03 - AREÁLOVÉ ROZVODY - PLYNOVODNÍ PŘÍPOJKA</t>
  </si>
  <si>
    <t>91 - Doplňující práce na komunikaci</t>
  </si>
  <si>
    <t>113107320R00</t>
  </si>
  <si>
    <t>...z kameniva těženého, v ploše jednotlivě do 50 m2, tloušťka vrstvy 200 mm</t>
  </si>
  <si>
    <t>-1117912314</t>
  </si>
  <si>
    <t xml:space="preserve">Komunikace pozemní a letiště
-------------------------
Odstranění podkladů nebo krytů
-------------------------
</t>
  </si>
  <si>
    <t>113108320R00</t>
  </si>
  <si>
    <t>...živičných, v ploše jednotlivě do 50 m2, tloušťka vrstvy 200 mm</t>
  </si>
  <si>
    <t>-1434853782</t>
  </si>
  <si>
    <t>1416844172</t>
  </si>
  <si>
    <t>53*1,1*0,6</t>
  </si>
  <si>
    <t>-1876152813</t>
  </si>
  <si>
    <t>-2039549493</t>
  </si>
  <si>
    <t>7,5*1,1*0,6</t>
  </si>
  <si>
    <t>-1853270666</t>
  </si>
  <si>
    <t>422877681</t>
  </si>
  <si>
    <t>-1908110437</t>
  </si>
  <si>
    <t>5272446</t>
  </si>
  <si>
    <t>1862400227</t>
  </si>
  <si>
    <t>53*0,5*0,6</t>
  </si>
  <si>
    <t>950302432</t>
  </si>
  <si>
    <t>199000005V</t>
  </si>
  <si>
    <t>Poplatek za skládku živice</t>
  </si>
  <si>
    <t>-1593806002</t>
  </si>
  <si>
    <t>-2084361291</t>
  </si>
  <si>
    <t>-1594826756</t>
  </si>
  <si>
    <t>1954441647</t>
  </si>
  <si>
    <t>919735114R00</t>
  </si>
  <si>
    <t>...živičných, hloubky přes 150 do 200 mm</t>
  </si>
  <si>
    <t>-833984173</t>
  </si>
  <si>
    <t xml:space="preserve">Komunikace pozemní a letiště
-------------------------
Řezání stávajících krytů nebo podkladů:
včetně spotřeby vody
-------------------------
</t>
  </si>
  <si>
    <t>799230555V</t>
  </si>
  <si>
    <t>Revize  plynovodu, protokoly k předání díla,zkoušky</t>
  </si>
  <si>
    <t>777329933</t>
  </si>
  <si>
    <t>799331115V</t>
  </si>
  <si>
    <t>Uzavření stáv.HUP, KK25 pro školu, úprava plynovodu v rámci stáv.skříně HUP, rozpojení stáv., plynovodu,posunutí RTP,vyvedení nové STL odb.DN25</t>
  </si>
  <si>
    <t>-1463665371</t>
  </si>
  <si>
    <t>1145726414</t>
  </si>
  <si>
    <t>368625865</t>
  </si>
  <si>
    <t>1913440510</t>
  </si>
  <si>
    <t>230180029R00</t>
  </si>
  <si>
    <t>Montáž trub z plastických hmot PE, PP, 110 x10</t>
  </si>
  <si>
    <t>381129577</t>
  </si>
  <si>
    <t>230210156V</t>
  </si>
  <si>
    <t>Uzavření plynovodu,vypuštění, zabezpečení pro svářečské práce ,</t>
  </si>
  <si>
    <t>-1127874320</t>
  </si>
  <si>
    <t>-1267249318</t>
  </si>
  <si>
    <t>723237215R00</t>
  </si>
  <si>
    <t>...kulový kohout, vnitřní-vnitřní, DN 25, PN 5, mosaz</t>
  </si>
  <si>
    <t>-1650041399</t>
  </si>
  <si>
    <t>723237218R00</t>
  </si>
  <si>
    <t>...kulový kohout, vnitřní-vnitřní, DN 50, PN 5, mosaz</t>
  </si>
  <si>
    <t>-1574957143</t>
  </si>
  <si>
    <t>723239201R00</t>
  </si>
  <si>
    <t>...regulátoru středotl. jednod. přírub, DN 40</t>
  </si>
  <si>
    <t>-110323691</t>
  </si>
  <si>
    <t xml:space="preserve">Zdravotně technické instalace budov
-------------------------
Montáž plynovodních armatur se dvěma závity
-------------------------
</t>
  </si>
  <si>
    <t>723320899V</t>
  </si>
  <si>
    <t>Tlaková zkouška potrubí do DN 50</t>
  </si>
  <si>
    <t>-334908664</t>
  </si>
  <si>
    <t>286136355R</t>
  </si>
  <si>
    <t>trubka plastová plynovodní hladká; PE100RC; SDR 11,0; PN 16; D = 66,4 mm; l = 6 000,0 mm</t>
  </si>
  <si>
    <t>896289251</t>
  </si>
  <si>
    <t>28653092.AR</t>
  </si>
  <si>
    <t>spojka/nátrubek PE 100; SDR 11,0; D = 63,0 mm; spoj elektrosvařovaný</t>
  </si>
  <si>
    <t>-922117642</t>
  </si>
  <si>
    <t>28653153V</t>
  </si>
  <si>
    <t>Přechodka PE-/ocel PE63/DN50</t>
  </si>
  <si>
    <t>-563517331</t>
  </si>
  <si>
    <t>28653326.AR</t>
  </si>
  <si>
    <t>koleno PE 100; 90,0 °; SDR 11,0; D = 90,0 mm; hladké; spoj elektrosvařovaný</t>
  </si>
  <si>
    <t>857536822</t>
  </si>
  <si>
    <t>28653334.AR</t>
  </si>
  <si>
    <t>koleno PE 100; 45,0 °; SDR 11,0; D = 63,0 mm; hladké; spoj elektrosvařovaný</t>
  </si>
  <si>
    <t>1818316800</t>
  </si>
  <si>
    <t>42243411.MR</t>
  </si>
  <si>
    <t>regulátor tlaku plynu domovní, dvoustupňová regulace; tlak vstupní min 0,500 bar; tlak vstupní max 4,00 bar; tlak výstupní max 0,004 bar; průtok 25 m3/hod; tř.přesn. RG; teplota prostředí -20 až 60 °C</t>
  </si>
  <si>
    <t>-1046322549</t>
  </si>
  <si>
    <t>10__2 - IO 03 - AREÁLOVÉ ROZVODY - ZRUŠENÍ PLYNOVODNÍ PŘÍPOJKY</t>
  </si>
  <si>
    <t>96 - Bourání konstrukcí</t>
  </si>
  <si>
    <t>D96 - Přesuny suti a vybouraných hmot</t>
  </si>
  <si>
    <t>1575223029</t>
  </si>
  <si>
    <t>-928322861</t>
  </si>
  <si>
    <t>-706571385</t>
  </si>
  <si>
    <t>-1250702533</t>
  </si>
  <si>
    <t>-565018500</t>
  </si>
  <si>
    <t>2095345890</t>
  </si>
  <si>
    <t>1831664257</t>
  </si>
  <si>
    <t>-1438106120</t>
  </si>
  <si>
    <t>-259481587</t>
  </si>
  <si>
    <t>-1028485077</t>
  </si>
  <si>
    <t>1584868891</t>
  </si>
  <si>
    <t>-827889385</t>
  </si>
  <si>
    <t>919745111V</t>
  </si>
  <si>
    <t>Uvedení komunikace a zpevněné plochy do původního stavu</t>
  </si>
  <si>
    <t>-1952102364</t>
  </si>
  <si>
    <t>962032231R00</t>
  </si>
  <si>
    <t>...z cihel pálených nebo vápenopískových, na maltu vápenou nebo vápenocementovou</t>
  </si>
  <si>
    <t>-1552304881</t>
  </si>
  <si>
    <t xml:space="preserve">Bourání a podchycování konstrukcí
-------------------------
Bourání zdiva nadzákladového cihelného:
nebo vybourání otvorů průřezové plochy přes 4 m2 ve zdivu nadzákladovém, včetně pomocného lešení o výšce podlahy do 1900 mm a pro zatížení do 1,5 kPa  (150 kg/m2)_x000D_
-------------------------
</t>
  </si>
  <si>
    <t>1,5*0,6*2  "pilíř HUP:"</t>
  </si>
  <si>
    <t>1,5*1  "pilíř HUP:"</t>
  </si>
  <si>
    <t>963015151R00</t>
  </si>
  <si>
    <t>...o hmotnosti do 1 t</t>
  </si>
  <si>
    <t>-961485043</t>
  </si>
  <si>
    <t xml:space="preserve">Bourání a podchycování konstrukcí
-------------------------
Demontáž prefabrikovaných krycích desek:
kanálů, šachet a žump, manipulace s deskami do vzdálenosti 8 m od osy kanálu, očištění nebo vysekání betonu kolem závěsných ok pro zachycení háků zvedacího mechanizmu,_x000D_
-------------------------
</t>
  </si>
  <si>
    <t>1*0,6*0,07  "strop HUP:"</t>
  </si>
  <si>
    <t>998011001R00</t>
  </si>
  <si>
    <t>...výšky do 6 m</t>
  </si>
  <si>
    <t>-39069487</t>
  </si>
  <si>
    <t xml:space="preserve">Běžné stavební práce
-------------------------
Přesun hmot pro budovy s nosnou konstrukcí zděnou:
přesun hmot pro budovy občanské výstavby (JKSO 801), budovy pro bydlení (JKSO 803) budovy pro výrobu a služby (JKSO 812) s nosnou svislou konstrukcí zděnou z cihel nebo tvárnic nebo kovovou_x000D_
-------------------------
</t>
  </si>
  <si>
    <t>979990106R00</t>
  </si>
  <si>
    <t>...cihelné výrobky nad 30x30 cm</t>
  </si>
  <si>
    <t>801072985</t>
  </si>
  <si>
    <t xml:space="preserve">Bourání a podchycování konstrukcí
-------------------------
Poplatek za skládku
-------------------------
</t>
  </si>
  <si>
    <t>799656112V</t>
  </si>
  <si>
    <t>Odstavení stáv. plynovodu mezi pilířem a školkou, odvětrání, zebezpečení plynovodu pro demontážní, práce,DMTZ stáv.skříně na fasádě MŠ vč.armatur potrubí</t>
  </si>
  <si>
    <t>1570400980</t>
  </si>
  <si>
    <t>799656113V</t>
  </si>
  <si>
    <t>Práce spojené s odpojením STL přípojkyplynu, odstavení,odvětrání, zabezpečení přípojky pro, demontážní práce</t>
  </si>
  <si>
    <t>-1105225459</t>
  </si>
  <si>
    <t>28653078V</t>
  </si>
  <si>
    <t>Elektrotvarovka - záslepka DN 32</t>
  </si>
  <si>
    <t>888916483</t>
  </si>
  <si>
    <t>11_ - IO 04 - LAPAČ TUKŮ</t>
  </si>
  <si>
    <t>131201110R00</t>
  </si>
  <si>
    <t>...do 50 m3, v hornině 3, hloubení strojně</t>
  </si>
  <si>
    <t>1028981440</t>
  </si>
  <si>
    <t xml:space="preserve">Zemní práce
-------------------------
Hloubení nezapažených jam a zářezů:
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
-------------------------
</t>
  </si>
  <si>
    <t>(((4*3,14)/4)*4,5)*0,9  "lapák tuku strojní výkop:"</t>
  </si>
  <si>
    <t>((2,56*3,14)/4)*2  "revizní šachta:"</t>
  </si>
  <si>
    <t>131201119R00</t>
  </si>
  <si>
    <t>-2056087612</t>
  </si>
  <si>
    <t>16,736+1,413</t>
  </si>
  <si>
    <t>63853726</t>
  </si>
  <si>
    <t>(((4*3,14)/4)*4,5)*0,1  "lapák tuku - ruční výkop:"</t>
  </si>
  <si>
    <t>151101102R00</t>
  </si>
  <si>
    <t>...příložné  pro jakoukoliv mezerovitost, hloubky do 4 m</t>
  </si>
  <si>
    <t>823805042</t>
  </si>
  <si>
    <t>151101112R00</t>
  </si>
  <si>
    <t>...příložné , hloubky do 4 m</t>
  </si>
  <si>
    <t>-409549082</t>
  </si>
  <si>
    <t>-371818589</t>
  </si>
  <si>
    <t>-1016311598</t>
  </si>
  <si>
    <t>204603663</t>
  </si>
  <si>
    <t>2125330812</t>
  </si>
  <si>
    <t>175101201R00</t>
  </si>
  <si>
    <t>1085913599</t>
  </si>
  <si>
    <t xml:space="preserve">Zemní práce
-------------------------
Obsyp objektů:
sypaninou z vhodných hornin tř. 1 - 4 nebo materiálem, uloženým ve vzdálenosti do 30 m od vnějšího kraje objektu, pro jakoukoliv míru zhutnění,_x000D_
-------------------------
</t>
  </si>
  <si>
    <t>-2105843137</t>
  </si>
  <si>
    <t>1571349724</t>
  </si>
  <si>
    <t>-634391638</t>
  </si>
  <si>
    <t>273313711R00</t>
  </si>
  <si>
    <t>...třídy C 25/30</t>
  </si>
  <si>
    <t>-1724579307</t>
  </si>
  <si>
    <t xml:space="preserve">Běžné stavební práce
-------------------------
Beton základových desek
-------------------------
prostý
-------------------------
</t>
  </si>
  <si>
    <t>(((2,5*2,5)*3,14)/4)*0,25  "základ pod lapák tuku:"</t>
  </si>
  <si>
    <t>-1329068280</t>
  </si>
  <si>
    <t>-1930582660</t>
  </si>
  <si>
    <t>1444037778</t>
  </si>
  <si>
    <t>Revizní šachta na splaškové kanalizaci TŠ pr.600mm, přímé průtoč.dno z PP,60 st., korug.roura 2,5m, plast.poklop 1,5t</t>
  </si>
  <si>
    <t>-787411446</t>
  </si>
  <si>
    <t>894800013V</t>
  </si>
  <si>
    <t>Lapač tuku o průměru 1932 , hmotnost310kg  pro 500 jídel /den , betonový</t>
  </si>
  <si>
    <t>534960514</t>
  </si>
  <si>
    <t>55243344V</t>
  </si>
  <si>
    <t>Poklop litinový pro 1,5t , prům. 600mm, poklop litinový KASI (OZ)</t>
  </si>
  <si>
    <t>1393243182</t>
  </si>
  <si>
    <t>59224053V</t>
  </si>
  <si>
    <t>Konus betonový prům.100/625 x 600/125</t>
  </si>
  <si>
    <t>1877687305</t>
  </si>
  <si>
    <t>Skruž betonová se stupadly prům.1000, v=1000 , hl.125mm</t>
  </si>
  <si>
    <t>550979725</t>
  </si>
  <si>
    <t>Skruž betonová se stupadly prům 1000, v=500, tl.125</t>
  </si>
  <si>
    <t>1787675455</t>
  </si>
  <si>
    <t>998271301R00</t>
  </si>
  <si>
    <t>22248364</t>
  </si>
  <si>
    <t xml:space="preserve">Vedení trubní dálková - vodovody a kanalizace
-------------------------
Přesun hmot pro kanalizace (stoky) monolitické:
hloubené nebo ražené monolitické  z betonu nebo železobetonu (827 2.9) včetně drobných objektů,_x000D_
-------------------------
</t>
  </si>
  <si>
    <t>-61480477</t>
  </si>
  <si>
    <t>-1675292447</t>
  </si>
  <si>
    <t>-1000988421</t>
  </si>
  <si>
    <t>12 - PROVOZNÍ SOUBORY</t>
  </si>
  <si>
    <t>PS - Provozní soubory</t>
  </si>
  <si>
    <t>001</t>
  </si>
  <si>
    <t>PS 01 - Gastroprovoz (položkový rozpočet - viz příloha)</t>
  </si>
  <si>
    <t>1089661562</t>
  </si>
  <si>
    <t>002</t>
  </si>
  <si>
    <t>PS 02 - Výtah (Zvedací vertikální plošina)</t>
  </si>
  <si>
    <t>1817633651</t>
  </si>
  <si>
    <t>nosnost: 300 kg – pro dopravu osob včetně imobilních
zdvih: 7.400 mm
počet stanic: 3 – průchozí kabina v ose
el. přívod: 230V / 50 Hz / jištění přívodu 12A
řízení: tlačítkové vnitřní a vnější / samoobslužné
šachta: železobetonová šachta 1600/1700mm
kabina: vnitřní 1100/1560mm, průchozí
dveře: šířka 800mm
prohlubeň šachty p= 250 mm
hlava šachty h= 2550 mm</t>
  </si>
  <si>
    <t>003</t>
  </si>
  <si>
    <t>PS 03 - Automatický závlahový systém (položkový rozpočet - viz příloha)</t>
  </si>
  <si>
    <t>-650264879</t>
  </si>
  <si>
    <t>1) Souhrnný list stavby</t>
  </si>
  <si>
    <t>2) Rekapitulace objektů</t>
  </si>
  <si>
    <t>/</t>
  </si>
  <si>
    <t>1) Krycí list rozpočtu</t>
  </si>
  <si>
    <t>2) Rekapitulace rozpočtu</t>
  </si>
  <si>
    <t>3) Rozpočet</t>
  </si>
  <si>
    <t>Rekapitulace stavby</t>
  </si>
  <si>
    <t xml:space="preserve">Soupis prací je sestaven s využitím položek Cenové soustavy ÚRS (cenová úroveň 2016/I.). Cenové a technické podmínky položek Cenové soustavy ÚRS, které nejsou uvedeny v soupisu prací (informace z tzv. úvodních částí katalogů) jsou neomezeně dálkově k dispozici na www.cs-urs.cz. </t>
  </si>
  <si>
    <r>
      <t xml:space="preserve">Soupis prací je zpracován v rozsahu a podrobnosti projektu . Součástí položek uvedených ve výkazu výměr jsou veškeré s nimi spojené práce, které jsou zapotřebí pro provedení kompletní dodávky díla, a to i když nejsou zvlášť  uvedeny ve výkazu výměr. </t>
    </r>
    <r>
      <rPr>
        <b/>
        <u/>
        <sz val="11"/>
        <rFont val="Trebuchet MS"/>
        <family val="2"/>
        <charset val="238"/>
      </rPr>
      <t>To znamená, že veškeré položky patrné z výkazů, výkresů a technických zpráv je třeba v nabídkové ceně doplnit a ocenit jako kompletně vykonané práce vč materiálu, nářadí a strojů nutných k práci, i když tyto nejsou ve výkazu výměr vypsány zvlášť.</t>
    </r>
    <r>
      <rPr>
        <b/>
        <sz val="11"/>
        <rFont val="Trebuchet MS"/>
        <family val="2"/>
        <charset val="238"/>
      </rPr>
      <t xml:space="preserve"> V případě, že má zhotovitel pochyby ohledně plánovaných položek ve výkazech, výkresech a technických zprávách, má za povinnost toto sdělit před odevzdáním nabídkové ceny. Po odevzdání nebude brán na zhotovitelem požadované položky navíc zřetel. Výkaz výměr neslouží jako podklad pro objednávky materiálu v rámci dodávky stavby. </t>
    </r>
    <r>
      <rPr>
        <b/>
        <u/>
        <sz val="11"/>
        <rFont val="Trebuchet MS"/>
        <family val="2"/>
        <charset val="238"/>
      </rPr>
      <t>Veškeré výrobky, pokud jsou uvedeny, jsou uvedeny pouze jako referenční, obecně určující standard, technické parametry, požadované vlastnosti.</t>
    </r>
  </si>
  <si>
    <t>(v.č. IO 03-B2)</t>
  </si>
  <si>
    <t xml:space="preserve"> ( v.č.01 D - B1 až B8)</t>
  </si>
  <si>
    <t xml:space="preserve"> (v.č. SO 01 - B8,B9)</t>
  </si>
  <si>
    <t xml:space="preserve"> (v.č. SO 01 - B4,B5,B7)</t>
  </si>
  <si>
    <t>viz D.1.04 - č.v. 1-26 + statika</t>
  </si>
  <si>
    <t>( v.č. 4.4-B1 až B20)</t>
  </si>
  <si>
    <t>( v.č. D.1.4-B1 až B5)</t>
  </si>
  <si>
    <t>(v.č.D.1.4-B1 až B10)</t>
  </si>
  <si>
    <t>( v.č. 4.3-B1,až B3)</t>
  </si>
  <si>
    <t xml:space="preserve"> (v.č.D.1.4-B1,B2)</t>
  </si>
  <si>
    <t>( v.č. 4.4 - B1,B2,B3)</t>
  </si>
  <si>
    <t xml:space="preserve"> (v.č.4.4 - B4,B5,B6,B7)</t>
  </si>
  <si>
    <t xml:space="preserve"> ( v.č. IO 02-B2,B3,B6)</t>
  </si>
  <si>
    <t>(v.č. IO 02-B2,B3,B5,B6,B7)</t>
  </si>
  <si>
    <t>(v.č. IO 02-B1,B2,B3,B5,B6)</t>
  </si>
  <si>
    <t>(v,č, IO 02-B2,B3)</t>
  </si>
  <si>
    <t xml:space="preserve"> (v.č. IO 02-B1. IO 0405,04,05,06)</t>
  </si>
  <si>
    <t>9146001</t>
  </si>
  <si>
    <t>Litinová mříž okolo stromu - 1200/1200 mm - vnitř prům 700 mm - D+M vč všech systémových detailů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</si>
</sst>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6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0000A8"/>
      <name val="Trebuchet MS"/>
    </font>
    <font>
      <sz val="8"/>
      <color rgb="FFFAE682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sz val="10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7"/>
      <color rgb="FF969696"/>
      <name val="Trebuchet MS"/>
    </font>
    <font>
      <i/>
      <sz val="8"/>
      <color rgb="FF0000FF"/>
      <name val="Trebuchet MS"/>
    </font>
    <font>
      <sz val="8"/>
      <color rgb="FFFF0000"/>
      <name val="Trebuchet MS"/>
    </font>
    <font>
      <sz val="8"/>
      <color rgb="FF000000"/>
      <name val="Trebuchet MS"/>
    </font>
    <font>
      <sz val="8"/>
      <color rgb="FF800080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  <font>
      <b/>
      <sz val="11"/>
      <name val="Trebuchet MS"/>
      <family val="2"/>
      <charset val="238"/>
    </font>
    <font>
      <b/>
      <u/>
      <sz val="11"/>
      <name val="Trebuchet M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8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0" fillId="2" borderId="0" xfId="0" applyFill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3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center"/>
    </xf>
    <xf numFmtId="0" fontId="0" fillId="0" borderId="6" xfId="0" applyBorder="1"/>
    <xf numFmtId="0" fontId="16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1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1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8" fillId="0" borderId="16" xfId="0" applyNumberFormat="1" applyFont="1" applyBorder="1" applyAlignment="1">
      <alignment vertical="center"/>
    </xf>
    <xf numFmtId="4" fontId="28" fillId="0" borderId="17" xfId="0" applyNumberFormat="1" applyFont="1" applyBorder="1" applyAlignment="1">
      <alignment vertical="center"/>
    </xf>
    <xf numFmtId="166" fontId="28" fillId="0" borderId="17" xfId="0" applyNumberFormat="1" applyFont="1" applyBorder="1" applyAlignment="1">
      <alignment vertical="center"/>
    </xf>
    <xf numFmtId="4" fontId="28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4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35" fillId="0" borderId="25" xfId="0" applyFont="1" applyBorder="1" applyAlignment="1" applyProtection="1">
      <alignment horizontal="center" vertical="center"/>
      <protection locked="0"/>
    </xf>
    <xf numFmtId="49" fontId="35" fillId="0" borderId="25" xfId="0" applyNumberFormat="1" applyFont="1" applyBorder="1" applyAlignment="1" applyProtection="1">
      <alignment horizontal="left" vertical="center" wrapText="1"/>
      <protection locked="0"/>
    </xf>
    <xf numFmtId="0" fontId="35" fillId="0" borderId="25" xfId="0" applyFont="1" applyBorder="1" applyAlignment="1" applyProtection="1">
      <alignment horizontal="center" vertical="center" wrapText="1"/>
      <protection locked="0"/>
    </xf>
    <xf numFmtId="167" fontId="35" fillId="0" borderId="25" xfId="0" applyNumberFormat="1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6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167" fontId="11" fillId="0" borderId="0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0" fillId="0" borderId="0" xfId="1" applyFont="1" applyAlignment="1" applyProtection="1">
      <alignment horizontal="center" vertical="center"/>
    </xf>
    <xf numFmtId="0" fontId="43" fillId="2" borderId="0" xfId="1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42" fillId="2" borderId="0" xfId="0" applyFont="1" applyFill="1" applyAlignment="1" applyProtection="1">
      <alignment vertical="center"/>
    </xf>
    <xf numFmtId="0" fontId="41" fillId="2" borderId="0" xfId="0" applyFont="1" applyFill="1" applyAlignment="1" applyProtection="1">
      <alignment horizontal="left" vertical="center"/>
    </xf>
    <xf numFmtId="0" fontId="0" fillId="2" borderId="0" xfId="0" applyFill="1" applyProtection="1"/>
    <xf numFmtId="0" fontId="0" fillId="0" borderId="0" xfId="0" applyAlignment="1" applyProtection="1">
      <alignment horizontal="left" vertical="top"/>
      <protection locked="0"/>
    </xf>
    <xf numFmtId="0" fontId="0" fillId="0" borderId="26" xfId="0" applyBorder="1" applyAlignment="1" applyProtection="1">
      <alignment horizontal="left" vertical="top"/>
      <protection locked="0"/>
    </xf>
    <xf numFmtId="0" fontId="0" fillId="0" borderId="28" xfId="0" applyBorder="1" applyAlignment="1" applyProtection="1">
      <alignment horizontal="left"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4" fontId="24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" fontId="24" fillId="5" borderId="0" xfId="0" applyNumberFormat="1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0" fillId="0" borderId="0" xfId="0"/>
    <xf numFmtId="4" fontId="27" fillId="0" borderId="0" xfId="0" applyNumberFormat="1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 wrapText="1"/>
    </xf>
    <xf numFmtId="4" fontId="24" fillId="0" borderId="0" xfId="0" applyNumberFormat="1" applyFont="1" applyBorder="1" applyAlignment="1">
      <alignment horizontal="righ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vertical="center"/>
    </xf>
    <xf numFmtId="0" fontId="44" fillId="6" borderId="27" xfId="0" applyFont="1" applyFill="1" applyBorder="1" applyAlignment="1" applyProtection="1">
      <alignment horizontal="justify" vertical="center" wrapText="1"/>
      <protection locked="0"/>
    </xf>
    <xf numFmtId="0" fontId="13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17" fillId="0" borderId="0" xfId="0" applyNumberFormat="1" applyFon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43" fillId="2" borderId="0" xfId="1" applyFont="1" applyFill="1" applyAlignment="1" applyProtection="1">
      <alignment horizontal="center" vertical="center"/>
    </xf>
    <xf numFmtId="4" fontId="24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5" fillId="0" borderId="0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0" fillId="5" borderId="23" xfId="0" applyFont="1" applyFill="1" applyBorder="1" applyAlignment="1">
      <alignment horizontal="center" vertical="center" wrapText="1"/>
    </xf>
    <xf numFmtId="0" fontId="31" fillId="5" borderId="23" xfId="0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4" fontId="3" fillId="5" borderId="9" xfId="0" applyNumberFormat="1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5" fillId="0" borderId="17" xfId="0" applyNumberFormat="1" applyFont="1" applyBorder="1" applyAlignment="1"/>
    <xf numFmtId="4" fontId="5" fillId="0" borderId="17" xfId="0" applyNumberFormat="1" applyFont="1" applyBorder="1" applyAlignment="1">
      <alignment vertical="center"/>
    </xf>
    <xf numFmtId="4" fontId="5" fillId="0" borderId="23" xfId="0" applyNumberFormat="1" applyFont="1" applyBorder="1" applyAlignment="1"/>
    <xf numFmtId="4" fontId="5" fillId="0" borderId="23" xfId="0" applyNumberFormat="1" applyFont="1" applyBorder="1" applyAlignment="1">
      <alignment vertical="center"/>
    </xf>
    <xf numFmtId="0" fontId="34" fillId="0" borderId="12" xfId="0" applyFont="1" applyBorder="1" applyAlignment="1">
      <alignment vertical="center" wrapText="1"/>
    </xf>
    <xf numFmtId="0" fontId="35" fillId="0" borderId="25" xfId="0" applyFont="1" applyBorder="1" applyAlignment="1" applyProtection="1">
      <alignment horizontal="left" vertical="center" wrapText="1"/>
      <protection locked="0"/>
    </xf>
    <xf numFmtId="0" fontId="35" fillId="0" borderId="25" xfId="0" applyFont="1" applyBorder="1" applyAlignment="1" applyProtection="1">
      <alignment vertical="center"/>
      <protection locked="0"/>
    </xf>
    <xf numFmtId="4" fontId="35" fillId="0" borderId="25" xfId="0" applyNumberFormat="1" applyFont="1" applyBorder="1" applyAlignment="1" applyProtection="1">
      <alignment vertical="center"/>
      <protection locked="0"/>
    </xf>
    <xf numFmtId="0" fontId="36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0" fontId="38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38" fillId="0" borderId="12" xfId="0" applyFont="1" applyBorder="1" applyAlignment="1">
      <alignment horizontal="left" vertical="center" wrapText="1"/>
    </xf>
    <xf numFmtId="0" fontId="0" fillId="7" borderId="25" xfId="0" applyFont="1" applyFill="1" applyBorder="1" applyAlignment="1" applyProtection="1">
      <alignment horizontal="center" vertical="center"/>
      <protection locked="0"/>
    </xf>
    <xf numFmtId="49" fontId="0" fillId="7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7" borderId="25" xfId="0" applyFont="1" applyFill="1" applyBorder="1" applyAlignment="1" applyProtection="1">
      <alignment horizontal="left" vertical="center" wrapText="1"/>
      <protection locked="0"/>
    </xf>
    <xf numFmtId="0" fontId="0" fillId="7" borderId="25" xfId="0" applyFont="1" applyFill="1" applyBorder="1" applyAlignment="1" applyProtection="1">
      <alignment vertical="center"/>
      <protection locked="0"/>
    </xf>
    <xf numFmtId="0" fontId="0" fillId="7" borderId="25" xfId="0" applyFont="1" applyFill="1" applyBorder="1" applyAlignment="1" applyProtection="1">
      <alignment horizontal="center" vertical="center" wrapText="1"/>
      <protection locked="0"/>
    </xf>
    <xf numFmtId="167" fontId="0" fillId="7" borderId="25" xfId="0" applyNumberFormat="1" applyFont="1" applyFill="1" applyBorder="1" applyAlignment="1" applyProtection="1">
      <alignment vertical="center"/>
      <protection locked="0"/>
    </xf>
    <xf numFmtId="4" fontId="0" fillId="7" borderId="25" xfId="0" applyNumberFormat="1" applyFont="1" applyFill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361E3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B0DF7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86DAA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FAB48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676A5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B4808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CB306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F57DA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743DA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55A2A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455BD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CF7A3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DBA0E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849BB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A7F8E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CE78C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DC64E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CF91A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225D9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CC25F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AC60D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A1A9F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1E837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95691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A1ADD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117EF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DA90D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F13FD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07090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D98D5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70F16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8C5C6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8B857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D3015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AB308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rad361E3.tmp" descr="C:\KROSplusData\System\Temp\rad361E3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B0DF7.tmp" descr="C:\KROSplusData\System\Temp\radB0DF7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86DAA.tmp" descr="C:\KROSplusData\System\Temp\rad86DAA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FAB48.tmp" descr="C:\KROSplusData\System\Temp\radFAB48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676A5.tmp" descr="C:\KROSplusData\System\Temp\rad676A5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B4808.tmp" descr="C:\KROSplusData\System\Temp\radB4808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CB306.tmp" descr="C:\KROSplusData\System\Temp\radCB306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F57DA.tmp" descr="C:\KROSplusData\System\Temp\radF57DA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743DA.tmp" descr="C:\KROSplusData\System\Temp\rad743DA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55A2A.tmp" descr="C:\KROSplusData\System\Temp\rad55A2A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455BD.tmp" descr="C:\KROSplusData\System\Temp\rad455BD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CF7A3.tmp" descr="C:\KROSplusData\System\Temp\radCF7A3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DBA0E.tmp" descr="C:\KROSplusData\System\Temp\radDBA0E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849BB.tmp" descr="C:\KROSplusData\System\Temp\rad849BB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A7F8E.tmp" descr="C:\KROSplusData\System\Temp\radA7F8E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CE78C.tmp" descr="C:\KROSplusData\System\Temp\radCE78C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DC64E.tmp" descr="C:\KROSplusData\System\Temp\radDC64E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CF91A.tmp" descr="C:\KROSplusData\System\Temp\radCF91A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225D9.tmp" descr="C:\KROSplusData\System\Temp\rad225D9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CC25F.tmp" descr="C:\KROSplusData\System\Temp\radCC25F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AC60D.tmp" descr="C:\KROSplusData\System\Temp\radAC60D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A1A9F.tmp" descr="C:\KROSplusData\System\Temp\radA1A9F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1E837.tmp" descr="C:\KROSplusData\System\Temp\rad1E837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95691.tmp" descr="C:\KROSplusData\System\Temp\rad95691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A1ADD.tmp" descr="C:\KROSplusData\System\Temp\radA1ADD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117EF.tmp" descr="C:\KROSplusData\System\Temp\rad117EF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DA90D.tmp" descr="C:\KROSplusData\System\Temp\radDA90D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F13FD.tmp" descr="C:\KROSplusData\System\Temp\radF13FD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07090.tmp" descr="C:\KROSplusData\System\Temp\rad07090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D98D5.tmp" descr="C:\KROSplusData\System\Temp\radD98D5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70F16.tmp" descr="C:\KROSplusData\System\Temp\rad70F16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8C5C6.tmp" descr="C:\KROSplusData\System\Temp\rad8C5C6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8B857.tmp" descr="C:\KROSplusData\System\Temp\rad8B857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D3015.tmp" descr="C:\KROSplusData\System\Temp\radD3015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AB308.tmp" descr="C:\KROSplusData\System\Temp\radAB308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27"/>
  <sheetViews>
    <sheetView showGridLines="0" workbookViewId="0">
      <pane ySplit="1" topLeftCell="A84" activePane="bottomLeft" state="frozen"/>
      <selection pane="bottomLeft" activeCell="J97" sqref="J97:AF97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33" width="2.1640625" customWidth="1"/>
    <col min="34" max="34" width="2.83203125" customWidth="1"/>
    <col min="35" max="37" width="2.1640625" customWidth="1"/>
    <col min="38" max="38" width="7.1640625" customWidth="1"/>
    <col min="39" max="39" width="2.83203125" customWidth="1"/>
    <col min="40" max="40" width="11.5" customWidth="1"/>
    <col min="41" max="41" width="6.5" customWidth="1"/>
    <col min="42" max="42" width="3.5" customWidth="1"/>
    <col min="43" max="43" width="1.5" customWidth="1"/>
    <col min="44" max="44" width="11.6640625" customWidth="1"/>
    <col min="45" max="46" width="22.1640625" hidden="1" customWidth="1"/>
    <col min="47" max="47" width="21.5" hidden="1" customWidth="1"/>
    <col min="48" max="52" width="18.5" hidden="1" customWidth="1"/>
    <col min="53" max="53" width="16.5" hidden="1" customWidth="1"/>
    <col min="54" max="54" width="21.5" hidden="1" customWidth="1"/>
    <col min="55" max="56" width="16.5" hidden="1" customWidth="1"/>
    <col min="57" max="57" width="57" customWidth="1"/>
    <col min="71" max="89" width="9.1640625" hidden="1"/>
  </cols>
  <sheetData>
    <row r="1" spans="1:73" ht="21.4" customHeight="1" x14ac:dyDescent="0.3">
      <c r="A1" s="191" t="s">
        <v>0</v>
      </c>
      <c r="B1" s="192"/>
      <c r="C1" s="192"/>
      <c r="D1" s="193" t="s">
        <v>1</v>
      </c>
      <c r="E1" s="192"/>
      <c r="F1" s="192"/>
      <c r="G1" s="192"/>
      <c r="H1" s="192"/>
      <c r="I1" s="192"/>
      <c r="J1" s="192"/>
      <c r="K1" s="190" t="s">
        <v>7323</v>
      </c>
      <c r="L1" s="190"/>
      <c r="M1" s="190"/>
      <c r="N1" s="190"/>
      <c r="O1" s="190"/>
      <c r="P1" s="190"/>
      <c r="Q1" s="190"/>
      <c r="R1" s="190"/>
      <c r="S1" s="190"/>
      <c r="T1" s="192"/>
      <c r="U1" s="192"/>
      <c r="V1" s="192"/>
      <c r="W1" s="190" t="s">
        <v>7324</v>
      </c>
      <c r="X1" s="190"/>
      <c r="Y1" s="190"/>
      <c r="Z1" s="190"/>
      <c r="AA1" s="190"/>
      <c r="AB1" s="190"/>
      <c r="AC1" s="190"/>
      <c r="AD1" s="190"/>
      <c r="AE1" s="190"/>
      <c r="AF1" s="190"/>
      <c r="AG1" s="192"/>
      <c r="AH1" s="19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4" t="s">
        <v>2</v>
      </c>
      <c r="BB1" s="14" t="s">
        <v>3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6" t="s">
        <v>4</v>
      </c>
      <c r="BU1" s="16" t="s">
        <v>4</v>
      </c>
    </row>
    <row r="2" spans="1:73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R2" s="202" t="s">
        <v>6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7" t="s">
        <v>7</v>
      </c>
      <c r="BT2" s="17" t="s">
        <v>8</v>
      </c>
    </row>
    <row r="3" spans="1:73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20"/>
      <c r="BS3" s="17" t="s">
        <v>7</v>
      </c>
      <c r="BT3" s="17" t="s">
        <v>9</v>
      </c>
    </row>
    <row r="4" spans="1:73" ht="36.950000000000003" customHeight="1" x14ac:dyDescent="0.3">
      <c r="B4" s="21"/>
      <c r="C4" s="212" t="s">
        <v>10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3"/>
      <c r="AS4" s="24" t="s">
        <v>11</v>
      </c>
      <c r="BS4" s="17" t="s">
        <v>12</v>
      </c>
    </row>
    <row r="5" spans="1:73" ht="14.45" customHeight="1" x14ac:dyDescent="0.3">
      <c r="B5" s="21"/>
      <c r="C5" s="22"/>
      <c r="D5" s="25" t="s">
        <v>13</v>
      </c>
      <c r="E5" s="22"/>
      <c r="F5" s="22"/>
      <c r="G5" s="22"/>
      <c r="H5" s="22"/>
      <c r="I5" s="22"/>
      <c r="J5" s="22"/>
      <c r="K5" s="226" t="s">
        <v>14</v>
      </c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"/>
      <c r="AQ5" s="23"/>
      <c r="BS5" s="17" t="s">
        <v>15</v>
      </c>
    </row>
    <row r="6" spans="1:73" ht="36.950000000000003" customHeight="1" x14ac:dyDescent="0.3">
      <c r="B6" s="21"/>
      <c r="C6" s="22"/>
      <c r="D6" s="27" t="s">
        <v>16</v>
      </c>
      <c r="E6" s="22"/>
      <c r="F6" s="22"/>
      <c r="G6" s="22"/>
      <c r="H6" s="22"/>
      <c r="I6" s="22"/>
      <c r="J6" s="22"/>
      <c r="K6" s="227" t="s">
        <v>17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P6" s="22"/>
      <c r="AQ6" s="23"/>
      <c r="BS6" s="17" t="s">
        <v>15</v>
      </c>
    </row>
    <row r="7" spans="1:73" ht="14.45" customHeight="1" x14ac:dyDescent="0.3">
      <c r="B7" s="21"/>
      <c r="C7" s="22"/>
      <c r="D7" s="28" t="s">
        <v>18</v>
      </c>
      <c r="E7" s="22"/>
      <c r="F7" s="22"/>
      <c r="G7" s="22"/>
      <c r="H7" s="22"/>
      <c r="I7" s="22"/>
      <c r="J7" s="22"/>
      <c r="K7" s="26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8" t="s">
        <v>20</v>
      </c>
      <c r="AL7" s="22"/>
      <c r="AM7" s="22"/>
      <c r="AN7" s="26" t="s">
        <v>21</v>
      </c>
      <c r="AO7" s="22"/>
      <c r="AP7" s="22"/>
      <c r="AQ7" s="23"/>
      <c r="BS7" s="17" t="s">
        <v>15</v>
      </c>
    </row>
    <row r="8" spans="1:73" ht="14.45" customHeight="1" x14ac:dyDescent="0.3">
      <c r="B8" s="21"/>
      <c r="C8" s="22"/>
      <c r="D8" s="28" t="s">
        <v>22</v>
      </c>
      <c r="E8" s="22"/>
      <c r="F8" s="22"/>
      <c r="G8" s="22"/>
      <c r="H8" s="22"/>
      <c r="I8" s="22"/>
      <c r="J8" s="22"/>
      <c r="K8" s="26" t="s">
        <v>23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8" t="s">
        <v>24</v>
      </c>
      <c r="AL8" s="22"/>
      <c r="AM8" s="22"/>
      <c r="AN8" s="26" t="s">
        <v>25</v>
      </c>
      <c r="AO8" s="22"/>
      <c r="AP8" s="22"/>
      <c r="AQ8" s="23"/>
      <c r="BS8" s="17" t="s">
        <v>15</v>
      </c>
    </row>
    <row r="9" spans="1:73" ht="14.45" customHeight="1" x14ac:dyDescent="0.3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3"/>
      <c r="BS9" s="17" t="s">
        <v>15</v>
      </c>
    </row>
    <row r="10" spans="1:73" ht="14.45" customHeight="1" x14ac:dyDescent="0.3">
      <c r="B10" s="21"/>
      <c r="C10" s="22"/>
      <c r="D10" s="28" t="s">
        <v>26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8" t="s">
        <v>27</v>
      </c>
      <c r="AL10" s="22"/>
      <c r="AM10" s="22"/>
      <c r="AN10" s="26" t="s">
        <v>3</v>
      </c>
      <c r="AO10" s="22"/>
      <c r="AP10" s="22"/>
      <c r="AQ10" s="23"/>
      <c r="BS10" s="17" t="s">
        <v>28</v>
      </c>
    </row>
    <row r="11" spans="1:73" ht="18.399999999999999" customHeight="1" x14ac:dyDescent="0.3">
      <c r="B11" s="21"/>
      <c r="C11" s="22"/>
      <c r="D11" s="22"/>
      <c r="E11" s="26" t="s">
        <v>29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8" t="s">
        <v>30</v>
      </c>
      <c r="AL11" s="22"/>
      <c r="AM11" s="22"/>
      <c r="AN11" s="26" t="s">
        <v>3</v>
      </c>
      <c r="AO11" s="22"/>
      <c r="AP11" s="22"/>
      <c r="AQ11" s="23"/>
      <c r="BS11" s="17" t="s">
        <v>28</v>
      </c>
    </row>
    <row r="12" spans="1:73" ht="6.95" customHeight="1" x14ac:dyDescent="0.3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3"/>
      <c r="BS12" s="17" t="s">
        <v>28</v>
      </c>
    </row>
    <row r="13" spans="1:73" ht="14.45" customHeight="1" x14ac:dyDescent="0.3">
      <c r="B13" s="21"/>
      <c r="C13" s="22"/>
      <c r="D13" s="28" t="s">
        <v>31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8" t="s">
        <v>27</v>
      </c>
      <c r="AL13" s="22"/>
      <c r="AM13" s="22"/>
      <c r="AN13" s="26" t="s">
        <v>3</v>
      </c>
      <c r="AO13" s="22"/>
      <c r="AP13" s="22"/>
      <c r="AQ13" s="23"/>
      <c r="BS13" s="17" t="s">
        <v>28</v>
      </c>
    </row>
    <row r="14" spans="1:73" ht="15" x14ac:dyDescent="0.3">
      <c r="B14" s="21"/>
      <c r="C14" s="22"/>
      <c r="D14" s="22"/>
      <c r="E14" s="26" t="s">
        <v>32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8" t="s">
        <v>30</v>
      </c>
      <c r="AL14" s="22"/>
      <c r="AM14" s="22"/>
      <c r="AN14" s="26" t="s">
        <v>3</v>
      </c>
      <c r="AO14" s="22"/>
      <c r="AP14" s="22"/>
      <c r="AQ14" s="23"/>
      <c r="BS14" s="17" t="s">
        <v>28</v>
      </c>
    </row>
    <row r="15" spans="1:73" ht="6.95" customHeight="1" x14ac:dyDescent="0.3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3"/>
      <c r="BS15" s="17" t="s">
        <v>4</v>
      </c>
    </row>
    <row r="16" spans="1:73" ht="14.45" customHeight="1" x14ac:dyDescent="0.3">
      <c r="B16" s="21"/>
      <c r="C16" s="22"/>
      <c r="D16" s="28" t="s">
        <v>33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8" t="s">
        <v>27</v>
      </c>
      <c r="AL16" s="22"/>
      <c r="AM16" s="22"/>
      <c r="AN16" s="26" t="s">
        <v>3</v>
      </c>
      <c r="AO16" s="22"/>
      <c r="AP16" s="22"/>
      <c r="AQ16" s="23"/>
      <c r="BS16" s="17" t="s">
        <v>4</v>
      </c>
    </row>
    <row r="17" spans="2:71" ht="18.399999999999999" customHeight="1" x14ac:dyDescent="0.3">
      <c r="B17" s="21"/>
      <c r="C17" s="22"/>
      <c r="D17" s="22"/>
      <c r="E17" s="26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8" t="s">
        <v>30</v>
      </c>
      <c r="AL17" s="22"/>
      <c r="AM17" s="22"/>
      <c r="AN17" s="26" t="s">
        <v>3</v>
      </c>
      <c r="AO17" s="22"/>
      <c r="AP17" s="22"/>
      <c r="AQ17" s="23"/>
      <c r="BS17" s="17" t="s">
        <v>35</v>
      </c>
    </row>
    <row r="18" spans="2:71" ht="6.95" customHeight="1" x14ac:dyDescent="0.3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3"/>
      <c r="BS18" s="17" t="s">
        <v>7</v>
      </c>
    </row>
    <row r="19" spans="2:71" ht="14.45" customHeight="1" x14ac:dyDescent="0.3">
      <c r="B19" s="21"/>
      <c r="C19" s="22"/>
      <c r="D19" s="28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8" t="s">
        <v>27</v>
      </c>
      <c r="AL19" s="22"/>
      <c r="AM19" s="22"/>
      <c r="AN19" s="26" t="s">
        <v>3</v>
      </c>
      <c r="AO19" s="22"/>
      <c r="AP19" s="22"/>
      <c r="AQ19" s="23"/>
      <c r="BS19" s="17" t="s">
        <v>7</v>
      </c>
    </row>
    <row r="20" spans="2:71" ht="18.399999999999999" customHeight="1" x14ac:dyDescent="0.3">
      <c r="B20" s="21"/>
      <c r="C20" s="22"/>
      <c r="D20" s="22"/>
      <c r="E20" s="26" t="s">
        <v>37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8" t="s">
        <v>30</v>
      </c>
      <c r="AL20" s="22"/>
      <c r="AM20" s="22"/>
      <c r="AN20" s="26" t="s">
        <v>3</v>
      </c>
      <c r="AO20" s="22"/>
      <c r="AP20" s="22"/>
      <c r="AQ20" s="23"/>
    </row>
    <row r="21" spans="2:71" ht="6.95" customHeight="1" x14ac:dyDescent="0.3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3"/>
    </row>
    <row r="22" spans="2:71" ht="15" x14ac:dyDescent="0.3">
      <c r="B22" s="21"/>
      <c r="C22" s="22"/>
      <c r="D22" s="28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3"/>
    </row>
    <row r="23" spans="2:71" ht="66" customHeight="1" x14ac:dyDescent="0.3">
      <c r="B23" s="21"/>
      <c r="C23" s="22"/>
      <c r="D23" s="22"/>
      <c r="E23" s="228" t="s">
        <v>7330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22"/>
      <c r="AP23" s="22"/>
      <c r="AQ23" s="23"/>
    </row>
    <row r="24" spans="2:71" ht="6.95" customHeight="1" x14ac:dyDescent="0.3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3"/>
    </row>
    <row r="25" spans="2:71" ht="6.95" customHeight="1" x14ac:dyDescent="0.3">
      <c r="B25" s="21"/>
      <c r="C25" s="22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2"/>
      <c r="AQ25" s="23"/>
    </row>
    <row r="26" spans="2:71" ht="14.45" customHeight="1" x14ac:dyDescent="0.3">
      <c r="B26" s="21"/>
      <c r="C26" s="22"/>
      <c r="D26" s="30" t="s">
        <v>39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9">
        <f>ROUND(AG87,2)</f>
        <v>0</v>
      </c>
      <c r="AL26" s="225"/>
      <c r="AM26" s="225"/>
      <c r="AN26" s="225"/>
      <c r="AO26" s="225"/>
      <c r="AP26" s="22"/>
      <c r="AQ26" s="23"/>
    </row>
    <row r="27" spans="2:71" ht="14.45" customHeight="1" x14ac:dyDescent="0.3">
      <c r="B27" s="21"/>
      <c r="C27" s="22"/>
      <c r="D27" s="30" t="s">
        <v>40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9">
        <f>ROUND(AG123,2)</f>
        <v>0</v>
      </c>
      <c r="AL27" s="225"/>
      <c r="AM27" s="225"/>
      <c r="AN27" s="225"/>
      <c r="AO27" s="225"/>
      <c r="AP27" s="22"/>
      <c r="AQ27" s="23"/>
    </row>
    <row r="28" spans="2:71" s="1" customFormat="1" ht="6.95" customHeight="1" x14ac:dyDescent="0.3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3"/>
    </row>
    <row r="29" spans="2:71" s="1" customFormat="1" ht="25.9" customHeight="1" x14ac:dyDescent="0.3">
      <c r="B29" s="31"/>
      <c r="C29" s="32"/>
      <c r="D29" s="34" t="s">
        <v>41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230">
        <f>ROUND(AK26+AK27,2)</f>
        <v>0</v>
      </c>
      <c r="AL29" s="231"/>
      <c r="AM29" s="231"/>
      <c r="AN29" s="231"/>
      <c r="AO29" s="231"/>
      <c r="AP29" s="32"/>
      <c r="AQ29" s="33"/>
    </row>
    <row r="30" spans="2:71" s="1" customFormat="1" ht="6.95" customHeight="1" x14ac:dyDescent="0.3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3"/>
    </row>
    <row r="31" spans="2:71" s="2" customFormat="1" ht="14.45" customHeight="1" x14ac:dyDescent="0.3">
      <c r="B31" s="36"/>
      <c r="C31" s="37"/>
      <c r="D31" s="38" t="s">
        <v>42</v>
      </c>
      <c r="E31" s="37"/>
      <c r="F31" s="38" t="s">
        <v>43</v>
      </c>
      <c r="G31" s="37"/>
      <c r="H31" s="37"/>
      <c r="I31" s="37"/>
      <c r="J31" s="37"/>
      <c r="K31" s="37"/>
      <c r="L31" s="232">
        <v>0.21</v>
      </c>
      <c r="M31" s="233"/>
      <c r="N31" s="233"/>
      <c r="O31" s="233"/>
      <c r="P31" s="37"/>
      <c r="Q31" s="37"/>
      <c r="R31" s="37"/>
      <c r="S31" s="37"/>
      <c r="T31" s="40" t="s">
        <v>44</v>
      </c>
      <c r="U31" s="37"/>
      <c r="V31" s="37"/>
      <c r="W31" s="234">
        <f>ROUND(AZ87+SUM(CD124),2)</f>
        <v>0</v>
      </c>
      <c r="X31" s="233"/>
      <c r="Y31" s="233"/>
      <c r="Z31" s="233"/>
      <c r="AA31" s="233"/>
      <c r="AB31" s="233"/>
      <c r="AC31" s="233"/>
      <c r="AD31" s="233"/>
      <c r="AE31" s="233"/>
      <c r="AF31" s="37"/>
      <c r="AG31" s="37"/>
      <c r="AH31" s="37"/>
      <c r="AI31" s="37"/>
      <c r="AJ31" s="37"/>
      <c r="AK31" s="234">
        <f>ROUND(AV87+SUM(BY124),2)</f>
        <v>0</v>
      </c>
      <c r="AL31" s="233"/>
      <c r="AM31" s="233"/>
      <c r="AN31" s="233"/>
      <c r="AO31" s="233"/>
      <c r="AP31" s="37"/>
      <c r="AQ31" s="41"/>
    </row>
    <row r="32" spans="2:71" s="2" customFormat="1" ht="14.45" customHeight="1" x14ac:dyDescent="0.3">
      <c r="B32" s="36"/>
      <c r="C32" s="37"/>
      <c r="D32" s="37"/>
      <c r="E32" s="37"/>
      <c r="F32" s="38" t="s">
        <v>45</v>
      </c>
      <c r="G32" s="37"/>
      <c r="H32" s="37"/>
      <c r="I32" s="37"/>
      <c r="J32" s="37"/>
      <c r="K32" s="37"/>
      <c r="L32" s="232">
        <v>0.15</v>
      </c>
      <c r="M32" s="233"/>
      <c r="N32" s="233"/>
      <c r="O32" s="233"/>
      <c r="P32" s="37"/>
      <c r="Q32" s="37"/>
      <c r="R32" s="37"/>
      <c r="S32" s="37"/>
      <c r="T32" s="40" t="s">
        <v>44</v>
      </c>
      <c r="U32" s="37"/>
      <c r="V32" s="37"/>
      <c r="W32" s="234">
        <f>ROUND(BA87+SUM(CE124),2)</f>
        <v>0</v>
      </c>
      <c r="X32" s="233"/>
      <c r="Y32" s="233"/>
      <c r="Z32" s="233"/>
      <c r="AA32" s="233"/>
      <c r="AB32" s="233"/>
      <c r="AC32" s="233"/>
      <c r="AD32" s="233"/>
      <c r="AE32" s="233"/>
      <c r="AF32" s="37"/>
      <c r="AG32" s="37"/>
      <c r="AH32" s="37"/>
      <c r="AI32" s="37"/>
      <c r="AJ32" s="37"/>
      <c r="AK32" s="234">
        <f>ROUND(AW87+SUM(BZ124),2)</f>
        <v>0</v>
      </c>
      <c r="AL32" s="233"/>
      <c r="AM32" s="233"/>
      <c r="AN32" s="233"/>
      <c r="AO32" s="233"/>
      <c r="AP32" s="37"/>
      <c r="AQ32" s="41"/>
    </row>
    <row r="33" spans="2:43" s="2" customFormat="1" ht="14.45" hidden="1" customHeight="1" x14ac:dyDescent="0.3">
      <c r="B33" s="36"/>
      <c r="C33" s="37"/>
      <c r="D33" s="37"/>
      <c r="E33" s="37"/>
      <c r="F33" s="38" t="s">
        <v>46</v>
      </c>
      <c r="G33" s="37"/>
      <c r="H33" s="37"/>
      <c r="I33" s="37"/>
      <c r="J33" s="37"/>
      <c r="K33" s="37"/>
      <c r="L33" s="232">
        <v>0.21</v>
      </c>
      <c r="M33" s="233"/>
      <c r="N33" s="233"/>
      <c r="O33" s="233"/>
      <c r="P33" s="37"/>
      <c r="Q33" s="37"/>
      <c r="R33" s="37"/>
      <c r="S33" s="37"/>
      <c r="T33" s="40" t="s">
        <v>44</v>
      </c>
      <c r="U33" s="37"/>
      <c r="V33" s="37"/>
      <c r="W33" s="234">
        <f>ROUND(BB87+SUM(CF124),2)</f>
        <v>0</v>
      </c>
      <c r="X33" s="233"/>
      <c r="Y33" s="233"/>
      <c r="Z33" s="233"/>
      <c r="AA33" s="233"/>
      <c r="AB33" s="233"/>
      <c r="AC33" s="233"/>
      <c r="AD33" s="233"/>
      <c r="AE33" s="233"/>
      <c r="AF33" s="37"/>
      <c r="AG33" s="37"/>
      <c r="AH33" s="37"/>
      <c r="AI33" s="37"/>
      <c r="AJ33" s="37"/>
      <c r="AK33" s="234">
        <v>0</v>
      </c>
      <c r="AL33" s="233"/>
      <c r="AM33" s="233"/>
      <c r="AN33" s="233"/>
      <c r="AO33" s="233"/>
      <c r="AP33" s="37"/>
      <c r="AQ33" s="41"/>
    </row>
    <row r="34" spans="2:43" s="2" customFormat="1" ht="14.45" hidden="1" customHeight="1" x14ac:dyDescent="0.3">
      <c r="B34" s="36"/>
      <c r="C34" s="37"/>
      <c r="D34" s="37"/>
      <c r="E34" s="37"/>
      <c r="F34" s="38" t="s">
        <v>47</v>
      </c>
      <c r="G34" s="37"/>
      <c r="H34" s="37"/>
      <c r="I34" s="37"/>
      <c r="J34" s="37"/>
      <c r="K34" s="37"/>
      <c r="L34" s="232">
        <v>0.15</v>
      </c>
      <c r="M34" s="233"/>
      <c r="N34" s="233"/>
      <c r="O34" s="233"/>
      <c r="P34" s="37"/>
      <c r="Q34" s="37"/>
      <c r="R34" s="37"/>
      <c r="S34" s="37"/>
      <c r="T34" s="40" t="s">
        <v>44</v>
      </c>
      <c r="U34" s="37"/>
      <c r="V34" s="37"/>
      <c r="W34" s="234">
        <f>ROUND(BC87+SUM(CG124),2)</f>
        <v>0</v>
      </c>
      <c r="X34" s="233"/>
      <c r="Y34" s="233"/>
      <c r="Z34" s="233"/>
      <c r="AA34" s="233"/>
      <c r="AB34" s="233"/>
      <c r="AC34" s="233"/>
      <c r="AD34" s="233"/>
      <c r="AE34" s="233"/>
      <c r="AF34" s="37"/>
      <c r="AG34" s="37"/>
      <c r="AH34" s="37"/>
      <c r="AI34" s="37"/>
      <c r="AJ34" s="37"/>
      <c r="AK34" s="234">
        <v>0</v>
      </c>
      <c r="AL34" s="233"/>
      <c r="AM34" s="233"/>
      <c r="AN34" s="233"/>
      <c r="AO34" s="233"/>
      <c r="AP34" s="37"/>
      <c r="AQ34" s="41"/>
    </row>
    <row r="35" spans="2:43" s="2" customFormat="1" ht="14.45" hidden="1" customHeight="1" x14ac:dyDescent="0.3">
      <c r="B35" s="36"/>
      <c r="C35" s="37"/>
      <c r="D35" s="37"/>
      <c r="E35" s="37"/>
      <c r="F35" s="38" t="s">
        <v>48</v>
      </c>
      <c r="G35" s="37"/>
      <c r="H35" s="37"/>
      <c r="I35" s="37"/>
      <c r="J35" s="37"/>
      <c r="K35" s="37"/>
      <c r="L35" s="232">
        <v>0</v>
      </c>
      <c r="M35" s="233"/>
      <c r="N35" s="233"/>
      <c r="O35" s="233"/>
      <c r="P35" s="37"/>
      <c r="Q35" s="37"/>
      <c r="R35" s="37"/>
      <c r="S35" s="37"/>
      <c r="T35" s="40" t="s">
        <v>44</v>
      </c>
      <c r="U35" s="37"/>
      <c r="V35" s="37"/>
      <c r="W35" s="234">
        <f>ROUND(BD87+SUM(CH124),2)</f>
        <v>0</v>
      </c>
      <c r="X35" s="233"/>
      <c r="Y35" s="233"/>
      <c r="Z35" s="233"/>
      <c r="AA35" s="233"/>
      <c r="AB35" s="233"/>
      <c r="AC35" s="233"/>
      <c r="AD35" s="233"/>
      <c r="AE35" s="233"/>
      <c r="AF35" s="37"/>
      <c r="AG35" s="37"/>
      <c r="AH35" s="37"/>
      <c r="AI35" s="37"/>
      <c r="AJ35" s="37"/>
      <c r="AK35" s="234">
        <v>0</v>
      </c>
      <c r="AL35" s="233"/>
      <c r="AM35" s="233"/>
      <c r="AN35" s="233"/>
      <c r="AO35" s="233"/>
      <c r="AP35" s="37"/>
      <c r="AQ35" s="41"/>
    </row>
    <row r="36" spans="2:43" s="1" customFormat="1" ht="6.95" customHeight="1" x14ac:dyDescent="0.3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3"/>
    </row>
    <row r="37" spans="2:43" s="1" customFormat="1" ht="25.9" customHeight="1" x14ac:dyDescent="0.3">
      <c r="B37" s="31"/>
      <c r="C37" s="42"/>
      <c r="D37" s="43" t="s">
        <v>49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 t="s">
        <v>50</v>
      </c>
      <c r="U37" s="44"/>
      <c r="V37" s="44"/>
      <c r="W37" s="44"/>
      <c r="X37" s="208" t="s">
        <v>51</v>
      </c>
      <c r="Y37" s="209"/>
      <c r="Z37" s="209"/>
      <c r="AA37" s="209"/>
      <c r="AB37" s="209"/>
      <c r="AC37" s="44"/>
      <c r="AD37" s="44"/>
      <c r="AE37" s="44"/>
      <c r="AF37" s="44"/>
      <c r="AG37" s="44"/>
      <c r="AH37" s="44"/>
      <c r="AI37" s="44"/>
      <c r="AJ37" s="44"/>
      <c r="AK37" s="210">
        <f>SUM(AK29:AK35)</f>
        <v>0</v>
      </c>
      <c r="AL37" s="209"/>
      <c r="AM37" s="209"/>
      <c r="AN37" s="209"/>
      <c r="AO37" s="211"/>
      <c r="AP37" s="42"/>
      <c r="AQ37" s="33"/>
    </row>
    <row r="38" spans="2:43" s="1" customFormat="1" ht="14.45" customHeight="1" x14ac:dyDescent="0.3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3"/>
    </row>
    <row r="39" spans="2:43" x14ac:dyDescent="0.3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3"/>
    </row>
    <row r="40" spans="2:43" x14ac:dyDescent="0.3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3"/>
    </row>
    <row r="41" spans="2:43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3"/>
    </row>
    <row r="42" spans="2:43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3"/>
    </row>
    <row r="43" spans="2:43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3"/>
    </row>
    <row r="44" spans="2:43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3"/>
    </row>
    <row r="45" spans="2:43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3"/>
    </row>
    <row r="46" spans="2:43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3"/>
    </row>
    <row r="47" spans="2:43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3"/>
    </row>
    <row r="48" spans="2:43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3"/>
    </row>
    <row r="49" spans="2:43" s="1" customFormat="1" ht="15" x14ac:dyDescent="0.3">
      <c r="B49" s="31"/>
      <c r="C49" s="32"/>
      <c r="D49" s="46" t="s">
        <v>52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8"/>
      <c r="AA49" s="32"/>
      <c r="AB49" s="32"/>
      <c r="AC49" s="46" t="s">
        <v>53</v>
      </c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8"/>
      <c r="AP49" s="32"/>
      <c r="AQ49" s="33"/>
    </row>
    <row r="50" spans="2:43" x14ac:dyDescent="0.3">
      <c r="B50" s="21"/>
      <c r="C50" s="22"/>
      <c r="D50" s="49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50"/>
      <c r="AA50" s="22"/>
      <c r="AB50" s="22"/>
      <c r="AC50" s="49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50"/>
      <c r="AP50" s="22"/>
      <c r="AQ50" s="23"/>
    </row>
    <row r="51" spans="2:43" x14ac:dyDescent="0.3">
      <c r="B51" s="21"/>
      <c r="C51" s="22"/>
      <c r="D51" s="49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50"/>
      <c r="AA51" s="22"/>
      <c r="AB51" s="22"/>
      <c r="AC51" s="49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50"/>
      <c r="AP51" s="22"/>
      <c r="AQ51" s="23"/>
    </row>
    <row r="52" spans="2:43" x14ac:dyDescent="0.3">
      <c r="B52" s="21"/>
      <c r="C52" s="22"/>
      <c r="D52" s="49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50"/>
      <c r="AA52" s="22"/>
      <c r="AB52" s="22"/>
      <c r="AC52" s="49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50"/>
      <c r="AP52" s="22"/>
      <c r="AQ52" s="23"/>
    </row>
    <row r="53" spans="2:43" x14ac:dyDescent="0.3">
      <c r="B53" s="21"/>
      <c r="C53" s="22"/>
      <c r="D53" s="49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50"/>
      <c r="AA53" s="22"/>
      <c r="AB53" s="22"/>
      <c r="AC53" s="49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50"/>
      <c r="AP53" s="22"/>
      <c r="AQ53" s="23"/>
    </row>
    <row r="54" spans="2:43" x14ac:dyDescent="0.3">
      <c r="B54" s="21"/>
      <c r="C54" s="22"/>
      <c r="D54" s="49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50"/>
      <c r="AA54" s="22"/>
      <c r="AB54" s="22"/>
      <c r="AC54" s="49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50"/>
      <c r="AP54" s="22"/>
      <c r="AQ54" s="23"/>
    </row>
    <row r="55" spans="2:43" x14ac:dyDescent="0.3">
      <c r="B55" s="21"/>
      <c r="C55" s="22"/>
      <c r="D55" s="49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50"/>
      <c r="AA55" s="22"/>
      <c r="AB55" s="22"/>
      <c r="AC55" s="49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50"/>
      <c r="AP55" s="22"/>
      <c r="AQ55" s="23"/>
    </row>
    <row r="56" spans="2:43" x14ac:dyDescent="0.3">
      <c r="B56" s="21"/>
      <c r="C56" s="22"/>
      <c r="D56" s="49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50"/>
      <c r="AA56" s="22"/>
      <c r="AB56" s="22"/>
      <c r="AC56" s="49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50"/>
      <c r="AP56" s="22"/>
      <c r="AQ56" s="23"/>
    </row>
    <row r="57" spans="2:43" x14ac:dyDescent="0.3">
      <c r="B57" s="21"/>
      <c r="C57" s="22"/>
      <c r="D57" s="49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50"/>
      <c r="AA57" s="22"/>
      <c r="AB57" s="22"/>
      <c r="AC57" s="49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50"/>
      <c r="AP57" s="22"/>
      <c r="AQ57" s="23"/>
    </row>
    <row r="58" spans="2:43" s="1" customFormat="1" ht="15" x14ac:dyDescent="0.3">
      <c r="B58" s="31"/>
      <c r="C58" s="32"/>
      <c r="D58" s="51" t="s">
        <v>54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3" t="s">
        <v>55</v>
      </c>
      <c r="S58" s="52"/>
      <c r="T58" s="52"/>
      <c r="U58" s="52"/>
      <c r="V58" s="52"/>
      <c r="W58" s="52"/>
      <c r="X58" s="52"/>
      <c r="Y58" s="52"/>
      <c r="Z58" s="54"/>
      <c r="AA58" s="32"/>
      <c r="AB58" s="32"/>
      <c r="AC58" s="51" t="s">
        <v>54</v>
      </c>
      <c r="AD58" s="52"/>
      <c r="AE58" s="52"/>
      <c r="AF58" s="52"/>
      <c r="AG58" s="52"/>
      <c r="AH58" s="52"/>
      <c r="AI58" s="52"/>
      <c r="AJ58" s="52"/>
      <c r="AK58" s="52"/>
      <c r="AL58" s="52"/>
      <c r="AM58" s="53" t="s">
        <v>55</v>
      </c>
      <c r="AN58" s="52"/>
      <c r="AO58" s="54"/>
      <c r="AP58" s="32"/>
      <c r="AQ58" s="33"/>
    </row>
    <row r="59" spans="2:43" x14ac:dyDescent="0.3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3"/>
    </row>
    <row r="60" spans="2:43" s="1" customFormat="1" ht="15" x14ac:dyDescent="0.3">
      <c r="B60" s="31"/>
      <c r="C60" s="32"/>
      <c r="D60" s="46" t="s">
        <v>56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8"/>
      <c r="AA60" s="32"/>
      <c r="AB60" s="32"/>
      <c r="AC60" s="46" t="s">
        <v>57</v>
      </c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8"/>
      <c r="AP60" s="32"/>
      <c r="AQ60" s="33"/>
    </row>
    <row r="61" spans="2:43" x14ac:dyDescent="0.3">
      <c r="B61" s="21"/>
      <c r="C61" s="22"/>
      <c r="D61" s="49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50"/>
      <c r="AA61" s="22"/>
      <c r="AB61" s="22"/>
      <c r="AC61" s="49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50"/>
      <c r="AP61" s="22"/>
      <c r="AQ61" s="23"/>
    </row>
    <row r="62" spans="2:43" x14ac:dyDescent="0.3">
      <c r="B62" s="21"/>
      <c r="C62" s="22"/>
      <c r="D62" s="49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50"/>
      <c r="AA62" s="22"/>
      <c r="AB62" s="22"/>
      <c r="AC62" s="49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50"/>
      <c r="AP62" s="22"/>
      <c r="AQ62" s="23"/>
    </row>
    <row r="63" spans="2:43" x14ac:dyDescent="0.3">
      <c r="B63" s="21"/>
      <c r="C63" s="22"/>
      <c r="D63" s="49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50"/>
      <c r="AA63" s="22"/>
      <c r="AB63" s="22"/>
      <c r="AC63" s="49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50"/>
      <c r="AP63" s="22"/>
      <c r="AQ63" s="23"/>
    </row>
    <row r="64" spans="2:43" x14ac:dyDescent="0.3">
      <c r="B64" s="21"/>
      <c r="C64" s="22"/>
      <c r="D64" s="49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50"/>
      <c r="AA64" s="22"/>
      <c r="AB64" s="22"/>
      <c r="AC64" s="49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50"/>
      <c r="AP64" s="22"/>
      <c r="AQ64" s="23"/>
    </row>
    <row r="65" spans="2:43" x14ac:dyDescent="0.3">
      <c r="B65" s="21"/>
      <c r="C65" s="22"/>
      <c r="D65" s="49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50"/>
      <c r="AA65" s="22"/>
      <c r="AB65" s="22"/>
      <c r="AC65" s="49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50"/>
      <c r="AP65" s="22"/>
      <c r="AQ65" s="23"/>
    </row>
    <row r="66" spans="2:43" x14ac:dyDescent="0.3">
      <c r="B66" s="21"/>
      <c r="C66" s="22"/>
      <c r="D66" s="49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50"/>
      <c r="AA66" s="22"/>
      <c r="AB66" s="22"/>
      <c r="AC66" s="49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50"/>
      <c r="AP66" s="22"/>
      <c r="AQ66" s="23"/>
    </row>
    <row r="67" spans="2:43" x14ac:dyDescent="0.3">
      <c r="B67" s="21"/>
      <c r="C67" s="22"/>
      <c r="D67" s="49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50"/>
      <c r="AA67" s="22"/>
      <c r="AB67" s="22"/>
      <c r="AC67" s="49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50"/>
      <c r="AP67" s="22"/>
      <c r="AQ67" s="23"/>
    </row>
    <row r="68" spans="2:43" x14ac:dyDescent="0.3">
      <c r="B68" s="21"/>
      <c r="C68" s="22"/>
      <c r="D68" s="49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50"/>
      <c r="AA68" s="22"/>
      <c r="AB68" s="22"/>
      <c r="AC68" s="49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50"/>
      <c r="AP68" s="22"/>
      <c r="AQ68" s="23"/>
    </row>
    <row r="69" spans="2:43" s="1" customFormat="1" ht="15" x14ac:dyDescent="0.3">
      <c r="B69" s="31"/>
      <c r="C69" s="32"/>
      <c r="D69" s="51" t="s">
        <v>54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3" t="s">
        <v>55</v>
      </c>
      <c r="S69" s="52"/>
      <c r="T69" s="52"/>
      <c r="U69" s="52"/>
      <c r="V69" s="52"/>
      <c r="W69" s="52"/>
      <c r="X69" s="52"/>
      <c r="Y69" s="52"/>
      <c r="Z69" s="54"/>
      <c r="AA69" s="32"/>
      <c r="AB69" s="32"/>
      <c r="AC69" s="51" t="s">
        <v>54</v>
      </c>
      <c r="AD69" s="52"/>
      <c r="AE69" s="52"/>
      <c r="AF69" s="52"/>
      <c r="AG69" s="52"/>
      <c r="AH69" s="52"/>
      <c r="AI69" s="52"/>
      <c r="AJ69" s="52"/>
      <c r="AK69" s="52"/>
      <c r="AL69" s="52"/>
      <c r="AM69" s="53" t="s">
        <v>55</v>
      </c>
      <c r="AN69" s="52"/>
      <c r="AO69" s="54"/>
      <c r="AP69" s="32"/>
      <c r="AQ69" s="33"/>
    </row>
    <row r="70" spans="2:43" s="1" customFormat="1" ht="6.95" customHeight="1" x14ac:dyDescent="0.3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3"/>
    </row>
    <row r="71" spans="2:43" s="1" customFormat="1" ht="6.9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7"/>
    </row>
    <row r="75" spans="2:43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60"/>
    </row>
    <row r="76" spans="2:43" s="1" customFormat="1" ht="36.950000000000003" customHeight="1" x14ac:dyDescent="0.3">
      <c r="B76" s="31"/>
      <c r="C76" s="212" t="s">
        <v>58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  <c r="AA76" s="200"/>
      <c r="AB76" s="200"/>
      <c r="AC76" s="200"/>
      <c r="AD76" s="200"/>
      <c r="AE76" s="200"/>
      <c r="AF76" s="200"/>
      <c r="AG76" s="200"/>
      <c r="AH76" s="200"/>
      <c r="AI76" s="200"/>
      <c r="AJ76" s="200"/>
      <c r="AK76" s="200"/>
      <c r="AL76" s="200"/>
      <c r="AM76" s="200"/>
      <c r="AN76" s="200"/>
      <c r="AO76" s="200"/>
      <c r="AP76" s="200"/>
      <c r="AQ76" s="33"/>
    </row>
    <row r="77" spans="2:43" s="3" customFormat="1" ht="14.45" customHeight="1" x14ac:dyDescent="0.3">
      <c r="B77" s="61"/>
      <c r="C77" s="28" t="s">
        <v>13</v>
      </c>
      <c r="D77" s="62"/>
      <c r="E77" s="62"/>
      <c r="F77" s="62"/>
      <c r="G77" s="62"/>
      <c r="H77" s="62"/>
      <c r="I77" s="62"/>
      <c r="J77" s="62"/>
      <c r="K77" s="62"/>
      <c r="L77" s="62" t="str">
        <f>K5</f>
        <v>01_2017</v>
      </c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3"/>
    </row>
    <row r="78" spans="2:43" s="4" customFormat="1" ht="36.950000000000003" customHeight="1" x14ac:dyDescent="0.3">
      <c r="B78" s="64"/>
      <c r="C78" s="65" t="s">
        <v>16</v>
      </c>
      <c r="D78" s="66"/>
      <c r="E78" s="66"/>
      <c r="F78" s="66"/>
      <c r="G78" s="66"/>
      <c r="H78" s="66"/>
      <c r="I78" s="66"/>
      <c r="J78" s="66"/>
      <c r="K78" s="66"/>
      <c r="L78" s="213" t="str">
        <f>K6</f>
        <v>DOPLNĚNÍ - ROZŠÍŘENÍ KAPACIT ZŠ A MŠ TŘEBOTOV</v>
      </c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66"/>
      <c r="AQ78" s="67"/>
    </row>
    <row r="79" spans="2:43" s="1" customFormat="1" ht="6.95" customHeight="1" x14ac:dyDescent="0.3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3"/>
    </row>
    <row r="80" spans="2:43" s="1" customFormat="1" ht="15" x14ac:dyDescent="0.3">
      <c r="B80" s="31"/>
      <c r="C80" s="28" t="s">
        <v>22</v>
      </c>
      <c r="D80" s="32"/>
      <c r="E80" s="32"/>
      <c r="F80" s="32"/>
      <c r="G80" s="32"/>
      <c r="H80" s="32"/>
      <c r="I80" s="32"/>
      <c r="J80" s="32"/>
      <c r="K80" s="32"/>
      <c r="L80" s="68" t="str">
        <f>IF(K8="","",K8)</f>
        <v>Třebotov, Hlavní 190, 252 26 areál školy</v>
      </c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28" t="s">
        <v>24</v>
      </c>
      <c r="AJ80" s="32"/>
      <c r="AK80" s="32"/>
      <c r="AL80" s="32"/>
      <c r="AM80" s="69" t="str">
        <f>IF(AN8= "","",AN8)</f>
        <v>31. 10. 2016</v>
      </c>
      <c r="AN80" s="32"/>
      <c r="AO80" s="32"/>
      <c r="AP80" s="32"/>
      <c r="AQ80" s="33"/>
    </row>
    <row r="81" spans="1:76" s="1" customFormat="1" ht="6.95" customHeight="1" x14ac:dyDescent="0.3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3"/>
    </row>
    <row r="82" spans="1:76" s="1" customFormat="1" ht="15" x14ac:dyDescent="0.3">
      <c r="B82" s="31"/>
      <c r="C82" s="28" t="s">
        <v>26</v>
      </c>
      <c r="D82" s="32"/>
      <c r="E82" s="32"/>
      <c r="F82" s="32"/>
      <c r="G82" s="32"/>
      <c r="H82" s="32"/>
      <c r="I82" s="32"/>
      <c r="J82" s="32"/>
      <c r="K82" s="32"/>
      <c r="L82" s="62" t="str">
        <f>IF(E11= "","",E11)</f>
        <v>Obec Třebotov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28" t="s">
        <v>33</v>
      </c>
      <c r="AJ82" s="32"/>
      <c r="AK82" s="32"/>
      <c r="AL82" s="32"/>
      <c r="AM82" s="215" t="str">
        <f>IF(E17="","",E17)</f>
        <v>Ing.arch. Jan Linhart</v>
      </c>
      <c r="AN82" s="200"/>
      <c r="AO82" s="200"/>
      <c r="AP82" s="200"/>
      <c r="AQ82" s="33"/>
      <c r="AS82" s="216" t="s">
        <v>59</v>
      </c>
      <c r="AT82" s="217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76" s="1" customFormat="1" ht="15" x14ac:dyDescent="0.3">
      <c r="B83" s="31"/>
      <c r="C83" s="28" t="s">
        <v>31</v>
      </c>
      <c r="D83" s="32"/>
      <c r="E83" s="32"/>
      <c r="F83" s="32"/>
      <c r="G83" s="32"/>
      <c r="H83" s="32"/>
      <c r="I83" s="32"/>
      <c r="J83" s="32"/>
      <c r="K83" s="32"/>
      <c r="L83" s="62" t="str">
        <f>IF(E14="","",E14)</f>
        <v xml:space="preserve"> 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28" t="s">
        <v>36</v>
      </c>
      <c r="AJ83" s="32"/>
      <c r="AK83" s="32"/>
      <c r="AL83" s="32"/>
      <c r="AM83" s="215" t="str">
        <f>IF(E20="","",E20)</f>
        <v>Vladimír Mrázek</v>
      </c>
      <c r="AN83" s="200"/>
      <c r="AO83" s="200"/>
      <c r="AP83" s="200"/>
      <c r="AQ83" s="33"/>
      <c r="AS83" s="218"/>
      <c r="AT83" s="200"/>
      <c r="AU83" s="32"/>
      <c r="AV83" s="32"/>
      <c r="AW83" s="32"/>
      <c r="AX83" s="32"/>
      <c r="AY83" s="32"/>
      <c r="AZ83" s="32"/>
      <c r="BA83" s="32"/>
      <c r="BB83" s="32"/>
      <c r="BC83" s="32"/>
      <c r="BD83" s="71"/>
    </row>
    <row r="84" spans="1:76" s="1" customFormat="1" ht="10.9" customHeight="1" x14ac:dyDescent="0.3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3"/>
      <c r="AS84" s="218"/>
      <c r="AT84" s="200"/>
      <c r="AU84" s="32"/>
      <c r="AV84" s="32"/>
      <c r="AW84" s="32"/>
      <c r="AX84" s="32"/>
      <c r="AY84" s="32"/>
      <c r="AZ84" s="32"/>
      <c r="BA84" s="32"/>
      <c r="BB84" s="32"/>
      <c r="BC84" s="32"/>
      <c r="BD84" s="71"/>
    </row>
    <row r="85" spans="1:76" s="1" customFormat="1" ht="29.25" customHeight="1" x14ac:dyDescent="0.3">
      <c r="B85" s="31"/>
      <c r="C85" s="219" t="s">
        <v>60</v>
      </c>
      <c r="D85" s="220"/>
      <c r="E85" s="220"/>
      <c r="F85" s="220"/>
      <c r="G85" s="220"/>
      <c r="H85" s="72"/>
      <c r="I85" s="221" t="s">
        <v>61</v>
      </c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1" t="s">
        <v>62</v>
      </c>
      <c r="AH85" s="220"/>
      <c r="AI85" s="220"/>
      <c r="AJ85" s="220"/>
      <c r="AK85" s="220"/>
      <c r="AL85" s="220"/>
      <c r="AM85" s="220"/>
      <c r="AN85" s="221" t="s">
        <v>63</v>
      </c>
      <c r="AO85" s="220"/>
      <c r="AP85" s="222"/>
      <c r="AQ85" s="33"/>
      <c r="AS85" s="73" t="s">
        <v>64</v>
      </c>
      <c r="AT85" s="74" t="s">
        <v>65</v>
      </c>
      <c r="AU85" s="74" t="s">
        <v>66</v>
      </c>
      <c r="AV85" s="74" t="s">
        <v>67</v>
      </c>
      <c r="AW85" s="74" t="s">
        <v>68</v>
      </c>
      <c r="AX85" s="74" t="s">
        <v>69</v>
      </c>
      <c r="AY85" s="74" t="s">
        <v>70</v>
      </c>
      <c r="AZ85" s="74" t="s">
        <v>71</v>
      </c>
      <c r="BA85" s="74" t="s">
        <v>72</v>
      </c>
      <c r="BB85" s="74" t="s">
        <v>73</v>
      </c>
      <c r="BC85" s="74" t="s">
        <v>74</v>
      </c>
      <c r="BD85" s="75" t="s">
        <v>75</v>
      </c>
    </row>
    <row r="86" spans="1:76" s="1" customFormat="1" ht="10.9" customHeight="1" x14ac:dyDescent="0.3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3"/>
      <c r="AS86" s="76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8"/>
    </row>
    <row r="87" spans="1:76" s="4" customFormat="1" ht="32.450000000000003" customHeight="1" x14ac:dyDescent="0.3">
      <c r="B87" s="64"/>
      <c r="C87" s="77" t="s">
        <v>76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207">
        <f>ROUND(SUM(AG88:AG121),2)</f>
        <v>0</v>
      </c>
      <c r="AH87" s="207"/>
      <c r="AI87" s="207"/>
      <c r="AJ87" s="207"/>
      <c r="AK87" s="207"/>
      <c r="AL87" s="207"/>
      <c r="AM87" s="207"/>
      <c r="AN87" s="199">
        <f t="shared" ref="AN87:AN121" si="0">SUM(AG87,AT87)</f>
        <v>0</v>
      </c>
      <c r="AO87" s="199"/>
      <c r="AP87" s="199"/>
      <c r="AQ87" s="67"/>
      <c r="AS87" s="79">
        <f>ROUND(SUM(AS88:AS121),2)</f>
        <v>0</v>
      </c>
      <c r="AT87" s="80">
        <f t="shared" ref="AT87:AT121" si="1">ROUND(SUM(AV87:AW87),2)</f>
        <v>0</v>
      </c>
      <c r="AU87" s="81">
        <f>ROUND(SUM(AU88:AU121),5)</f>
        <v>37483.90337</v>
      </c>
      <c r="AV87" s="80">
        <f>ROUND(AZ87*L31,2)</f>
        <v>0</v>
      </c>
      <c r="AW87" s="80">
        <f>ROUND(BA87*L32,2)</f>
        <v>0</v>
      </c>
      <c r="AX87" s="80">
        <f>ROUND(BB87*L31,2)</f>
        <v>0</v>
      </c>
      <c r="AY87" s="80">
        <f>ROUND(BC87*L32,2)</f>
        <v>0</v>
      </c>
      <c r="AZ87" s="80">
        <f>ROUND(SUM(AZ88:AZ121),2)</f>
        <v>0</v>
      </c>
      <c r="BA87" s="80">
        <f>ROUND(SUM(BA88:BA121),2)</f>
        <v>0</v>
      </c>
      <c r="BB87" s="80">
        <f>ROUND(SUM(BB88:BB121),2)</f>
        <v>0</v>
      </c>
      <c r="BC87" s="80">
        <f>ROUND(SUM(BC88:BC121),2)</f>
        <v>0</v>
      </c>
      <c r="BD87" s="82">
        <f>ROUND(SUM(BD88:BD121),2)</f>
        <v>0</v>
      </c>
      <c r="BS87" s="83" t="s">
        <v>77</v>
      </c>
      <c r="BT87" s="83" t="s">
        <v>78</v>
      </c>
      <c r="BU87" s="84" t="s">
        <v>79</v>
      </c>
      <c r="BV87" s="83" t="s">
        <v>80</v>
      </c>
      <c r="BW87" s="83" t="s">
        <v>81</v>
      </c>
      <c r="BX87" s="83" t="s">
        <v>82</v>
      </c>
    </row>
    <row r="88" spans="1:76" s="5" customFormat="1" ht="20.45" customHeight="1" x14ac:dyDescent="0.3">
      <c r="A88" s="189" t="s">
        <v>7325</v>
      </c>
      <c r="B88" s="85"/>
      <c r="C88" s="86"/>
      <c r="D88" s="206" t="s">
        <v>83</v>
      </c>
      <c r="E88" s="205"/>
      <c r="F88" s="205"/>
      <c r="G88" s="205"/>
      <c r="H88" s="205"/>
      <c r="I88" s="87"/>
      <c r="J88" s="206" t="s">
        <v>84</v>
      </c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4">
        <f>'01 - VEDLEJŠÍ A OSTATNÍ N...'!M30</f>
        <v>0</v>
      </c>
      <c r="AH88" s="205"/>
      <c r="AI88" s="205"/>
      <c r="AJ88" s="205"/>
      <c r="AK88" s="205"/>
      <c r="AL88" s="205"/>
      <c r="AM88" s="205"/>
      <c r="AN88" s="204">
        <f t="shared" si="0"/>
        <v>0</v>
      </c>
      <c r="AO88" s="205"/>
      <c r="AP88" s="205"/>
      <c r="AQ88" s="88"/>
      <c r="AS88" s="89">
        <f>'01 - VEDLEJŠÍ A OSTATNÍ N...'!M28</f>
        <v>0</v>
      </c>
      <c r="AT88" s="90">
        <f t="shared" si="1"/>
        <v>0</v>
      </c>
      <c r="AU88" s="91">
        <f>'01 - VEDLEJŠÍ A OSTATNÍ N...'!W113</f>
        <v>0</v>
      </c>
      <c r="AV88" s="90">
        <f>'01 - VEDLEJŠÍ A OSTATNÍ N...'!M32</f>
        <v>0</v>
      </c>
      <c r="AW88" s="90">
        <f>'01 - VEDLEJŠÍ A OSTATNÍ N...'!M33</f>
        <v>0</v>
      </c>
      <c r="AX88" s="90">
        <f>'01 - VEDLEJŠÍ A OSTATNÍ N...'!M34</f>
        <v>0</v>
      </c>
      <c r="AY88" s="90">
        <f>'01 - VEDLEJŠÍ A OSTATNÍ N...'!M35</f>
        <v>0</v>
      </c>
      <c r="AZ88" s="90">
        <f>'01 - VEDLEJŠÍ A OSTATNÍ N...'!H32</f>
        <v>0</v>
      </c>
      <c r="BA88" s="90">
        <f>'01 - VEDLEJŠÍ A OSTATNÍ N...'!H33</f>
        <v>0</v>
      </c>
      <c r="BB88" s="90">
        <f>'01 - VEDLEJŠÍ A OSTATNÍ N...'!H34</f>
        <v>0</v>
      </c>
      <c r="BC88" s="90">
        <f>'01 - VEDLEJŠÍ A OSTATNÍ N...'!H35</f>
        <v>0</v>
      </c>
      <c r="BD88" s="92">
        <f>'01 - VEDLEJŠÍ A OSTATNÍ N...'!H36</f>
        <v>0</v>
      </c>
      <c r="BT88" s="93" t="s">
        <v>15</v>
      </c>
      <c r="BV88" s="93" t="s">
        <v>80</v>
      </c>
      <c r="BW88" s="93" t="s">
        <v>85</v>
      </c>
      <c r="BX88" s="93" t="s">
        <v>81</v>
      </c>
    </row>
    <row r="89" spans="1:76" s="5" customFormat="1" ht="34.9" customHeight="1" x14ac:dyDescent="0.3">
      <c r="A89" s="189" t="s">
        <v>7325</v>
      </c>
      <c r="B89" s="85"/>
      <c r="C89" s="86"/>
      <c r="D89" s="206" t="s">
        <v>86</v>
      </c>
      <c r="E89" s="205"/>
      <c r="F89" s="205"/>
      <c r="G89" s="205"/>
      <c r="H89" s="205"/>
      <c r="I89" s="87"/>
      <c r="J89" s="206" t="s">
        <v>87</v>
      </c>
      <c r="K89" s="205"/>
      <c r="L89" s="205"/>
      <c r="M89" s="205"/>
      <c r="N89" s="205"/>
      <c r="O89" s="205"/>
      <c r="P89" s="205"/>
      <c r="Q89" s="205"/>
      <c r="R89" s="205"/>
      <c r="S89" s="205"/>
      <c r="T89" s="205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205"/>
      <c r="AF89" s="205"/>
      <c r="AG89" s="204">
        <f>'02__1 - SO 01 - PŘÍPRAVA ...'!M30</f>
        <v>0</v>
      </c>
      <c r="AH89" s="205"/>
      <c r="AI89" s="205"/>
      <c r="AJ89" s="205"/>
      <c r="AK89" s="205"/>
      <c r="AL89" s="205"/>
      <c r="AM89" s="205"/>
      <c r="AN89" s="204">
        <f t="shared" si="0"/>
        <v>0</v>
      </c>
      <c r="AO89" s="205"/>
      <c r="AP89" s="205"/>
      <c r="AQ89" s="88"/>
      <c r="AS89" s="89">
        <f>'02__1 - SO 01 - PŘÍPRAVA ...'!M28</f>
        <v>0</v>
      </c>
      <c r="AT89" s="90">
        <f t="shared" si="1"/>
        <v>0</v>
      </c>
      <c r="AU89" s="91">
        <f>'02__1 - SO 01 - PŘÍPRAVA ...'!W113</f>
        <v>0</v>
      </c>
      <c r="AV89" s="90">
        <f>'02__1 - SO 01 - PŘÍPRAVA ...'!M32</f>
        <v>0</v>
      </c>
      <c r="AW89" s="90">
        <f>'02__1 - SO 01 - PŘÍPRAVA ...'!M33</f>
        <v>0</v>
      </c>
      <c r="AX89" s="90">
        <f>'02__1 - SO 01 - PŘÍPRAVA ...'!M34</f>
        <v>0</v>
      </c>
      <c r="AY89" s="90">
        <f>'02__1 - SO 01 - PŘÍPRAVA ...'!M35</f>
        <v>0</v>
      </c>
      <c r="AZ89" s="90">
        <f>'02__1 - SO 01 - PŘÍPRAVA ...'!H32</f>
        <v>0</v>
      </c>
      <c r="BA89" s="90">
        <f>'02__1 - SO 01 - PŘÍPRAVA ...'!H33</f>
        <v>0</v>
      </c>
      <c r="BB89" s="90">
        <f>'02__1 - SO 01 - PŘÍPRAVA ...'!H34</f>
        <v>0</v>
      </c>
      <c r="BC89" s="90">
        <f>'02__1 - SO 01 - PŘÍPRAVA ...'!H35</f>
        <v>0</v>
      </c>
      <c r="BD89" s="92">
        <f>'02__1 - SO 01 - PŘÍPRAVA ...'!H36</f>
        <v>0</v>
      </c>
      <c r="BT89" s="93" t="s">
        <v>15</v>
      </c>
      <c r="BV89" s="93" t="s">
        <v>80</v>
      </c>
      <c r="BW89" s="93" t="s">
        <v>88</v>
      </c>
      <c r="BX89" s="93" t="s">
        <v>81</v>
      </c>
    </row>
    <row r="90" spans="1:76" s="5" customFormat="1" ht="34.9" customHeight="1" x14ac:dyDescent="0.3">
      <c r="A90" s="189" t="s">
        <v>7325</v>
      </c>
      <c r="B90" s="85"/>
      <c r="C90" s="86"/>
      <c r="D90" s="206" t="s">
        <v>89</v>
      </c>
      <c r="E90" s="205"/>
      <c r="F90" s="205"/>
      <c r="G90" s="205"/>
      <c r="H90" s="205"/>
      <c r="I90" s="87"/>
      <c r="J90" s="206" t="s">
        <v>90</v>
      </c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4">
        <f>'02__2 - SO 01 - PŘÍPRAVA ...'!M30</f>
        <v>0</v>
      </c>
      <c r="AH90" s="205"/>
      <c r="AI90" s="205"/>
      <c r="AJ90" s="205"/>
      <c r="AK90" s="205"/>
      <c r="AL90" s="205"/>
      <c r="AM90" s="205"/>
      <c r="AN90" s="204">
        <f t="shared" si="0"/>
        <v>0</v>
      </c>
      <c r="AO90" s="205"/>
      <c r="AP90" s="205"/>
      <c r="AQ90" s="88"/>
      <c r="AS90" s="89">
        <f>'02__2 - SO 01 - PŘÍPRAVA ...'!M28</f>
        <v>0</v>
      </c>
      <c r="AT90" s="90">
        <f t="shared" si="1"/>
        <v>0</v>
      </c>
      <c r="AU90" s="91">
        <f>'02__2 - SO 01 - PŘÍPRAVA ...'!W114</f>
        <v>0</v>
      </c>
      <c r="AV90" s="90">
        <f>'02__2 - SO 01 - PŘÍPRAVA ...'!M32</f>
        <v>0</v>
      </c>
      <c r="AW90" s="90">
        <f>'02__2 - SO 01 - PŘÍPRAVA ...'!M33</f>
        <v>0</v>
      </c>
      <c r="AX90" s="90">
        <f>'02__2 - SO 01 - PŘÍPRAVA ...'!M34</f>
        <v>0</v>
      </c>
      <c r="AY90" s="90">
        <f>'02__2 - SO 01 - PŘÍPRAVA ...'!M35</f>
        <v>0</v>
      </c>
      <c r="AZ90" s="90">
        <f>'02__2 - SO 01 - PŘÍPRAVA ...'!H32</f>
        <v>0</v>
      </c>
      <c r="BA90" s="90">
        <f>'02__2 - SO 01 - PŘÍPRAVA ...'!H33</f>
        <v>0</v>
      </c>
      <c r="BB90" s="90">
        <f>'02__2 - SO 01 - PŘÍPRAVA ...'!H34</f>
        <v>0</v>
      </c>
      <c r="BC90" s="90">
        <f>'02__2 - SO 01 - PŘÍPRAVA ...'!H35</f>
        <v>0</v>
      </c>
      <c r="BD90" s="92">
        <f>'02__2 - SO 01 - PŘÍPRAVA ...'!H36</f>
        <v>0</v>
      </c>
      <c r="BT90" s="93" t="s">
        <v>15</v>
      </c>
      <c r="BV90" s="93" t="s">
        <v>80</v>
      </c>
      <c r="BW90" s="93" t="s">
        <v>91</v>
      </c>
      <c r="BX90" s="93" t="s">
        <v>81</v>
      </c>
    </row>
    <row r="91" spans="1:76" s="5" customFormat="1" ht="34.9" customHeight="1" x14ac:dyDescent="0.3">
      <c r="A91" s="189" t="s">
        <v>7325</v>
      </c>
      <c r="B91" s="85"/>
      <c r="C91" s="86"/>
      <c r="D91" s="206" t="s">
        <v>92</v>
      </c>
      <c r="E91" s="205"/>
      <c r="F91" s="205"/>
      <c r="G91" s="205"/>
      <c r="H91" s="205"/>
      <c r="I91" s="87"/>
      <c r="J91" s="206" t="s">
        <v>93</v>
      </c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4">
        <f>'02_3 - SO 01 - PŘÍPRAVA S...'!M30</f>
        <v>0</v>
      </c>
      <c r="AH91" s="205"/>
      <c r="AI91" s="205"/>
      <c r="AJ91" s="205"/>
      <c r="AK91" s="205"/>
      <c r="AL91" s="205"/>
      <c r="AM91" s="205"/>
      <c r="AN91" s="204">
        <f t="shared" si="0"/>
        <v>0</v>
      </c>
      <c r="AO91" s="205"/>
      <c r="AP91" s="205"/>
      <c r="AQ91" s="88"/>
      <c r="AS91" s="89">
        <f>'02_3 - SO 01 - PŘÍPRAVA S...'!M28</f>
        <v>0</v>
      </c>
      <c r="AT91" s="90">
        <f t="shared" si="1"/>
        <v>0</v>
      </c>
      <c r="AU91" s="91">
        <f>'02_3 - SO 01 - PŘÍPRAVA S...'!W114</f>
        <v>0</v>
      </c>
      <c r="AV91" s="90">
        <f>'02_3 - SO 01 - PŘÍPRAVA S...'!M32</f>
        <v>0</v>
      </c>
      <c r="AW91" s="90">
        <f>'02_3 - SO 01 - PŘÍPRAVA S...'!M33</f>
        <v>0</v>
      </c>
      <c r="AX91" s="90">
        <f>'02_3 - SO 01 - PŘÍPRAVA S...'!M34</f>
        <v>0</v>
      </c>
      <c r="AY91" s="90">
        <f>'02_3 - SO 01 - PŘÍPRAVA S...'!M35</f>
        <v>0</v>
      </c>
      <c r="AZ91" s="90">
        <f>'02_3 - SO 01 - PŘÍPRAVA S...'!H32</f>
        <v>0</v>
      </c>
      <c r="BA91" s="90">
        <f>'02_3 - SO 01 - PŘÍPRAVA S...'!H33</f>
        <v>0</v>
      </c>
      <c r="BB91" s="90">
        <f>'02_3 - SO 01 - PŘÍPRAVA S...'!H34</f>
        <v>0</v>
      </c>
      <c r="BC91" s="90">
        <f>'02_3 - SO 01 - PŘÍPRAVA S...'!H35</f>
        <v>0</v>
      </c>
      <c r="BD91" s="92">
        <f>'02_3 - SO 01 - PŘÍPRAVA S...'!H36</f>
        <v>0</v>
      </c>
      <c r="BT91" s="93" t="s">
        <v>15</v>
      </c>
      <c r="BV91" s="93" t="s">
        <v>80</v>
      </c>
      <c r="BW91" s="93" t="s">
        <v>94</v>
      </c>
      <c r="BX91" s="93" t="s">
        <v>81</v>
      </c>
    </row>
    <row r="92" spans="1:76" s="5" customFormat="1" ht="34.9" customHeight="1" x14ac:dyDescent="0.3">
      <c r="A92" s="189" t="s">
        <v>7325</v>
      </c>
      <c r="B92" s="85"/>
      <c r="C92" s="86"/>
      <c r="D92" s="206" t="s">
        <v>95</v>
      </c>
      <c r="E92" s="205"/>
      <c r="F92" s="205"/>
      <c r="G92" s="205"/>
      <c r="H92" s="205"/>
      <c r="I92" s="87"/>
      <c r="J92" s="206" t="s">
        <v>96</v>
      </c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4">
        <f>'02__4 - SO 01 - PŘÍPRAVA ...'!M30</f>
        <v>0</v>
      </c>
      <c r="AH92" s="205"/>
      <c r="AI92" s="205"/>
      <c r="AJ92" s="205"/>
      <c r="AK92" s="205"/>
      <c r="AL92" s="205"/>
      <c r="AM92" s="205"/>
      <c r="AN92" s="204">
        <f t="shared" si="0"/>
        <v>0</v>
      </c>
      <c r="AO92" s="205"/>
      <c r="AP92" s="205"/>
      <c r="AQ92" s="88"/>
      <c r="AS92" s="89">
        <f>'02__4 - SO 01 - PŘÍPRAVA ...'!M28</f>
        <v>0</v>
      </c>
      <c r="AT92" s="90">
        <f t="shared" si="1"/>
        <v>0</v>
      </c>
      <c r="AU92" s="91">
        <f>'02__4 - SO 01 - PŘÍPRAVA ...'!W110</f>
        <v>0</v>
      </c>
      <c r="AV92" s="90">
        <f>'02__4 - SO 01 - PŘÍPRAVA ...'!M32</f>
        <v>0</v>
      </c>
      <c r="AW92" s="90">
        <f>'02__4 - SO 01 - PŘÍPRAVA ...'!M33</f>
        <v>0</v>
      </c>
      <c r="AX92" s="90">
        <f>'02__4 - SO 01 - PŘÍPRAVA ...'!M34</f>
        <v>0</v>
      </c>
      <c r="AY92" s="90">
        <f>'02__4 - SO 01 - PŘÍPRAVA ...'!M35</f>
        <v>0</v>
      </c>
      <c r="AZ92" s="90">
        <f>'02__4 - SO 01 - PŘÍPRAVA ...'!H32</f>
        <v>0</v>
      </c>
      <c r="BA92" s="90">
        <f>'02__4 - SO 01 - PŘÍPRAVA ...'!H33</f>
        <v>0</v>
      </c>
      <c r="BB92" s="90">
        <f>'02__4 - SO 01 - PŘÍPRAVA ...'!H34</f>
        <v>0</v>
      </c>
      <c r="BC92" s="90">
        <f>'02__4 - SO 01 - PŘÍPRAVA ...'!H35</f>
        <v>0</v>
      </c>
      <c r="BD92" s="92">
        <f>'02__4 - SO 01 - PŘÍPRAVA ...'!H36</f>
        <v>0</v>
      </c>
      <c r="BT92" s="93" t="s">
        <v>15</v>
      </c>
      <c r="BV92" s="93" t="s">
        <v>80</v>
      </c>
      <c r="BW92" s="93" t="s">
        <v>97</v>
      </c>
      <c r="BX92" s="93" t="s">
        <v>81</v>
      </c>
    </row>
    <row r="93" spans="1:76" s="5" customFormat="1" ht="20.45" customHeight="1" x14ac:dyDescent="0.3">
      <c r="A93" s="189" t="s">
        <v>7325</v>
      </c>
      <c r="B93" s="85"/>
      <c r="C93" s="86"/>
      <c r="D93" s="206" t="s">
        <v>98</v>
      </c>
      <c r="E93" s="205"/>
      <c r="F93" s="205"/>
      <c r="G93" s="205"/>
      <c r="H93" s="205"/>
      <c r="I93" s="87"/>
      <c r="J93" s="206" t="s">
        <v>99</v>
      </c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4">
        <f>'03 - SO 02 - DEMOLICE A HTÚ'!M30</f>
        <v>0</v>
      </c>
      <c r="AH93" s="205"/>
      <c r="AI93" s="205"/>
      <c r="AJ93" s="205"/>
      <c r="AK93" s="205"/>
      <c r="AL93" s="205"/>
      <c r="AM93" s="205"/>
      <c r="AN93" s="204">
        <f t="shared" si="0"/>
        <v>0</v>
      </c>
      <c r="AO93" s="205"/>
      <c r="AP93" s="205"/>
      <c r="AQ93" s="88"/>
      <c r="AS93" s="89">
        <f>'03 - SO 02 - DEMOLICE A HTÚ'!M28</f>
        <v>0</v>
      </c>
      <c r="AT93" s="90">
        <f t="shared" si="1"/>
        <v>0</v>
      </c>
      <c r="AU93" s="91">
        <f>'03 - SO 02 - DEMOLICE A HTÚ'!W113</f>
        <v>1918.3602949999997</v>
      </c>
      <c r="AV93" s="90">
        <f>'03 - SO 02 - DEMOLICE A HTÚ'!M32</f>
        <v>0</v>
      </c>
      <c r="AW93" s="90">
        <f>'03 - SO 02 - DEMOLICE A HTÚ'!M33</f>
        <v>0</v>
      </c>
      <c r="AX93" s="90">
        <f>'03 - SO 02 - DEMOLICE A HTÚ'!M34</f>
        <v>0</v>
      </c>
      <c r="AY93" s="90">
        <f>'03 - SO 02 - DEMOLICE A HTÚ'!M35</f>
        <v>0</v>
      </c>
      <c r="AZ93" s="90">
        <f>'03 - SO 02 - DEMOLICE A HTÚ'!H32</f>
        <v>0</v>
      </c>
      <c r="BA93" s="90">
        <f>'03 - SO 02 - DEMOLICE A HTÚ'!H33</f>
        <v>0</v>
      </c>
      <c r="BB93" s="90">
        <f>'03 - SO 02 - DEMOLICE A HTÚ'!H34</f>
        <v>0</v>
      </c>
      <c r="BC93" s="90">
        <f>'03 - SO 02 - DEMOLICE A HTÚ'!H35</f>
        <v>0</v>
      </c>
      <c r="BD93" s="92">
        <f>'03 - SO 02 - DEMOLICE A HTÚ'!H36</f>
        <v>0</v>
      </c>
      <c r="BT93" s="93" t="s">
        <v>15</v>
      </c>
      <c r="BV93" s="93" t="s">
        <v>80</v>
      </c>
      <c r="BW93" s="93" t="s">
        <v>100</v>
      </c>
      <c r="BX93" s="93" t="s">
        <v>81</v>
      </c>
    </row>
    <row r="94" spans="1:76" s="5" customFormat="1" ht="34.9" customHeight="1" x14ac:dyDescent="0.3">
      <c r="A94" s="189" t="s">
        <v>7325</v>
      </c>
      <c r="B94" s="85"/>
      <c r="C94" s="86"/>
      <c r="D94" s="206" t="s">
        <v>101</v>
      </c>
      <c r="E94" s="205"/>
      <c r="F94" s="205"/>
      <c r="G94" s="205"/>
      <c r="H94" s="205"/>
      <c r="I94" s="87"/>
      <c r="J94" s="206" t="s">
        <v>102</v>
      </c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4">
        <f>'04 - SO 03 - KOMUNIKACE A...'!M30</f>
        <v>0</v>
      </c>
      <c r="AH94" s="205"/>
      <c r="AI94" s="205"/>
      <c r="AJ94" s="205"/>
      <c r="AK94" s="205"/>
      <c r="AL94" s="205"/>
      <c r="AM94" s="205"/>
      <c r="AN94" s="204">
        <f t="shared" si="0"/>
        <v>0</v>
      </c>
      <c r="AO94" s="205"/>
      <c r="AP94" s="205"/>
      <c r="AQ94" s="88"/>
      <c r="AS94" s="89">
        <f>'04 - SO 03 - KOMUNIKACE A...'!M28</f>
        <v>0</v>
      </c>
      <c r="AT94" s="90">
        <f t="shared" si="1"/>
        <v>0</v>
      </c>
      <c r="AU94" s="91">
        <f>'04 - SO 03 - KOMUNIKACE A...'!W115</f>
        <v>1371.6607610000001</v>
      </c>
      <c r="AV94" s="90">
        <f>'04 - SO 03 - KOMUNIKACE A...'!M32</f>
        <v>0</v>
      </c>
      <c r="AW94" s="90">
        <f>'04 - SO 03 - KOMUNIKACE A...'!M33</f>
        <v>0</v>
      </c>
      <c r="AX94" s="90">
        <f>'04 - SO 03 - KOMUNIKACE A...'!M34</f>
        <v>0</v>
      </c>
      <c r="AY94" s="90">
        <f>'04 - SO 03 - KOMUNIKACE A...'!M35</f>
        <v>0</v>
      </c>
      <c r="AZ94" s="90">
        <f>'04 - SO 03 - KOMUNIKACE A...'!H32</f>
        <v>0</v>
      </c>
      <c r="BA94" s="90">
        <f>'04 - SO 03 - KOMUNIKACE A...'!H33</f>
        <v>0</v>
      </c>
      <c r="BB94" s="90">
        <f>'04 - SO 03 - KOMUNIKACE A...'!H34</f>
        <v>0</v>
      </c>
      <c r="BC94" s="90">
        <f>'04 - SO 03 - KOMUNIKACE A...'!H35</f>
        <v>0</v>
      </c>
      <c r="BD94" s="92">
        <f>'04 - SO 03 - KOMUNIKACE A...'!H36</f>
        <v>0</v>
      </c>
      <c r="BT94" s="93" t="s">
        <v>15</v>
      </c>
      <c r="BV94" s="93" t="s">
        <v>80</v>
      </c>
      <c r="BW94" s="93" t="s">
        <v>103</v>
      </c>
      <c r="BX94" s="93" t="s">
        <v>81</v>
      </c>
    </row>
    <row r="95" spans="1:76" s="5" customFormat="1" ht="34.9" customHeight="1" x14ac:dyDescent="0.3">
      <c r="A95" s="189" t="s">
        <v>7325</v>
      </c>
      <c r="B95" s="85"/>
      <c r="C95" s="86"/>
      <c r="D95" s="206" t="s">
        <v>104</v>
      </c>
      <c r="E95" s="205"/>
      <c r="F95" s="205"/>
      <c r="G95" s="205"/>
      <c r="H95" s="205"/>
      <c r="I95" s="87"/>
      <c r="J95" s="206" t="s">
        <v>105</v>
      </c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4">
        <f>'05_1 - SO 04 - NOVÁ BUDOV...'!M30</f>
        <v>0</v>
      </c>
      <c r="AH95" s="205"/>
      <c r="AI95" s="205"/>
      <c r="AJ95" s="205"/>
      <c r="AK95" s="205"/>
      <c r="AL95" s="205"/>
      <c r="AM95" s="205"/>
      <c r="AN95" s="204">
        <f t="shared" si="0"/>
        <v>0</v>
      </c>
      <c r="AO95" s="205"/>
      <c r="AP95" s="205"/>
      <c r="AQ95" s="88"/>
      <c r="AS95" s="89">
        <f>'05_1 - SO 04 - NOVÁ BUDOV...'!M28</f>
        <v>0</v>
      </c>
      <c r="AT95" s="90">
        <f t="shared" si="1"/>
        <v>0</v>
      </c>
      <c r="AU95" s="91">
        <f>'05_1 - SO 04 - NOVÁ BUDOV...'!W135</f>
        <v>32464.547985000005</v>
      </c>
      <c r="AV95" s="90">
        <f>'05_1 - SO 04 - NOVÁ BUDOV...'!M32</f>
        <v>0</v>
      </c>
      <c r="AW95" s="90">
        <f>'05_1 - SO 04 - NOVÁ BUDOV...'!M33</f>
        <v>0</v>
      </c>
      <c r="AX95" s="90">
        <f>'05_1 - SO 04 - NOVÁ BUDOV...'!M34</f>
        <v>0</v>
      </c>
      <c r="AY95" s="90">
        <f>'05_1 - SO 04 - NOVÁ BUDOV...'!M35</f>
        <v>0</v>
      </c>
      <c r="AZ95" s="90">
        <f>'05_1 - SO 04 - NOVÁ BUDOV...'!H32</f>
        <v>0</v>
      </c>
      <c r="BA95" s="90">
        <f>'05_1 - SO 04 - NOVÁ BUDOV...'!H33</f>
        <v>0</v>
      </c>
      <c r="BB95" s="90">
        <f>'05_1 - SO 04 - NOVÁ BUDOV...'!H34</f>
        <v>0</v>
      </c>
      <c r="BC95" s="90">
        <f>'05_1 - SO 04 - NOVÁ BUDOV...'!H35</f>
        <v>0</v>
      </c>
      <c r="BD95" s="92">
        <f>'05_1 - SO 04 - NOVÁ BUDOV...'!H36</f>
        <v>0</v>
      </c>
      <c r="BT95" s="93" t="s">
        <v>15</v>
      </c>
      <c r="BV95" s="93" t="s">
        <v>80</v>
      </c>
      <c r="BW95" s="93" t="s">
        <v>106</v>
      </c>
      <c r="BX95" s="93" t="s">
        <v>81</v>
      </c>
    </row>
    <row r="96" spans="1:76" s="5" customFormat="1" ht="20.45" customHeight="1" x14ac:dyDescent="0.3">
      <c r="A96" s="189" t="s">
        <v>7325</v>
      </c>
      <c r="B96" s="85"/>
      <c r="C96" s="86"/>
      <c r="D96" s="206" t="s">
        <v>107</v>
      </c>
      <c r="E96" s="205"/>
      <c r="F96" s="205"/>
      <c r="G96" s="205"/>
      <c r="H96" s="205"/>
      <c r="I96" s="87"/>
      <c r="J96" s="206" t="s">
        <v>108</v>
      </c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4">
        <f>'05__2 - SO 04 - NOVÁ BUDO...'!M30</f>
        <v>0</v>
      </c>
      <c r="AH96" s="205"/>
      <c r="AI96" s="205"/>
      <c r="AJ96" s="205"/>
      <c r="AK96" s="205"/>
      <c r="AL96" s="205"/>
      <c r="AM96" s="205"/>
      <c r="AN96" s="204">
        <f t="shared" si="0"/>
        <v>0</v>
      </c>
      <c r="AO96" s="205"/>
      <c r="AP96" s="205"/>
      <c r="AQ96" s="88"/>
      <c r="AS96" s="89">
        <f>'05__2 - SO 04 - NOVÁ BUDO...'!M28</f>
        <v>0</v>
      </c>
      <c r="AT96" s="90">
        <f t="shared" si="1"/>
        <v>0</v>
      </c>
      <c r="AU96" s="91">
        <f>'05__2 - SO 04 - NOVÁ BUDO...'!W114</f>
        <v>0</v>
      </c>
      <c r="AV96" s="90">
        <f>'05__2 - SO 04 - NOVÁ BUDO...'!M32</f>
        <v>0</v>
      </c>
      <c r="AW96" s="90">
        <f>'05__2 - SO 04 - NOVÁ BUDO...'!M33</f>
        <v>0</v>
      </c>
      <c r="AX96" s="90">
        <f>'05__2 - SO 04 - NOVÁ BUDO...'!M34</f>
        <v>0</v>
      </c>
      <c r="AY96" s="90">
        <f>'05__2 - SO 04 - NOVÁ BUDO...'!M35</f>
        <v>0</v>
      </c>
      <c r="AZ96" s="90">
        <f>'05__2 - SO 04 - NOVÁ BUDO...'!H32</f>
        <v>0</v>
      </c>
      <c r="BA96" s="90">
        <f>'05__2 - SO 04 - NOVÁ BUDO...'!H33</f>
        <v>0</v>
      </c>
      <c r="BB96" s="90">
        <f>'05__2 - SO 04 - NOVÁ BUDO...'!H34</f>
        <v>0</v>
      </c>
      <c r="BC96" s="90">
        <f>'05__2 - SO 04 - NOVÁ BUDO...'!H35</f>
        <v>0</v>
      </c>
      <c r="BD96" s="92">
        <f>'05__2 - SO 04 - NOVÁ BUDO...'!H36</f>
        <v>0</v>
      </c>
      <c r="BT96" s="93" t="s">
        <v>15</v>
      </c>
      <c r="BV96" s="93" t="s">
        <v>80</v>
      </c>
      <c r="BW96" s="93" t="s">
        <v>109</v>
      </c>
      <c r="BX96" s="93" t="s">
        <v>81</v>
      </c>
    </row>
    <row r="97" spans="1:76" s="5" customFormat="1" ht="20.45" customHeight="1" x14ac:dyDescent="0.3">
      <c r="A97" s="189" t="s">
        <v>7325</v>
      </c>
      <c r="B97" s="85"/>
      <c r="C97" s="86"/>
      <c r="D97" s="206" t="s">
        <v>110</v>
      </c>
      <c r="E97" s="205"/>
      <c r="F97" s="205"/>
      <c r="G97" s="205"/>
      <c r="H97" s="205"/>
      <c r="I97" s="87"/>
      <c r="J97" s="206" t="s">
        <v>111</v>
      </c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4">
        <f>'05__3 - SO 04 - NOVÁ BUDO...'!M30</f>
        <v>0</v>
      </c>
      <c r="AH97" s="205"/>
      <c r="AI97" s="205"/>
      <c r="AJ97" s="205"/>
      <c r="AK97" s="205"/>
      <c r="AL97" s="205"/>
      <c r="AM97" s="205"/>
      <c r="AN97" s="204">
        <f t="shared" si="0"/>
        <v>0</v>
      </c>
      <c r="AO97" s="205"/>
      <c r="AP97" s="205"/>
      <c r="AQ97" s="88"/>
      <c r="AS97" s="89">
        <f>'05__3 - SO 04 - NOVÁ BUDO...'!M28</f>
        <v>0</v>
      </c>
      <c r="AT97" s="90">
        <f t="shared" si="1"/>
        <v>0</v>
      </c>
      <c r="AU97" s="91">
        <f>'05__3 - SO 04 - NOVÁ BUDO...'!W112</f>
        <v>0</v>
      </c>
      <c r="AV97" s="90">
        <f>'05__3 - SO 04 - NOVÁ BUDO...'!M32</f>
        <v>0</v>
      </c>
      <c r="AW97" s="90">
        <f>'05__3 - SO 04 - NOVÁ BUDO...'!M33</f>
        <v>0</v>
      </c>
      <c r="AX97" s="90">
        <f>'05__3 - SO 04 - NOVÁ BUDO...'!M34</f>
        <v>0</v>
      </c>
      <c r="AY97" s="90">
        <f>'05__3 - SO 04 - NOVÁ BUDO...'!M35</f>
        <v>0</v>
      </c>
      <c r="AZ97" s="90">
        <f>'05__3 - SO 04 - NOVÁ BUDO...'!H32</f>
        <v>0</v>
      </c>
      <c r="BA97" s="90">
        <f>'05__3 - SO 04 - NOVÁ BUDO...'!H33</f>
        <v>0</v>
      </c>
      <c r="BB97" s="90">
        <f>'05__3 - SO 04 - NOVÁ BUDO...'!H34</f>
        <v>0</v>
      </c>
      <c r="BC97" s="90">
        <f>'05__3 - SO 04 - NOVÁ BUDO...'!H35</f>
        <v>0</v>
      </c>
      <c r="BD97" s="92">
        <f>'05__3 - SO 04 - NOVÁ BUDO...'!H36</f>
        <v>0</v>
      </c>
      <c r="BT97" s="93" t="s">
        <v>15</v>
      </c>
      <c r="BV97" s="93" t="s">
        <v>80</v>
      </c>
      <c r="BW97" s="93" t="s">
        <v>112</v>
      </c>
      <c r="BX97" s="93" t="s">
        <v>81</v>
      </c>
    </row>
    <row r="98" spans="1:76" s="5" customFormat="1" ht="20.45" customHeight="1" x14ac:dyDescent="0.3">
      <c r="A98" s="189" t="s">
        <v>7325</v>
      </c>
      <c r="B98" s="85"/>
      <c r="C98" s="86"/>
      <c r="D98" s="206" t="s">
        <v>113</v>
      </c>
      <c r="E98" s="205"/>
      <c r="F98" s="205"/>
      <c r="G98" s="205"/>
      <c r="H98" s="205"/>
      <c r="I98" s="87"/>
      <c r="J98" s="206" t="s">
        <v>114</v>
      </c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4">
        <f>'05__4 - SO 04 - NOVÁ BUDO...'!M30</f>
        <v>0</v>
      </c>
      <c r="AH98" s="205"/>
      <c r="AI98" s="205"/>
      <c r="AJ98" s="205"/>
      <c r="AK98" s="205"/>
      <c r="AL98" s="205"/>
      <c r="AM98" s="205"/>
      <c r="AN98" s="204">
        <f t="shared" si="0"/>
        <v>0</v>
      </c>
      <c r="AO98" s="205"/>
      <c r="AP98" s="205"/>
      <c r="AQ98" s="88"/>
      <c r="AS98" s="89">
        <f>'05__4 - SO 04 - NOVÁ BUDO...'!M28</f>
        <v>0</v>
      </c>
      <c r="AT98" s="90">
        <f t="shared" si="1"/>
        <v>0</v>
      </c>
      <c r="AU98" s="91">
        <f>'05__4 - SO 04 - NOVÁ BUDO...'!W117</f>
        <v>0</v>
      </c>
      <c r="AV98" s="90">
        <f>'05__4 - SO 04 - NOVÁ BUDO...'!M32</f>
        <v>0</v>
      </c>
      <c r="AW98" s="90">
        <f>'05__4 - SO 04 - NOVÁ BUDO...'!M33</f>
        <v>0</v>
      </c>
      <c r="AX98" s="90">
        <f>'05__4 - SO 04 - NOVÁ BUDO...'!M34</f>
        <v>0</v>
      </c>
      <c r="AY98" s="90">
        <f>'05__4 - SO 04 - NOVÁ BUDO...'!M35</f>
        <v>0</v>
      </c>
      <c r="AZ98" s="90">
        <f>'05__4 - SO 04 - NOVÁ BUDO...'!H32</f>
        <v>0</v>
      </c>
      <c r="BA98" s="90">
        <f>'05__4 - SO 04 - NOVÁ BUDO...'!H33</f>
        <v>0</v>
      </c>
      <c r="BB98" s="90">
        <f>'05__4 - SO 04 - NOVÁ BUDO...'!H34</f>
        <v>0</v>
      </c>
      <c r="BC98" s="90">
        <f>'05__4 - SO 04 - NOVÁ BUDO...'!H35</f>
        <v>0</v>
      </c>
      <c r="BD98" s="92">
        <f>'05__4 - SO 04 - NOVÁ BUDO...'!H36</f>
        <v>0</v>
      </c>
      <c r="BT98" s="93" t="s">
        <v>15</v>
      </c>
      <c r="BV98" s="93" t="s">
        <v>80</v>
      </c>
      <c r="BW98" s="93" t="s">
        <v>115</v>
      </c>
      <c r="BX98" s="93" t="s">
        <v>81</v>
      </c>
    </row>
    <row r="99" spans="1:76" s="5" customFormat="1" ht="34.9" customHeight="1" x14ac:dyDescent="0.3">
      <c r="A99" s="189" t="s">
        <v>7325</v>
      </c>
      <c r="B99" s="85"/>
      <c r="C99" s="86"/>
      <c r="D99" s="206" t="s">
        <v>116</v>
      </c>
      <c r="E99" s="205"/>
      <c r="F99" s="205"/>
      <c r="G99" s="205"/>
      <c r="H99" s="205"/>
      <c r="I99" s="87"/>
      <c r="J99" s="206" t="s">
        <v>117</v>
      </c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4">
        <f>'05__5 - SO 04 - NOVÁ BUDO...'!M30</f>
        <v>0</v>
      </c>
      <c r="AH99" s="205"/>
      <c r="AI99" s="205"/>
      <c r="AJ99" s="205"/>
      <c r="AK99" s="205"/>
      <c r="AL99" s="205"/>
      <c r="AM99" s="205"/>
      <c r="AN99" s="204">
        <f t="shared" si="0"/>
        <v>0</v>
      </c>
      <c r="AO99" s="205"/>
      <c r="AP99" s="205"/>
      <c r="AQ99" s="88"/>
      <c r="AS99" s="89">
        <f>'05__5 - SO 04 - NOVÁ BUDO...'!M28</f>
        <v>0</v>
      </c>
      <c r="AT99" s="90">
        <f t="shared" si="1"/>
        <v>0</v>
      </c>
      <c r="AU99" s="91">
        <f>'05__5 - SO 04 - NOVÁ BUDO...'!W111</f>
        <v>0</v>
      </c>
      <c r="AV99" s="90">
        <f>'05__5 - SO 04 - NOVÁ BUDO...'!M32</f>
        <v>0</v>
      </c>
      <c r="AW99" s="90">
        <f>'05__5 - SO 04 - NOVÁ BUDO...'!M33</f>
        <v>0</v>
      </c>
      <c r="AX99" s="90">
        <f>'05__5 - SO 04 - NOVÁ BUDO...'!M34</f>
        <v>0</v>
      </c>
      <c r="AY99" s="90">
        <f>'05__5 - SO 04 - NOVÁ BUDO...'!M35</f>
        <v>0</v>
      </c>
      <c r="AZ99" s="90">
        <f>'05__5 - SO 04 - NOVÁ BUDO...'!H32</f>
        <v>0</v>
      </c>
      <c r="BA99" s="90">
        <f>'05__5 - SO 04 - NOVÁ BUDO...'!H33</f>
        <v>0</v>
      </c>
      <c r="BB99" s="90">
        <f>'05__5 - SO 04 - NOVÁ BUDO...'!H34</f>
        <v>0</v>
      </c>
      <c r="BC99" s="90">
        <f>'05__5 - SO 04 - NOVÁ BUDO...'!H35</f>
        <v>0</v>
      </c>
      <c r="BD99" s="92">
        <f>'05__5 - SO 04 - NOVÁ BUDO...'!H36</f>
        <v>0</v>
      </c>
      <c r="BT99" s="93" t="s">
        <v>15</v>
      </c>
      <c r="BV99" s="93" t="s">
        <v>80</v>
      </c>
      <c r="BW99" s="93" t="s">
        <v>118</v>
      </c>
      <c r="BX99" s="93" t="s">
        <v>81</v>
      </c>
    </row>
    <row r="100" spans="1:76" s="5" customFormat="1" ht="20.45" customHeight="1" x14ac:dyDescent="0.3">
      <c r="A100" s="189" t="s">
        <v>7325</v>
      </c>
      <c r="B100" s="85"/>
      <c r="C100" s="86"/>
      <c r="D100" s="206" t="s">
        <v>119</v>
      </c>
      <c r="E100" s="205"/>
      <c r="F100" s="205"/>
      <c r="G100" s="205"/>
      <c r="H100" s="205"/>
      <c r="I100" s="87"/>
      <c r="J100" s="206" t="s">
        <v>120</v>
      </c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4">
        <f>'05__6 - SO 04 - NOVÁ BUDO...'!M30</f>
        <v>0</v>
      </c>
      <c r="AH100" s="205"/>
      <c r="AI100" s="205"/>
      <c r="AJ100" s="205"/>
      <c r="AK100" s="205"/>
      <c r="AL100" s="205"/>
      <c r="AM100" s="205"/>
      <c r="AN100" s="204">
        <f t="shared" si="0"/>
        <v>0</v>
      </c>
      <c r="AO100" s="205"/>
      <c r="AP100" s="205"/>
      <c r="AQ100" s="88"/>
      <c r="AS100" s="89">
        <f>'05__6 - SO 04 - NOVÁ BUDO...'!M28</f>
        <v>0</v>
      </c>
      <c r="AT100" s="90">
        <f t="shared" si="1"/>
        <v>0</v>
      </c>
      <c r="AU100" s="91">
        <f>'05__6 - SO 04 - NOVÁ BUDO...'!W111</f>
        <v>0</v>
      </c>
      <c r="AV100" s="90">
        <f>'05__6 - SO 04 - NOVÁ BUDO...'!M32</f>
        <v>0</v>
      </c>
      <c r="AW100" s="90">
        <f>'05__6 - SO 04 - NOVÁ BUDO...'!M33</f>
        <v>0</v>
      </c>
      <c r="AX100" s="90">
        <f>'05__6 - SO 04 - NOVÁ BUDO...'!M34</f>
        <v>0</v>
      </c>
      <c r="AY100" s="90">
        <f>'05__6 - SO 04 - NOVÁ BUDO...'!M35</f>
        <v>0</v>
      </c>
      <c r="AZ100" s="90">
        <f>'05__6 - SO 04 - NOVÁ BUDO...'!H32</f>
        <v>0</v>
      </c>
      <c r="BA100" s="90">
        <f>'05__6 - SO 04 - NOVÁ BUDO...'!H33</f>
        <v>0</v>
      </c>
      <c r="BB100" s="90">
        <f>'05__6 - SO 04 - NOVÁ BUDO...'!H34</f>
        <v>0</v>
      </c>
      <c r="BC100" s="90">
        <f>'05__6 - SO 04 - NOVÁ BUDO...'!H35</f>
        <v>0</v>
      </c>
      <c r="BD100" s="92">
        <f>'05__6 - SO 04 - NOVÁ BUDO...'!H36</f>
        <v>0</v>
      </c>
      <c r="BT100" s="93" t="s">
        <v>15</v>
      </c>
      <c r="BV100" s="93" t="s">
        <v>80</v>
      </c>
      <c r="BW100" s="93" t="s">
        <v>121</v>
      </c>
      <c r="BX100" s="93" t="s">
        <v>81</v>
      </c>
    </row>
    <row r="101" spans="1:76" s="5" customFormat="1" ht="20.45" customHeight="1" x14ac:dyDescent="0.3">
      <c r="A101" s="189" t="s">
        <v>7325</v>
      </c>
      <c r="B101" s="85"/>
      <c r="C101" s="86"/>
      <c r="D101" s="206" t="s">
        <v>122</v>
      </c>
      <c r="E101" s="205"/>
      <c r="F101" s="205"/>
      <c r="G101" s="205"/>
      <c r="H101" s="205"/>
      <c r="I101" s="87"/>
      <c r="J101" s="206" t="s">
        <v>123</v>
      </c>
      <c r="K101" s="205"/>
      <c r="L101" s="205"/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4">
        <f>'05_7 - SO 04 - NOVÁ BUDOV...'!M30</f>
        <v>0</v>
      </c>
      <c r="AH101" s="205"/>
      <c r="AI101" s="205"/>
      <c r="AJ101" s="205"/>
      <c r="AK101" s="205"/>
      <c r="AL101" s="205"/>
      <c r="AM101" s="205"/>
      <c r="AN101" s="204">
        <f t="shared" si="0"/>
        <v>0</v>
      </c>
      <c r="AO101" s="205"/>
      <c r="AP101" s="205"/>
      <c r="AQ101" s="88"/>
      <c r="AS101" s="89">
        <f>'05_7 - SO 04 - NOVÁ BUDOV...'!M28</f>
        <v>0</v>
      </c>
      <c r="AT101" s="90">
        <f t="shared" si="1"/>
        <v>0</v>
      </c>
      <c r="AU101" s="91">
        <f>'05_7 - SO 04 - NOVÁ BUDOV...'!W111</f>
        <v>0</v>
      </c>
      <c r="AV101" s="90">
        <f>'05_7 - SO 04 - NOVÁ BUDOV...'!M32</f>
        <v>0</v>
      </c>
      <c r="AW101" s="90">
        <f>'05_7 - SO 04 - NOVÁ BUDOV...'!M33</f>
        <v>0</v>
      </c>
      <c r="AX101" s="90">
        <f>'05_7 - SO 04 - NOVÁ BUDOV...'!M34</f>
        <v>0</v>
      </c>
      <c r="AY101" s="90">
        <f>'05_7 - SO 04 - NOVÁ BUDOV...'!M35</f>
        <v>0</v>
      </c>
      <c r="AZ101" s="90">
        <f>'05_7 - SO 04 - NOVÁ BUDOV...'!H32</f>
        <v>0</v>
      </c>
      <c r="BA101" s="90">
        <f>'05_7 - SO 04 - NOVÁ BUDOV...'!H33</f>
        <v>0</v>
      </c>
      <c r="BB101" s="90">
        <f>'05_7 - SO 04 - NOVÁ BUDOV...'!H34</f>
        <v>0</v>
      </c>
      <c r="BC101" s="90">
        <f>'05_7 - SO 04 - NOVÁ BUDOV...'!H35</f>
        <v>0</v>
      </c>
      <c r="BD101" s="92">
        <f>'05_7 - SO 04 - NOVÁ BUDOV...'!H36</f>
        <v>0</v>
      </c>
      <c r="BT101" s="93" t="s">
        <v>15</v>
      </c>
      <c r="BV101" s="93" t="s">
        <v>80</v>
      </c>
      <c r="BW101" s="93" t="s">
        <v>124</v>
      </c>
      <c r="BX101" s="93" t="s">
        <v>81</v>
      </c>
    </row>
    <row r="102" spans="1:76" s="5" customFormat="1" ht="20.45" customHeight="1" x14ac:dyDescent="0.3">
      <c r="A102" s="189" t="s">
        <v>7325</v>
      </c>
      <c r="B102" s="85"/>
      <c r="C102" s="86"/>
      <c r="D102" s="206" t="s">
        <v>125</v>
      </c>
      <c r="E102" s="205"/>
      <c r="F102" s="205"/>
      <c r="G102" s="205"/>
      <c r="H102" s="205"/>
      <c r="I102" s="87"/>
      <c r="J102" s="206" t="s">
        <v>126</v>
      </c>
      <c r="K102" s="205"/>
      <c r="L102" s="205"/>
      <c r="M102" s="205"/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4">
        <f>'05_8 - SO 04 - NOVÁ BUDOV...'!M30</f>
        <v>0</v>
      </c>
      <c r="AH102" s="205"/>
      <c r="AI102" s="205"/>
      <c r="AJ102" s="205"/>
      <c r="AK102" s="205"/>
      <c r="AL102" s="205"/>
      <c r="AM102" s="205"/>
      <c r="AN102" s="204">
        <f t="shared" si="0"/>
        <v>0</v>
      </c>
      <c r="AO102" s="205"/>
      <c r="AP102" s="205"/>
      <c r="AQ102" s="88"/>
      <c r="AS102" s="89">
        <f>'05_8 - SO 04 - NOVÁ BUDOV...'!M28</f>
        <v>0</v>
      </c>
      <c r="AT102" s="90">
        <f t="shared" si="1"/>
        <v>0</v>
      </c>
      <c r="AU102" s="91">
        <f>'05_8 - SO 04 - NOVÁ BUDOV...'!W111</f>
        <v>0</v>
      </c>
      <c r="AV102" s="90">
        <f>'05_8 - SO 04 - NOVÁ BUDOV...'!M32</f>
        <v>0</v>
      </c>
      <c r="AW102" s="90">
        <f>'05_8 - SO 04 - NOVÁ BUDOV...'!M33</f>
        <v>0</v>
      </c>
      <c r="AX102" s="90">
        <f>'05_8 - SO 04 - NOVÁ BUDOV...'!M34</f>
        <v>0</v>
      </c>
      <c r="AY102" s="90">
        <f>'05_8 - SO 04 - NOVÁ BUDOV...'!M35</f>
        <v>0</v>
      </c>
      <c r="AZ102" s="90">
        <f>'05_8 - SO 04 - NOVÁ BUDOV...'!H32</f>
        <v>0</v>
      </c>
      <c r="BA102" s="90">
        <f>'05_8 - SO 04 - NOVÁ BUDOV...'!H33</f>
        <v>0</v>
      </c>
      <c r="BB102" s="90">
        <f>'05_8 - SO 04 - NOVÁ BUDOV...'!H34</f>
        <v>0</v>
      </c>
      <c r="BC102" s="90">
        <f>'05_8 - SO 04 - NOVÁ BUDOV...'!H35</f>
        <v>0</v>
      </c>
      <c r="BD102" s="92">
        <f>'05_8 - SO 04 - NOVÁ BUDOV...'!H36</f>
        <v>0</v>
      </c>
      <c r="BT102" s="93" t="s">
        <v>15</v>
      </c>
      <c r="BV102" s="93" t="s">
        <v>80</v>
      </c>
      <c r="BW102" s="93" t="s">
        <v>127</v>
      </c>
      <c r="BX102" s="93" t="s">
        <v>81</v>
      </c>
    </row>
    <row r="103" spans="1:76" s="5" customFormat="1" ht="34.9" customHeight="1" x14ac:dyDescent="0.3">
      <c r="A103" s="189" t="s">
        <v>7325</v>
      </c>
      <c r="B103" s="85"/>
      <c r="C103" s="86"/>
      <c r="D103" s="206" t="s">
        <v>128</v>
      </c>
      <c r="E103" s="205"/>
      <c r="F103" s="205"/>
      <c r="G103" s="205"/>
      <c r="H103" s="205"/>
      <c r="I103" s="87"/>
      <c r="J103" s="206" t="s">
        <v>129</v>
      </c>
      <c r="K103" s="205"/>
      <c r="L103" s="205"/>
      <c r="M103" s="205"/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4">
        <f>'05_9 - SO 04 - NOVÁ BUDOV...'!M30</f>
        <v>0</v>
      </c>
      <c r="AH103" s="205"/>
      <c r="AI103" s="205"/>
      <c r="AJ103" s="205"/>
      <c r="AK103" s="205"/>
      <c r="AL103" s="205"/>
      <c r="AM103" s="205"/>
      <c r="AN103" s="204">
        <f t="shared" si="0"/>
        <v>0</v>
      </c>
      <c r="AO103" s="205"/>
      <c r="AP103" s="205"/>
      <c r="AQ103" s="88"/>
      <c r="AS103" s="89">
        <f>'05_9 - SO 04 - NOVÁ BUDOV...'!M28</f>
        <v>0</v>
      </c>
      <c r="AT103" s="90">
        <f t="shared" si="1"/>
        <v>0</v>
      </c>
      <c r="AU103" s="91">
        <f>'05_9 - SO 04 - NOVÁ BUDOV...'!W124</f>
        <v>0</v>
      </c>
      <c r="AV103" s="90">
        <f>'05_9 - SO 04 - NOVÁ BUDOV...'!M32</f>
        <v>0</v>
      </c>
      <c r="AW103" s="90">
        <f>'05_9 - SO 04 - NOVÁ BUDOV...'!M33</f>
        <v>0</v>
      </c>
      <c r="AX103" s="90">
        <f>'05_9 - SO 04 - NOVÁ BUDOV...'!M34</f>
        <v>0</v>
      </c>
      <c r="AY103" s="90">
        <f>'05_9 - SO 04 - NOVÁ BUDOV...'!M35</f>
        <v>0</v>
      </c>
      <c r="AZ103" s="90">
        <f>'05_9 - SO 04 - NOVÁ BUDOV...'!H32</f>
        <v>0</v>
      </c>
      <c r="BA103" s="90">
        <f>'05_9 - SO 04 - NOVÁ BUDOV...'!H33</f>
        <v>0</v>
      </c>
      <c r="BB103" s="90">
        <f>'05_9 - SO 04 - NOVÁ BUDOV...'!H34</f>
        <v>0</v>
      </c>
      <c r="BC103" s="90">
        <f>'05_9 - SO 04 - NOVÁ BUDOV...'!H35</f>
        <v>0</v>
      </c>
      <c r="BD103" s="92">
        <f>'05_9 - SO 04 - NOVÁ BUDOV...'!H36</f>
        <v>0</v>
      </c>
      <c r="BT103" s="93" t="s">
        <v>15</v>
      </c>
      <c r="BV103" s="93" t="s">
        <v>80</v>
      </c>
      <c r="BW103" s="93" t="s">
        <v>130</v>
      </c>
      <c r="BX103" s="93" t="s">
        <v>81</v>
      </c>
    </row>
    <row r="104" spans="1:76" s="5" customFormat="1" ht="34.9" customHeight="1" x14ac:dyDescent="0.3">
      <c r="A104" s="189" t="s">
        <v>7325</v>
      </c>
      <c r="B104" s="85"/>
      <c r="C104" s="86"/>
      <c r="D104" s="206" t="s">
        <v>131</v>
      </c>
      <c r="E104" s="205"/>
      <c r="F104" s="205"/>
      <c r="G104" s="205"/>
      <c r="H104" s="205"/>
      <c r="I104" s="87"/>
      <c r="J104" s="206" t="s">
        <v>132</v>
      </c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4">
        <f>'05_10 - SO 04 - NOVÁ BUDO...'!M30</f>
        <v>0</v>
      </c>
      <c r="AH104" s="205"/>
      <c r="AI104" s="205"/>
      <c r="AJ104" s="205"/>
      <c r="AK104" s="205"/>
      <c r="AL104" s="205"/>
      <c r="AM104" s="205"/>
      <c r="AN104" s="204">
        <f t="shared" si="0"/>
        <v>0</v>
      </c>
      <c r="AO104" s="205"/>
      <c r="AP104" s="205"/>
      <c r="AQ104" s="88"/>
      <c r="AS104" s="89">
        <f>'05_10 - SO 04 - NOVÁ BUDO...'!M28</f>
        <v>0</v>
      </c>
      <c r="AT104" s="90">
        <f t="shared" si="1"/>
        <v>0</v>
      </c>
      <c r="AU104" s="91">
        <f>'05_10 - SO 04 - NOVÁ BUDO...'!W117</f>
        <v>0</v>
      </c>
      <c r="AV104" s="90">
        <f>'05_10 - SO 04 - NOVÁ BUDO...'!M32</f>
        <v>0</v>
      </c>
      <c r="AW104" s="90">
        <f>'05_10 - SO 04 - NOVÁ BUDO...'!M33</f>
        <v>0</v>
      </c>
      <c r="AX104" s="90">
        <f>'05_10 - SO 04 - NOVÁ BUDO...'!M34</f>
        <v>0</v>
      </c>
      <c r="AY104" s="90">
        <f>'05_10 - SO 04 - NOVÁ BUDO...'!M35</f>
        <v>0</v>
      </c>
      <c r="AZ104" s="90">
        <f>'05_10 - SO 04 - NOVÁ BUDO...'!H32</f>
        <v>0</v>
      </c>
      <c r="BA104" s="90">
        <f>'05_10 - SO 04 - NOVÁ BUDO...'!H33</f>
        <v>0</v>
      </c>
      <c r="BB104" s="90">
        <f>'05_10 - SO 04 - NOVÁ BUDO...'!H34</f>
        <v>0</v>
      </c>
      <c r="BC104" s="90">
        <f>'05_10 - SO 04 - NOVÁ BUDO...'!H35</f>
        <v>0</v>
      </c>
      <c r="BD104" s="92">
        <f>'05_10 - SO 04 - NOVÁ BUDO...'!H36</f>
        <v>0</v>
      </c>
      <c r="BT104" s="93" t="s">
        <v>15</v>
      </c>
      <c r="BV104" s="93" t="s">
        <v>80</v>
      </c>
      <c r="BW104" s="93" t="s">
        <v>133</v>
      </c>
      <c r="BX104" s="93" t="s">
        <v>81</v>
      </c>
    </row>
    <row r="105" spans="1:76" s="5" customFormat="1" ht="34.9" customHeight="1" x14ac:dyDescent="0.3">
      <c r="A105" s="189" t="s">
        <v>7325</v>
      </c>
      <c r="B105" s="85"/>
      <c r="C105" s="86"/>
      <c r="D105" s="206" t="s">
        <v>134</v>
      </c>
      <c r="E105" s="205"/>
      <c r="F105" s="205"/>
      <c r="G105" s="205"/>
      <c r="H105" s="205"/>
      <c r="I105" s="87"/>
      <c r="J105" s="206" t="s">
        <v>135</v>
      </c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4">
        <f>'05_11 - SO 04 - NOVÁ BUDO...'!M30</f>
        <v>0</v>
      </c>
      <c r="AH105" s="205"/>
      <c r="AI105" s="205"/>
      <c r="AJ105" s="205"/>
      <c r="AK105" s="205"/>
      <c r="AL105" s="205"/>
      <c r="AM105" s="205"/>
      <c r="AN105" s="204">
        <f t="shared" si="0"/>
        <v>0</v>
      </c>
      <c r="AO105" s="205"/>
      <c r="AP105" s="205"/>
      <c r="AQ105" s="88"/>
      <c r="AS105" s="89">
        <f>'05_11 - SO 04 - NOVÁ BUDO...'!M28</f>
        <v>0</v>
      </c>
      <c r="AT105" s="90">
        <f t="shared" si="1"/>
        <v>0</v>
      </c>
      <c r="AU105" s="91">
        <f>'05_11 - SO 04 - NOVÁ BUDO...'!W115</f>
        <v>0</v>
      </c>
      <c r="AV105" s="90">
        <f>'05_11 - SO 04 - NOVÁ BUDO...'!M32</f>
        <v>0</v>
      </c>
      <c r="AW105" s="90">
        <f>'05_11 - SO 04 - NOVÁ BUDO...'!M33</f>
        <v>0</v>
      </c>
      <c r="AX105" s="90">
        <f>'05_11 - SO 04 - NOVÁ BUDO...'!M34</f>
        <v>0</v>
      </c>
      <c r="AY105" s="90">
        <f>'05_11 - SO 04 - NOVÁ BUDO...'!M35</f>
        <v>0</v>
      </c>
      <c r="AZ105" s="90">
        <f>'05_11 - SO 04 - NOVÁ BUDO...'!H32</f>
        <v>0</v>
      </c>
      <c r="BA105" s="90">
        <f>'05_11 - SO 04 - NOVÁ BUDO...'!H33</f>
        <v>0</v>
      </c>
      <c r="BB105" s="90">
        <f>'05_11 - SO 04 - NOVÁ BUDO...'!H34</f>
        <v>0</v>
      </c>
      <c r="BC105" s="90">
        <f>'05_11 - SO 04 - NOVÁ BUDO...'!H35</f>
        <v>0</v>
      </c>
      <c r="BD105" s="92">
        <f>'05_11 - SO 04 - NOVÁ BUDO...'!H36</f>
        <v>0</v>
      </c>
      <c r="BT105" s="93" t="s">
        <v>15</v>
      </c>
      <c r="BV105" s="93" t="s">
        <v>80</v>
      </c>
      <c r="BW105" s="93" t="s">
        <v>136</v>
      </c>
      <c r="BX105" s="93" t="s">
        <v>81</v>
      </c>
    </row>
    <row r="106" spans="1:76" s="5" customFormat="1" ht="34.9" customHeight="1" x14ac:dyDescent="0.3">
      <c r="A106" s="189" t="s">
        <v>7325</v>
      </c>
      <c r="B106" s="85"/>
      <c r="C106" s="86"/>
      <c r="D106" s="206" t="s">
        <v>137</v>
      </c>
      <c r="E106" s="205"/>
      <c r="F106" s="205"/>
      <c r="G106" s="205"/>
      <c r="H106" s="205"/>
      <c r="I106" s="87"/>
      <c r="J106" s="206" t="s">
        <v>138</v>
      </c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4">
        <f>'05_12 - SO 04 - NOVÁ BUDO...'!M30</f>
        <v>0</v>
      </c>
      <c r="AH106" s="205"/>
      <c r="AI106" s="205"/>
      <c r="AJ106" s="205"/>
      <c r="AK106" s="205"/>
      <c r="AL106" s="205"/>
      <c r="AM106" s="205"/>
      <c r="AN106" s="204">
        <f t="shared" si="0"/>
        <v>0</v>
      </c>
      <c r="AO106" s="205"/>
      <c r="AP106" s="205"/>
      <c r="AQ106" s="88"/>
      <c r="AS106" s="89">
        <f>'05_12 - SO 04 - NOVÁ BUDO...'!M28</f>
        <v>0</v>
      </c>
      <c r="AT106" s="90">
        <f t="shared" si="1"/>
        <v>0</v>
      </c>
      <c r="AU106" s="91">
        <f>'05_12 - SO 04 - NOVÁ BUDO...'!W113</f>
        <v>0</v>
      </c>
      <c r="AV106" s="90">
        <f>'05_12 - SO 04 - NOVÁ BUDO...'!M32</f>
        <v>0</v>
      </c>
      <c r="AW106" s="90">
        <f>'05_12 - SO 04 - NOVÁ BUDO...'!M33</f>
        <v>0</v>
      </c>
      <c r="AX106" s="90">
        <f>'05_12 - SO 04 - NOVÁ BUDO...'!M34</f>
        <v>0</v>
      </c>
      <c r="AY106" s="90">
        <f>'05_12 - SO 04 - NOVÁ BUDO...'!M35</f>
        <v>0</v>
      </c>
      <c r="AZ106" s="90">
        <f>'05_12 - SO 04 - NOVÁ BUDO...'!H32</f>
        <v>0</v>
      </c>
      <c r="BA106" s="90">
        <f>'05_12 - SO 04 - NOVÁ BUDO...'!H33</f>
        <v>0</v>
      </c>
      <c r="BB106" s="90">
        <f>'05_12 - SO 04 - NOVÁ BUDO...'!H34</f>
        <v>0</v>
      </c>
      <c r="BC106" s="90">
        <f>'05_12 - SO 04 - NOVÁ BUDO...'!H35</f>
        <v>0</v>
      </c>
      <c r="BD106" s="92">
        <f>'05_12 - SO 04 - NOVÁ BUDO...'!H36</f>
        <v>0</v>
      </c>
      <c r="BT106" s="93" t="s">
        <v>15</v>
      </c>
      <c r="BV106" s="93" t="s">
        <v>80</v>
      </c>
      <c r="BW106" s="93" t="s">
        <v>139</v>
      </c>
      <c r="BX106" s="93" t="s">
        <v>81</v>
      </c>
    </row>
    <row r="107" spans="1:76" s="5" customFormat="1" ht="49.15" customHeight="1" x14ac:dyDescent="0.3">
      <c r="A107" s="189" t="s">
        <v>7325</v>
      </c>
      <c r="B107" s="85"/>
      <c r="C107" s="86"/>
      <c r="D107" s="206" t="s">
        <v>140</v>
      </c>
      <c r="E107" s="205"/>
      <c r="F107" s="205"/>
      <c r="G107" s="205"/>
      <c r="H107" s="205"/>
      <c r="I107" s="87"/>
      <c r="J107" s="206" t="s">
        <v>141</v>
      </c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4">
        <f>'05_13 - SO 04 - NOVÁ BUDO...'!M30</f>
        <v>0</v>
      </c>
      <c r="AH107" s="205"/>
      <c r="AI107" s="205"/>
      <c r="AJ107" s="205"/>
      <c r="AK107" s="205"/>
      <c r="AL107" s="205"/>
      <c r="AM107" s="205"/>
      <c r="AN107" s="204">
        <f t="shared" si="0"/>
        <v>0</v>
      </c>
      <c r="AO107" s="205"/>
      <c r="AP107" s="205"/>
      <c r="AQ107" s="88"/>
      <c r="AS107" s="89">
        <f>'05_13 - SO 04 - NOVÁ BUDO...'!M28</f>
        <v>0</v>
      </c>
      <c r="AT107" s="90">
        <f t="shared" si="1"/>
        <v>0</v>
      </c>
      <c r="AU107" s="91">
        <f>'05_13 - SO 04 - NOVÁ BUDO...'!W113</f>
        <v>0</v>
      </c>
      <c r="AV107" s="90">
        <f>'05_13 - SO 04 - NOVÁ BUDO...'!M32</f>
        <v>0</v>
      </c>
      <c r="AW107" s="90">
        <f>'05_13 - SO 04 - NOVÁ BUDO...'!M33</f>
        <v>0</v>
      </c>
      <c r="AX107" s="90">
        <f>'05_13 - SO 04 - NOVÁ BUDO...'!M34</f>
        <v>0</v>
      </c>
      <c r="AY107" s="90">
        <f>'05_13 - SO 04 - NOVÁ BUDO...'!M35</f>
        <v>0</v>
      </c>
      <c r="AZ107" s="90">
        <f>'05_13 - SO 04 - NOVÁ BUDO...'!H32</f>
        <v>0</v>
      </c>
      <c r="BA107" s="90">
        <f>'05_13 - SO 04 - NOVÁ BUDO...'!H33</f>
        <v>0</v>
      </c>
      <c r="BB107" s="90">
        <f>'05_13 - SO 04 - NOVÁ BUDO...'!H34</f>
        <v>0</v>
      </c>
      <c r="BC107" s="90">
        <f>'05_13 - SO 04 - NOVÁ BUDO...'!H35</f>
        <v>0</v>
      </c>
      <c r="BD107" s="92">
        <f>'05_13 - SO 04 - NOVÁ BUDO...'!H36</f>
        <v>0</v>
      </c>
      <c r="BT107" s="93" t="s">
        <v>15</v>
      </c>
      <c r="BV107" s="93" t="s">
        <v>80</v>
      </c>
      <c r="BW107" s="93" t="s">
        <v>142</v>
      </c>
      <c r="BX107" s="93" t="s">
        <v>81</v>
      </c>
    </row>
    <row r="108" spans="1:76" s="5" customFormat="1" ht="49.15" customHeight="1" x14ac:dyDescent="0.3">
      <c r="A108" s="189" t="s">
        <v>7325</v>
      </c>
      <c r="B108" s="85"/>
      <c r="C108" s="86"/>
      <c r="D108" s="206" t="s">
        <v>143</v>
      </c>
      <c r="E108" s="205"/>
      <c r="F108" s="205"/>
      <c r="G108" s="205"/>
      <c r="H108" s="205"/>
      <c r="I108" s="87"/>
      <c r="J108" s="206" t="s">
        <v>144</v>
      </c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4">
        <f>'05_14 - SO 04 - NOVÁ BUDO...'!M30</f>
        <v>0</v>
      </c>
      <c r="AH108" s="205"/>
      <c r="AI108" s="205"/>
      <c r="AJ108" s="205"/>
      <c r="AK108" s="205"/>
      <c r="AL108" s="205"/>
      <c r="AM108" s="205"/>
      <c r="AN108" s="204">
        <f t="shared" si="0"/>
        <v>0</v>
      </c>
      <c r="AO108" s="205"/>
      <c r="AP108" s="205"/>
      <c r="AQ108" s="88"/>
      <c r="AS108" s="89">
        <f>'05_14 - SO 04 - NOVÁ BUDO...'!M28</f>
        <v>0</v>
      </c>
      <c r="AT108" s="90">
        <f t="shared" si="1"/>
        <v>0</v>
      </c>
      <c r="AU108" s="91">
        <f>'05_14 - SO 04 - NOVÁ BUDO...'!W114</f>
        <v>0</v>
      </c>
      <c r="AV108" s="90">
        <f>'05_14 - SO 04 - NOVÁ BUDO...'!M32</f>
        <v>0</v>
      </c>
      <c r="AW108" s="90">
        <f>'05_14 - SO 04 - NOVÁ BUDO...'!M33</f>
        <v>0</v>
      </c>
      <c r="AX108" s="90">
        <f>'05_14 - SO 04 - NOVÁ BUDO...'!M34</f>
        <v>0</v>
      </c>
      <c r="AY108" s="90">
        <f>'05_14 - SO 04 - NOVÁ BUDO...'!M35</f>
        <v>0</v>
      </c>
      <c r="AZ108" s="90">
        <f>'05_14 - SO 04 - NOVÁ BUDO...'!H32</f>
        <v>0</v>
      </c>
      <c r="BA108" s="90">
        <f>'05_14 - SO 04 - NOVÁ BUDO...'!H33</f>
        <v>0</v>
      </c>
      <c r="BB108" s="90">
        <f>'05_14 - SO 04 - NOVÁ BUDO...'!H34</f>
        <v>0</v>
      </c>
      <c r="BC108" s="90">
        <f>'05_14 - SO 04 - NOVÁ BUDO...'!H35</f>
        <v>0</v>
      </c>
      <c r="BD108" s="92">
        <f>'05_14 - SO 04 - NOVÁ BUDO...'!H36</f>
        <v>0</v>
      </c>
      <c r="BT108" s="93" t="s">
        <v>15</v>
      </c>
      <c r="BV108" s="93" t="s">
        <v>80</v>
      </c>
      <c r="BW108" s="93" t="s">
        <v>145</v>
      </c>
      <c r="BX108" s="93" t="s">
        <v>81</v>
      </c>
    </row>
    <row r="109" spans="1:76" s="5" customFormat="1" ht="34.9" customHeight="1" x14ac:dyDescent="0.3">
      <c r="A109" s="189" t="s">
        <v>7325</v>
      </c>
      <c r="B109" s="85"/>
      <c r="C109" s="86"/>
      <c r="D109" s="206" t="s">
        <v>146</v>
      </c>
      <c r="E109" s="205"/>
      <c r="F109" s="205"/>
      <c r="G109" s="205"/>
      <c r="H109" s="205"/>
      <c r="I109" s="87"/>
      <c r="J109" s="206" t="s">
        <v>147</v>
      </c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4">
        <f>'05_15 - SO 04 - NOVÁ BUDO...'!M30</f>
        <v>0</v>
      </c>
      <c r="AH109" s="205"/>
      <c r="AI109" s="205"/>
      <c r="AJ109" s="205"/>
      <c r="AK109" s="205"/>
      <c r="AL109" s="205"/>
      <c r="AM109" s="205"/>
      <c r="AN109" s="204">
        <f t="shared" si="0"/>
        <v>0</v>
      </c>
      <c r="AO109" s="205"/>
      <c r="AP109" s="205"/>
      <c r="AQ109" s="88"/>
      <c r="AS109" s="89">
        <f>'05_15 - SO 04 - NOVÁ BUDO...'!M28</f>
        <v>0</v>
      </c>
      <c r="AT109" s="90">
        <f t="shared" si="1"/>
        <v>0</v>
      </c>
      <c r="AU109" s="91">
        <f>'05_15 - SO 04 - NOVÁ BUDO...'!W113</f>
        <v>0</v>
      </c>
      <c r="AV109" s="90">
        <f>'05_15 - SO 04 - NOVÁ BUDO...'!M32</f>
        <v>0</v>
      </c>
      <c r="AW109" s="90">
        <f>'05_15 - SO 04 - NOVÁ BUDO...'!M33</f>
        <v>0</v>
      </c>
      <c r="AX109" s="90">
        <f>'05_15 - SO 04 - NOVÁ BUDO...'!M34</f>
        <v>0</v>
      </c>
      <c r="AY109" s="90">
        <f>'05_15 - SO 04 - NOVÁ BUDO...'!M35</f>
        <v>0</v>
      </c>
      <c r="AZ109" s="90">
        <f>'05_15 - SO 04 - NOVÁ BUDO...'!H32</f>
        <v>0</v>
      </c>
      <c r="BA109" s="90">
        <f>'05_15 - SO 04 - NOVÁ BUDO...'!H33</f>
        <v>0</v>
      </c>
      <c r="BB109" s="90">
        <f>'05_15 - SO 04 - NOVÁ BUDO...'!H34</f>
        <v>0</v>
      </c>
      <c r="BC109" s="90">
        <f>'05_15 - SO 04 - NOVÁ BUDO...'!H35</f>
        <v>0</v>
      </c>
      <c r="BD109" s="92">
        <f>'05_15 - SO 04 - NOVÁ BUDO...'!H36</f>
        <v>0</v>
      </c>
      <c r="BT109" s="93" t="s">
        <v>15</v>
      </c>
      <c r="BV109" s="93" t="s">
        <v>80</v>
      </c>
      <c r="BW109" s="93" t="s">
        <v>148</v>
      </c>
      <c r="BX109" s="93" t="s">
        <v>81</v>
      </c>
    </row>
    <row r="110" spans="1:76" s="5" customFormat="1" ht="34.9" customHeight="1" x14ac:dyDescent="0.3">
      <c r="A110" s="189" t="s">
        <v>7325</v>
      </c>
      <c r="B110" s="85"/>
      <c r="C110" s="86"/>
      <c r="D110" s="206" t="s">
        <v>149</v>
      </c>
      <c r="E110" s="205"/>
      <c r="F110" s="205"/>
      <c r="G110" s="205"/>
      <c r="H110" s="205"/>
      <c r="I110" s="87"/>
      <c r="J110" s="206" t="s">
        <v>150</v>
      </c>
      <c r="K110" s="205"/>
      <c r="L110" s="205"/>
      <c r="M110" s="205"/>
      <c r="N110" s="205"/>
      <c r="O110" s="205"/>
      <c r="P110" s="205"/>
      <c r="Q110" s="205"/>
      <c r="R110" s="205"/>
      <c r="S110" s="205"/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04">
        <f>'05_16 - SO 04 - NOVÁ BUDO...'!M30</f>
        <v>0</v>
      </c>
      <c r="AH110" s="205"/>
      <c r="AI110" s="205"/>
      <c r="AJ110" s="205"/>
      <c r="AK110" s="205"/>
      <c r="AL110" s="205"/>
      <c r="AM110" s="205"/>
      <c r="AN110" s="204">
        <f t="shared" si="0"/>
        <v>0</v>
      </c>
      <c r="AO110" s="205"/>
      <c r="AP110" s="205"/>
      <c r="AQ110" s="88"/>
      <c r="AS110" s="89">
        <f>'05_16 - SO 04 - NOVÁ BUDO...'!M28</f>
        <v>0</v>
      </c>
      <c r="AT110" s="90">
        <f t="shared" si="1"/>
        <v>0</v>
      </c>
      <c r="AU110" s="91">
        <f>'05_16 - SO 04 - NOVÁ BUDO...'!W114</f>
        <v>0</v>
      </c>
      <c r="AV110" s="90">
        <f>'05_16 - SO 04 - NOVÁ BUDO...'!M32</f>
        <v>0</v>
      </c>
      <c r="AW110" s="90">
        <f>'05_16 - SO 04 - NOVÁ BUDO...'!M33</f>
        <v>0</v>
      </c>
      <c r="AX110" s="90">
        <f>'05_16 - SO 04 - NOVÁ BUDO...'!M34</f>
        <v>0</v>
      </c>
      <c r="AY110" s="90">
        <f>'05_16 - SO 04 - NOVÁ BUDO...'!M35</f>
        <v>0</v>
      </c>
      <c r="AZ110" s="90">
        <f>'05_16 - SO 04 - NOVÁ BUDO...'!H32</f>
        <v>0</v>
      </c>
      <c r="BA110" s="90">
        <f>'05_16 - SO 04 - NOVÁ BUDO...'!H33</f>
        <v>0</v>
      </c>
      <c r="BB110" s="90">
        <f>'05_16 - SO 04 - NOVÁ BUDO...'!H34</f>
        <v>0</v>
      </c>
      <c r="BC110" s="90">
        <f>'05_16 - SO 04 - NOVÁ BUDO...'!H35</f>
        <v>0</v>
      </c>
      <c r="BD110" s="92">
        <f>'05_16 - SO 04 - NOVÁ BUDO...'!H36</f>
        <v>0</v>
      </c>
      <c r="BT110" s="93" t="s">
        <v>15</v>
      </c>
      <c r="BV110" s="93" t="s">
        <v>80</v>
      </c>
      <c r="BW110" s="93" t="s">
        <v>151</v>
      </c>
      <c r="BX110" s="93" t="s">
        <v>81</v>
      </c>
    </row>
    <row r="111" spans="1:76" s="5" customFormat="1" ht="34.9" customHeight="1" x14ac:dyDescent="0.3">
      <c r="A111" s="189" t="s">
        <v>7325</v>
      </c>
      <c r="B111" s="85"/>
      <c r="C111" s="86"/>
      <c r="D111" s="206" t="s">
        <v>152</v>
      </c>
      <c r="E111" s="205"/>
      <c r="F111" s="205"/>
      <c r="G111" s="205"/>
      <c r="H111" s="205"/>
      <c r="I111" s="87"/>
      <c r="J111" s="206" t="s">
        <v>153</v>
      </c>
      <c r="K111" s="205"/>
      <c r="L111" s="205"/>
      <c r="M111" s="205"/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4">
        <f>'05_17 - SO 04 - NOVÁ BUDO...'!M30</f>
        <v>0</v>
      </c>
      <c r="AH111" s="205"/>
      <c r="AI111" s="205"/>
      <c r="AJ111" s="205"/>
      <c r="AK111" s="205"/>
      <c r="AL111" s="205"/>
      <c r="AM111" s="205"/>
      <c r="AN111" s="204">
        <f t="shared" si="0"/>
        <v>0</v>
      </c>
      <c r="AO111" s="205"/>
      <c r="AP111" s="205"/>
      <c r="AQ111" s="88"/>
      <c r="AS111" s="89">
        <f>'05_17 - SO 04 - NOVÁ BUDO...'!M28</f>
        <v>0</v>
      </c>
      <c r="AT111" s="90">
        <f t="shared" si="1"/>
        <v>0</v>
      </c>
      <c r="AU111" s="91">
        <f>'05_17 - SO 04 - NOVÁ BUDO...'!W111</f>
        <v>0</v>
      </c>
      <c r="AV111" s="90">
        <f>'05_17 - SO 04 - NOVÁ BUDO...'!M32</f>
        <v>0</v>
      </c>
      <c r="AW111" s="90">
        <f>'05_17 - SO 04 - NOVÁ BUDO...'!M33</f>
        <v>0</v>
      </c>
      <c r="AX111" s="90">
        <f>'05_17 - SO 04 - NOVÁ BUDO...'!M34</f>
        <v>0</v>
      </c>
      <c r="AY111" s="90">
        <f>'05_17 - SO 04 - NOVÁ BUDO...'!M35</f>
        <v>0</v>
      </c>
      <c r="AZ111" s="90">
        <f>'05_17 - SO 04 - NOVÁ BUDO...'!H32</f>
        <v>0</v>
      </c>
      <c r="BA111" s="90">
        <f>'05_17 - SO 04 - NOVÁ BUDO...'!H33</f>
        <v>0</v>
      </c>
      <c r="BB111" s="90">
        <f>'05_17 - SO 04 - NOVÁ BUDO...'!H34</f>
        <v>0</v>
      </c>
      <c r="BC111" s="90">
        <f>'05_17 - SO 04 - NOVÁ BUDO...'!H35</f>
        <v>0</v>
      </c>
      <c r="BD111" s="92">
        <f>'05_17 - SO 04 - NOVÁ BUDO...'!H36</f>
        <v>0</v>
      </c>
      <c r="BT111" s="93" t="s">
        <v>15</v>
      </c>
      <c r="BV111" s="93" t="s">
        <v>80</v>
      </c>
      <c r="BW111" s="93" t="s">
        <v>154</v>
      </c>
      <c r="BX111" s="93" t="s">
        <v>81</v>
      </c>
    </row>
    <row r="112" spans="1:76" s="5" customFormat="1" ht="34.9" customHeight="1" x14ac:dyDescent="0.3">
      <c r="A112" s="189" t="s">
        <v>7325</v>
      </c>
      <c r="B112" s="85"/>
      <c r="C112" s="86"/>
      <c r="D112" s="206" t="s">
        <v>155</v>
      </c>
      <c r="E112" s="205"/>
      <c r="F112" s="205"/>
      <c r="G112" s="205"/>
      <c r="H112" s="205"/>
      <c r="I112" s="87"/>
      <c r="J112" s="206" t="s">
        <v>156</v>
      </c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4">
        <f>'06 - SO 05 - ČTÚ A SADOVN...'!M30</f>
        <v>0</v>
      </c>
      <c r="AH112" s="205"/>
      <c r="AI112" s="205"/>
      <c r="AJ112" s="205"/>
      <c r="AK112" s="205"/>
      <c r="AL112" s="205"/>
      <c r="AM112" s="205"/>
      <c r="AN112" s="204">
        <f t="shared" si="0"/>
        <v>0</v>
      </c>
      <c r="AO112" s="205"/>
      <c r="AP112" s="205"/>
      <c r="AQ112" s="88"/>
      <c r="AS112" s="89">
        <f>'06 - SO 05 - ČTÚ A SADOVN...'!M28</f>
        <v>0</v>
      </c>
      <c r="AT112" s="90">
        <f t="shared" si="1"/>
        <v>0</v>
      </c>
      <c r="AU112" s="91">
        <f>'06 - SO 05 - ČTÚ A SADOVN...'!W112</f>
        <v>0</v>
      </c>
      <c r="AV112" s="90">
        <f>'06 - SO 05 - ČTÚ A SADOVN...'!M32</f>
        <v>0</v>
      </c>
      <c r="AW112" s="90">
        <f>'06 - SO 05 - ČTÚ A SADOVN...'!M33</f>
        <v>0</v>
      </c>
      <c r="AX112" s="90">
        <f>'06 - SO 05 - ČTÚ A SADOVN...'!M34</f>
        <v>0</v>
      </c>
      <c r="AY112" s="90">
        <f>'06 - SO 05 - ČTÚ A SADOVN...'!M35</f>
        <v>0</v>
      </c>
      <c r="AZ112" s="90">
        <f>'06 - SO 05 - ČTÚ A SADOVN...'!H32</f>
        <v>0</v>
      </c>
      <c r="BA112" s="90">
        <f>'06 - SO 05 - ČTÚ A SADOVN...'!H33</f>
        <v>0</v>
      </c>
      <c r="BB112" s="90">
        <f>'06 - SO 05 - ČTÚ A SADOVN...'!H34</f>
        <v>0</v>
      </c>
      <c r="BC112" s="90">
        <f>'06 - SO 05 - ČTÚ A SADOVN...'!H35</f>
        <v>0</v>
      </c>
      <c r="BD112" s="92">
        <f>'06 - SO 05 - ČTÚ A SADOVN...'!H36</f>
        <v>0</v>
      </c>
      <c r="BT112" s="93" t="s">
        <v>15</v>
      </c>
      <c r="BV112" s="93" t="s">
        <v>80</v>
      </c>
      <c r="BW112" s="93" t="s">
        <v>157</v>
      </c>
      <c r="BX112" s="93" t="s">
        <v>81</v>
      </c>
    </row>
    <row r="113" spans="1:89" s="5" customFormat="1" ht="34.9" customHeight="1" x14ac:dyDescent="0.3">
      <c r="A113" s="189" t="s">
        <v>7325</v>
      </c>
      <c r="B113" s="85"/>
      <c r="C113" s="86"/>
      <c r="D113" s="206" t="s">
        <v>158</v>
      </c>
      <c r="E113" s="205"/>
      <c r="F113" s="205"/>
      <c r="G113" s="205"/>
      <c r="H113" s="205"/>
      <c r="I113" s="87"/>
      <c r="J113" s="206" t="s">
        <v>159</v>
      </c>
      <c r="K113" s="205"/>
      <c r="L113" s="205"/>
      <c r="M113" s="205"/>
      <c r="N113" s="205"/>
      <c r="O113" s="205"/>
      <c r="P113" s="205"/>
      <c r="Q113" s="205"/>
      <c r="R113" s="205"/>
      <c r="S113" s="205"/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4">
        <f>'07 - SO 06 - VENKOVNÍ OBJ...'!M30</f>
        <v>0</v>
      </c>
      <c r="AH113" s="205"/>
      <c r="AI113" s="205"/>
      <c r="AJ113" s="205"/>
      <c r="AK113" s="205"/>
      <c r="AL113" s="205"/>
      <c r="AM113" s="205"/>
      <c r="AN113" s="204">
        <f t="shared" si="0"/>
        <v>0</v>
      </c>
      <c r="AO113" s="205"/>
      <c r="AP113" s="205"/>
      <c r="AQ113" s="88"/>
      <c r="AS113" s="89">
        <f>'07 - SO 06 - VENKOVNÍ OBJ...'!M28</f>
        <v>0</v>
      </c>
      <c r="AT113" s="90">
        <f t="shared" si="1"/>
        <v>0</v>
      </c>
      <c r="AU113" s="91">
        <f>'07 - SO 06 - VENKOVNÍ OBJ...'!W126</f>
        <v>1729.3343319999997</v>
      </c>
      <c r="AV113" s="90">
        <f>'07 - SO 06 - VENKOVNÍ OBJ...'!M32</f>
        <v>0</v>
      </c>
      <c r="AW113" s="90">
        <f>'07 - SO 06 - VENKOVNÍ OBJ...'!M33</f>
        <v>0</v>
      </c>
      <c r="AX113" s="90">
        <f>'07 - SO 06 - VENKOVNÍ OBJ...'!M34</f>
        <v>0</v>
      </c>
      <c r="AY113" s="90">
        <f>'07 - SO 06 - VENKOVNÍ OBJ...'!M35</f>
        <v>0</v>
      </c>
      <c r="AZ113" s="90">
        <f>'07 - SO 06 - VENKOVNÍ OBJ...'!H32</f>
        <v>0</v>
      </c>
      <c r="BA113" s="90">
        <f>'07 - SO 06 - VENKOVNÍ OBJ...'!H33</f>
        <v>0</v>
      </c>
      <c r="BB113" s="90">
        <f>'07 - SO 06 - VENKOVNÍ OBJ...'!H34</f>
        <v>0</v>
      </c>
      <c r="BC113" s="90">
        <f>'07 - SO 06 - VENKOVNÍ OBJ...'!H35</f>
        <v>0</v>
      </c>
      <c r="BD113" s="92">
        <f>'07 - SO 06 - VENKOVNÍ OBJ...'!H36</f>
        <v>0</v>
      </c>
      <c r="BT113" s="93" t="s">
        <v>15</v>
      </c>
      <c r="BV113" s="93" t="s">
        <v>80</v>
      </c>
      <c r="BW113" s="93" t="s">
        <v>160</v>
      </c>
      <c r="BX113" s="93" t="s">
        <v>81</v>
      </c>
    </row>
    <row r="114" spans="1:89" s="5" customFormat="1" ht="34.9" customHeight="1" x14ac:dyDescent="0.3">
      <c r="A114" s="189" t="s">
        <v>7325</v>
      </c>
      <c r="B114" s="85"/>
      <c r="C114" s="86"/>
      <c r="D114" s="206" t="s">
        <v>161</v>
      </c>
      <c r="E114" s="205"/>
      <c r="F114" s="205"/>
      <c r="G114" s="205"/>
      <c r="H114" s="205"/>
      <c r="I114" s="87"/>
      <c r="J114" s="206" t="s">
        <v>162</v>
      </c>
      <c r="K114" s="205"/>
      <c r="L114" s="205"/>
      <c r="M114" s="205"/>
      <c r="N114" s="205"/>
      <c r="O114" s="205"/>
      <c r="P114" s="205"/>
      <c r="Q114" s="205"/>
      <c r="R114" s="205"/>
      <c r="S114" s="205"/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4">
        <f>'08 - IO 01 - AREÁLOVÉ ROZ...'!M30</f>
        <v>0</v>
      </c>
      <c r="AH114" s="205"/>
      <c r="AI114" s="205"/>
      <c r="AJ114" s="205"/>
      <c r="AK114" s="205"/>
      <c r="AL114" s="205"/>
      <c r="AM114" s="205"/>
      <c r="AN114" s="204">
        <f t="shared" si="0"/>
        <v>0</v>
      </c>
      <c r="AO114" s="205"/>
      <c r="AP114" s="205"/>
      <c r="AQ114" s="88"/>
      <c r="AS114" s="89">
        <f>'08 - IO 01 - AREÁLOVÉ ROZ...'!M28</f>
        <v>0</v>
      </c>
      <c r="AT114" s="90">
        <f t="shared" si="1"/>
        <v>0</v>
      </c>
      <c r="AU114" s="91">
        <f>'08 - IO 01 - AREÁLOVÉ ROZ...'!W117</f>
        <v>0</v>
      </c>
      <c r="AV114" s="90">
        <f>'08 - IO 01 - AREÁLOVÉ ROZ...'!M32</f>
        <v>0</v>
      </c>
      <c r="AW114" s="90">
        <f>'08 - IO 01 - AREÁLOVÉ ROZ...'!M33</f>
        <v>0</v>
      </c>
      <c r="AX114" s="90">
        <f>'08 - IO 01 - AREÁLOVÉ ROZ...'!M34</f>
        <v>0</v>
      </c>
      <c r="AY114" s="90">
        <f>'08 - IO 01 - AREÁLOVÉ ROZ...'!M35</f>
        <v>0</v>
      </c>
      <c r="AZ114" s="90">
        <f>'08 - IO 01 - AREÁLOVÉ ROZ...'!H32</f>
        <v>0</v>
      </c>
      <c r="BA114" s="90">
        <f>'08 - IO 01 - AREÁLOVÉ ROZ...'!H33</f>
        <v>0</v>
      </c>
      <c r="BB114" s="90">
        <f>'08 - IO 01 - AREÁLOVÉ ROZ...'!H34</f>
        <v>0</v>
      </c>
      <c r="BC114" s="90">
        <f>'08 - IO 01 - AREÁLOVÉ ROZ...'!H35</f>
        <v>0</v>
      </c>
      <c r="BD114" s="92">
        <f>'08 - IO 01 - AREÁLOVÉ ROZ...'!H36</f>
        <v>0</v>
      </c>
      <c r="BT114" s="93" t="s">
        <v>15</v>
      </c>
      <c r="BV114" s="93" t="s">
        <v>80</v>
      </c>
      <c r="BW114" s="93" t="s">
        <v>163</v>
      </c>
      <c r="BX114" s="93" t="s">
        <v>81</v>
      </c>
    </row>
    <row r="115" spans="1:89" s="5" customFormat="1" ht="34.9" customHeight="1" x14ac:dyDescent="0.3">
      <c r="A115" s="189" t="s">
        <v>7325</v>
      </c>
      <c r="B115" s="85"/>
      <c r="C115" s="86"/>
      <c r="D115" s="206" t="s">
        <v>164</v>
      </c>
      <c r="E115" s="205"/>
      <c r="F115" s="205"/>
      <c r="G115" s="205"/>
      <c r="H115" s="205"/>
      <c r="I115" s="87"/>
      <c r="J115" s="206" t="s">
        <v>165</v>
      </c>
      <c r="K115" s="205"/>
      <c r="L115" s="205"/>
      <c r="M115" s="205"/>
      <c r="N115" s="205"/>
      <c r="O115" s="205"/>
      <c r="P115" s="205"/>
      <c r="Q115" s="205"/>
      <c r="R115" s="205"/>
      <c r="S115" s="205"/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4">
        <f>'09__1 - IO 02 - AREÁLOVÉ ...'!M30</f>
        <v>0</v>
      </c>
      <c r="AH115" s="205"/>
      <c r="AI115" s="205"/>
      <c r="AJ115" s="205"/>
      <c r="AK115" s="205"/>
      <c r="AL115" s="205"/>
      <c r="AM115" s="205"/>
      <c r="AN115" s="204">
        <f t="shared" si="0"/>
        <v>0</v>
      </c>
      <c r="AO115" s="205"/>
      <c r="AP115" s="205"/>
      <c r="AQ115" s="88"/>
      <c r="AS115" s="89">
        <f>'09__1 - IO 02 - AREÁLOVÉ ...'!M28</f>
        <v>0</v>
      </c>
      <c r="AT115" s="90">
        <f t="shared" si="1"/>
        <v>0</v>
      </c>
      <c r="AU115" s="91">
        <f>'09__1 - IO 02 - AREÁLOVÉ ...'!W115</f>
        <v>0</v>
      </c>
      <c r="AV115" s="90">
        <f>'09__1 - IO 02 - AREÁLOVÉ ...'!M32</f>
        <v>0</v>
      </c>
      <c r="AW115" s="90">
        <f>'09__1 - IO 02 - AREÁLOVÉ ...'!M33</f>
        <v>0</v>
      </c>
      <c r="AX115" s="90">
        <f>'09__1 - IO 02 - AREÁLOVÉ ...'!M34</f>
        <v>0</v>
      </c>
      <c r="AY115" s="90">
        <f>'09__1 - IO 02 - AREÁLOVÉ ...'!M35</f>
        <v>0</v>
      </c>
      <c r="AZ115" s="90">
        <f>'09__1 - IO 02 - AREÁLOVÉ ...'!H32</f>
        <v>0</v>
      </c>
      <c r="BA115" s="90">
        <f>'09__1 - IO 02 - AREÁLOVÉ ...'!H33</f>
        <v>0</v>
      </c>
      <c r="BB115" s="90">
        <f>'09__1 - IO 02 - AREÁLOVÉ ...'!H34</f>
        <v>0</v>
      </c>
      <c r="BC115" s="90">
        <f>'09__1 - IO 02 - AREÁLOVÉ ...'!H35</f>
        <v>0</v>
      </c>
      <c r="BD115" s="92">
        <f>'09__1 - IO 02 - AREÁLOVÉ ...'!H36</f>
        <v>0</v>
      </c>
      <c r="BT115" s="93" t="s">
        <v>15</v>
      </c>
      <c r="BV115" s="93" t="s">
        <v>80</v>
      </c>
      <c r="BW115" s="93" t="s">
        <v>166</v>
      </c>
      <c r="BX115" s="93" t="s">
        <v>81</v>
      </c>
    </row>
    <row r="116" spans="1:89" s="5" customFormat="1" ht="34.9" customHeight="1" x14ac:dyDescent="0.3">
      <c r="A116" s="189" t="s">
        <v>7325</v>
      </c>
      <c r="B116" s="85"/>
      <c r="C116" s="86"/>
      <c r="D116" s="206" t="s">
        <v>167</v>
      </c>
      <c r="E116" s="205"/>
      <c r="F116" s="205"/>
      <c r="G116" s="205"/>
      <c r="H116" s="205"/>
      <c r="I116" s="87"/>
      <c r="J116" s="206" t="s">
        <v>168</v>
      </c>
      <c r="K116" s="205"/>
      <c r="L116" s="205"/>
      <c r="M116" s="205"/>
      <c r="N116" s="205"/>
      <c r="O116" s="205"/>
      <c r="P116" s="205"/>
      <c r="Q116" s="205"/>
      <c r="R116" s="205"/>
      <c r="S116" s="205"/>
      <c r="T116" s="205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4">
        <f>'09__2 - IO 02 - AREÁLOVÉ ...'!M30</f>
        <v>0</v>
      </c>
      <c r="AH116" s="205"/>
      <c r="AI116" s="205"/>
      <c r="AJ116" s="205"/>
      <c r="AK116" s="205"/>
      <c r="AL116" s="205"/>
      <c r="AM116" s="205"/>
      <c r="AN116" s="204">
        <f t="shared" si="0"/>
        <v>0</v>
      </c>
      <c r="AO116" s="205"/>
      <c r="AP116" s="205"/>
      <c r="AQ116" s="88"/>
      <c r="AS116" s="89">
        <f>'09__2 - IO 02 - AREÁLOVÉ ...'!M28</f>
        <v>0</v>
      </c>
      <c r="AT116" s="90">
        <f t="shared" si="1"/>
        <v>0</v>
      </c>
      <c r="AU116" s="91">
        <f>'09__2 - IO 02 - AREÁLOVÉ ...'!W115</f>
        <v>0</v>
      </c>
      <c r="AV116" s="90">
        <f>'09__2 - IO 02 - AREÁLOVÉ ...'!M32</f>
        <v>0</v>
      </c>
      <c r="AW116" s="90">
        <f>'09__2 - IO 02 - AREÁLOVÉ ...'!M33</f>
        <v>0</v>
      </c>
      <c r="AX116" s="90">
        <f>'09__2 - IO 02 - AREÁLOVÉ ...'!M34</f>
        <v>0</v>
      </c>
      <c r="AY116" s="90">
        <f>'09__2 - IO 02 - AREÁLOVÉ ...'!M35</f>
        <v>0</v>
      </c>
      <c r="AZ116" s="90">
        <f>'09__2 - IO 02 - AREÁLOVÉ ...'!H32</f>
        <v>0</v>
      </c>
      <c r="BA116" s="90">
        <f>'09__2 - IO 02 - AREÁLOVÉ ...'!H33</f>
        <v>0</v>
      </c>
      <c r="BB116" s="90">
        <f>'09__2 - IO 02 - AREÁLOVÉ ...'!H34</f>
        <v>0</v>
      </c>
      <c r="BC116" s="90">
        <f>'09__2 - IO 02 - AREÁLOVÉ ...'!H35</f>
        <v>0</v>
      </c>
      <c r="BD116" s="92">
        <f>'09__2 - IO 02 - AREÁLOVÉ ...'!H36</f>
        <v>0</v>
      </c>
      <c r="BT116" s="93" t="s">
        <v>15</v>
      </c>
      <c r="BV116" s="93" t="s">
        <v>80</v>
      </c>
      <c r="BW116" s="93" t="s">
        <v>169</v>
      </c>
      <c r="BX116" s="93" t="s">
        <v>81</v>
      </c>
    </row>
    <row r="117" spans="1:89" s="5" customFormat="1" ht="34.9" customHeight="1" x14ac:dyDescent="0.3">
      <c r="A117" s="189" t="s">
        <v>7325</v>
      </c>
      <c r="B117" s="85"/>
      <c r="C117" s="86"/>
      <c r="D117" s="206" t="s">
        <v>170</v>
      </c>
      <c r="E117" s="205"/>
      <c r="F117" s="205"/>
      <c r="G117" s="205"/>
      <c r="H117" s="205"/>
      <c r="I117" s="87"/>
      <c r="J117" s="206" t="s">
        <v>171</v>
      </c>
      <c r="K117" s="205"/>
      <c r="L117" s="205"/>
      <c r="M117" s="205"/>
      <c r="N117" s="205"/>
      <c r="O117" s="205"/>
      <c r="P117" s="205"/>
      <c r="Q117" s="205"/>
      <c r="R117" s="205"/>
      <c r="S117" s="205"/>
      <c r="T117" s="205"/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4">
        <f>'09__3 - IO 02 - AREÁLOVÉ ...'!M30</f>
        <v>0</v>
      </c>
      <c r="AH117" s="205"/>
      <c r="AI117" s="205"/>
      <c r="AJ117" s="205"/>
      <c r="AK117" s="205"/>
      <c r="AL117" s="205"/>
      <c r="AM117" s="205"/>
      <c r="AN117" s="204">
        <f t="shared" si="0"/>
        <v>0</v>
      </c>
      <c r="AO117" s="205"/>
      <c r="AP117" s="205"/>
      <c r="AQ117" s="88"/>
      <c r="AS117" s="89">
        <f>'09__3 - IO 02 - AREÁLOVÉ ...'!M28</f>
        <v>0</v>
      </c>
      <c r="AT117" s="90">
        <f t="shared" si="1"/>
        <v>0</v>
      </c>
      <c r="AU117" s="91">
        <f>'09__3 - IO 02 - AREÁLOVÉ ...'!W114</f>
        <v>0</v>
      </c>
      <c r="AV117" s="90">
        <f>'09__3 - IO 02 - AREÁLOVÉ ...'!M32</f>
        <v>0</v>
      </c>
      <c r="AW117" s="90">
        <f>'09__3 - IO 02 - AREÁLOVÉ ...'!M33</f>
        <v>0</v>
      </c>
      <c r="AX117" s="90">
        <f>'09__3 - IO 02 - AREÁLOVÉ ...'!M34</f>
        <v>0</v>
      </c>
      <c r="AY117" s="90">
        <f>'09__3 - IO 02 - AREÁLOVÉ ...'!M35</f>
        <v>0</v>
      </c>
      <c r="AZ117" s="90">
        <f>'09__3 - IO 02 - AREÁLOVÉ ...'!H32</f>
        <v>0</v>
      </c>
      <c r="BA117" s="90">
        <f>'09__3 - IO 02 - AREÁLOVÉ ...'!H33</f>
        <v>0</v>
      </c>
      <c r="BB117" s="90">
        <f>'09__3 - IO 02 - AREÁLOVÉ ...'!H34</f>
        <v>0</v>
      </c>
      <c r="BC117" s="90">
        <f>'09__3 - IO 02 - AREÁLOVÉ ...'!H35</f>
        <v>0</v>
      </c>
      <c r="BD117" s="92">
        <f>'09__3 - IO 02 - AREÁLOVÉ ...'!H36</f>
        <v>0</v>
      </c>
      <c r="BT117" s="93" t="s">
        <v>15</v>
      </c>
      <c r="BV117" s="93" t="s">
        <v>80</v>
      </c>
      <c r="BW117" s="93" t="s">
        <v>172</v>
      </c>
      <c r="BX117" s="93" t="s">
        <v>81</v>
      </c>
    </row>
    <row r="118" spans="1:89" s="5" customFormat="1" ht="34.9" customHeight="1" x14ac:dyDescent="0.3">
      <c r="A118" s="189" t="s">
        <v>7325</v>
      </c>
      <c r="B118" s="85"/>
      <c r="C118" s="86"/>
      <c r="D118" s="206" t="s">
        <v>173</v>
      </c>
      <c r="E118" s="205"/>
      <c r="F118" s="205"/>
      <c r="G118" s="205"/>
      <c r="H118" s="205"/>
      <c r="I118" s="87"/>
      <c r="J118" s="206" t="s">
        <v>174</v>
      </c>
      <c r="K118" s="205"/>
      <c r="L118" s="205"/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4">
        <f>'10__1 - IO 03 - AREÁLOVÉ ...'!M30</f>
        <v>0</v>
      </c>
      <c r="AH118" s="205"/>
      <c r="AI118" s="205"/>
      <c r="AJ118" s="205"/>
      <c r="AK118" s="205"/>
      <c r="AL118" s="205"/>
      <c r="AM118" s="205"/>
      <c r="AN118" s="204">
        <f t="shared" si="0"/>
        <v>0</v>
      </c>
      <c r="AO118" s="205"/>
      <c r="AP118" s="205"/>
      <c r="AQ118" s="88"/>
      <c r="AS118" s="89">
        <f>'10__1 - IO 03 - AREÁLOVÉ ...'!M28</f>
        <v>0</v>
      </c>
      <c r="AT118" s="90">
        <f t="shared" si="1"/>
        <v>0</v>
      </c>
      <c r="AU118" s="91">
        <f>'10__1 - IO 03 - AREÁLOVÉ ...'!W115</f>
        <v>0</v>
      </c>
      <c r="AV118" s="90">
        <f>'10__1 - IO 03 - AREÁLOVÉ ...'!M32</f>
        <v>0</v>
      </c>
      <c r="AW118" s="90">
        <f>'10__1 - IO 03 - AREÁLOVÉ ...'!M33</f>
        <v>0</v>
      </c>
      <c r="AX118" s="90">
        <f>'10__1 - IO 03 - AREÁLOVÉ ...'!M34</f>
        <v>0</v>
      </c>
      <c r="AY118" s="90">
        <f>'10__1 - IO 03 - AREÁLOVÉ ...'!M35</f>
        <v>0</v>
      </c>
      <c r="AZ118" s="90">
        <f>'10__1 - IO 03 - AREÁLOVÉ ...'!H32</f>
        <v>0</v>
      </c>
      <c r="BA118" s="90">
        <f>'10__1 - IO 03 - AREÁLOVÉ ...'!H33</f>
        <v>0</v>
      </c>
      <c r="BB118" s="90">
        <f>'10__1 - IO 03 - AREÁLOVÉ ...'!H34</f>
        <v>0</v>
      </c>
      <c r="BC118" s="90">
        <f>'10__1 - IO 03 - AREÁLOVÉ ...'!H35</f>
        <v>0</v>
      </c>
      <c r="BD118" s="92">
        <f>'10__1 - IO 03 - AREÁLOVÉ ...'!H36</f>
        <v>0</v>
      </c>
      <c r="BT118" s="93" t="s">
        <v>15</v>
      </c>
      <c r="BV118" s="93" t="s">
        <v>80</v>
      </c>
      <c r="BW118" s="93" t="s">
        <v>175</v>
      </c>
      <c r="BX118" s="93" t="s">
        <v>81</v>
      </c>
    </row>
    <row r="119" spans="1:89" s="5" customFormat="1" ht="34.9" customHeight="1" x14ac:dyDescent="0.3">
      <c r="A119" s="189" t="s">
        <v>7325</v>
      </c>
      <c r="B119" s="85"/>
      <c r="C119" s="86"/>
      <c r="D119" s="206" t="s">
        <v>176</v>
      </c>
      <c r="E119" s="205"/>
      <c r="F119" s="205"/>
      <c r="G119" s="205"/>
      <c r="H119" s="205"/>
      <c r="I119" s="87"/>
      <c r="J119" s="206" t="s">
        <v>177</v>
      </c>
      <c r="K119" s="205"/>
      <c r="L119" s="205"/>
      <c r="M119" s="205"/>
      <c r="N119" s="205"/>
      <c r="O119" s="205"/>
      <c r="P119" s="205"/>
      <c r="Q119" s="205"/>
      <c r="R119" s="205"/>
      <c r="S119" s="205"/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4">
        <f>'10__2 - IO 03 - AREÁLOVÉ ...'!M30</f>
        <v>0</v>
      </c>
      <c r="AH119" s="205"/>
      <c r="AI119" s="205"/>
      <c r="AJ119" s="205"/>
      <c r="AK119" s="205"/>
      <c r="AL119" s="205"/>
      <c r="AM119" s="205"/>
      <c r="AN119" s="204">
        <f t="shared" si="0"/>
        <v>0</v>
      </c>
      <c r="AO119" s="205"/>
      <c r="AP119" s="205"/>
      <c r="AQ119" s="88"/>
      <c r="AS119" s="89">
        <f>'10__2 - IO 03 - AREÁLOVÉ ...'!M28</f>
        <v>0</v>
      </c>
      <c r="AT119" s="90">
        <f t="shared" si="1"/>
        <v>0</v>
      </c>
      <c r="AU119" s="91">
        <f>'10__2 - IO 03 - AREÁLOVÉ ...'!W116</f>
        <v>0</v>
      </c>
      <c r="AV119" s="90">
        <f>'10__2 - IO 03 - AREÁLOVÉ ...'!M32</f>
        <v>0</v>
      </c>
      <c r="AW119" s="90">
        <f>'10__2 - IO 03 - AREÁLOVÉ ...'!M33</f>
        <v>0</v>
      </c>
      <c r="AX119" s="90">
        <f>'10__2 - IO 03 - AREÁLOVÉ ...'!M34</f>
        <v>0</v>
      </c>
      <c r="AY119" s="90">
        <f>'10__2 - IO 03 - AREÁLOVÉ ...'!M35</f>
        <v>0</v>
      </c>
      <c r="AZ119" s="90">
        <f>'10__2 - IO 03 - AREÁLOVÉ ...'!H32</f>
        <v>0</v>
      </c>
      <c r="BA119" s="90">
        <f>'10__2 - IO 03 - AREÁLOVÉ ...'!H33</f>
        <v>0</v>
      </c>
      <c r="BB119" s="90">
        <f>'10__2 - IO 03 - AREÁLOVÉ ...'!H34</f>
        <v>0</v>
      </c>
      <c r="BC119" s="90">
        <f>'10__2 - IO 03 - AREÁLOVÉ ...'!H35</f>
        <v>0</v>
      </c>
      <c r="BD119" s="92">
        <f>'10__2 - IO 03 - AREÁLOVÉ ...'!H36</f>
        <v>0</v>
      </c>
      <c r="BT119" s="93" t="s">
        <v>15</v>
      </c>
      <c r="BV119" s="93" t="s">
        <v>80</v>
      </c>
      <c r="BW119" s="93" t="s">
        <v>178</v>
      </c>
      <c r="BX119" s="93" t="s">
        <v>81</v>
      </c>
    </row>
    <row r="120" spans="1:89" s="5" customFormat="1" ht="20.45" customHeight="1" x14ac:dyDescent="0.3">
      <c r="A120" s="189" t="s">
        <v>7325</v>
      </c>
      <c r="B120" s="85"/>
      <c r="C120" s="86"/>
      <c r="D120" s="206" t="s">
        <v>179</v>
      </c>
      <c r="E120" s="205"/>
      <c r="F120" s="205"/>
      <c r="G120" s="205"/>
      <c r="H120" s="205"/>
      <c r="I120" s="87"/>
      <c r="J120" s="206" t="s">
        <v>180</v>
      </c>
      <c r="K120" s="205"/>
      <c r="L120" s="205"/>
      <c r="M120" s="205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4">
        <f>'11_ - IO 04 - LAPAČ TUKŮ'!M30</f>
        <v>0</v>
      </c>
      <c r="AH120" s="205"/>
      <c r="AI120" s="205"/>
      <c r="AJ120" s="205"/>
      <c r="AK120" s="205"/>
      <c r="AL120" s="205"/>
      <c r="AM120" s="205"/>
      <c r="AN120" s="204">
        <f t="shared" si="0"/>
        <v>0</v>
      </c>
      <c r="AO120" s="205"/>
      <c r="AP120" s="205"/>
      <c r="AQ120" s="88"/>
      <c r="AS120" s="89">
        <f>'11_ - IO 04 - LAPAČ TUKŮ'!M28</f>
        <v>0</v>
      </c>
      <c r="AT120" s="90">
        <f t="shared" si="1"/>
        <v>0</v>
      </c>
      <c r="AU120" s="91">
        <f>'11_ - IO 04 - LAPAČ TUKŮ'!W115</f>
        <v>0</v>
      </c>
      <c r="AV120" s="90">
        <f>'11_ - IO 04 - LAPAČ TUKŮ'!M32</f>
        <v>0</v>
      </c>
      <c r="AW120" s="90">
        <f>'11_ - IO 04 - LAPAČ TUKŮ'!M33</f>
        <v>0</v>
      </c>
      <c r="AX120" s="90">
        <f>'11_ - IO 04 - LAPAČ TUKŮ'!M34</f>
        <v>0</v>
      </c>
      <c r="AY120" s="90">
        <f>'11_ - IO 04 - LAPAČ TUKŮ'!M35</f>
        <v>0</v>
      </c>
      <c r="AZ120" s="90">
        <f>'11_ - IO 04 - LAPAČ TUKŮ'!H32</f>
        <v>0</v>
      </c>
      <c r="BA120" s="90">
        <f>'11_ - IO 04 - LAPAČ TUKŮ'!H33</f>
        <v>0</v>
      </c>
      <c r="BB120" s="90">
        <f>'11_ - IO 04 - LAPAČ TUKŮ'!H34</f>
        <v>0</v>
      </c>
      <c r="BC120" s="90">
        <f>'11_ - IO 04 - LAPAČ TUKŮ'!H35</f>
        <v>0</v>
      </c>
      <c r="BD120" s="92">
        <f>'11_ - IO 04 - LAPAČ TUKŮ'!H36</f>
        <v>0</v>
      </c>
      <c r="BT120" s="93" t="s">
        <v>15</v>
      </c>
      <c r="BV120" s="93" t="s">
        <v>80</v>
      </c>
      <c r="BW120" s="93" t="s">
        <v>181</v>
      </c>
      <c r="BX120" s="93" t="s">
        <v>81</v>
      </c>
    </row>
    <row r="121" spans="1:89" s="5" customFormat="1" ht="20.45" customHeight="1" x14ac:dyDescent="0.3">
      <c r="A121" s="189" t="s">
        <v>7325</v>
      </c>
      <c r="B121" s="85"/>
      <c r="C121" s="86"/>
      <c r="D121" s="206" t="s">
        <v>182</v>
      </c>
      <c r="E121" s="205"/>
      <c r="F121" s="205"/>
      <c r="G121" s="205"/>
      <c r="H121" s="205"/>
      <c r="I121" s="87"/>
      <c r="J121" s="206" t="s">
        <v>183</v>
      </c>
      <c r="K121" s="205"/>
      <c r="L121" s="205"/>
      <c r="M121" s="205"/>
      <c r="N121" s="205"/>
      <c r="O121" s="205"/>
      <c r="P121" s="205"/>
      <c r="Q121" s="205"/>
      <c r="R121" s="205"/>
      <c r="S121" s="205"/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4">
        <f>'12 - PROVOZNÍ SOUBORY'!M30</f>
        <v>0</v>
      </c>
      <c r="AH121" s="205"/>
      <c r="AI121" s="205"/>
      <c r="AJ121" s="205"/>
      <c r="AK121" s="205"/>
      <c r="AL121" s="205"/>
      <c r="AM121" s="205"/>
      <c r="AN121" s="204">
        <f t="shared" si="0"/>
        <v>0</v>
      </c>
      <c r="AO121" s="205"/>
      <c r="AP121" s="205"/>
      <c r="AQ121" s="88"/>
      <c r="AS121" s="94">
        <f>'12 - PROVOZNÍ SOUBORY'!M28</f>
        <v>0</v>
      </c>
      <c r="AT121" s="95">
        <f t="shared" si="1"/>
        <v>0</v>
      </c>
      <c r="AU121" s="96">
        <f>'12 - PROVOZNÍ SOUBORY'!W110</f>
        <v>0</v>
      </c>
      <c r="AV121" s="95">
        <f>'12 - PROVOZNÍ SOUBORY'!M32</f>
        <v>0</v>
      </c>
      <c r="AW121" s="95">
        <f>'12 - PROVOZNÍ SOUBORY'!M33</f>
        <v>0</v>
      </c>
      <c r="AX121" s="95">
        <f>'12 - PROVOZNÍ SOUBORY'!M34</f>
        <v>0</v>
      </c>
      <c r="AY121" s="95">
        <f>'12 - PROVOZNÍ SOUBORY'!M35</f>
        <v>0</v>
      </c>
      <c r="AZ121" s="95">
        <f>'12 - PROVOZNÍ SOUBORY'!H32</f>
        <v>0</v>
      </c>
      <c r="BA121" s="95">
        <f>'12 - PROVOZNÍ SOUBORY'!H33</f>
        <v>0</v>
      </c>
      <c r="BB121" s="95">
        <f>'12 - PROVOZNÍ SOUBORY'!H34</f>
        <v>0</v>
      </c>
      <c r="BC121" s="95">
        <f>'12 - PROVOZNÍ SOUBORY'!H35</f>
        <v>0</v>
      </c>
      <c r="BD121" s="97">
        <f>'12 - PROVOZNÍ SOUBORY'!H36</f>
        <v>0</v>
      </c>
      <c r="BT121" s="93" t="s">
        <v>15</v>
      </c>
      <c r="BV121" s="93" t="s">
        <v>80</v>
      </c>
      <c r="BW121" s="93" t="s">
        <v>184</v>
      </c>
      <c r="BX121" s="93" t="s">
        <v>81</v>
      </c>
    </row>
    <row r="122" spans="1:89" x14ac:dyDescent="0.3">
      <c r="B122" s="21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3"/>
    </row>
    <row r="123" spans="1:89" s="1" customFormat="1" ht="30" customHeight="1" x14ac:dyDescent="0.3">
      <c r="B123" s="31"/>
      <c r="C123" s="77" t="s">
        <v>185</v>
      </c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199">
        <v>0</v>
      </c>
      <c r="AH123" s="200"/>
      <c r="AI123" s="200"/>
      <c r="AJ123" s="200"/>
      <c r="AK123" s="200"/>
      <c r="AL123" s="200"/>
      <c r="AM123" s="200"/>
      <c r="AN123" s="199">
        <v>0</v>
      </c>
      <c r="AO123" s="200"/>
      <c r="AP123" s="200"/>
      <c r="AQ123" s="33"/>
      <c r="AS123" s="73" t="s">
        <v>186</v>
      </c>
      <c r="AT123" s="74" t="s">
        <v>187</v>
      </c>
      <c r="AU123" s="74" t="s">
        <v>42</v>
      </c>
      <c r="AV123" s="75" t="s">
        <v>65</v>
      </c>
    </row>
    <row r="124" spans="1:89" s="1" customFormat="1" ht="10.9" customHeight="1" x14ac:dyDescent="0.3">
      <c r="B124" s="31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3"/>
      <c r="AS124" s="98"/>
      <c r="AT124" s="52"/>
      <c r="AU124" s="52"/>
      <c r="AV124" s="54"/>
    </row>
    <row r="125" spans="1:89" s="1" customFormat="1" ht="30" customHeight="1" x14ac:dyDescent="0.3">
      <c r="B125" s="31"/>
      <c r="C125" s="99" t="s">
        <v>188</v>
      </c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201">
        <f>ROUND(AG87+AG123,2)</f>
        <v>0</v>
      </c>
      <c r="AH125" s="201"/>
      <c r="AI125" s="201"/>
      <c r="AJ125" s="201"/>
      <c r="AK125" s="201"/>
      <c r="AL125" s="201"/>
      <c r="AM125" s="201"/>
      <c r="AN125" s="201">
        <f>AN87+AN123</f>
        <v>0</v>
      </c>
      <c r="AO125" s="201"/>
      <c r="AP125" s="201"/>
      <c r="AQ125" s="33"/>
    </row>
    <row r="126" spans="1:89" s="1" customFormat="1" ht="6.95" customHeight="1" x14ac:dyDescent="0.3">
      <c r="B126" s="55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7"/>
    </row>
    <row r="127" spans="1:89" s="198" customFormat="1" ht="221.25" customHeight="1" x14ac:dyDescent="0.3">
      <c r="A127" s="195"/>
      <c r="B127" s="196"/>
      <c r="C127" s="223" t="s">
        <v>7331</v>
      </c>
      <c r="D127" s="223"/>
      <c r="E127" s="223"/>
      <c r="F127" s="223"/>
      <c r="G127" s="223"/>
      <c r="H127" s="223"/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  <c r="AQ127" s="197"/>
      <c r="AS127" s="195"/>
      <c r="AT127" s="195"/>
      <c r="AU127" s="195"/>
      <c r="AV127" s="195"/>
      <c r="AW127" s="195"/>
      <c r="AX127" s="195"/>
      <c r="AY127" s="195"/>
      <c r="AZ127" s="195"/>
      <c r="BA127" s="195"/>
      <c r="BB127" s="195"/>
      <c r="BC127" s="195"/>
      <c r="BD127" s="195"/>
      <c r="BE127" s="195"/>
      <c r="BS127" s="195"/>
      <c r="BT127" s="195"/>
      <c r="BU127" s="195"/>
      <c r="BV127" s="195"/>
      <c r="BW127" s="195"/>
      <c r="BX127" s="195"/>
      <c r="BY127" s="195"/>
      <c r="BZ127" s="195"/>
      <c r="CA127" s="195"/>
      <c r="CB127" s="195"/>
      <c r="CC127" s="195"/>
      <c r="CD127" s="195"/>
      <c r="CE127" s="195"/>
      <c r="CF127" s="195"/>
      <c r="CG127" s="195"/>
      <c r="CH127" s="195"/>
      <c r="CI127" s="195"/>
      <c r="CJ127" s="195"/>
      <c r="CK127" s="195"/>
    </row>
  </sheetData>
  <mergeCells count="178">
    <mergeCell ref="C127:AP127"/>
    <mergeCell ref="C2:AP2"/>
    <mergeCell ref="C4:AP4"/>
    <mergeCell ref="K5:AO5"/>
    <mergeCell ref="K6:AO6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N89:AP89"/>
    <mergeCell ref="AG89:AM89"/>
    <mergeCell ref="D89:H89"/>
    <mergeCell ref="J89:AF89"/>
    <mergeCell ref="AN90:AP90"/>
    <mergeCell ref="AG90:AM90"/>
    <mergeCell ref="D90:H90"/>
    <mergeCell ref="J90:AF90"/>
    <mergeCell ref="AN91:AP91"/>
    <mergeCell ref="AG91:AM91"/>
    <mergeCell ref="D91:H91"/>
    <mergeCell ref="J91:AF91"/>
    <mergeCell ref="AN92:AP92"/>
    <mergeCell ref="AG92:AM92"/>
    <mergeCell ref="D92:H92"/>
    <mergeCell ref="J92:AF92"/>
    <mergeCell ref="AN93:AP93"/>
    <mergeCell ref="AG93:AM93"/>
    <mergeCell ref="D93:H93"/>
    <mergeCell ref="J93:AF93"/>
    <mergeCell ref="AN94:AP94"/>
    <mergeCell ref="AG94:AM94"/>
    <mergeCell ref="D94:H94"/>
    <mergeCell ref="J94:AF94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102:AP102"/>
    <mergeCell ref="AG102:AM102"/>
    <mergeCell ref="D102:H102"/>
    <mergeCell ref="J102:AF102"/>
    <mergeCell ref="AN103:AP103"/>
    <mergeCell ref="AG103:AM103"/>
    <mergeCell ref="D103:H103"/>
    <mergeCell ref="J103:AF103"/>
    <mergeCell ref="AN104:AP104"/>
    <mergeCell ref="AG104:AM104"/>
    <mergeCell ref="D104:H104"/>
    <mergeCell ref="J104:AF104"/>
    <mergeCell ref="AN105:AP105"/>
    <mergeCell ref="AG105:AM105"/>
    <mergeCell ref="D105:H105"/>
    <mergeCell ref="J105:AF105"/>
    <mergeCell ref="AN106:AP106"/>
    <mergeCell ref="AG106:AM106"/>
    <mergeCell ref="D106:H106"/>
    <mergeCell ref="J106:AF106"/>
    <mergeCell ref="AN107:AP107"/>
    <mergeCell ref="AG107:AM107"/>
    <mergeCell ref="D107:H107"/>
    <mergeCell ref="J107:AF107"/>
    <mergeCell ref="AN108:AP108"/>
    <mergeCell ref="AG108:AM108"/>
    <mergeCell ref="D108:H108"/>
    <mergeCell ref="J108:AF108"/>
    <mergeCell ref="AN109:AP109"/>
    <mergeCell ref="AG109:AM109"/>
    <mergeCell ref="D109:H109"/>
    <mergeCell ref="J109:AF109"/>
    <mergeCell ref="AN110:AP110"/>
    <mergeCell ref="AG110:AM110"/>
    <mergeCell ref="D110:H110"/>
    <mergeCell ref="J110:AF110"/>
    <mergeCell ref="AN111:AP111"/>
    <mergeCell ref="AG111:AM111"/>
    <mergeCell ref="D111:H111"/>
    <mergeCell ref="J111:AF111"/>
    <mergeCell ref="AN112:AP112"/>
    <mergeCell ref="AG112:AM112"/>
    <mergeCell ref="D112:H112"/>
    <mergeCell ref="J112:AF112"/>
    <mergeCell ref="AN113:AP113"/>
    <mergeCell ref="AG113:AM113"/>
    <mergeCell ref="D113:H113"/>
    <mergeCell ref="J113:AF113"/>
    <mergeCell ref="AG119:AM119"/>
    <mergeCell ref="D119:H119"/>
    <mergeCell ref="J119:AF119"/>
    <mergeCell ref="AN114:AP114"/>
    <mergeCell ref="AG114:AM114"/>
    <mergeCell ref="D114:H114"/>
    <mergeCell ref="J114:AF114"/>
    <mergeCell ref="AN115:AP115"/>
    <mergeCell ref="AG115:AM115"/>
    <mergeCell ref="D115:H115"/>
    <mergeCell ref="J115:AF115"/>
    <mergeCell ref="AN116:AP116"/>
    <mergeCell ref="AG116:AM116"/>
    <mergeCell ref="D116:H116"/>
    <mergeCell ref="J116:AF116"/>
    <mergeCell ref="AG123:AM123"/>
    <mergeCell ref="AN123:AP123"/>
    <mergeCell ref="AG125:AM125"/>
    <mergeCell ref="AN125:AP125"/>
    <mergeCell ref="AR2:BE2"/>
    <mergeCell ref="AN120:AP120"/>
    <mergeCell ref="AG120:AM120"/>
    <mergeCell ref="D120:H120"/>
    <mergeCell ref="J120:AF120"/>
    <mergeCell ref="AN121:AP121"/>
    <mergeCell ref="AG121:AM121"/>
    <mergeCell ref="D121:H121"/>
    <mergeCell ref="J121:AF121"/>
    <mergeCell ref="AG87:AM87"/>
    <mergeCell ref="AN87:AP87"/>
    <mergeCell ref="AN117:AP117"/>
    <mergeCell ref="AG117:AM117"/>
    <mergeCell ref="D117:H117"/>
    <mergeCell ref="J117:AF117"/>
    <mergeCell ref="AN118:AP118"/>
    <mergeCell ref="AG118:AM118"/>
    <mergeCell ref="D118:H118"/>
    <mergeCell ref="J118:AF118"/>
    <mergeCell ref="AN119:AP119"/>
  </mergeCells>
  <hyperlinks>
    <hyperlink ref="K1:S1" location="C2" tooltip="Souhrnný list stavby" display="1) Souhrnný list stavby"/>
    <hyperlink ref="W1:AF1" location="C87" tooltip="Rekapitulace objektů" display="2) Rekapitulace objektů"/>
    <hyperlink ref="A88" location="'01 - VEDLEJŠÍ A OSTATNÍ N...'!C2" tooltip="01 - VEDLEJŠÍ A OSTATNÍ N..." display="/"/>
    <hyperlink ref="A89" location="'02__1 - SO 01 - PŘÍPRAVA ...'!C2" tooltip="02__1 - SO 01 - PŘÍPRAVA ..." display="/"/>
    <hyperlink ref="A90" location="'02__2 - SO 01 - PŘÍPRAVA ...'!C2" tooltip="02__2 - SO 01 - PŘÍPRAVA ..." display="/"/>
    <hyperlink ref="A91" location="'02_3 - SO 01 - PŘÍPRAVA S...'!C2" tooltip="02_3 - SO 01 - PŘÍPRAVA S..." display="/"/>
    <hyperlink ref="A92" location="'02__4 - SO 01 - PŘÍPRAVA ...'!C2" tooltip="02__4 - SO 01 - PŘÍPRAVA ..." display="/"/>
    <hyperlink ref="A93" location="'03 - SO 02 - DEMOLICE A HTÚ'!C2" tooltip="03 - SO 02 - DEMOLICE A HTÚ" display="/"/>
    <hyperlink ref="A94" location="'04 - SO 03 - KOMUNIKACE A...'!C2" tooltip="04 - SO 03 - KOMUNIKACE A..." display="/"/>
    <hyperlink ref="A95" location="'05_1 - SO 04 - NOVÁ BUDOV...'!C2" tooltip="05_1 - SO 04 - NOVÁ BUDOV..." display="/"/>
    <hyperlink ref="A96" location="'05__2 - SO 04 - NOVÁ BUDO...'!C2" tooltip="05__2 - SO 04 - NOVÁ BUDO..." display="/"/>
    <hyperlink ref="A97" location="'05__3 - SO 04 - NOVÁ BUDO...'!C2" tooltip="05__3 - SO 04 - NOVÁ BUDO..." display="/"/>
    <hyperlink ref="A98" location="'05__4 - SO 04 - NOVÁ BUDO...'!C2" tooltip="05__4 - SO 04 - NOVÁ BUDO..." display="/"/>
    <hyperlink ref="A99" location="'05__5 - SO 04 - NOVÁ BUDO...'!C2" tooltip="05__5 - SO 04 - NOVÁ BUDO..." display="/"/>
    <hyperlink ref="A100" location="'05__6 - SO 04 - NOVÁ BUDO...'!C2" tooltip="05__6 - SO 04 - NOVÁ BUDO..." display="/"/>
    <hyperlink ref="A101" location="'05_7 - SO 04 - NOVÁ BUDOV...'!C2" tooltip="05_7 - SO 04 - NOVÁ BUDOV..." display="/"/>
    <hyperlink ref="A102" location="'05_8 - SO 04 - NOVÁ BUDOV...'!C2" tooltip="05_8 - SO 04 - NOVÁ BUDOV..." display="/"/>
    <hyperlink ref="A103" location="'05_9 - SO 04 - NOVÁ BUDOV...'!C2" tooltip="05_9 - SO 04 - NOVÁ BUDOV..." display="/"/>
    <hyperlink ref="A104" location="'05_10 - SO 04 - NOVÁ BUDO...'!C2" tooltip="05_10 - SO 04 - NOVÁ BUDO..." display="/"/>
    <hyperlink ref="A105" location="'05_11 - SO 04 - NOVÁ BUDO...'!C2" tooltip="05_11 - SO 04 - NOVÁ BUDO..." display="/"/>
    <hyperlink ref="A106" location="'05_12 - SO 04 - NOVÁ BUDO...'!C2" tooltip="05_12 - SO 04 - NOVÁ BUDO..." display="/"/>
    <hyperlink ref="A107" location="'05_13 - SO 04 - NOVÁ BUDO...'!C2" tooltip="05_13 - SO 04 - NOVÁ BUDO..." display="/"/>
    <hyperlink ref="A108" location="'05_14 - SO 04 - NOVÁ BUDO...'!C2" tooltip="05_14 - SO 04 - NOVÁ BUDO..." display="/"/>
    <hyperlink ref="A109" location="'05_15 - SO 04 - NOVÁ BUDO...'!C2" tooltip="05_15 - SO 04 - NOVÁ BUDO..." display="/"/>
    <hyperlink ref="A110" location="'05_16 - SO 04 - NOVÁ BUDO...'!C2" tooltip="05_16 - SO 04 - NOVÁ BUDO..." display="/"/>
    <hyperlink ref="A111" location="'05_17 - SO 04 - NOVÁ BUDO...'!C2" tooltip="05_17 - SO 04 - NOVÁ BUDO..." display="/"/>
    <hyperlink ref="A112" location="'06 - SO 05 - ČTÚ A SADOVN...'!C2" tooltip="06 - SO 05 - ČTÚ A SADOVN..." display="/"/>
    <hyperlink ref="A113" location="'07 - SO 06 - VENKOVNÍ OBJ...'!C2" tooltip="07 - SO 06 - VENKOVNÍ OBJ..." display="/"/>
    <hyperlink ref="A114" location="'08 - IO 01 - AREÁLOVÉ ROZ...'!C2" tooltip="08 - IO 01 - AREÁLOVÉ ROZ..." display="/"/>
    <hyperlink ref="A115" location="'09__1 - IO 02 - AREÁLOVÉ ...'!C2" tooltip="09__1 - IO 02 - AREÁLOVÉ ..." display="/"/>
    <hyperlink ref="A116" location="'09__2 - IO 02 - AREÁLOVÉ ...'!C2" tooltip="09__2 - IO 02 - AREÁLOVÉ ..." display="/"/>
    <hyperlink ref="A117" location="'09__3 - IO 02 - AREÁLOVÉ ...'!C2" tooltip="09__3 - IO 02 - AREÁLOVÉ ..." display="/"/>
    <hyperlink ref="A118" location="'10__1 - IO 03 - AREÁLOVÉ ...'!C2" tooltip="10__1 - IO 03 - AREÁLOVÉ ..." display="/"/>
    <hyperlink ref="A119" location="'10__2 - IO 03 - AREÁLOVÉ ...'!C2" tooltip="10__2 - IO 03 - AREÁLOVÉ ..." display="/"/>
    <hyperlink ref="A120" location="'11_ - IO 04 - LAPAČ TUKŮ'!C2" tooltip="11_ - IO 04 - LAPAČ TUKŮ" display="/"/>
    <hyperlink ref="A121" location="'12 - PROVOZNÍ SOUBORY'!C2" tooltip="12 - PROVOZNÍ SOUBORY" display="/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30"/>
  <sheetViews>
    <sheetView showGridLines="0" workbookViewId="0">
      <pane ySplit="1" topLeftCell="A4" activePane="bottomLeft" state="frozen"/>
      <selection pane="bottomLeft" activeCell="E24" sqref="E24:L2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109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3757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7337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N95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ROUND((SUM(BE95:BE96)+SUM(BE114:BE329)), 2)</f>
        <v>0</v>
      </c>
      <c r="I32" s="200"/>
      <c r="J32" s="200"/>
      <c r="K32" s="32"/>
      <c r="L32" s="32"/>
      <c r="M32" s="260">
        <f>ROUND(ROUND((SUM(BE95:BE96)+SUM(BE114:BE329)),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ROUND((SUM(BF95:BF96)+SUM(BF114:BF329)), 2)</f>
        <v>0</v>
      </c>
      <c r="I33" s="200"/>
      <c r="J33" s="200"/>
      <c r="K33" s="32"/>
      <c r="L33" s="32"/>
      <c r="M33" s="260">
        <f>ROUND(ROUND((SUM(BF95:BF96)+SUM(BF114:BF329)),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ROUND((SUM(BG95:BG96)+SUM(BG114:BG329)),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ROUND((SUM(BH95:BH96)+SUM(BH114:BH329)),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ROUND((SUM(BI95:BI96)+SUM(BI114:BI329)),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05__2 - SO 04 - NOVÁ BUDOVA - ZTI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N114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517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N115</f>
        <v>0</v>
      </c>
      <c r="O89" s="249"/>
      <c r="P89" s="249"/>
      <c r="Q89" s="249"/>
      <c r="R89" s="111"/>
    </row>
    <row r="90" spans="2:47" s="6" customFormat="1" ht="24.95" customHeight="1" x14ac:dyDescent="0.3">
      <c r="B90" s="108"/>
      <c r="C90" s="109"/>
      <c r="D90" s="110" t="s">
        <v>240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39">
        <f>N166</f>
        <v>0</v>
      </c>
      <c r="O90" s="249"/>
      <c r="P90" s="249"/>
      <c r="Q90" s="249"/>
      <c r="R90" s="111"/>
    </row>
    <row r="91" spans="2:47" s="6" customFormat="1" ht="24.95" customHeight="1" x14ac:dyDescent="0.3">
      <c r="B91" s="108"/>
      <c r="C91" s="109"/>
      <c r="D91" s="110" t="s">
        <v>242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39">
        <f>N269</f>
        <v>0</v>
      </c>
      <c r="O91" s="249"/>
      <c r="P91" s="249"/>
      <c r="Q91" s="249"/>
      <c r="R91" s="111"/>
    </row>
    <row r="92" spans="2:47" s="6" customFormat="1" ht="24.95" customHeight="1" x14ac:dyDescent="0.3">
      <c r="B92" s="108"/>
      <c r="C92" s="109"/>
      <c r="D92" s="110" t="s">
        <v>3758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39">
        <f>N312</f>
        <v>0</v>
      </c>
      <c r="O92" s="249"/>
      <c r="P92" s="249"/>
      <c r="Q92" s="249"/>
      <c r="R92" s="111"/>
    </row>
    <row r="93" spans="2:47" s="6" customFormat="1" ht="24.95" customHeight="1" x14ac:dyDescent="0.3">
      <c r="B93" s="108"/>
      <c r="C93" s="109"/>
      <c r="D93" s="110" t="s">
        <v>243</v>
      </c>
      <c r="E93" s="109"/>
      <c r="F93" s="109"/>
      <c r="G93" s="109"/>
      <c r="H93" s="109"/>
      <c r="I93" s="109"/>
      <c r="J93" s="109"/>
      <c r="K93" s="109"/>
      <c r="L93" s="109"/>
      <c r="M93" s="109"/>
      <c r="N93" s="239">
        <f>N320</f>
        <v>0</v>
      </c>
      <c r="O93" s="249"/>
      <c r="P93" s="249"/>
      <c r="Q93" s="249"/>
      <c r="R93" s="111"/>
    </row>
    <row r="94" spans="2:47" s="1" customFormat="1" ht="21.75" customHeight="1" x14ac:dyDescent="0.3"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3"/>
    </row>
    <row r="95" spans="2:47" s="1" customFormat="1" ht="29.25" customHeight="1" x14ac:dyDescent="0.3">
      <c r="B95" s="31"/>
      <c r="C95" s="107" t="s">
        <v>205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257">
        <v>0</v>
      </c>
      <c r="O95" s="200"/>
      <c r="P95" s="200"/>
      <c r="Q95" s="200"/>
      <c r="R95" s="33"/>
      <c r="T95" s="116"/>
      <c r="U95" s="117" t="s">
        <v>42</v>
      </c>
    </row>
    <row r="96" spans="2:47" s="1" customFormat="1" ht="18" customHeight="1" x14ac:dyDescent="0.3"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3"/>
    </row>
    <row r="97" spans="2:18" s="1" customFormat="1" ht="29.25" customHeight="1" x14ac:dyDescent="0.3">
      <c r="B97" s="31"/>
      <c r="C97" s="99" t="s">
        <v>188</v>
      </c>
      <c r="D97" s="100"/>
      <c r="E97" s="100"/>
      <c r="F97" s="100"/>
      <c r="G97" s="100"/>
      <c r="H97" s="100"/>
      <c r="I97" s="100"/>
      <c r="J97" s="100"/>
      <c r="K97" s="100"/>
      <c r="L97" s="201">
        <f>ROUND(SUM(N88+N95),2)</f>
        <v>0</v>
      </c>
      <c r="M97" s="246"/>
      <c r="N97" s="246"/>
      <c r="O97" s="246"/>
      <c r="P97" s="246"/>
      <c r="Q97" s="246"/>
      <c r="R97" s="33"/>
    </row>
    <row r="98" spans="2:18" s="1" customFormat="1" ht="6.95" customHeight="1" x14ac:dyDescent="0.3">
      <c r="B98" s="55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7"/>
    </row>
    <row r="102" spans="2:18" s="1" customFormat="1" ht="6.95" customHeight="1" x14ac:dyDescent="0.3"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60"/>
    </row>
    <row r="103" spans="2:18" s="1" customFormat="1" ht="36.950000000000003" customHeight="1" x14ac:dyDescent="0.3">
      <c r="B103" s="31"/>
      <c r="C103" s="212" t="s">
        <v>206</v>
      </c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33"/>
    </row>
    <row r="104" spans="2:18" s="1" customFormat="1" ht="6.95" customHeight="1" x14ac:dyDescent="0.3"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3"/>
    </row>
    <row r="105" spans="2:18" s="1" customFormat="1" ht="30" customHeight="1" x14ac:dyDescent="0.3">
      <c r="B105" s="31"/>
      <c r="C105" s="28" t="s">
        <v>16</v>
      </c>
      <c r="D105" s="32"/>
      <c r="E105" s="32"/>
      <c r="F105" s="247" t="str">
        <f>F6</f>
        <v>DOPLNĚNÍ - ROZŠÍŘENÍ KAPACIT ZŠ A MŠ TŘEBOTOV</v>
      </c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32"/>
      <c r="R105" s="33"/>
    </row>
    <row r="106" spans="2:18" s="1" customFormat="1" ht="36.950000000000003" customHeight="1" x14ac:dyDescent="0.3">
      <c r="B106" s="31"/>
      <c r="C106" s="65" t="s">
        <v>192</v>
      </c>
      <c r="D106" s="32"/>
      <c r="E106" s="32"/>
      <c r="F106" s="213" t="str">
        <f>F7</f>
        <v>05__2 - SO 04 - NOVÁ BUDOVA - ZTI</v>
      </c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32"/>
      <c r="R106" s="33"/>
    </row>
    <row r="107" spans="2:18" s="1" customFormat="1" ht="6.95" customHeight="1" x14ac:dyDescent="0.3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18" s="1" customFormat="1" ht="18" customHeight="1" x14ac:dyDescent="0.3">
      <c r="B108" s="31"/>
      <c r="C108" s="28" t="s">
        <v>22</v>
      </c>
      <c r="D108" s="32"/>
      <c r="E108" s="32"/>
      <c r="F108" s="26" t="str">
        <f>F9</f>
        <v>Třebotov, Hlavní 190, 252 26 areál školy</v>
      </c>
      <c r="G108" s="32"/>
      <c r="H108" s="32"/>
      <c r="I108" s="32"/>
      <c r="J108" s="32"/>
      <c r="K108" s="28" t="s">
        <v>24</v>
      </c>
      <c r="L108" s="32"/>
      <c r="M108" s="248" t="str">
        <f>IF(O9="","",O9)</f>
        <v>31. 10. 2016</v>
      </c>
      <c r="N108" s="200"/>
      <c r="O108" s="200"/>
      <c r="P108" s="200"/>
      <c r="Q108" s="32"/>
      <c r="R108" s="33"/>
    </row>
    <row r="109" spans="2:18" s="1" customFormat="1" ht="6.95" customHeight="1" x14ac:dyDescent="0.3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18" s="1" customFormat="1" ht="15" x14ac:dyDescent="0.3">
      <c r="B110" s="31"/>
      <c r="C110" s="28" t="s">
        <v>26</v>
      </c>
      <c r="D110" s="32"/>
      <c r="E110" s="32"/>
      <c r="F110" s="26" t="str">
        <f>E12</f>
        <v>Obec Třebotov</v>
      </c>
      <c r="G110" s="32"/>
      <c r="H110" s="32"/>
      <c r="I110" s="32"/>
      <c r="J110" s="32"/>
      <c r="K110" s="28" t="s">
        <v>33</v>
      </c>
      <c r="L110" s="32"/>
      <c r="M110" s="226" t="str">
        <f>E18</f>
        <v>Ing.arch. Jan Linhart</v>
      </c>
      <c r="N110" s="200"/>
      <c r="O110" s="200"/>
      <c r="P110" s="200"/>
      <c r="Q110" s="200"/>
      <c r="R110" s="33"/>
    </row>
    <row r="111" spans="2:18" s="1" customFormat="1" ht="14.45" customHeight="1" x14ac:dyDescent="0.3">
      <c r="B111" s="31"/>
      <c r="C111" s="28" t="s">
        <v>31</v>
      </c>
      <c r="D111" s="32"/>
      <c r="E111" s="32"/>
      <c r="F111" s="26" t="str">
        <f>IF(E15="","",E15)</f>
        <v xml:space="preserve"> </v>
      </c>
      <c r="G111" s="32"/>
      <c r="H111" s="32"/>
      <c r="I111" s="32"/>
      <c r="J111" s="32"/>
      <c r="K111" s="28" t="s">
        <v>36</v>
      </c>
      <c r="L111" s="32"/>
      <c r="M111" s="226" t="str">
        <f>E21</f>
        <v>Ladislav Štefek</v>
      </c>
      <c r="N111" s="200"/>
      <c r="O111" s="200"/>
      <c r="P111" s="200"/>
      <c r="Q111" s="200"/>
      <c r="R111" s="33"/>
    </row>
    <row r="112" spans="2:18" s="1" customFormat="1" ht="10.35" customHeight="1" x14ac:dyDescent="0.3"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3"/>
    </row>
    <row r="113" spans="2:65" s="8" customFormat="1" ht="29.25" customHeight="1" x14ac:dyDescent="0.3">
      <c r="B113" s="118"/>
      <c r="C113" s="119" t="s">
        <v>207</v>
      </c>
      <c r="D113" s="120" t="s">
        <v>208</v>
      </c>
      <c r="E113" s="120" t="s">
        <v>60</v>
      </c>
      <c r="F113" s="242" t="s">
        <v>209</v>
      </c>
      <c r="G113" s="243"/>
      <c r="H113" s="243"/>
      <c r="I113" s="243"/>
      <c r="J113" s="120" t="s">
        <v>210</v>
      </c>
      <c r="K113" s="120" t="s">
        <v>211</v>
      </c>
      <c r="L113" s="244" t="s">
        <v>212</v>
      </c>
      <c r="M113" s="243"/>
      <c r="N113" s="242" t="s">
        <v>198</v>
      </c>
      <c r="O113" s="243"/>
      <c r="P113" s="243"/>
      <c r="Q113" s="245"/>
      <c r="R113" s="121"/>
      <c r="T113" s="73" t="s">
        <v>213</v>
      </c>
      <c r="U113" s="74" t="s">
        <v>42</v>
      </c>
      <c r="V113" s="74" t="s">
        <v>214</v>
      </c>
      <c r="W113" s="74" t="s">
        <v>215</v>
      </c>
      <c r="X113" s="74" t="s">
        <v>216</v>
      </c>
      <c r="Y113" s="74" t="s">
        <v>217</v>
      </c>
      <c r="Z113" s="74" t="s">
        <v>218</v>
      </c>
      <c r="AA113" s="75" t="s">
        <v>219</v>
      </c>
    </row>
    <row r="114" spans="2:65" s="1" customFormat="1" ht="29.25" customHeight="1" x14ac:dyDescent="0.35">
      <c r="B114" s="31"/>
      <c r="C114" s="77" t="s">
        <v>194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236">
        <f>BK114</f>
        <v>0</v>
      </c>
      <c r="O114" s="237"/>
      <c r="P114" s="237"/>
      <c r="Q114" s="237"/>
      <c r="R114" s="33"/>
      <c r="T114" s="76"/>
      <c r="U114" s="47"/>
      <c r="V114" s="47"/>
      <c r="W114" s="122">
        <f>W115+W166+W269+W312+W320</f>
        <v>0</v>
      </c>
      <c r="X114" s="47"/>
      <c r="Y114" s="122">
        <f>Y115+Y166+Y269+Y312+Y320</f>
        <v>5.4153799999999999</v>
      </c>
      <c r="Z114" s="47"/>
      <c r="AA114" s="123">
        <f>AA115+AA166+AA269+AA312+AA320</f>
        <v>0</v>
      </c>
      <c r="AT114" s="17" t="s">
        <v>77</v>
      </c>
      <c r="AU114" s="17" t="s">
        <v>200</v>
      </c>
      <c r="BK114" s="124">
        <f>BK115+BK166+BK269+BK312+BK320</f>
        <v>0</v>
      </c>
    </row>
    <row r="115" spans="2:65" s="9" customFormat="1" ht="37.35" customHeight="1" x14ac:dyDescent="0.35">
      <c r="B115" s="125"/>
      <c r="C115" s="126"/>
      <c r="D115" s="127" t="s">
        <v>517</v>
      </c>
      <c r="E115" s="127"/>
      <c r="F115" s="127"/>
      <c r="G115" s="127"/>
      <c r="H115" s="127"/>
      <c r="I115" s="127"/>
      <c r="J115" s="127"/>
      <c r="K115" s="127"/>
      <c r="L115" s="127"/>
      <c r="M115" s="127"/>
      <c r="N115" s="262">
        <f>BK115</f>
        <v>0</v>
      </c>
      <c r="O115" s="263"/>
      <c r="P115" s="263"/>
      <c r="Q115" s="263"/>
      <c r="R115" s="128"/>
      <c r="T115" s="129"/>
      <c r="U115" s="126"/>
      <c r="V115" s="126"/>
      <c r="W115" s="130">
        <f>SUM(W116:W165)</f>
        <v>0</v>
      </c>
      <c r="X115" s="126"/>
      <c r="Y115" s="130">
        <f>SUM(Y116:Y165)</f>
        <v>1.4358200000000001</v>
      </c>
      <c r="Z115" s="126"/>
      <c r="AA115" s="131">
        <f>SUM(AA116:AA165)</f>
        <v>0</v>
      </c>
      <c r="AR115" s="132" t="s">
        <v>190</v>
      </c>
      <c r="AT115" s="133" t="s">
        <v>77</v>
      </c>
      <c r="AU115" s="133" t="s">
        <v>78</v>
      </c>
      <c r="AY115" s="132" t="s">
        <v>221</v>
      </c>
      <c r="BK115" s="134">
        <f>SUM(BK116:BK165)</f>
        <v>0</v>
      </c>
    </row>
    <row r="116" spans="2:65" s="1" customFormat="1" ht="28.9" customHeight="1" x14ac:dyDescent="0.3">
      <c r="B116" s="136"/>
      <c r="C116" s="137" t="s">
        <v>15</v>
      </c>
      <c r="D116" s="137" t="s">
        <v>222</v>
      </c>
      <c r="E116" s="138" t="s">
        <v>3759</v>
      </c>
      <c r="F116" s="250" t="s">
        <v>3760</v>
      </c>
      <c r="G116" s="251"/>
      <c r="H116" s="251"/>
      <c r="I116" s="251"/>
      <c r="J116" s="139" t="s">
        <v>246</v>
      </c>
      <c r="K116" s="140">
        <v>50</v>
      </c>
      <c r="L116" s="252"/>
      <c r="M116" s="251"/>
      <c r="N116" s="252">
        <f>ROUND(L116*K116,2)</f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</v>
      </c>
      <c r="W116" s="143">
        <f>V116*K116</f>
        <v>0</v>
      </c>
      <c r="X116" s="143">
        <v>3.8000000000000002E-4</v>
      </c>
      <c r="Y116" s="143">
        <f>X116*K116</f>
        <v>1.9E-2</v>
      </c>
      <c r="Z116" s="143">
        <v>0</v>
      </c>
      <c r="AA116" s="144">
        <f>Z116*K116</f>
        <v>0</v>
      </c>
      <c r="AR116" s="17" t="s">
        <v>247</v>
      </c>
      <c r="AT116" s="17" t="s">
        <v>222</v>
      </c>
      <c r="AU116" s="17" t="s">
        <v>15</v>
      </c>
      <c r="AY116" s="17" t="s">
        <v>221</v>
      </c>
      <c r="BE116" s="145">
        <f>IF(U116="základní",N116,0)</f>
        <v>0</v>
      </c>
      <c r="BF116" s="145">
        <f>IF(U116="snížená",N116,0)</f>
        <v>0</v>
      </c>
      <c r="BG116" s="145">
        <f>IF(U116="zákl. přenesená",N116,0)</f>
        <v>0</v>
      </c>
      <c r="BH116" s="145">
        <f>IF(U116="sníž. přenesená",N116,0)</f>
        <v>0</v>
      </c>
      <c r="BI116" s="145">
        <f>IF(U116="nulová",N116,0)</f>
        <v>0</v>
      </c>
      <c r="BJ116" s="17" t="s">
        <v>15</v>
      </c>
      <c r="BK116" s="145">
        <f>ROUND(L116*K116,2)</f>
        <v>0</v>
      </c>
      <c r="BL116" s="17" t="s">
        <v>247</v>
      </c>
      <c r="BM116" s="17" t="s">
        <v>3761</v>
      </c>
    </row>
    <row r="117" spans="2:65" s="1" customFormat="1" ht="63" customHeight="1" x14ac:dyDescent="0.3">
      <c r="B117" s="31"/>
      <c r="C117" s="32"/>
      <c r="D117" s="32"/>
      <c r="E117" s="32"/>
      <c r="F117" s="266" t="s">
        <v>570</v>
      </c>
      <c r="G117" s="200"/>
      <c r="H117" s="200"/>
      <c r="I117" s="200"/>
      <c r="J117" s="32"/>
      <c r="K117" s="32"/>
      <c r="L117" s="32"/>
      <c r="M117" s="32"/>
      <c r="N117" s="32"/>
      <c r="O117" s="32"/>
      <c r="P117" s="32"/>
      <c r="Q117" s="32"/>
      <c r="R117" s="33"/>
      <c r="T117" s="70"/>
      <c r="U117" s="32"/>
      <c r="V117" s="32"/>
      <c r="W117" s="32"/>
      <c r="X117" s="32"/>
      <c r="Y117" s="32"/>
      <c r="Z117" s="32"/>
      <c r="AA117" s="71"/>
      <c r="AT117" s="17" t="s">
        <v>250</v>
      </c>
      <c r="AU117" s="17" t="s">
        <v>15</v>
      </c>
    </row>
    <row r="118" spans="2:65" s="1" customFormat="1" ht="28.9" customHeight="1" x14ac:dyDescent="0.3">
      <c r="B118" s="136"/>
      <c r="C118" s="137" t="s">
        <v>190</v>
      </c>
      <c r="D118" s="137" t="s">
        <v>222</v>
      </c>
      <c r="E118" s="138" t="s">
        <v>3762</v>
      </c>
      <c r="F118" s="250" t="s">
        <v>3763</v>
      </c>
      <c r="G118" s="251"/>
      <c r="H118" s="251"/>
      <c r="I118" s="251"/>
      <c r="J118" s="139" t="s">
        <v>246</v>
      </c>
      <c r="K118" s="140">
        <v>70</v>
      </c>
      <c r="L118" s="252"/>
      <c r="M118" s="251"/>
      <c r="N118" s="252">
        <f>ROUND(L118*K118,2)</f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>V118*K118</f>
        <v>0</v>
      </c>
      <c r="X118" s="143">
        <v>4.6999999999999999E-4</v>
      </c>
      <c r="Y118" s="143">
        <f>X118*K118</f>
        <v>3.2899999999999999E-2</v>
      </c>
      <c r="Z118" s="143">
        <v>0</v>
      </c>
      <c r="AA118" s="144">
        <f>Z118*K118</f>
        <v>0</v>
      </c>
      <c r="AR118" s="17" t="s">
        <v>247</v>
      </c>
      <c r="AT118" s="17" t="s">
        <v>222</v>
      </c>
      <c r="AU118" s="17" t="s">
        <v>15</v>
      </c>
      <c r="AY118" s="17" t="s">
        <v>221</v>
      </c>
      <c r="BE118" s="145">
        <f>IF(U118="základní",N118,0)</f>
        <v>0</v>
      </c>
      <c r="BF118" s="145">
        <f>IF(U118="snížená",N118,0)</f>
        <v>0</v>
      </c>
      <c r="BG118" s="145">
        <f>IF(U118="zákl. přenesená",N118,0)</f>
        <v>0</v>
      </c>
      <c r="BH118" s="145">
        <f>IF(U118="sníž. přenesená",N118,0)</f>
        <v>0</v>
      </c>
      <c r="BI118" s="145">
        <f>IF(U118="nulová",N118,0)</f>
        <v>0</v>
      </c>
      <c r="BJ118" s="17" t="s">
        <v>15</v>
      </c>
      <c r="BK118" s="145">
        <f>ROUND(L118*K118,2)</f>
        <v>0</v>
      </c>
      <c r="BL118" s="17" t="s">
        <v>247</v>
      </c>
      <c r="BM118" s="17" t="s">
        <v>3764</v>
      </c>
    </row>
    <row r="119" spans="2:65" s="1" customFormat="1" ht="63" customHeight="1" x14ac:dyDescent="0.3">
      <c r="B119" s="31"/>
      <c r="C119" s="32"/>
      <c r="D119" s="32"/>
      <c r="E119" s="32"/>
      <c r="F119" s="266" t="s">
        <v>570</v>
      </c>
      <c r="G119" s="200"/>
      <c r="H119" s="200"/>
      <c r="I119" s="200"/>
      <c r="J119" s="32"/>
      <c r="K119" s="32"/>
      <c r="L119" s="32"/>
      <c r="M119" s="32"/>
      <c r="N119" s="32"/>
      <c r="O119" s="32"/>
      <c r="P119" s="32"/>
      <c r="Q119" s="32"/>
      <c r="R119" s="33"/>
      <c r="T119" s="70"/>
      <c r="U119" s="32"/>
      <c r="V119" s="32"/>
      <c r="W119" s="32"/>
      <c r="X119" s="32"/>
      <c r="Y119" s="32"/>
      <c r="Z119" s="32"/>
      <c r="AA119" s="71"/>
      <c r="AT119" s="17" t="s">
        <v>250</v>
      </c>
      <c r="AU119" s="17" t="s">
        <v>15</v>
      </c>
    </row>
    <row r="120" spans="2:65" s="1" customFormat="1" ht="28.9" customHeight="1" x14ac:dyDescent="0.3">
      <c r="B120" s="136"/>
      <c r="C120" s="137" t="s">
        <v>254</v>
      </c>
      <c r="D120" s="137" t="s">
        <v>222</v>
      </c>
      <c r="E120" s="138" t="s">
        <v>3765</v>
      </c>
      <c r="F120" s="250" t="s">
        <v>3766</v>
      </c>
      <c r="G120" s="251"/>
      <c r="H120" s="251"/>
      <c r="I120" s="251"/>
      <c r="J120" s="139" t="s">
        <v>246</v>
      </c>
      <c r="K120" s="140">
        <v>6</v>
      </c>
      <c r="L120" s="252"/>
      <c r="M120" s="251"/>
      <c r="N120" s="252">
        <f>ROUND(L120*K120,2)</f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>V120*K120</f>
        <v>0</v>
      </c>
      <c r="X120" s="143">
        <v>6.9999999999999999E-4</v>
      </c>
      <c r="Y120" s="143">
        <f>X120*K120</f>
        <v>4.1999999999999997E-3</v>
      </c>
      <c r="Z120" s="143">
        <v>0</v>
      </c>
      <c r="AA120" s="144">
        <f>Z120*K120</f>
        <v>0</v>
      </c>
      <c r="AR120" s="17" t="s">
        <v>247</v>
      </c>
      <c r="AT120" s="17" t="s">
        <v>222</v>
      </c>
      <c r="AU120" s="17" t="s">
        <v>15</v>
      </c>
      <c r="AY120" s="17" t="s">
        <v>221</v>
      </c>
      <c r="BE120" s="145">
        <f>IF(U120="základní",N120,0)</f>
        <v>0</v>
      </c>
      <c r="BF120" s="145">
        <f>IF(U120="snížená",N120,0)</f>
        <v>0</v>
      </c>
      <c r="BG120" s="145">
        <f>IF(U120="zákl. přenesená",N120,0)</f>
        <v>0</v>
      </c>
      <c r="BH120" s="145">
        <f>IF(U120="sníž. přenesená",N120,0)</f>
        <v>0</v>
      </c>
      <c r="BI120" s="145">
        <f>IF(U120="nulová",N120,0)</f>
        <v>0</v>
      </c>
      <c r="BJ120" s="17" t="s">
        <v>15</v>
      </c>
      <c r="BK120" s="145">
        <f>ROUND(L120*K120,2)</f>
        <v>0</v>
      </c>
      <c r="BL120" s="17" t="s">
        <v>247</v>
      </c>
      <c r="BM120" s="17" t="s">
        <v>3767</v>
      </c>
    </row>
    <row r="121" spans="2:65" s="1" customFormat="1" ht="63" customHeight="1" x14ac:dyDescent="0.3">
      <c r="B121" s="31"/>
      <c r="C121" s="32"/>
      <c r="D121" s="32"/>
      <c r="E121" s="32"/>
      <c r="F121" s="266" t="s">
        <v>570</v>
      </c>
      <c r="G121" s="200"/>
      <c r="H121" s="200"/>
      <c r="I121" s="200"/>
      <c r="J121" s="32"/>
      <c r="K121" s="32"/>
      <c r="L121" s="32"/>
      <c r="M121" s="32"/>
      <c r="N121" s="32"/>
      <c r="O121" s="32"/>
      <c r="P121" s="32"/>
      <c r="Q121" s="32"/>
      <c r="R121" s="33"/>
      <c r="T121" s="70"/>
      <c r="U121" s="32"/>
      <c r="V121" s="32"/>
      <c r="W121" s="32"/>
      <c r="X121" s="32"/>
      <c r="Y121" s="32"/>
      <c r="Z121" s="32"/>
      <c r="AA121" s="71"/>
      <c r="AT121" s="17" t="s">
        <v>250</v>
      </c>
      <c r="AU121" s="17" t="s">
        <v>15</v>
      </c>
    </row>
    <row r="122" spans="2:65" s="1" customFormat="1" ht="40.15" customHeight="1" x14ac:dyDescent="0.3">
      <c r="B122" s="136"/>
      <c r="C122" s="137" t="s">
        <v>231</v>
      </c>
      <c r="D122" s="137" t="s">
        <v>222</v>
      </c>
      <c r="E122" s="138" t="s">
        <v>3768</v>
      </c>
      <c r="F122" s="250" t="s">
        <v>3769</v>
      </c>
      <c r="G122" s="251"/>
      <c r="H122" s="251"/>
      <c r="I122" s="251"/>
      <c r="J122" s="139" t="s">
        <v>246</v>
      </c>
      <c r="K122" s="140">
        <v>28</v>
      </c>
      <c r="L122" s="252"/>
      <c r="M122" s="251"/>
      <c r="N122" s="252">
        <f>ROUND(L122*K122,2)</f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>V122*K122</f>
        <v>0</v>
      </c>
      <c r="X122" s="143">
        <v>1.5200000000000001E-3</v>
      </c>
      <c r="Y122" s="143">
        <f>X122*K122</f>
        <v>4.2560000000000001E-2</v>
      </c>
      <c r="Z122" s="143">
        <v>0</v>
      </c>
      <c r="AA122" s="144">
        <f>Z122*K122</f>
        <v>0</v>
      </c>
      <c r="AR122" s="17" t="s">
        <v>247</v>
      </c>
      <c r="AT122" s="17" t="s">
        <v>222</v>
      </c>
      <c r="AU122" s="17" t="s">
        <v>15</v>
      </c>
      <c r="AY122" s="17" t="s">
        <v>221</v>
      </c>
      <c r="BE122" s="145">
        <f>IF(U122="základní",N122,0)</f>
        <v>0</v>
      </c>
      <c r="BF122" s="145">
        <f>IF(U122="snížená",N122,0)</f>
        <v>0</v>
      </c>
      <c r="BG122" s="145">
        <f>IF(U122="zákl. přenesená",N122,0)</f>
        <v>0</v>
      </c>
      <c r="BH122" s="145">
        <f>IF(U122="sníž. přenesená",N122,0)</f>
        <v>0</v>
      </c>
      <c r="BI122" s="145">
        <f>IF(U122="nulová",N122,0)</f>
        <v>0</v>
      </c>
      <c r="BJ122" s="17" t="s">
        <v>15</v>
      </c>
      <c r="BK122" s="145">
        <f>ROUND(L122*K122,2)</f>
        <v>0</v>
      </c>
      <c r="BL122" s="17" t="s">
        <v>247</v>
      </c>
      <c r="BM122" s="17" t="s">
        <v>3770</v>
      </c>
    </row>
    <row r="123" spans="2:65" s="1" customFormat="1" ht="63" customHeight="1" x14ac:dyDescent="0.3">
      <c r="B123" s="31"/>
      <c r="C123" s="32"/>
      <c r="D123" s="32"/>
      <c r="E123" s="32"/>
      <c r="F123" s="266" t="s">
        <v>570</v>
      </c>
      <c r="G123" s="200"/>
      <c r="H123" s="200"/>
      <c r="I123" s="200"/>
      <c r="J123" s="32"/>
      <c r="K123" s="32"/>
      <c r="L123" s="32"/>
      <c r="M123" s="32"/>
      <c r="N123" s="32"/>
      <c r="O123" s="32"/>
      <c r="P123" s="32"/>
      <c r="Q123" s="32"/>
      <c r="R123" s="33"/>
      <c r="T123" s="70"/>
      <c r="U123" s="32"/>
      <c r="V123" s="32"/>
      <c r="W123" s="32"/>
      <c r="X123" s="32"/>
      <c r="Y123" s="32"/>
      <c r="Z123" s="32"/>
      <c r="AA123" s="71"/>
      <c r="AT123" s="17" t="s">
        <v>250</v>
      </c>
      <c r="AU123" s="17" t="s">
        <v>15</v>
      </c>
    </row>
    <row r="124" spans="2:65" s="1" customFormat="1" ht="28.9" customHeight="1" x14ac:dyDescent="0.3">
      <c r="B124" s="136"/>
      <c r="C124" s="137" t="s">
        <v>220</v>
      </c>
      <c r="D124" s="137" t="s">
        <v>222</v>
      </c>
      <c r="E124" s="138" t="s">
        <v>3771</v>
      </c>
      <c r="F124" s="250" t="s">
        <v>3772</v>
      </c>
      <c r="G124" s="251"/>
      <c r="H124" s="251"/>
      <c r="I124" s="251"/>
      <c r="J124" s="139" t="s">
        <v>246</v>
      </c>
      <c r="K124" s="140">
        <v>104</v>
      </c>
      <c r="L124" s="252"/>
      <c r="M124" s="251"/>
      <c r="N124" s="252">
        <f>ROUND(L124*K124,2)</f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>V124*K124</f>
        <v>0</v>
      </c>
      <c r="X124" s="143">
        <v>7.7999999999999999E-4</v>
      </c>
      <c r="Y124" s="143">
        <f>X124*K124</f>
        <v>8.1119999999999998E-2</v>
      </c>
      <c r="Z124" s="143">
        <v>0</v>
      </c>
      <c r="AA124" s="144">
        <f>Z124*K124</f>
        <v>0</v>
      </c>
      <c r="AR124" s="17" t="s">
        <v>247</v>
      </c>
      <c r="AT124" s="17" t="s">
        <v>222</v>
      </c>
      <c r="AU124" s="17" t="s">
        <v>15</v>
      </c>
      <c r="AY124" s="17" t="s">
        <v>221</v>
      </c>
      <c r="BE124" s="145">
        <f>IF(U124="základní",N124,0)</f>
        <v>0</v>
      </c>
      <c r="BF124" s="145">
        <f>IF(U124="snížená",N124,0)</f>
        <v>0</v>
      </c>
      <c r="BG124" s="145">
        <f>IF(U124="zákl. přenesená",N124,0)</f>
        <v>0</v>
      </c>
      <c r="BH124" s="145">
        <f>IF(U124="sníž. přenesená",N124,0)</f>
        <v>0</v>
      </c>
      <c r="BI124" s="145">
        <f>IF(U124="nulová",N124,0)</f>
        <v>0</v>
      </c>
      <c r="BJ124" s="17" t="s">
        <v>15</v>
      </c>
      <c r="BK124" s="145">
        <f>ROUND(L124*K124,2)</f>
        <v>0</v>
      </c>
      <c r="BL124" s="17" t="s">
        <v>247</v>
      </c>
      <c r="BM124" s="17" t="s">
        <v>3773</v>
      </c>
    </row>
    <row r="125" spans="2:65" s="1" customFormat="1" ht="63" customHeight="1" x14ac:dyDescent="0.3">
      <c r="B125" s="31"/>
      <c r="C125" s="32"/>
      <c r="D125" s="32"/>
      <c r="E125" s="32"/>
      <c r="F125" s="266" t="s">
        <v>570</v>
      </c>
      <c r="G125" s="200"/>
      <c r="H125" s="200"/>
      <c r="I125" s="200"/>
      <c r="J125" s="32"/>
      <c r="K125" s="32"/>
      <c r="L125" s="32"/>
      <c r="M125" s="32"/>
      <c r="N125" s="32"/>
      <c r="O125" s="32"/>
      <c r="P125" s="32"/>
      <c r="Q125" s="32"/>
      <c r="R125" s="33"/>
      <c r="T125" s="70"/>
      <c r="U125" s="32"/>
      <c r="V125" s="32"/>
      <c r="W125" s="32"/>
      <c r="X125" s="32"/>
      <c r="Y125" s="32"/>
      <c r="Z125" s="32"/>
      <c r="AA125" s="71"/>
      <c r="AT125" s="17" t="s">
        <v>250</v>
      </c>
      <c r="AU125" s="17" t="s">
        <v>15</v>
      </c>
    </row>
    <row r="126" spans="2:65" s="1" customFormat="1" ht="28.9" customHeight="1" x14ac:dyDescent="0.3">
      <c r="B126" s="136"/>
      <c r="C126" s="137" t="s">
        <v>265</v>
      </c>
      <c r="D126" s="137" t="s">
        <v>222</v>
      </c>
      <c r="E126" s="138" t="s">
        <v>3774</v>
      </c>
      <c r="F126" s="250" t="s">
        <v>3775</v>
      </c>
      <c r="G126" s="251"/>
      <c r="H126" s="251"/>
      <c r="I126" s="251"/>
      <c r="J126" s="139" t="s">
        <v>246</v>
      </c>
      <c r="K126" s="140">
        <v>180</v>
      </c>
      <c r="L126" s="252"/>
      <c r="M126" s="251"/>
      <c r="N126" s="252">
        <f>ROUND(L126*K126,2)</f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>V126*K126</f>
        <v>0</v>
      </c>
      <c r="X126" s="143">
        <v>1.31E-3</v>
      </c>
      <c r="Y126" s="143">
        <f>X126*K126</f>
        <v>0.23579999999999998</v>
      </c>
      <c r="Z126" s="143">
        <v>0</v>
      </c>
      <c r="AA126" s="144">
        <f>Z126*K126</f>
        <v>0</v>
      </c>
      <c r="AR126" s="17" t="s">
        <v>247</v>
      </c>
      <c r="AT126" s="17" t="s">
        <v>222</v>
      </c>
      <c r="AU126" s="17" t="s">
        <v>15</v>
      </c>
      <c r="AY126" s="17" t="s">
        <v>221</v>
      </c>
      <c r="BE126" s="145">
        <f>IF(U126="základní",N126,0)</f>
        <v>0</v>
      </c>
      <c r="BF126" s="145">
        <f>IF(U126="snížená",N126,0)</f>
        <v>0</v>
      </c>
      <c r="BG126" s="145">
        <f>IF(U126="zákl. přenesená",N126,0)</f>
        <v>0</v>
      </c>
      <c r="BH126" s="145">
        <f>IF(U126="sníž. přenesená",N126,0)</f>
        <v>0</v>
      </c>
      <c r="BI126" s="145">
        <f>IF(U126="nulová",N126,0)</f>
        <v>0</v>
      </c>
      <c r="BJ126" s="17" t="s">
        <v>15</v>
      </c>
      <c r="BK126" s="145">
        <f>ROUND(L126*K126,2)</f>
        <v>0</v>
      </c>
      <c r="BL126" s="17" t="s">
        <v>247</v>
      </c>
      <c r="BM126" s="17" t="s">
        <v>3776</v>
      </c>
    </row>
    <row r="127" spans="2:65" s="1" customFormat="1" ht="63" customHeight="1" x14ac:dyDescent="0.3">
      <c r="B127" s="31"/>
      <c r="C127" s="32"/>
      <c r="D127" s="32"/>
      <c r="E127" s="32"/>
      <c r="F127" s="266" t="s">
        <v>570</v>
      </c>
      <c r="G127" s="200"/>
      <c r="H127" s="200"/>
      <c r="I127" s="200"/>
      <c r="J127" s="32"/>
      <c r="K127" s="32"/>
      <c r="L127" s="32"/>
      <c r="M127" s="32"/>
      <c r="N127" s="32"/>
      <c r="O127" s="32"/>
      <c r="P127" s="32"/>
      <c r="Q127" s="32"/>
      <c r="R127" s="33"/>
      <c r="T127" s="70"/>
      <c r="U127" s="32"/>
      <c r="V127" s="32"/>
      <c r="W127" s="32"/>
      <c r="X127" s="32"/>
      <c r="Y127" s="32"/>
      <c r="Z127" s="32"/>
      <c r="AA127" s="71"/>
      <c r="AT127" s="17" t="s">
        <v>250</v>
      </c>
      <c r="AU127" s="17" t="s">
        <v>15</v>
      </c>
    </row>
    <row r="128" spans="2:65" s="1" customFormat="1" ht="28.9" customHeight="1" x14ac:dyDescent="0.3">
      <c r="B128" s="136"/>
      <c r="C128" s="137" t="s">
        <v>269</v>
      </c>
      <c r="D128" s="137" t="s">
        <v>222</v>
      </c>
      <c r="E128" s="138" t="s">
        <v>3777</v>
      </c>
      <c r="F128" s="250" t="s">
        <v>3778</v>
      </c>
      <c r="G128" s="251"/>
      <c r="H128" s="251"/>
      <c r="I128" s="251"/>
      <c r="J128" s="139" t="s">
        <v>246</v>
      </c>
      <c r="K128" s="140">
        <v>10</v>
      </c>
      <c r="L128" s="252"/>
      <c r="M128" s="251"/>
      <c r="N128" s="252">
        <f>ROUND(L128*K128,2)</f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>V128*K128</f>
        <v>0</v>
      </c>
      <c r="X128" s="143">
        <v>1.6100000000000001E-3</v>
      </c>
      <c r="Y128" s="143">
        <f>X128*K128</f>
        <v>1.61E-2</v>
      </c>
      <c r="Z128" s="143">
        <v>0</v>
      </c>
      <c r="AA128" s="144">
        <f>Z128*K128</f>
        <v>0</v>
      </c>
      <c r="AR128" s="17" t="s">
        <v>247</v>
      </c>
      <c r="AT128" s="17" t="s">
        <v>222</v>
      </c>
      <c r="AU128" s="17" t="s">
        <v>15</v>
      </c>
      <c r="AY128" s="17" t="s">
        <v>221</v>
      </c>
      <c r="BE128" s="145">
        <f>IF(U128="základní",N128,0)</f>
        <v>0</v>
      </c>
      <c r="BF128" s="145">
        <f>IF(U128="snížená",N128,0)</f>
        <v>0</v>
      </c>
      <c r="BG128" s="145">
        <f>IF(U128="zákl. přenesená",N128,0)</f>
        <v>0</v>
      </c>
      <c r="BH128" s="145">
        <f>IF(U128="sníž. přenesená",N128,0)</f>
        <v>0</v>
      </c>
      <c r="BI128" s="145">
        <f>IF(U128="nulová",N128,0)</f>
        <v>0</v>
      </c>
      <c r="BJ128" s="17" t="s">
        <v>15</v>
      </c>
      <c r="BK128" s="145">
        <f>ROUND(L128*K128,2)</f>
        <v>0</v>
      </c>
      <c r="BL128" s="17" t="s">
        <v>247</v>
      </c>
      <c r="BM128" s="17" t="s">
        <v>3779</v>
      </c>
    </row>
    <row r="129" spans="2:65" s="1" customFormat="1" ht="63" customHeight="1" x14ac:dyDescent="0.3">
      <c r="B129" s="31"/>
      <c r="C129" s="32"/>
      <c r="D129" s="32"/>
      <c r="E129" s="32"/>
      <c r="F129" s="266" t="s">
        <v>570</v>
      </c>
      <c r="G129" s="200"/>
      <c r="H129" s="200"/>
      <c r="I129" s="200"/>
      <c r="J129" s="32"/>
      <c r="K129" s="32"/>
      <c r="L129" s="32"/>
      <c r="M129" s="32"/>
      <c r="N129" s="32"/>
      <c r="O129" s="32"/>
      <c r="P129" s="32"/>
      <c r="Q129" s="32"/>
      <c r="R129" s="33"/>
      <c r="T129" s="70"/>
      <c r="U129" s="32"/>
      <c r="V129" s="32"/>
      <c r="W129" s="32"/>
      <c r="X129" s="32"/>
      <c r="Y129" s="32"/>
      <c r="Z129" s="32"/>
      <c r="AA129" s="71"/>
      <c r="AT129" s="17" t="s">
        <v>250</v>
      </c>
      <c r="AU129" s="17" t="s">
        <v>15</v>
      </c>
    </row>
    <row r="130" spans="2:65" s="1" customFormat="1" ht="28.9" customHeight="1" x14ac:dyDescent="0.3">
      <c r="B130" s="136"/>
      <c r="C130" s="137" t="s">
        <v>273</v>
      </c>
      <c r="D130" s="137" t="s">
        <v>222</v>
      </c>
      <c r="E130" s="138" t="s">
        <v>3780</v>
      </c>
      <c r="F130" s="250" t="s">
        <v>3781</v>
      </c>
      <c r="G130" s="251"/>
      <c r="H130" s="251"/>
      <c r="I130" s="251"/>
      <c r="J130" s="139" t="s">
        <v>246</v>
      </c>
      <c r="K130" s="140">
        <v>120</v>
      </c>
      <c r="L130" s="252"/>
      <c r="M130" s="251"/>
      <c r="N130" s="252">
        <f>ROUND(L130*K130,2)</f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>V130*K130</f>
        <v>0</v>
      </c>
      <c r="X130" s="143">
        <v>1.3600000000000001E-3</v>
      </c>
      <c r="Y130" s="143">
        <f>X130*K130</f>
        <v>0.16320000000000001</v>
      </c>
      <c r="Z130" s="143">
        <v>0</v>
      </c>
      <c r="AA130" s="144">
        <f>Z130*K130</f>
        <v>0</v>
      </c>
      <c r="AR130" s="17" t="s">
        <v>247</v>
      </c>
      <c r="AT130" s="17" t="s">
        <v>222</v>
      </c>
      <c r="AU130" s="17" t="s">
        <v>15</v>
      </c>
      <c r="AY130" s="17" t="s">
        <v>221</v>
      </c>
      <c r="BE130" s="145">
        <f>IF(U130="základní",N130,0)</f>
        <v>0</v>
      </c>
      <c r="BF130" s="145">
        <f>IF(U130="snížená",N130,0)</f>
        <v>0</v>
      </c>
      <c r="BG130" s="145">
        <f>IF(U130="zákl. přenesená",N130,0)</f>
        <v>0</v>
      </c>
      <c r="BH130" s="145">
        <f>IF(U130="sníž. přenesená",N130,0)</f>
        <v>0</v>
      </c>
      <c r="BI130" s="145">
        <f>IF(U130="nulová",N130,0)</f>
        <v>0</v>
      </c>
      <c r="BJ130" s="17" t="s">
        <v>15</v>
      </c>
      <c r="BK130" s="145">
        <f>ROUND(L130*K130,2)</f>
        <v>0</v>
      </c>
      <c r="BL130" s="17" t="s">
        <v>247</v>
      </c>
      <c r="BM130" s="17" t="s">
        <v>3782</v>
      </c>
    </row>
    <row r="131" spans="2:65" s="1" customFormat="1" ht="63" customHeight="1" x14ac:dyDescent="0.3">
      <c r="B131" s="31"/>
      <c r="C131" s="32"/>
      <c r="D131" s="32"/>
      <c r="E131" s="32"/>
      <c r="F131" s="266" t="s">
        <v>570</v>
      </c>
      <c r="G131" s="200"/>
      <c r="H131" s="200"/>
      <c r="I131" s="200"/>
      <c r="J131" s="32"/>
      <c r="K131" s="32"/>
      <c r="L131" s="32"/>
      <c r="M131" s="32"/>
      <c r="N131" s="32"/>
      <c r="O131" s="32"/>
      <c r="P131" s="32"/>
      <c r="Q131" s="32"/>
      <c r="R131" s="33"/>
      <c r="T131" s="70"/>
      <c r="U131" s="32"/>
      <c r="V131" s="32"/>
      <c r="W131" s="32"/>
      <c r="X131" s="32"/>
      <c r="Y131" s="32"/>
      <c r="Z131" s="32"/>
      <c r="AA131" s="71"/>
      <c r="AT131" s="17" t="s">
        <v>250</v>
      </c>
      <c r="AU131" s="17" t="s">
        <v>15</v>
      </c>
    </row>
    <row r="132" spans="2:65" s="1" customFormat="1" ht="28.9" customHeight="1" x14ac:dyDescent="0.3">
      <c r="B132" s="136"/>
      <c r="C132" s="137" t="s">
        <v>279</v>
      </c>
      <c r="D132" s="137" t="s">
        <v>222</v>
      </c>
      <c r="E132" s="138" t="s">
        <v>3783</v>
      </c>
      <c r="F132" s="250" t="s">
        <v>3784</v>
      </c>
      <c r="G132" s="251"/>
      <c r="H132" s="251"/>
      <c r="I132" s="251"/>
      <c r="J132" s="139" t="s">
        <v>246</v>
      </c>
      <c r="K132" s="140">
        <v>25</v>
      </c>
      <c r="L132" s="252"/>
      <c r="M132" s="251"/>
      <c r="N132" s="252">
        <f>ROUND(L132*K132,2)</f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>V132*K132</f>
        <v>0</v>
      </c>
      <c r="X132" s="143">
        <v>1.6000000000000001E-3</v>
      </c>
      <c r="Y132" s="143">
        <f>X132*K132</f>
        <v>0.04</v>
      </c>
      <c r="Z132" s="143">
        <v>0</v>
      </c>
      <c r="AA132" s="144">
        <f>Z132*K132</f>
        <v>0</v>
      </c>
      <c r="AR132" s="17" t="s">
        <v>247</v>
      </c>
      <c r="AT132" s="17" t="s">
        <v>222</v>
      </c>
      <c r="AU132" s="17" t="s">
        <v>15</v>
      </c>
      <c r="AY132" s="17" t="s">
        <v>221</v>
      </c>
      <c r="BE132" s="145">
        <f>IF(U132="základní",N132,0)</f>
        <v>0</v>
      </c>
      <c r="BF132" s="145">
        <f>IF(U132="snížená",N132,0)</f>
        <v>0</v>
      </c>
      <c r="BG132" s="145">
        <f>IF(U132="zákl. přenesená",N132,0)</f>
        <v>0</v>
      </c>
      <c r="BH132" s="145">
        <f>IF(U132="sníž. přenesená",N132,0)</f>
        <v>0</v>
      </c>
      <c r="BI132" s="145">
        <f>IF(U132="nulová",N132,0)</f>
        <v>0</v>
      </c>
      <c r="BJ132" s="17" t="s">
        <v>15</v>
      </c>
      <c r="BK132" s="145">
        <f>ROUND(L132*K132,2)</f>
        <v>0</v>
      </c>
      <c r="BL132" s="17" t="s">
        <v>247</v>
      </c>
      <c r="BM132" s="17" t="s">
        <v>3785</v>
      </c>
    </row>
    <row r="133" spans="2:65" s="1" customFormat="1" ht="63" customHeight="1" x14ac:dyDescent="0.3">
      <c r="B133" s="31"/>
      <c r="C133" s="32"/>
      <c r="D133" s="32"/>
      <c r="E133" s="32"/>
      <c r="F133" s="266" t="s">
        <v>570</v>
      </c>
      <c r="G133" s="200"/>
      <c r="H133" s="200"/>
      <c r="I133" s="200"/>
      <c r="J133" s="32"/>
      <c r="K133" s="32"/>
      <c r="L133" s="32"/>
      <c r="M133" s="32"/>
      <c r="N133" s="32"/>
      <c r="O133" s="32"/>
      <c r="P133" s="32"/>
      <c r="Q133" s="32"/>
      <c r="R133" s="33"/>
      <c r="T133" s="70"/>
      <c r="U133" s="32"/>
      <c r="V133" s="32"/>
      <c r="W133" s="32"/>
      <c r="X133" s="32"/>
      <c r="Y133" s="32"/>
      <c r="Z133" s="32"/>
      <c r="AA133" s="71"/>
      <c r="AT133" s="17" t="s">
        <v>250</v>
      </c>
      <c r="AU133" s="17" t="s">
        <v>15</v>
      </c>
    </row>
    <row r="134" spans="2:65" s="1" customFormat="1" ht="40.15" customHeight="1" x14ac:dyDescent="0.3">
      <c r="B134" s="136"/>
      <c r="C134" s="137" t="s">
        <v>284</v>
      </c>
      <c r="D134" s="137" t="s">
        <v>222</v>
      </c>
      <c r="E134" s="138" t="s">
        <v>3786</v>
      </c>
      <c r="F134" s="250" t="s">
        <v>3787</v>
      </c>
      <c r="G134" s="251"/>
      <c r="H134" s="251"/>
      <c r="I134" s="251"/>
      <c r="J134" s="139" t="s">
        <v>246</v>
      </c>
      <c r="K134" s="140">
        <v>210</v>
      </c>
      <c r="L134" s="252"/>
      <c r="M134" s="251"/>
      <c r="N134" s="252">
        <f>ROUND(L134*K134,2)</f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>V134*K134</f>
        <v>0</v>
      </c>
      <c r="X134" s="143">
        <v>1.7099999999999999E-3</v>
      </c>
      <c r="Y134" s="143">
        <f>X134*K134</f>
        <v>0.35909999999999997</v>
      </c>
      <c r="Z134" s="143">
        <v>0</v>
      </c>
      <c r="AA134" s="144">
        <f>Z134*K134</f>
        <v>0</v>
      </c>
      <c r="AR134" s="17" t="s">
        <v>247</v>
      </c>
      <c r="AT134" s="17" t="s">
        <v>222</v>
      </c>
      <c r="AU134" s="17" t="s">
        <v>15</v>
      </c>
      <c r="AY134" s="17" t="s">
        <v>221</v>
      </c>
      <c r="BE134" s="145">
        <f>IF(U134="základní",N134,0)</f>
        <v>0</v>
      </c>
      <c r="BF134" s="145">
        <f>IF(U134="snížená",N134,0)</f>
        <v>0</v>
      </c>
      <c r="BG134" s="145">
        <f>IF(U134="zákl. přenesená",N134,0)</f>
        <v>0</v>
      </c>
      <c r="BH134" s="145">
        <f>IF(U134="sníž. přenesená",N134,0)</f>
        <v>0</v>
      </c>
      <c r="BI134" s="145">
        <f>IF(U134="nulová",N134,0)</f>
        <v>0</v>
      </c>
      <c r="BJ134" s="17" t="s">
        <v>15</v>
      </c>
      <c r="BK134" s="145">
        <f>ROUND(L134*K134,2)</f>
        <v>0</v>
      </c>
      <c r="BL134" s="17" t="s">
        <v>247</v>
      </c>
      <c r="BM134" s="17" t="s">
        <v>3788</v>
      </c>
    </row>
    <row r="135" spans="2:65" s="1" customFormat="1" ht="63" customHeight="1" x14ac:dyDescent="0.3">
      <c r="B135" s="31"/>
      <c r="C135" s="32"/>
      <c r="D135" s="32"/>
      <c r="E135" s="32"/>
      <c r="F135" s="266" t="s">
        <v>570</v>
      </c>
      <c r="G135" s="200"/>
      <c r="H135" s="200"/>
      <c r="I135" s="200"/>
      <c r="J135" s="32"/>
      <c r="K135" s="32"/>
      <c r="L135" s="32"/>
      <c r="M135" s="32"/>
      <c r="N135" s="32"/>
      <c r="O135" s="32"/>
      <c r="P135" s="32"/>
      <c r="Q135" s="32"/>
      <c r="R135" s="33"/>
      <c r="T135" s="70"/>
      <c r="U135" s="32"/>
      <c r="V135" s="32"/>
      <c r="W135" s="32"/>
      <c r="X135" s="32"/>
      <c r="Y135" s="32"/>
      <c r="Z135" s="32"/>
      <c r="AA135" s="71"/>
      <c r="AT135" s="17" t="s">
        <v>250</v>
      </c>
      <c r="AU135" s="17" t="s">
        <v>15</v>
      </c>
    </row>
    <row r="136" spans="2:65" s="1" customFormat="1" ht="40.15" customHeight="1" x14ac:dyDescent="0.3">
      <c r="B136" s="136"/>
      <c r="C136" s="137" t="s">
        <v>288</v>
      </c>
      <c r="D136" s="137" t="s">
        <v>222</v>
      </c>
      <c r="E136" s="138" t="s">
        <v>3789</v>
      </c>
      <c r="F136" s="250" t="s">
        <v>3790</v>
      </c>
      <c r="G136" s="251"/>
      <c r="H136" s="251"/>
      <c r="I136" s="251"/>
      <c r="J136" s="139" t="s">
        <v>246</v>
      </c>
      <c r="K136" s="140">
        <v>75</v>
      </c>
      <c r="L136" s="252"/>
      <c r="M136" s="251"/>
      <c r="N136" s="252">
        <f>ROUND(L136*K136,2)</f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>V136*K136</f>
        <v>0</v>
      </c>
      <c r="X136" s="143">
        <v>1.98E-3</v>
      </c>
      <c r="Y136" s="143">
        <f>X136*K136</f>
        <v>0.14849999999999999</v>
      </c>
      <c r="Z136" s="143">
        <v>0</v>
      </c>
      <c r="AA136" s="144">
        <f>Z136*K136</f>
        <v>0</v>
      </c>
      <c r="AR136" s="17" t="s">
        <v>247</v>
      </c>
      <c r="AT136" s="17" t="s">
        <v>222</v>
      </c>
      <c r="AU136" s="17" t="s">
        <v>15</v>
      </c>
      <c r="AY136" s="17" t="s">
        <v>221</v>
      </c>
      <c r="BE136" s="145">
        <f>IF(U136="základní",N136,0)</f>
        <v>0</v>
      </c>
      <c r="BF136" s="145">
        <f>IF(U136="snížená",N136,0)</f>
        <v>0</v>
      </c>
      <c r="BG136" s="145">
        <f>IF(U136="zákl. přenesená",N136,0)</f>
        <v>0</v>
      </c>
      <c r="BH136" s="145">
        <f>IF(U136="sníž. přenesená",N136,0)</f>
        <v>0</v>
      </c>
      <c r="BI136" s="145">
        <f>IF(U136="nulová",N136,0)</f>
        <v>0</v>
      </c>
      <c r="BJ136" s="17" t="s">
        <v>15</v>
      </c>
      <c r="BK136" s="145">
        <f>ROUND(L136*K136,2)</f>
        <v>0</v>
      </c>
      <c r="BL136" s="17" t="s">
        <v>247</v>
      </c>
      <c r="BM136" s="17" t="s">
        <v>3791</v>
      </c>
    </row>
    <row r="137" spans="2:65" s="1" customFormat="1" ht="63" customHeight="1" x14ac:dyDescent="0.3">
      <c r="B137" s="31"/>
      <c r="C137" s="32"/>
      <c r="D137" s="32"/>
      <c r="E137" s="32"/>
      <c r="F137" s="266" t="s">
        <v>570</v>
      </c>
      <c r="G137" s="200"/>
      <c r="H137" s="200"/>
      <c r="I137" s="200"/>
      <c r="J137" s="32"/>
      <c r="K137" s="32"/>
      <c r="L137" s="32"/>
      <c r="M137" s="32"/>
      <c r="N137" s="32"/>
      <c r="O137" s="32"/>
      <c r="P137" s="32"/>
      <c r="Q137" s="32"/>
      <c r="R137" s="33"/>
      <c r="T137" s="70"/>
      <c r="U137" s="32"/>
      <c r="V137" s="32"/>
      <c r="W137" s="32"/>
      <c r="X137" s="32"/>
      <c r="Y137" s="32"/>
      <c r="Z137" s="32"/>
      <c r="AA137" s="71"/>
      <c r="AT137" s="17" t="s">
        <v>250</v>
      </c>
      <c r="AU137" s="17" t="s">
        <v>15</v>
      </c>
    </row>
    <row r="138" spans="2:65" s="1" customFormat="1" ht="40.15" customHeight="1" x14ac:dyDescent="0.3">
      <c r="B138" s="136"/>
      <c r="C138" s="137" t="s">
        <v>182</v>
      </c>
      <c r="D138" s="137" t="s">
        <v>222</v>
      </c>
      <c r="E138" s="138" t="s">
        <v>3792</v>
      </c>
      <c r="F138" s="250" t="s">
        <v>3793</v>
      </c>
      <c r="G138" s="251"/>
      <c r="H138" s="251"/>
      <c r="I138" s="251"/>
      <c r="J138" s="139" t="s">
        <v>246</v>
      </c>
      <c r="K138" s="140">
        <v>10</v>
      </c>
      <c r="L138" s="252"/>
      <c r="M138" s="251"/>
      <c r="N138" s="252">
        <f>ROUND(L138*K138,2)</f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>V138*K138</f>
        <v>0</v>
      </c>
      <c r="X138" s="143">
        <v>4.0299999999999997E-3</v>
      </c>
      <c r="Y138" s="143">
        <f>X138*K138</f>
        <v>4.0299999999999996E-2</v>
      </c>
      <c r="Z138" s="143">
        <v>0</v>
      </c>
      <c r="AA138" s="144">
        <f>Z138*K138</f>
        <v>0</v>
      </c>
      <c r="AR138" s="17" t="s">
        <v>247</v>
      </c>
      <c r="AT138" s="17" t="s">
        <v>222</v>
      </c>
      <c r="AU138" s="17" t="s">
        <v>15</v>
      </c>
      <c r="AY138" s="17" t="s">
        <v>221</v>
      </c>
      <c r="BE138" s="145">
        <f>IF(U138="základní",N138,0)</f>
        <v>0</v>
      </c>
      <c r="BF138" s="145">
        <f>IF(U138="snížená",N138,0)</f>
        <v>0</v>
      </c>
      <c r="BG138" s="145">
        <f>IF(U138="zákl. přenesená",N138,0)</f>
        <v>0</v>
      </c>
      <c r="BH138" s="145">
        <f>IF(U138="sníž. přenesená",N138,0)</f>
        <v>0</v>
      </c>
      <c r="BI138" s="145">
        <f>IF(U138="nulová",N138,0)</f>
        <v>0</v>
      </c>
      <c r="BJ138" s="17" t="s">
        <v>15</v>
      </c>
      <c r="BK138" s="145">
        <f>ROUND(L138*K138,2)</f>
        <v>0</v>
      </c>
      <c r="BL138" s="17" t="s">
        <v>247</v>
      </c>
      <c r="BM138" s="17" t="s">
        <v>3794</v>
      </c>
    </row>
    <row r="139" spans="2:65" s="1" customFormat="1" ht="63" customHeight="1" x14ac:dyDescent="0.3">
      <c r="B139" s="31"/>
      <c r="C139" s="32"/>
      <c r="D139" s="32"/>
      <c r="E139" s="32"/>
      <c r="F139" s="266" t="s">
        <v>570</v>
      </c>
      <c r="G139" s="200"/>
      <c r="H139" s="200"/>
      <c r="I139" s="200"/>
      <c r="J139" s="32"/>
      <c r="K139" s="32"/>
      <c r="L139" s="32"/>
      <c r="M139" s="32"/>
      <c r="N139" s="32"/>
      <c r="O139" s="32"/>
      <c r="P139" s="32"/>
      <c r="Q139" s="32"/>
      <c r="R139" s="33"/>
      <c r="T139" s="70"/>
      <c r="U139" s="32"/>
      <c r="V139" s="32"/>
      <c r="W139" s="32"/>
      <c r="X139" s="32"/>
      <c r="Y139" s="32"/>
      <c r="Z139" s="32"/>
      <c r="AA139" s="71"/>
      <c r="AT139" s="17" t="s">
        <v>250</v>
      </c>
      <c r="AU139" s="17" t="s">
        <v>15</v>
      </c>
    </row>
    <row r="140" spans="2:65" s="1" customFormat="1" ht="20.45" customHeight="1" x14ac:dyDescent="0.3">
      <c r="B140" s="136"/>
      <c r="C140" s="137" t="s">
        <v>295</v>
      </c>
      <c r="D140" s="137" t="s">
        <v>222</v>
      </c>
      <c r="E140" s="138" t="s">
        <v>3795</v>
      </c>
      <c r="F140" s="250" t="s">
        <v>3796</v>
      </c>
      <c r="G140" s="251"/>
      <c r="H140" s="251"/>
      <c r="I140" s="251"/>
      <c r="J140" s="139" t="s">
        <v>276</v>
      </c>
      <c r="K140" s="140">
        <v>46</v>
      </c>
      <c r="L140" s="252"/>
      <c r="M140" s="251"/>
      <c r="N140" s="252">
        <f>ROUND(L140*K140,2)</f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>V140*K140</f>
        <v>0</v>
      </c>
      <c r="X140" s="143">
        <v>0</v>
      </c>
      <c r="Y140" s="143">
        <f>X140*K140</f>
        <v>0</v>
      </c>
      <c r="Z140" s="143">
        <v>0</v>
      </c>
      <c r="AA140" s="144">
        <f>Z140*K140</f>
        <v>0</v>
      </c>
      <c r="AR140" s="17" t="s">
        <v>247</v>
      </c>
      <c r="AT140" s="17" t="s">
        <v>222</v>
      </c>
      <c r="AU140" s="17" t="s">
        <v>15</v>
      </c>
      <c r="AY140" s="17" t="s">
        <v>221</v>
      </c>
      <c r="BE140" s="145">
        <f>IF(U140="základní",N140,0)</f>
        <v>0</v>
      </c>
      <c r="BF140" s="145">
        <f>IF(U140="snížená",N140,0)</f>
        <v>0</v>
      </c>
      <c r="BG140" s="145">
        <f>IF(U140="zákl. přenesená",N140,0)</f>
        <v>0</v>
      </c>
      <c r="BH140" s="145">
        <f>IF(U140="sníž. přenesená",N140,0)</f>
        <v>0</v>
      </c>
      <c r="BI140" s="145">
        <f>IF(U140="nulová",N140,0)</f>
        <v>0</v>
      </c>
      <c r="BJ140" s="17" t="s">
        <v>15</v>
      </c>
      <c r="BK140" s="145">
        <f>ROUND(L140*K140,2)</f>
        <v>0</v>
      </c>
      <c r="BL140" s="17" t="s">
        <v>247</v>
      </c>
      <c r="BM140" s="17" t="s">
        <v>3797</v>
      </c>
    </row>
    <row r="141" spans="2:65" s="1" customFormat="1" ht="74.45" customHeight="1" x14ac:dyDescent="0.3">
      <c r="B141" s="31"/>
      <c r="C141" s="32"/>
      <c r="D141" s="32"/>
      <c r="E141" s="32"/>
      <c r="F141" s="266" t="s">
        <v>3798</v>
      </c>
      <c r="G141" s="200"/>
      <c r="H141" s="200"/>
      <c r="I141" s="200"/>
      <c r="J141" s="32"/>
      <c r="K141" s="32"/>
      <c r="L141" s="32"/>
      <c r="M141" s="32"/>
      <c r="N141" s="32"/>
      <c r="O141" s="32"/>
      <c r="P141" s="32"/>
      <c r="Q141" s="32"/>
      <c r="R141" s="33"/>
      <c r="T141" s="70"/>
      <c r="U141" s="32"/>
      <c r="V141" s="32"/>
      <c r="W141" s="32"/>
      <c r="X141" s="32"/>
      <c r="Y141" s="32"/>
      <c r="Z141" s="32"/>
      <c r="AA141" s="71"/>
      <c r="AT141" s="17" t="s">
        <v>250</v>
      </c>
      <c r="AU141" s="17" t="s">
        <v>15</v>
      </c>
    </row>
    <row r="142" spans="2:65" s="1" customFormat="1" ht="20.45" customHeight="1" x14ac:dyDescent="0.3">
      <c r="B142" s="136"/>
      <c r="C142" s="137" t="s">
        <v>303</v>
      </c>
      <c r="D142" s="137" t="s">
        <v>222</v>
      </c>
      <c r="E142" s="138" t="s">
        <v>3799</v>
      </c>
      <c r="F142" s="250" t="s">
        <v>3800</v>
      </c>
      <c r="G142" s="251"/>
      <c r="H142" s="251"/>
      <c r="I142" s="251"/>
      <c r="J142" s="139" t="s">
        <v>276</v>
      </c>
      <c r="K142" s="140">
        <v>4</v>
      </c>
      <c r="L142" s="252"/>
      <c r="M142" s="251"/>
      <c r="N142" s="252">
        <f>ROUND(L142*K142,2)</f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>V142*K142</f>
        <v>0</v>
      </c>
      <c r="X142" s="143">
        <v>0</v>
      </c>
      <c r="Y142" s="143">
        <f>X142*K142</f>
        <v>0</v>
      </c>
      <c r="Z142" s="143">
        <v>0</v>
      </c>
      <c r="AA142" s="144">
        <f>Z142*K142</f>
        <v>0</v>
      </c>
      <c r="AR142" s="17" t="s">
        <v>247</v>
      </c>
      <c r="AT142" s="17" t="s">
        <v>222</v>
      </c>
      <c r="AU142" s="17" t="s">
        <v>15</v>
      </c>
      <c r="AY142" s="17" t="s">
        <v>221</v>
      </c>
      <c r="BE142" s="145">
        <f>IF(U142="základní",N142,0)</f>
        <v>0</v>
      </c>
      <c r="BF142" s="145">
        <f>IF(U142="snížená",N142,0)</f>
        <v>0</v>
      </c>
      <c r="BG142" s="145">
        <f>IF(U142="zákl. přenesená",N142,0)</f>
        <v>0</v>
      </c>
      <c r="BH142" s="145">
        <f>IF(U142="sníž. přenesená",N142,0)</f>
        <v>0</v>
      </c>
      <c r="BI142" s="145">
        <f>IF(U142="nulová",N142,0)</f>
        <v>0</v>
      </c>
      <c r="BJ142" s="17" t="s">
        <v>15</v>
      </c>
      <c r="BK142" s="145">
        <f>ROUND(L142*K142,2)</f>
        <v>0</v>
      </c>
      <c r="BL142" s="17" t="s">
        <v>247</v>
      </c>
      <c r="BM142" s="17" t="s">
        <v>3801</v>
      </c>
    </row>
    <row r="143" spans="2:65" s="1" customFormat="1" ht="74.45" customHeight="1" x14ac:dyDescent="0.3">
      <c r="B143" s="31"/>
      <c r="C143" s="32"/>
      <c r="D143" s="32"/>
      <c r="E143" s="32"/>
      <c r="F143" s="266" t="s">
        <v>3798</v>
      </c>
      <c r="G143" s="200"/>
      <c r="H143" s="200"/>
      <c r="I143" s="200"/>
      <c r="J143" s="32"/>
      <c r="K143" s="32"/>
      <c r="L143" s="32"/>
      <c r="M143" s="32"/>
      <c r="N143" s="32"/>
      <c r="O143" s="32"/>
      <c r="P143" s="32"/>
      <c r="Q143" s="32"/>
      <c r="R143" s="33"/>
      <c r="T143" s="70"/>
      <c r="U143" s="32"/>
      <c r="V143" s="32"/>
      <c r="W143" s="32"/>
      <c r="X143" s="32"/>
      <c r="Y143" s="32"/>
      <c r="Z143" s="32"/>
      <c r="AA143" s="71"/>
      <c r="AT143" s="17" t="s">
        <v>250</v>
      </c>
      <c r="AU143" s="17" t="s">
        <v>15</v>
      </c>
    </row>
    <row r="144" spans="2:65" s="1" customFormat="1" ht="20.45" customHeight="1" x14ac:dyDescent="0.3">
      <c r="B144" s="136"/>
      <c r="C144" s="137" t="s">
        <v>9</v>
      </c>
      <c r="D144" s="137" t="s">
        <v>222</v>
      </c>
      <c r="E144" s="138" t="s">
        <v>3802</v>
      </c>
      <c r="F144" s="250" t="s">
        <v>3803</v>
      </c>
      <c r="G144" s="251"/>
      <c r="H144" s="251"/>
      <c r="I144" s="251"/>
      <c r="J144" s="139" t="s">
        <v>276</v>
      </c>
      <c r="K144" s="140">
        <v>31</v>
      </c>
      <c r="L144" s="252"/>
      <c r="M144" s="251"/>
      <c r="N144" s="252">
        <f>ROUND(L144*K144,2)</f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>V144*K144</f>
        <v>0</v>
      </c>
      <c r="X144" s="143">
        <v>0</v>
      </c>
      <c r="Y144" s="143">
        <f>X144*K144</f>
        <v>0</v>
      </c>
      <c r="Z144" s="143">
        <v>0</v>
      </c>
      <c r="AA144" s="144">
        <f>Z144*K144</f>
        <v>0</v>
      </c>
      <c r="AR144" s="17" t="s">
        <v>247</v>
      </c>
      <c r="AT144" s="17" t="s">
        <v>222</v>
      </c>
      <c r="AU144" s="17" t="s">
        <v>15</v>
      </c>
      <c r="AY144" s="17" t="s">
        <v>221</v>
      </c>
      <c r="BE144" s="145">
        <f>IF(U144="základní",N144,0)</f>
        <v>0</v>
      </c>
      <c r="BF144" s="145">
        <f>IF(U144="snížená",N144,0)</f>
        <v>0</v>
      </c>
      <c r="BG144" s="145">
        <f>IF(U144="zákl. přenesená",N144,0)</f>
        <v>0</v>
      </c>
      <c r="BH144" s="145">
        <f>IF(U144="sníž. přenesená",N144,0)</f>
        <v>0</v>
      </c>
      <c r="BI144" s="145">
        <f>IF(U144="nulová",N144,0)</f>
        <v>0</v>
      </c>
      <c r="BJ144" s="17" t="s">
        <v>15</v>
      </c>
      <c r="BK144" s="145">
        <f>ROUND(L144*K144,2)</f>
        <v>0</v>
      </c>
      <c r="BL144" s="17" t="s">
        <v>247</v>
      </c>
      <c r="BM144" s="17" t="s">
        <v>3804</v>
      </c>
    </row>
    <row r="145" spans="2:65" s="1" customFormat="1" ht="74.45" customHeight="1" x14ac:dyDescent="0.3">
      <c r="B145" s="31"/>
      <c r="C145" s="32"/>
      <c r="D145" s="32"/>
      <c r="E145" s="32"/>
      <c r="F145" s="266" t="s">
        <v>3798</v>
      </c>
      <c r="G145" s="200"/>
      <c r="H145" s="200"/>
      <c r="I145" s="200"/>
      <c r="J145" s="32"/>
      <c r="K145" s="32"/>
      <c r="L145" s="32"/>
      <c r="M145" s="32"/>
      <c r="N145" s="32"/>
      <c r="O145" s="32"/>
      <c r="P145" s="32"/>
      <c r="Q145" s="32"/>
      <c r="R145" s="33"/>
      <c r="T145" s="70"/>
      <c r="U145" s="32"/>
      <c r="V145" s="32"/>
      <c r="W145" s="32"/>
      <c r="X145" s="32"/>
      <c r="Y145" s="32"/>
      <c r="Z145" s="32"/>
      <c r="AA145" s="71"/>
      <c r="AT145" s="17" t="s">
        <v>250</v>
      </c>
      <c r="AU145" s="17" t="s">
        <v>15</v>
      </c>
    </row>
    <row r="146" spans="2:65" s="1" customFormat="1" ht="28.9" customHeight="1" x14ac:dyDescent="0.3">
      <c r="B146" s="136"/>
      <c r="C146" s="137" t="s">
        <v>299</v>
      </c>
      <c r="D146" s="137" t="s">
        <v>222</v>
      </c>
      <c r="E146" s="138" t="s">
        <v>3805</v>
      </c>
      <c r="F146" s="250" t="s">
        <v>3806</v>
      </c>
      <c r="G146" s="251"/>
      <c r="H146" s="251"/>
      <c r="I146" s="251"/>
      <c r="J146" s="139" t="s">
        <v>276</v>
      </c>
      <c r="K146" s="140">
        <v>3</v>
      </c>
      <c r="L146" s="252"/>
      <c r="M146" s="251"/>
      <c r="N146" s="252">
        <f>ROUND(L146*K146,2)</f>
        <v>0</v>
      </c>
      <c r="O146" s="251"/>
      <c r="P146" s="251"/>
      <c r="Q146" s="251"/>
      <c r="R146" s="141"/>
      <c r="T146" s="142" t="s">
        <v>3</v>
      </c>
      <c r="U146" s="40" t="s">
        <v>43</v>
      </c>
      <c r="V146" s="143">
        <v>0</v>
      </c>
      <c r="W146" s="143">
        <f>V146*K146</f>
        <v>0</v>
      </c>
      <c r="X146" s="143">
        <v>7.9659999999999995E-2</v>
      </c>
      <c r="Y146" s="143">
        <f>X146*K146</f>
        <v>0.23897999999999997</v>
      </c>
      <c r="Z146" s="143">
        <v>0</v>
      </c>
      <c r="AA146" s="144">
        <f>Z146*K146</f>
        <v>0</v>
      </c>
      <c r="AR146" s="17" t="s">
        <v>247</v>
      </c>
      <c r="AT146" s="17" t="s">
        <v>222</v>
      </c>
      <c r="AU146" s="17" t="s">
        <v>15</v>
      </c>
      <c r="AY146" s="17" t="s">
        <v>221</v>
      </c>
      <c r="BE146" s="145">
        <f>IF(U146="základní",N146,0)</f>
        <v>0</v>
      </c>
      <c r="BF146" s="145">
        <f>IF(U146="snížená",N146,0)</f>
        <v>0</v>
      </c>
      <c r="BG146" s="145">
        <f>IF(U146="zákl. přenesená",N146,0)</f>
        <v>0</v>
      </c>
      <c r="BH146" s="145">
        <f>IF(U146="sníž. přenesená",N146,0)</f>
        <v>0</v>
      </c>
      <c r="BI146" s="145">
        <f>IF(U146="nulová",N146,0)</f>
        <v>0</v>
      </c>
      <c r="BJ146" s="17" t="s">
        <v>15</v>
      </c>
      <c r="BK146" s="145">
        <f>ROUND(L146*K146,2)</f>
        <v>0</v>
      </c>
      <c r="BL146" s="17" t="s">
        <v>247</v>
      </c>
      <c r="BM146" s="17" t="s">
        <v>3807</v>
      </c>
    </row>
    <row r="147" spans="2:65" s="1" customFormat="1" ht="97.15" customHeight="1" x14ac:dyDescent="0.3">
      <c r="B147" s="31"/>
      <c r="C147" s="32"/>
      <c r="D147" s="32"/>
      <c r="E147" s="32"/>
      <c r="F147" s="266" t="s">
        <v>3808</v>
      </c>
      <c r="G147" s="200"/>
      <c r="H147" s="200"/>
      <c r="I147" s="200"/>
      <c r="J147" s="32"/>
      <c r="K147" s="32"/>
      <c r="L147" s="32"/>
      <c r="M147" s="32"/>
      <c r="N147" s="32"/>
      <c r="O147" s="32"/>
      <c r="P147" s="32"/>
      <c r="Q147" s="32"/>
      <c r="R147" s="33"/>
      <c r="T147" s="70"/>
      <c r="U147" s="32"/>
      <c r="V147" s="32"/>
      <c r="W147" s="32"/>
      <c r="X147" s="32"/>
      <c r="Y147" s="32"/>
      <c r="Z147" s="32"/>
      <c r="AA147" s="71"/>
      <c r="AT147" s="17" t="s">
        <v>250</v>
      </c>
      <c r="AU147" s="17" t="s">
        <v>15</v>
      </c>
    </row>
    <row r="148" spans="2:65" s="1" customFormat="1" ht="40.15" customHeight="1" x14ac:dyDescent="0.3">
      <c r="B148" s="136"/>
      <c r="C148" s="137" t="s">
        <v>247</v>
      </c>
      <c r="D148" s="137" t="s">
        <v>222</v>
      </c>
      <c r="E148" s="138" t="s">
        <v>3809</v>
      </c>
      <c r="F148" s="250" t="s">
        <v>3810</v>
      </c>
      <c r="G148" s="251"/>
      <c r="H148" s="251"/>
      <c r="I148" s="251"/>
      <c r="J148" s="139" t="s">
        <v>276</v>
      </c>
      <c r="K148" s="140">
        <v>10</v>
      </c>
      <c r="L148" s="252"/>
      <c r="M148" s="251"/>
      <c r="N148" s="252">
        <f>ROUND(L148*K148,2)</f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0</v>
      </c>
      <c r="W148" s="143">
        <f>V148*K148</f>
        <v>0</v>
      </c>
      <c r="X148" s="143">
        <v>7.2000000000000005E-4</v>
      </c>
      <c r="Y148" s="143">
        <f>X148*K148</f>
        <v>7.2000000000000007E-3</v>
      </c>
      <c r="Z148" s="143">
        <v>0</v>
      </c>
      <c r="AA148" s="144">
        <f>Z148*K148</f>
        <v>0</v>
      </c>
      <c r="AR148" s="17" t="s">
        <v>247</v>
      </c>
      <c r="AT148" s="17" t="s">
        <v>222</v>
      </c>
      <c r="AU148" s="17" t="s">
        <v>15</v>
      </c>
      <c r="AY148" s="17" t="s">
        <v>221</v>
      </c>
      <c r="BE148" s="145">
        <f>IF(U148="základní",N148,0)</f>
        <v>0</v>
      </c>
      <c r="BF148" s="145">
        <f>IF(U148="snížená",N148,0)</f>
        <v>0</v>
      </c>
      <c r="BG148" s="145">
        <f>IF(U148="zákl. přenesená",N148,0)</f>
        <v>0</v>
      </c>
      <c r="BH148" s="145">
        <f>IF(U148="sníž. přenesená",N148,0)</f>
        <v>0</v>
      </c>
      <c r="BI148" s="145">
        <f>IF(U148="nulová",N148,0)</f>
        <v>0</v>
      </c>
      <c r="BJ148" s="17" t="s">
        <v>15</v>
      </c>
      <c r="BK148" s="145">
        <f>ROUND(L148*K148,2)</f>
        <v>0</v>
      </c>
      <c r="BL148" s="17" t="s">
        <v>247</v>
      </c>
      <c r="BM148" s="17" t="s">
        <v>3811</v>
      </c>
    </row>
    <row r="149" spans="2:65" s="1" customFormat="1" ht="74.45" customHeight="1" x14ac:dyDescent="0.3">
      <c r="B149" s="31"/>
      <c r="C149" s="32"/>
      <c r="D149" s="32"/>
      <c r="E149" s="32"/>
      <c r="F149" s="266" t="s">
        <v>3812</v>
      </c>
      <c r="G149" s="200"/>
      <c r="H149" s="200"/>
      <c r="I149" s="200"/>
      <c r="J149" s="32"/>
      <c r="K149" s="32"/>
      <c r="L149" s="32"/>
      <c r="M149" s="32"/>
      <c r="N149" s="32"/>
      <c r="O149" s="32"/>
      <c r="P149" s="32"/>
      <c r="Q149" s="32"/>
      <c r="R149" s="33"/>
      <c r="T149" s="70"/>
      <c r="U149" s="32"/>
      <c r="V149" s="32"/>
      <c r="W149" s="32"/>
      <c r="X149" s="32"/>
      <c r="Y149" s="32"/>
      <c r="Z149" s="32"/>
      <c r="AA149" s="71"/>
      <c r="AT149" s="17" t="s">
        <v>250</v>
      </c>
      <c r="AU149" s="17" t="s">
        <v>15</v>
      </c>
    </row>
    <row r="150" spans="2:65" s="1" customFormat="1" ht="40.15" customHeight="1" x14ac:dyDescent="0.3">
      <c r="B150" s="136"/>
      <c r="C150" s="137" t="s">
        <v>8</v>
      </c>
      <c r="D150" s="137" t="s">
        <v>222</v>
      </c>
      <c r="E150" s="138" t="s">
        <v>3813</v>
      </c>
      <c r="F150" s="250" t="s">
        <v>3814</v>
      </c>
      <c r="G150" s="251"/>
      <c r="H150" s="251"/>
      <c r="I150" s="251"/>
      <c r="J150" s="139" t="s">
        <v>349</v>
      </c>
      <c r="K150" s="140">
        <v>47</v>
      </c>
      <c r="L150" s="252"/>
      <c r="M150" s="251"/>
      <c r="N150" s="252">
        <f>ROUND(L150*K150,2)</f>
        <v>0</v>
      </c>
      <c r="O150" s="251"/>
      <c r="P150" s="251"/>
      <c r="Q150" s="251"/>
      <c r="R150" s="141"/>
      <c r="T150" s="142" t="s">
        <v>3</v>
      </c>
      <c r="U150" s="40" t="s">
        <v>43</v>
      </c>
      <c r="V150" s="143">
        <v>0</v>
      </c>
      <c r="W150" s="143">
        <f>V150*K150</f>
        <v>0</v>
      </c>
      <c r="X150" s="143">
        <v>0</v>
      </c>
      <c r="Y150" s="143">
        <f>X150*K150</f>
        <v>0</v>
      </c>
      <c r="Z150" s="143">
        <v>0</v>
      </c>
      <c r="AA150" s="144">
        <f>Z150*K150</f>
        <v>0</v>
      </c>
      <c r="AR150" s="17" t="s">
        <v>247</v>
      </c>
      <c r="AT150" s="17" t="s">
        <v>222</v>
      </c>
      <c r="AU150" s="17" t="s">
        <v>15</v>
      </c>
      <c r="AY150" s="17" t="s">
        <v>221</v>
      </c>
      <c r="BE150" s="145">
        <f>IF(U150="základní",N150,0)</f>
        <v>0</v>
      </c>
      <c r="BF150" s="145">
        <f>IF(U150="snížená",N150,0)</f>
        <v>0</v>
      </c>
      <c r="BG150" s="145">
        <f>IF(U150="zákl. přenesená",N150,0)</f>
        <v>0</v>
      </c>
      <c r="BH150" s="145">
        <f>IF(U150="sníž. přenesená",N150,0)</f>
        <v>0</v>
      </c>
      <c r="BI150" s="145">
        <f>IF(U150="nulová",N150,0)</f>
        <v>0</v>
      </c>
      <c r="BJ150" s="17" t="s">
        <v>15</v>
      </c>
      <c r="BK150" s="145">
        <f>ROUND(L150*K150,2)</f>
        <v>0</v>
      </c>
      <c r="BL150" s="17" t="s">
        <v>247</v>
      </c>
      <c r="BM150" s="17" t="s">
        <v>3815</v>
      </c>
    </row>
    <row r="151" spans="2:65" s="1" customFormat="1" ht="40.15" customHeight="1" x14ac:dyDescent="0.3">
      <c r="B151" s="136"/>
      <c r="C151" s="137" t="s">
        <v>332</v>
      </c>
      <c r="D151" s="137" t="s">
        <v>222</v>
      </c>
      <c r="E151" s="138" t="s">
        <v>3816</v>
      </c>
      <c r="F151" s="250" t="s">
        <v>3817</v>
      </c>
      <c r="G151" s="251"/>
      <c r="H151" s="251"/>
      <c r="I151" s="251"/>
      <c r="J151" s="139" t="s">
        <v>349</v>
      </c>
      <c r="K151" s="140">
        <v>2</v>
      </c>
      <c r="L151" s="252"/>
      <c r="M151" s="251"/>
      <c r="N151" s="252">
        <f>ROUND(L151*K151,2)</f>
        <v>0</v>
      </c>
      <c r="O151" s="251"/>
      <c r="P151" s="251"/>
      <c r="Q151" s="251"/>
      <c r="R151" s="141"/>
      <c r="T151" s="142" t="s">
        <v>3</v>
      </c>
      <c r="U151" s="40" t="s">
        <v>43</v>
      </c>
      <c r="V151" s="143">
        <v>0</v>
      </c>
      <c r="W151" s="143">
        <f>V151*K151</f>
        <v>0</v>
      </c>
      <c r="X151" s="143">
        <v>0</v>
      </c>
      <c r="Y151" s="143">
        <f>X151*K151</f>
        <v>0</v>
      </c>
      <c r="Z151" s="143">
        <v>0</v>
      </c>
      <c r="AA151" s="144">
        <f>Z151*K151</f>
        <v>0</v>
      </c>
      <c r="AR151" s="17" t="s">
        <v>247</v>
      </c>
      <c r="AT151" s="17" t="s">
        <v>222</v>
      </c>
      <c r="AU151" s="17" t="s">
        <v>15</v>
      </c>
      <c r="AY151" s="17" t="s">
        <v>221</v>
      </c>
      <c r="BE151" s="145">
        <f>IF(U151="základní",N151,0)</f>
        <v>0</v>
      </c>
      <c r="BF151" s="145">
        <f>IF(U151="snížená",N151,0)</f>
        <v>0</v>
      </c>
      <c r="BG151" s="145">
        <f>IF(U151="zákl. přenesená",N151,0)</f>
        <v>0</v>
      </c>
      <c r="BH151" s="145">
        <f>IF(U151="sníž. přenesená",N151,0)</f>
        <v>0</v>
      </c>
      <c r="BI151" s="145">
        <f>IF(U151="nulová",N151,0)</f>
        <v>0</v>
      </c>
      <c r="BJ151" s="17" t="s">
        <v>15</v>
      </c>
      <c r="BK151" s="145">
        <f>ROUND(L151*K151,2)</f>
        <v>0</v>
      </c>
      <c r="BL151" s="17" t="s">
        <v>247</v>
      </c>
      <c r="BM151" s="17" t="s">
        <v>3818</v>
      </c>
    </row>
    <row r="152" spans="2:65" s="1" customFormat="1" ht="63" customHeight="1" x14ac:dyDescent="0.3">
      <c r="B152" s="136"/>
      <c r="C152" s="137" t="s">
        <v>312</v>
      </c>
      <c r="D152" s="137" t="s">
        <v>222</v>
      </c>
      <c r="E152" s="138" t="s">
        <v>3819</v>
      </c>
      <c r="F152" s="250" t="s">
        <v>3820</v>
      </c>
      <c r="G152" s="251"/>
      <c r="H152" s="251"/>
      <c r="I152" s="251"/>
      <c r="J152" s="139" t="s">
        <v>276</v>
      </c>
      <c r="K152" s="140">
        <v>14</v>
      </c>
      <c r="L152" s="252"/>
      <c r="M152" s="251"/>
      <c r="N152" s="252">
        <f>ROUND(L152*K152,2)</f>
        <v>0</v>
      </c>
      <c r="O152" s="251"/>
      <c r="P152" s="251"/>
      <c r="Q152" s="251"/>
      <c r="R152" s="141"/>
      <c r="T152" s="142" t="s">
        <v>3</v>
      </c>
      <c r="U152" s="40" t="s">
        <v>43</v>
      </c>
      <c r="V152" s="143">
        <v>0</v>
      </c>
      <c r="W152" s="143">
        <f>V152*K152</f>
        <v>0</v>
      </c>
      <c r="X152" s="143">
        <v>4.8999999999999998E-4</v>
      </c>
      <c r="Y152" s="143">
        <f>X152*K152</f>
        <v>6.8599999999999998E-3</v>
      </c>
      <c r="Z152" s="143">
        <v>0</v>
      </c>
      <c r="AA152" s="144">
        <f>Z152*K152</f>
        <v>0</v>
      </c>
      <c r="AR152" s="17" t="s">
        <v>247</v>
      </c>
      <c r="AT152" s="17" t="s">
        <v>222</v>
      </c>
      <c r="AU152" s="17" t="s">
        <v>15</v>
      </c>
      <c r="AY152" s="17" t="s">
        <v>221</v>
      </c>
      <c r="BE152" s="145">
        <f>IF(U152="základní",N152,0)</f>
        <v>0</v>
      </c>
      <c r="BF152" s="145">
        <f>IF(U152="snížená",N152,0)</f>
        <v>0</v>
      </c>
      <c r="BG152" s="145">
        <f>IF(U152="zákl. přenesená",N152,0)</f>
        <v>0</v>
      </c>
      <c r="BH152" s="145">
        <f>IF(U152="sníž. přenesená",N152,0)</f>
        <v>0</v>
      </c>
      <c r="BI152" s="145">
        <f>IF(U152="nulová",N152,0)</f>
        <v>0</v>
      </c>
      <c r="BJ152" s="17" t="s">
        <v>15</v>
      </c>
      <c r="BK152" s="145">
        <f>ROUND(L152*K152,2)</f>
        <v>0</v>
      </c>
      <c r="BL152" s="17" t="s">
        <v>247</v>
      </c>
      <c r="BM152" s="17" t="s">
        <v>3821</v>
      </c>
    </row>
    <row r="153" spans="2:65" s="1" customFormat="1" ht="63" customHeight="1" x14ac:dyDescent="0.3">
      <c r="B153" s="31"/>
      <c r="C153" s="32"/>
      <c r="D153" s="32"/>
      <c r="E153" s="32"/>
      <c r="F153" s="266" t="s">
        <v>3822</v>
      </c>
      <c r="G153" s="200"/>
      <c r="H153" s="200"/>
      <c r="I153" s="200"/>
      <c r="J153" s="32"/>
      <c r="K153" s="32"/>
      <c r="L153" s="32"/>
      <c r="M153" s="32"/>
      <c r="N153" s="32"/>
      <c r="O153" s="32"/>
      <c r="P153" s="32"/>
      <c r="Q153" s="32"/>
      <c r="R153" s="33"/>
      <c r="T153" s="70"/>
      <c r="U153" s="32"/>
      <c r="V153" s="32"/>
      <c r="W153" s="32"/>
      <c r="X153" s="32"/>
      <c r="Y153" s="32"/>
      <c r="Z153" s="32"/>
      <c r="AA153" s="71"/>
      <c r="AT153" s="17" t="s">
        <v>250</v>
      </c>
      <c r="AU153" s="17" t="s">
        <v>15</v>
      </c>
    </row>
    <row r="154" spans="2:65" s="1" customFormat="1" ht="20.45" customHeight="1" x14ac:dyDescent="0.3">
      <c r="B154" s="136"/>
      <c r="C154" s="137" t="s">
        <v>338</v>
      </c>
      <c r="D154" s="137" t="s">
        <v>222</v>
      </c>
      <c r="E154" s="138" t="s">
        <v>3823</v>
      </c>
      <c r="F154" s="250" t="s">
        <v>3824</v>
      </c>
      <c r="G154" s="251"/>
      <c r="H154" s="251"/>
      <c r="I154" s="251"/>
      <c r="J154" s="139" t="s">
        <v>349</v>
      </c>
      <c r="K154" s="140">
        <v>3</v>
      </c>
      <c r="L154" s="252"/>
      <c r="M154" s="251"/>
      <c r="N154" s="252">
        <f>ROUND(L154*K154,2)</f>
        <v>0</v>
      </c>
      <c r="O154" s="251"/>
      <c r="P154" s="251"/>
      <c r="Q154" s="251"/>
      <c r="R154" s="141"/>
      <c r="T154" s="142" t="s">
        <v>3</v>
      </c>
      <c r="U154" s="40" t="s">
        <v>43</v>
      </c>
      <c r="V154" s="143">
        <v>0</v>
      </c>
      <c r="W154" s="143">
        <f>V154*K154</f>
        <v>0</v>
      </c>
      <c r="X154" s="143">
        <v>0</v>
      </c>
      <c r="Y154" s="143">
        <f>X154*K154</f>
        <v>0</v>
      </c>
      <c r="Z154" s="143">
        <v>0</v>
      </c>
      <c r="AA154" s="144">
        <f>Z154*K154</f>
        <v>0</v>
      </c>
      <c r="AR154" s="17" t="s">
        <v>247</v>
      </c>
      <c r="AT154" s="17" t="s">
        <v>222</v>
      </c>
      <c r="AU154" s="17" t="s">
        <v>15</v>
      </c>
      <c r="AY154" s="17" t="s">
        <v>221</v>
      </c>
      <c r="BE154" s="145">
        <f>IF(U154="základní",N154,0)</f>
        <v>0</v>
      </c>
      <c r="BF154" s="145">
        <f>IF(U154="snížená",N154,0)</f>
        <v>0</v>
      </c>
      <c r="BG154" s="145">
        <f>IF(U154="zákl. přenesená",N154,0)</f>
        <v>0</v>
      </c>
      <c r="BH154" s="145">
        <f>IF(U154="sníž. přenesená",N154,0)</f>
        <v>0</v>
      </c>
      <c r="BI154" s="145">
        <f>IF(U154="nulová",N154,0)</f>
        <v>0</v>
      </c>
      <c r="BJ154" s="17" t="s">
        <v>15</v>
      </c>
      <c r="BK154" s="145">
        <f>ROUND(L154*K154,2)</f>
        <v>0</v>
      </c>
      <c r="BL154" s="17" t="s">
        <v>247</v>
      </c>
      <c r="BM154" s="17" t="s">
        <v>3825</v>
      </c>
    </row>
    <row r="155" spans="2:65" s="1" customFormat="1" ht="20.45" customHeight="1" x14ac:dyDescent="0.3">
      <c r="B155" s="136"/>
      <c r="C155" s="137" t="s">
        <v>342</v>
      </c>
      <c r="D155" s="137" t="s">
        <v>222</v>
      </c>
      <c r="E155" s="138" t="s">
        <v>3826</v>
      </c>
      <c r="F155" s="250" t="s">
        <v>3827</v>
      </c>
      <c r="G155" s="251"/>
      <c r="H155" s="251"/>
      <c r="I155" s="251"/>
      <c r="J155" s="139" t="s">
        <v>349</v>
      </c>
      <c r="K155" s="140">
        <v>16</v>
      </c>
      <c r="L155" s="252"/>
      <c r="M155" s="251"/>
      <c r="N155" s="252">
        <f>ROUND(L155*K155,2)</f>
        <v>0</v>
      </c>
      <c r="O155" s="251"/>
      <c r="P155" s="251"/>
      <c r="Q155" s="251"/>
      <c r="R155" s="141"/>
      <c r="T155" s="142" t="s">
        <v>3</v>
      </c>
      <c r="U155" s="40" t="s">
        <v>43</v>
      </c>
      <c r="V155" s="143">
        <v>0</v>
      </c>
      <c r="W155" s="143">
        <f>V155*K155</f>
        <v>0</v>
      </c>
      <c r="X155" s="143">
        <v>0</v>
      </c>
      <c r="Y155" s="143">
        <f>X155*K155</f>
        <v>0</v>
      </c>
      <c r="Z155" s="143">
        <v>0</v>
      </c>
      <c r="AA155" s="144">
        <f>Z155*K155</f>
        <v>0</v>
      </c>
      <c r="AR155" s="17" t="s">
        <v>247</v>
      </c>
      <c r="AT155" s="17" t="s">
        <v>222</v>
      </c>
      <c r="AU155" s="17" t="s">
        <v>15</v>
      </c>
      <c r="AY155" s="17" t="s">
        <v>221</v>
      </c>
      <c r="BE155" s="145">
        <f>IF(U155="základní",N155,0)</f>
        <v>0</v>
      </c>
      <c r="BF155" s="145">
        <f>IF(U155="snížená",N155,0)</f>
        <v>0</v>
      </c>
      <c r="BG155" s="145">
        <f>IF(U155="zákl. přenesená",N155,0)</f>
        <v>0</v>
      </c>
      <c r="BH155" s="145">
        <f>IF(U155="sníž. přenesená",N155,0)</f>
        <v>0</v>
      </c>
      <c r="BI155" s="145">
        <f>IF(U155="nulová",N155,0)</f>
        <v>0</v>
      </c>
      <c r="BJ155" s="17" t="s">
        <v>15</v>
      </c>
      <c r="BK155" s="145">
        <f>ROUND(L155*K155,2)</f>
        <v>0</v>
      </c>
      <c r="BL155" s="17" t="s">
        <v>247</v>
      </c>
      <c r="BM155" s="17" t="s">
        <v>3828</v>
      </c>
    </row>
    <row r="156" spans="2:65" s="1" customFormat="1" ht="20.45" customHeight="1" x14ac:dyDescent="0.3">
      <c r="B156" s="136"/>
      <c r="C156" s="137" t="s">
        <v>346</v>
      </c>
      <c r="D156" s="137" t="s">
        <v>222</v>
      </c>
      <c r="E156" s="138" t="s">
        <v>3829</v>
      </c>
      <c r="F156" s="250" t="s">
        <v>3830</v>
      </c>
      <c r="G156" s="251"/>
      <c r="H156" s="251"/>
      <c r="I156" s="251"/>
      <c r="J156" s="139" t="s">
        <v>349</v>
      </c>
      <c r="K156" s="140">
        <v>3</v>
      </c>
      <c r="L156" s="252"/>
      <c r="M156" s="251"/>
      <c r="N156" s="252">
        <f>ROUND(L156*K156,2)</f>
        <v>0</v>
      </c>
      <c r="O156" s="251"/>
      <c r="P156" s="251"/>
      <c r="Q156" s="251"/>
      <c r="R156" s="141"/>
      <c r="T156" s="142" t="s">
        <v>3</v>
      </c>
      <c r="U156" s="40" t="s">
        <v>43</v>
      </c>
      <c r="V156" s="143">
        <v>0</v>
      </c>
      <c r="W156" s="143">
        <f>V156*K156</f>
        <v>0</v>
      </c>
      <c r="X156" s="143">
        <v>0</v>
      </c>
      <c r="Y156" s="143">
        <f>X156*K156</f>
        <v>0</v>
      </c>
      <c r="Z156" s="143">
        <v>0</v>
      </c>
      <c r="AA156" s="144">
        <f>Z156*K156</f>
        <v>0</v>
      </c>
      <c r="AR156" s="17" t="s">
        <v>247</v>
      </c>
      <c r="AT156" s="17" t="s">
        <v>222</v>
      </c>
      <c r="AU156" s="17" t="s">
        <v>15</v>
      </c>
      <c r="AY156" s="17" t="s">
        <v>221</v>
      </c>
      <c r="BE156" s="145">
        <f>IF(U156="základní",N156,0)</f>
        <v>0</v>
      </c>
      <c r="BF156" s="145">
        <f>IF(U156="snížená",N156,0)</f>
        <v>0</v>
      </c>
      <c r="BG156" s="145">
        <f>IF(U156="zákl. přenesená",N156,0)</f>
        <v>0</v>
      </c>
      <c r="BH156" s="145">
        <f>IF(U156="sníž. přenesená",N156,0)</f>
        <v>0</v>
      </c>
      <c r="BI156" s="145">
        <f>IF(U156="nulová",N156,0)</f>
        <v>0</v>
      </c>
      <c r="BJ156" s="17" t="s">
        <v>15</v>
      </c>
      <c r="BK156" s="145">
        <f>ROUND(L156*K156,2)</f>
        <v>0</v>
      </c>
      <c r="BL156" s="17" t="s">
        <v>247</v>
      </c>
      <c r="BM156" s="17" t="s">
        <v>3831</v>
      </c>
    </row>
    <row r="157" spans="2:65" s="1" customFormat="1" ht="20.45" customHeight="1" x14ac:dyDescent="0.3">
      <c r="B157" s="136"/>
      <c r="C157" s="137" t="s">
        <v>351</v>
      </c>
      <c r="D157" s="137" t="s">
        <v>222</v>
      </c>
      <c r="E157" s="138" t="s">
        <v>3832</v>
      </c>
      <c r="F157" s="250" t="s">
        <v>3833</v>
      </c>
      <c r="G157" s="251"/>
      <c r="H157" s="251"/>
      <c r="I157" s="251"/>
      <c r="J157" s="139" t="s">
        <v>349</v>
      </c>
      <c r="K157" s="140">
        <v>2</v>
      </c>
      <c r="L157" s="252"/>
      <c r="M157" s="251"/>
      <c r="N157" s="252">
        <f>ROUND(L157*K157,2)</f>
        <v>0</v>
      </c>
      <c r="O157" s="251"/>
      <c r="P157" s="251"/>
      <c r="Q157" s="251"/>
      <c r="R157" s="141"/>
      <c r="T157" s="142" t="s">
        <v>3</v>
      </c>
      <c r="U157" s="40" t="s">
        <v>43</v>
      </c>
      <c r="V157" s="143">
        <v>0</v>
      </c>
      <c r="W157" s="143">
        <f>V157*K157</f>
        <v>0</v>
      </c>
      <c r="X157" s="143">
        <v>0</v>
      </c>
      <c r="Y157" s="143">
        <f>X157*K157</f>
        <v>0</v>
      </c>
      <c r="Z157" s="143">
        <v>0</v>
      </c>
      <c r="AA157" s="144">
        <f>Z157*K157</f>
        <v>0</v>
      </c>
      <c r="AR157" s="17" t="s">
        <v>247</v>
      </c>
      <c r="AT157" s="17" t="s">
        <v>222</v>
      </c>
      <c r="AU157" s="17" t="s">
        <v>15</v>
      </c>
      <c r="AY157" s="17" t="s">
        <v>221</v>
      </c>
      <c r="BE157" s="145">
        <f>IF(U157="základní",N157,0)</f>
        <v>0</v>
      </c>
      <c r="BF157" s="145">
        <f>IF(U157="snížená",N157,0)</f>
        <v>0</v>
      </c>
      <c r="BG157" s="145">
        <f>IF(U157="zákl. přenesená",N157,0)</f>
        <v>0</v>
      </c>
      <c r="BH157" s="145">
        <f>IF(U157="sníž. přenesená",N157,0)</f>
        <v>0</v>
      </c>
      <c r="BI157" s="145">
        <f>IF(U157="nulová",N157,0)</f>
        <v>0</v>
      </c>
      <c r="BJ157" s="17" t="s">
        <v>15</v>
      </c>
      <c r="BK157" s="145">
        <f>ROUND(L157*K157,2)</f>
        <v>0</v>
      </c>
      <c r="BL157" s="17" t="s">
        <v>247</v>
      </c>
      <c r="BM157" s="17" t="s">
        <v>3834</v>
      </c>
    </row>
    <row r="158" spans="2:65" s="1" customFormat="1" ht="20.45" customHeight="1" x14ac:dyDescent="0.3">
      <c r="B158" s="136"/>
      <c r="C158" s="137" t="s">
        <v>317</v>
      </c>
      <c r="D158" s="137" t="s">
        <v>222</v>
      </c>
      <c r="E158" s="138" t="s">
        <v>3835</v>
      </c>
      <c r="F158" s="250" t="s">
        <v>3836</v>
      </c>
      <c r="G158" s="251"/>
      <c r="H158" s="251"/>
      <c r="I158" s="251"/>
      <c r="J158" s="139" t="s">
        <v>246</v>
      </c>
      <c r="K158" s="140">
        <v>607</v>
      </c>
      <c r="L158" s="252"/>
      <c r="M158" s="251"/>
      <c r="N158" s="252">
        <f>ROUND(L158*K158,2)</f>
        <v>0</v>
      </c>
      <c r="O158" s="251"/>
      <c r="P158" s="251"/>
      <c r="Q158" s="251"/>
      <c r="R158" s="141"/>
      <c r="T158" s="142" t="s">
        <v>3</v>
      </c>
      <c r="U158" s="40" t="s">
        <v>43</v>
      </c>
      <c r="V158" s="143">
        <v>0</v>
      </c>
      <c r="W158" s="143">
        <f>V158*K158</f>
        <v>0</v>
      </c>
      <c r="X158" s="143">
        <v>0</v>
      </c>
      <c r="Y158" s="143">
        <f>X158*K158</f>
        <v>0</v>
      </c>
      <c r="Z158" s="143">
        <v>0</v>
      </c>
      <c r="AA158" s="144">
        <f>Z158*K158</f>
        <v>0</v>
      </c>
      <c r="AR158" s="17" t="s">
        <v>247</v>
      </c>
      <c r="AT158" s="17" t="s">
        <v>222</v>
      </c>
      <c r="AU158" s="17" t="s">
        <v>15</v>
      </c>
      <c r="AY158" s="17" t="s">
        <v>221</v>
      </c>
      <c r="BE158" s="145">
        <f>IF(U158="základní",N158,0)</f>
        <v>0</v>
      </c>
      <c r="BF158" s="145">
        <f>IF(U158="snížená",N158,0)</f>
        <v>0</v>
      </c>
      <c r="BG158" s="145">
        <f>IF(U158="zákl. přenesená",N158,0)</f>
        <v>0</v>
      </c>
      <c r="BH158" s="145">
        <f>IF(U158="sníž. přenesená",N158,0)</f>
        <v>0</v>
      </c>
      <c r="BI158" s="145">
        <f>IF(U158="nulová",N158,0)</f>
        <v>0</v>
      </c>
      <c r="BJ158" s="17" t="s">
        <v>15</v>
      </c>
      <c r="BK158" s="145">
        <f>ROUND(L158*K158,2)</f>
        <v>0</v>
      </c>
      <c r="BL158" s="17" t="s">
        <v>247</v>
      </c>
      <c r="BM158" s="17" t="s">
        <v>3837</v>
      </c>
    </row>
    <row r="159" spans="2:65" s="1" customFormat="1" ht="63" customHeight="1" x14ac:dyDescent="0.3">
      <c r="B159" s="31"/>
      <c r="C159" s="32"/>
      <c r="D159" s="32"/>
      <c r="E159" s="32"/>
      <c r="F159" s="266" t="s">
        <v>3838</v>
      </c>
      <c r="G159" s="200"/>
      <c r="H159" s="200"/>
      <c r="I159" s="200"/>
      <c r="J159" s="32"/>
      <c r="K159" s="32"/>
      <c r="L159" s="32"/>
      <c r="M159" s="32"/>
      <c r="N159" s="32"/>
      <c r="O159" s="32"/>
      <c r="P159" s="32"/>
      <c r="Q159" s="32"/>
      <c r="R159" s="33"/>
      <c r="T159" s="70"/>
      <c r="U159" s="32"/>
      <c r="V159" s="32"/>
      <c r="W159" s="32"/>
      <c r="X159" s="32"/>
      <c r="Y159" s="32"/>
      <c r="Z159" s="32"/>
      <c r="AA159" s="71"/>
      <c r="AT159" s="17" t="s">
        <v>250</v>
      </c>
      <c r="AU159" s="17" t="s">
        <v>15</v>
      </c>
    </row>
    <row r="160" spans="2:65" s="1" customFormat="1" ht="20.45" customHeight="1" x14ac:dyDescent="0.3">
      <c r="B160" s="136"/>
      <c r="C160" s="137" t="s">
        <v>321</v>
      </c>
      <c r="D160" s="137" t="s">
        <v>222</v>
      </c>
      <c r="E160" s="138" t="s">
        <v>3839</v>
      </c>
      <c r="F160" s="250" t="s">
        <v>3840</v>
      </c>
      <c r="G160" s="251"/>
      <c r="H160" s="251"/>
      <c r="I160" s="251"/>
      <c r="J160" s="139" t="s">
        <v>246</v>
      </c>
      <c r="K160" s="140">
        <v>10</v>
      </c>
      <c r="L160" s="252"/>
      <c r="M160" s="251"/>
      <c r="N160" s="252">
        <f>ROUND(L160*K160,2)</f>
        <v>0</v>
      </c>
      <c r="O160" s="251"/>
      <c r="P160" s="251"/>
      <c r="Q160" s="251"/>
      <c r="R160" s="141"/>
      <c r="T160" s="142" t="s">
        <v>3</v>
      </c>
      <c r="U160" s="40" t="s">
        <v>43</v>
      </c>
      <c r="V160" s="143">
        <v>0</v>
      </c>
      <c r="W160" s="143">
        <f>V160*K160</f>
        <v>0</v>
      </c>
      <c r="X160" s="143">
        <v>0</v>
      </c>
      <c r="Y160" s="143">
        <f>X160*K160</f>
        <v>0</v>
      </c>
      <c r="Z160" s="143">
        <v>0</v>
      </c>
      <c r="AA160" s="144">
        <f>Z160*K160</f>
        <v>0</v>
      </c>
      <c r="AR160" s="17" t="s">
        <v>247</v>
      </c>
      <c r="AT160" s="17" t="s">
        <v>222</v>
      </c>
      <c r="AU160" s="17" t="s">
        <v>15</v>
      </c>
      <c r="AY160" s="17" t="s">
        <v>221</v>
      </c>
      <c r="BE160" s="145">
        <f>IF(U160="základní",N160,0)</f>
        <v>0</v>
      </c>
      <c r="BF160" s="145">
        <f>IF(U160="snížená",N160,0)</f>
        <v>0</v>
      </c>
      <c r="BG160" s="145">
        <f>IF(U160="zákl. přenesená",N160,0)</f>
        <v>0</v>
      </c>
      <c r="BH160" s="145">
        <f>IF(U160="sníž. přenesená",N160,0)</f>
        <v>0</v>
      </c>
      <c r="BI160" s="145">
        <f>IF(U160="nulová",N160,0)</f>
        <v>0</v>
      </c>
      <c r="BJ160" s="17" t="s">
        <v>15</v>
      </c>
      <c r="BK160" s="145">
        <f>ROUND(L160*K160,2)</f>
        <v>0</v>
      </c>
      <c r="BL160" s="17" t="s">
        <v>247</v>
      </c>
      <c r="BM160" s="17" t="s">
        <v>3841</v>
      </c>
    </row>
    <row r="161" spans="2:65" s="1" customFormat="1" ht="63" customHeight="1" x14ac:dyDescent="0.3">
      <c r="B161" s="31"/>
      <c r="C161" s="32"/>
      <c r="D161" s="32"/>
      <c r="E161" s="32"/>
      <c r="F161" s="266" t="s">
        <v>3838</v>
      </c>
      <c r="G161" s="200"/>
      <c r="H161" s="200"/>
      <c r="I161" s="200"/>
      <c r="J161" s="32"/>
      <c r="K161" s="32"/>
      <c r="L161" s="32"/>
      <c r="M161" s="32"/>
      <c r="N161" s="32"/>
      <c r="O161" s="32"/>
      <c r="P161" s="32"/>
      <c r="Q161" s="32"/>
      <c r="R161" s="33"/>
      <c r="T161" s="70"/>
      <c r="U161" s="32"/>
      <c r="V161" s="32"/>
      <c r="W161" s="32"/>
      <c r="X161" s="32"/>
      <c r="Y161" s="32"/>
      <c r="Z161" s="32"/>
      <c r="AA161" s="71"/>
      <c r="AT161" s="17" t="s">
        <v>250</v>
      </c>
      <c r="AU161" s="17" t="s">
        <v>15</v>
      </c>
    </row>
    <row r="162" spans="2:65" s="1" customFormat="1" ht="28.9" customHeight="1" x14ac:dyDescent="0.3">
      <c r="B162" s="136"/>
      <c r="C162" s="137" t="s">
        <v>355</v>
      </c>
      <c r="D162" s="137" t="s">
        <v>222</v>
      </c>
      <c r="E162" s="138" t="s">
        <v>3842</v>
      </c>
      <c r="F162" s="250" t="s">
        <v>3843</v>
      </c>
      <c r="G162" s="251"/>
      <c r="H162" s="251"/>
      <c r="I162" s="251"/>
      <c r="J162" s="139" t="s">
        <v>276</v>
      </c>
      <c r="K162" s="140">
        <v>5</v>
      </c>
      <c r="L162" s="252"/>
      <c r="M162" s="251"/>
      <c r="N162" s="252">
        <f>ROUND(L162*K162,2)</f>
        <v>0</v>
      </c>
      <c r="O162" s="251"/>
      <c r="P162" s="251"/>
      <c r="Q162" s="251"/>
      <c r="R162" s="141"/>
      <c r="T162" s="142" t="s">
        <v>3</v>
      </c>
      <c r="U162" s="40" t="s">
        <v>43</v>
      </c>
      <c r="V162" s="143">
        <v>0</v>
      </c>
      <c r="W162" s="143">
        <f>V162*K162</f>
        <v>0</v>
      </c>
      <c r="X162" s="143">
        <v>0</v>
      </c>
      <c r="Y162" s="143">
        <f>X162*K162</f>
        <v>0</v>
      </c>
      <c r="Z162" s="143">
        <v>0</v>
      </c>
      <c r="AA162" s="144">
        <f>Z162*K162</f>
        <v>0</v>
      </c>
      <c r="AR162" s="17" t="s">
        <v>247</v>
      </c>
      <c r="AT162" s="17" t="s">
        <v>222</v>
      </c>
      <c r="AU162" s="17" t="s">
        <v>15</v>
      </c>
      <c r="AY162" s="17" t="s">
        <v>221</v>
      </c>
      <c r="BE162" s="145">
        <f>IF(U162="základní",N162,0)</f>
        <v>0</v>
      </c>
      <c r="BF162" s="145">
        <f>IF(U162="snížená",N162,0)</f>
        <v>0</v>
      </c>
      <c r="BG162" s="145">
        <f>IF(U162="zákl. přenesená",N162,0)</f>
        <v>0</v>
      </c>
      <c r="BH162" s="145">
        <f>IF(U162="sníž. přenesená",N162,0)</f>
        <v>0</v>
      </c>
      <c r="BI162" s="145">
        <f>IF(U162="nulová",N162,0)</f>
        <v>0</v>
      </c>
      <c r="BJ162" s="17" t="s">
        <v>15</v>
      </c>
      <c r="BK162" s="145">
        <f>ROUND(L162*K162,2)</f>
        <v>0</v>
      </c>
      <c r="BL162" s="17" t="s">
        <v>247</v>
      </c>
      <c r="BM162" s="17" t="s">
        <v>3844</v>
      </c>
    </row>
    <row r="163" spans="2:65" s="1" customFormat="1" ht="20.45" customHeight="1" x14ac:dyDescent="0.3">
      <c r="B163" s="136"/>
      <c r="C163" s="137" t="s">
        <v>359</v>
      </c>
      <c r="D163" s="137" t="s">
        <v>222</v>
      </c>
      <c r="E163" s="138" t="s">
        <v>3845</v>
      </c>
      <c r="F163" s="250" t="s">
        <v>3846</v>
      </c>
      <c r="G163" s="251"/>
      <c r="H163" s="251"/>
      <c r="I163" s="251"/>
      <c r="J163" s="139" t="s">
        <v>276</v>
      </c>
      <c r="K163" s="140">
        <v>12</v>
      </c>
      <c r="L163" s="252"/>
      <c r="M163" s="251"/>
      <c r="N163" s="252">
        <f>ROUND(L163*K163,2)</f>
        <v>0</v>
      </c>
      <c r="O163" s="251"/>
      <c r="P163" s="251"/>
      <c r="Q163" s="251"/>
      <c r="R163" s="141"/>
      <c r="T163" s="142" t="s">
        <v>3</v>
      </c>
      <c r="U163" s="40" t="s">
        <v>43</v>
      </c>
      <c r="V163" s="143">
        <v>0</v>
      </c>
      <c r="W163" s="143">
        <f>V163*K163</f>
        <v>0</v>
      </c>
      <c r="X163" s="143">
        <v>0</v>
      </c>
      <c r="Y163" s="143">
        <f>X163*K163</f>
        <v>0</v>
      </c>
      <c r="Z163" s="143">
        <v>0</v>
      </c>
      <c r="AA163" s="144">
        <f>Z163*K163</f>
        <v>0</v>
      </c>
      <c r="AR163" s="17" t="s">
        <v>247</v>
      </c>
      <c r="AT163" s="17" t="s">
        <v>222</v>
      </c>
      <c r="AU163" s="17" t="s">
        <v>15</v>
      </c>
      <c r="AY163" s="17" t="s">
        <v>221</v>
      </c>
      <c r="BE163" s="145">
        <f>IF(U163="základní",N163,0)</f>
        <v>0</v>
      </c>
      <c r="BF163" s="145">
        <f>IF(U163="snížená",N163,0)</f>
        <v>0</v>
      </c>
      <c r="BG163" s="145">
        <f>IF(U163="zákl. přenesená",N163,0)</f>
        <v>0</v>
      </c>
      <c r="BH163" s="145">
        <f>IF(U163="sníž. přenesená",N163,0)</f>
        <v>0</v>
      </c>
      <c r="BI163" s="145">
        <f>IF(U163="nulová",N163,0)</f>
        <v>0</v>
      </c>
      <c r="BJ163" s="17" t="s">
        <v>15</v>
      </c>
      <c r="BK163" s="145">
        <f>ROUND(L163*K163,2)</f>
        <v>0</v>
      </c>
      <c r="BL163" s="17" t="s">
        <v>247</v>
      </c>
      <c r="BM163" s="17" t="s">
        <v>3847</v>
      </c>
    </row>
    <row r="164" spans="2:65" s="1" customFormat="1" ht="20.45" customHeight="1" x14ac:dyDescent="0.3">
      <c r="B164" s="136"/>
      <c r="C164" s="137" t="s">
        <v>364</v>
      </c>
      <c r="D164" s="137" t="s">
        <v>222</v>
      </c>
      <c r="E164" s="138" t="s">
        <v>3848</v>
      </c>
      <c r="F164" s="250" t="s">
        <v>334</v>
      </c>
      <c r="G164" s="251"/>
      <c r="H164" s="251"/>
      <c r="I164" s="251"/>
      <c r="J164" s="139" t="s">
        <v>335</v>
      </c>
      <c r="K164" s="140"/>
      <c r="L164" s="252"/>
      <c r="M164" s="251"/>
      <c r="N164" s="252">
        <f>ROUND(L164*K164,2)</f>
        <v>0</v>
      </c>
      <c r="O164" s="251"/>
      <c r="P164" s="251"/>
      <c r="Q164" s="251"/>
      <c r="R164" s="141"/>
      <c r="T164" s="142" t="s">
        <v>3</v>
      </c>
      <c r="U164" s="40" t="s">
        <v>43</v>
      </c>
      <c r="V164" s="143">
        <v>0</v>
      </c>
      <c r="W164" s="143">
        <f>V164*K164</f>
        <v>0</v>
      </c>
      <c r="X164" s="143">
        <v>0</v>
      </c>
      <c r="Y164" s="143">
        <f>X164*K164</f>
        <v>0</v>
      </c>
      <c r="Z164" s="143">
        <v>0</v>
      </c>
      <c r="AA164" s="144">
        <f>Z164*K164</f>
        <v>0</v>
      </c>
      <c r="AR164" s="17" t="s">
        <v>247</v>
      </c>
      <c r="AT164" s="17" t="s">
        <v>222</v>
      </c>
      <c r="AU164" s="17" t="s">
        <v>15</v>
      </c>
      <c r="AY164" s="17" t="s">
        <v>221</v>
      </c>
      <c r="BE164" s="145">
        <f>IF(U164="základní",N164,0)</f>
        <v>0</v>
      </c>
      <c r="BF164" s="145">
        <f>IF(U164="snížená",N164,0)</f>
        <v>0</v>
      </c>
      <c r="BG164" s="145">
        <f>IF(U164="zákl. přenesená",N164,0)</f>
        <v>0</v>
      </c>
      <c r="BH164" s="145">
        <f>IF(U164="sníž. přenesená",N164,0)</f>
        <v>0</v>
      </c>
      <c r="BI164" s="145">
        <f>IF(U164="nulová",N164,0)</f>
        <v>0</v>
      </c>
      <c r="BJ164" s="17" t="s">
        <v>15</v>
      </c>
      <c r="BK164" s="145">
        <f>ROUND(L164*K164,2)</f>
        <v>0</v>
      </c>
      <c r="BL164" s="17" t="s">
        <v>247</v>
      </c>
      <c r="BM164" s="17" t="s">
        <v>3849</v>
      </c>
    </row>
    <row r="165" spans="2:65" s="1" customFormat="1" ht="97.15" customHeight="1" x14ac:dyDescent="0.3">
      <c r="B165" s="31"/>
      <c r="C165" s="32"/>
      <c r="D165" s="32"/>
      <c r="E165" s="32"/>
      <c r="F165" s="266" t="s">
        <v>3850</v>
      </c>
      <c r="G165" s="200"/>
      <c r="H165" s="200"/>
      <c r="I165" s="200"/>
      <c r="J165" s="32"/>
      <c r="K165" s="32"/>
      <c r="L165" s="32"/>
      <c r="M165" s="32"/>
      <c r="N165" s="32"/>
      <c r="O165" s="32"/>
      <c r="P165" s="32"/>
      <c r="Q165" s="32"/>
      <c r="R165" s="33"/>
      <c r="T165" s="70"/>
      <c r="U165" s="32"/>
      <c r="V165" s="32"/>
      <c r="W165" s="32"/>
      <c r="X165" s="32"/>
      <c r="Y165" s="32"/>
      <c r="Z165" s="32"/>
      <c r="AA165" s="71"/>
      <c r="AT165" s="17" t="s">
        <v>250</v>
      </c>
      <c r="AU165" s="17" t="s">
        <v>15</v>
      </c>
    </row>
    <row r="166" spans="2:65" s="9" customFormat="1" ht="37.35" customHeight="1" x14ac:dyDescent="0.35">
      <c r="B166" s="125"/>
      <c r="C166" s="126"/>
      <c r="D166" s="127" t="s">
        <v>240</v>
      </c>
      <c r="E166" s="127"/>
      <c r="F166" s="127"/>
      <c r="G166" s="127"/>
      <c r="H166" s="127"/>
      <c r="I166" s="127"/>
      <c r="J166" s="127"/>
      <c r="K166" s="127"/>
      <c r="L166" s="127"/>
      <c r="M166" s="127"/>
      <c r="N166" s="262">
        <f>BK166</f>
        <v>0</v>
      </c>
      <c r="O166" s="263"/>
      <c r="P166" s="263"/>
      <c r="Q166" s="263"/>
      <c r="R166" s="128"/>
      <c r="T166" s="129"/>
      <c r="U166" s="126"/>
      <c r="V166" s="126"/>
      <c r="W166" s="130">
        <f>SUM(W167:W268)</f>
        <v>0</v>
      </c>
      <c r="X166" s="126"/>
      <c r="Y166" s="130">
        <f>SUM(Y167:Y268)</f>
        <v>1.8463500000000004</v>
      </c>
      <c r="Z166" s="126"/>
      <c r="AA166" s="131">
        <f>SUM(AA167:AA268)</f>
        <v>0</v>
      </c>
      <c r="AR166" s="132" t="s">
        <v>190</v>
      </c>
      <c r="AT166" s="133" t="s">
        <v>77</v>
      </c>
      <c r="AU166" s="133" t="s">
        <v>78</v>
      </c>
      <c r="AY166" s="132" t="s">
        <v>221</v>
      </c>
      <c r="BK166" s="134">
        <f>SUM(BK167:BK268)</f>
        <v>0</v>
      </c>
    </row>
    <row r="167" spans="2:65" s="1" customFormat="1" ht="20.45" customHeight="1" x14ac:dyDescent="0.3">
      <c r="B167" s="136"/>
      <c r="C167" s="137" t="s">
        <v>822</v>
      </c>
      <c r="D167" s="137" t="s">
        <v>222</v>
      </c>
      <c r="E167" s="138" t="s">
        <v>3851</v>
      </c>
      <c r="F167" s="250" t="s">
        <v>3852</v>
      </c>
      <c r="G167" s="251"/>
      <c r="H167" s="251"/>
      <c r="I167" s="251"/>
      <c r="J167" s="139" t="s">
        <v>246</v>
      </c>
      <c r="K167" s="140">
        <v>17</v>
      </c>
      <c r="L167" s="252"/>
      <c r="M167" s="251"/>
      <c r="N167" s="252">
        <f>ROUND(L167*K167,2)</f>
        <v>0</v>
      </c>
      <c r="O167" s="251"/>
      <c r="P167" s="251"/>
      <c r="Q167" s="251"/>
      <c r="R167" s="141"/>
      <c r="T167" s="142" t="s">
        <v>3</v>
      </c>
      <c r="U167" s="40" t="s">
        <v>43</v>
      </c>
      <c r="V167" s="143">
        <v>0</v>
      </c>
      <c r="W167" s="143">
        <f>V167*K167</f>
        <v>0</v>
      </c>
      <c r="X167" s="143">
        <v>1.5900000000000001E-2</v>
      </c>
      <c r="Y167" s="143">
        <f>X167*K167</f>
        <v>0.27030000000000004</v>
      </c>
      <c r="Z167" s="143">
        <v>0</v>
      </c>
      <c r="AA167" s="144">
        <f>Z167*K167</f>
        <v>0</v>
      </c>
      <c r="AR167" s="17" t="s">
        <v>247</v>
      </c>
      <c r="AT167" s="17" t="s">
        <v>222</v>
      </c>
      <c r="AU167" s="17" t="s">
        <v>15</v>
      </c>
      <c r="AY167" s="17" t="s">
        <v>221</v>
      </c>
      <c r="BE167" s="145">
        <f>IF(U167="základní",N167,0)</f>
        <v>0</v>
      </c>
      <c r="BF167" s="145">
        <f>IF(U167="snížená",N167,0)</f>
        <v>0</v>
      </c>
      <c r="BG167" s="145">
        <f>IF(U167="zákl. přenesená",N167,0)</f>
        <v>0</v>
      </c>
      <c r="BH167" s="145">
        <f>IF(U167="sníž. přenesená",N167,0)</f>
        <v>0</v>
      </c>
      <c r="BI167" s="145">
        <f>IF(U167="nulová",N167,0)</f>
        <v>0</v>
      </c>
      <c r="BJ167" s="17" t="s">
        <v>15</v>
      </c>
      <c r="BK167" s="145">
        <f>ROUND(L167*K167,2)</f>
        <v>0</v>
      </c>
      <c r="BL167" s="17" t="s">
        <v>247</v>
      </c>
      <c r="BM167" s="17" t="s">
        <v>3853</v>
      </c>
    </row>
    <row r="168" spans="2:65" s="1" customFormat="1" ht="74.45" customHeight="1" x14ac:dyDescent="0.3">
      <c r="B168" s="31"/>
      <c r="C168" s="32"/>
      <c r="D168" s="32"/>
      <c r="E168" s="32"/>
      <c r="F168" s="266" t="s">
        <v>3854</v>
      </c>
      <c r="G168" s="200"/>
      <c r="H168" s="200"/>
      <c r="I168" s="200"/>
      <c r="J168" s="32"/>
      <c r="K168" s="32"/>
      <c r="L168" s="32"/>
      <c r="M168" s="32"/>
      <c r="N168" s="32"/>
      <c r="O168" s="32"/>
      <c r="P168" s="32"/>
      <c r="Q168" s="32"/>
      <c r="R168" s="33"/>
      <c r="T168" s="70"/>
      <c r="U168" s="32"/>
      <c r="V168" s="32"/>
      <c r="W168" s="32"/>
      <c r="X168" s="32"/>
      <c r="Y168" s="32"/>
      <c r="Z168" s="32"/>
      <c r="AA168" s="71"/>
      <c r="AT168" s="17" t="s">
        <v>250</v>
      </c>
      <c r="AU168" s="17" t="s">
        <v>15</v>
      </c>
    </row>
    <row r="169" spans="2:65" s="1" customFormat="1" ht="20.45" customHeight="1" x14ac:dyDescent="0.3">
      <c r="B169" s="136"/>
      <c r="C169" s="137" t="s">
        <v>826</v>
      </c>
      <c r="D169" s="137" t="s">
        <v>222</v>
      </c>
      <c r="E169" s="138" t="s">
        <v>3855</v>
      </c>
      <c r="F169" s="250" t="s">
        <v>3856</v>
      </c>
      <c r="G169" s="251"/>
      <c r="H169" s="251"/>
      <c r="I169" s="251"/>
      <c r="J169" s="139" t="s">
        <v>246</v>
      </c>
      <c r="K169" s="140">
        <v>25</v>
      </c>
      <c r="L169" s="252"/>
      <c r="M169" s="251"/>
      <c r="N169" s="252">
        <f>ROUND(L169*K169,2)</f>
        <v>0</v>
      </c>
      <c r="O169" s="251"/>
      <c r="P169" s="251"/>
      <c r="Q169" s="251"/>
      <c r="R169" s="141"/>
      <c r="T169" s="142" t="s">
        <v>3</v>
      </c>
      <c r="U169" s="40" t="s">
        <v>43</v>
      </c>
      <c r="V169" s="143">
        <v>0</v>
      </c>
      <c r="W169" s="143">
        <f>V169*K169</f>
        <v>0</v>
      </c>
      <c r="X169" s="143">
        <v>1.387E-2</v>
      </c>
      <c r="Y169" s="143">
        <f>X169*K169</f>
        <v>0.34675</v>
      </c>
      <c r="Z169" s="143">
        <v>0</v>
      </c>
      <c r="AA169" s="144">
        <f>Z169*K169</f>
        <v>0</v>
      </c>
      <c r="AR169" s="17" t="s">
        <v>247</v>
      </c>
      <c r="AT169" s="17" t="s">
        <v>222</v>
      </c>
      <c r="AU169" s="17" t="s">
        <v>15</v>
      </c>
      <c r="AY169" s="17" t="s">
        <v>221</v>
      </c>
      <c r="BE169" s="145">
        <f>IF(U169="základní",N169,0)</f>
        <v>0</v>
      </c>
      <c r="BF169" s="145">
        <f>IF(U169="snížená",N169,0)</f>
        <v>0</v>
      </c>
      <c r="BG169" s="145">
        <f>IF(U169="zákl. přenesená",N169,0)</f>
        <v>0</v>
      </c>
      <c r="BH169" s="145">
        <f>IF(U169="sníž. přenesená",N169,0)</f>
        <v>0</v>
      </c>
      <c r="BI169" s="145">
        <f>IF(U169="nulová",N169,0)</f>
        <v>0</v>
      </c>
      <c r="BJ169" s="17" t="s">
        <v>15</v>
      </c>
      <c r="BK169" s="145">
        <f>ROUND(L169*K169,2)</f>
        <v>0</v>
      </c>
      <c r="BL169" s="17" t="s">
        <v>247</v>
      </c>
      <c r="BM169" s="17" t="s">
        <v>3857</v>
      </c>
    </row>
    <row r="170" spans="2:65" s="1" customFormat="1" ht="74.45" customHeight="1" x14ac:dyDescent="0.3">
      <c r="B170" s="31"/>
      <c r="C170" s="32"/>
      <c r="D170" s="32"/>
      <c r="E170" s="32"/>
      <c r="F170" s="266" t="s">
        <v>3854</v>
      </c>
      <c r="G170" s="200"/>
      <c r="H170" s="200"/>
      <c r="I170" s="200"/>
      <c r="J170" s="32"/>
      <c r="K170" s="32"/>
      <c r="L170" s="32"/>
      <c r="M170" s="32"/>
      <c r="N170" s="32"/>
      <c r="O170" s="32"/>
      <c r="P170" s="32"/>
      <c r="Q170" s="32"/>
      <c r="R170" s="33"/>
      <c r="T170" s="70"/>
      <c r="U170" s="32"/>
      <c r="V170" s="32"/>
      <c r="W170" s="32"/>
      <c r="X170" s="32"/>
      <c r="Y170" s="32"/>
      <c r="Z170" s="32"/>
      <c r="AA170" s="71"/>
      <c r="AT170" s="17" t="s">
        <v>250</v>
      </c>
      <c r="AU170" s="17" t="s">
        <v>15</v>
      </c>
    </row>
    <row r="171" spans="2:65" s="1" customFormat="1" ht="20.45" customHeight="1" x14ac:dyDescent="0.3">
      <c r="B171" s="136"/>
      <c r="C171" s="137" t="s">
        <v>385</v>
      </c>
      <c r="D171" s="137" t="s">
        <v>222</v>
      </c>
      <c r="E171" s="138" t="s">
        <v>3858</v>
      </c>
      <c r="F171" s="250" t="s">
        <v>3859</v>
      </c>
      <c r="G171" s="251"/>
      <c r="H171" s="251"/>
      <c r="I171" s="251"/>
      <c r="J171" s="139" t="s">
        <v>246</v>
      </c>
      <c r="K171" s="140">
        <v>15</v>
      </c>
      <c r="L171" s="252"/>
      <c r="M171" s="251"/>
      <c r="N171" s="252">
        <f>ROUND(L171*K171,2)</f>
        <v>0</v>
      </c>
      <c r="O171" s="251"/>
      <c r="P171" s="251"/>
      <c r="Q171" s="251"/>
      <c r="R171" s="141"/>
      <c r="T171" s="142" t="s">
        <v>3</v>
      </c>
      <c r="U171" s="40" t="s">
        <v>43</v>
      </c>
      <c r="V171" s="143">
        <v>0</v>
      </c>
      <c r="W171" s="143">
        <f>V171*K171</f>
        <v>0</v>
      </c>
      <c r="X171" s="143">
        <v>1.7930000000000001E-2</v>
      </c>
      <c r="Y171" s="143">
        <f>X171*K171</f>
        <v>0.26895000000000002</v>
      </c>
      <c r="Z171" s="143">
        <v>0</v>
      </c>
      <c r="AA171" s="144">
        <f>Z171*K171</f>
        <v>0</v>
      </c>
      <c r="AR171" s="17" t="s">
        <v>247</v>
      </c>
      <c r="AT171" s="17" t="s">
        <v>222</v>
      </c>
      <c r="AU171" s="17" t="s">
        <v>15</v>
      </c>
      <c r="AY171" s="17" t="s">
        <v>221</v>
      </c>
      <c r="BE171" s="145">
        <f>IF(U171="základní",N171,0)</f>
        <v>0</v>
      </c>
      <c r="BF171" s="145">
        <f>IF(U171="snížená",N171,0)</f>
        <v>0</v>
      </c>
      <c r="BG171" s="145">
        <f>IF(U171="zákl. přenesená",N171,0)</f>
        <v>0</v>
      </c>
      <c r="BH171" s="145">
        <f>IF(U171="sníž. přenesená",N171,0)</f>
        <v>0</v>
      </c>
      <c r="BI171" s="145">
        <f>IF(U171="nulová",N171,0)</f>
        <v>0</v>
      </c>
      <c r="BJ171" s="17" t="s">
        <v>15</v>
      </c>
      <c r="BK171" s="145">
        <f>ROUND(L171*K171,2)</f>
        <v>0</v>
      </c>
      <c r="BL171" s="17" t="s">
        <v>247</v>
      </c>
      <c r="BM171" s="17" t="s">
        <v>3860</v>
      </c>
    </row>
    <row r="172" spans="2:65" s="1" customFormat="1" ht="74.45" customHeight="1" x14ac:dyDescent="0.3">
      <c r="B172" s="31"/>
      <c r="C172" s="32"/>
      <c r="D172" s="32"/>
      <c r="E172" s="32"/>
      <c r="F172" s="266" t="s">
        <v>3854</v>
      </c>
      <c r="G172" s="200"/>
      <c r="H172" s="200"/>
      <c r="I172" s="200"/>
      <c r="J172" s="32"/>
      <c r="K172" s="32"/>
      <c r="L172" s="32"/>
      <c r="M172" s="32"/>
      <c r="N172" s="32"/>
      <c r="O172" s="32"/>
      <c r="P172" s="32"/>
      <c r="Q172" s="32"/>
      <c r="R172" s="33"/>
      <c r="T172" s="70"/>
      <c r="U172" s="32"/>
      <c r="V172" s="32"/>
      <c r="W172" s="32"/>
      <c r="X172" s="32"/>
      <c r="Y172" s="32"/>
      <c r="Z172" s="32"/>
      <c r="AA172" s="71"/>
      <c r="AT172" s="17" t="s">
        <v>250</v>
      </c>
      <c r="AU172" s="17" t="s">
        <v>15</v>
      </c>
    </row>
    <row r="173" spans="2:65" s="1" customFormat="1" ht="28.9" customHeight="1" x14ac:dyDescent="0.3">
      <c r="B173" s="136"/>
      <c r="C173" s="137" t="s">
        <v>831</v>
      </c>
      <c r="D173" s="137" t="s">
        <v>222</v>
      </c>
      <c r="E173" s="138" t="s">
        <v>3861</v>
      </c>
      <c r="F173" s="250" t="s">
        <v>3862</v>
      </c>
      <c r="G173" s="251"/>
      <c r="H173" s="251"/>
      <c r="I173" s="251"/>
      <c r="J173" s="139" t="s">
        <v>246</v>
      </c>
      <c r="K173" s="140">
        <v>310</v>
      </c>
      <c r="L173" s="252"/>
      <c r="M173" s="251"/>
      <c r="N173" s="252">
        <f>ROUND(L173*K173,2)</f>
        <v>0</v>
      </c>
      <c r="O173" s="251"/>
      <c r="P173" s="251"/>
      <c r="Q173" s="251"/>
      <c r="R173" s="141"/>
      <c r="T173" s="142" t="s">
        <v>3</v>
      </c>
      <c r="U173" s="40" t="s">
        <v>43</v>
      </c>
      <c r="V173" s="143">
        <v>0</v>
      </c>
      <c r="W173" s="143">
        <f>V173*K173</f>
        <v>0</v>
      </c>
      <c r="X173" s="143">
        <v>4.2999999999999999E-4</v>
      </c>
      <c r="Y173" s="143">
        <f>X173*K173</f>
        <v>0.1333</v>
      </c>
      <c r="Z173" s="143">
        <v>0</v>
      </c>
      <c r="AA173" s="144">
        <f>Z173*K173</f>
        <v>0</v>
      </c>
      <c r="AR173" s="17" t="s">
        <v>247</v>
      </c>
      <c r="AT173" s="17" t="s">
        <v>222</v>
      </c>
      <c r="AU173" s="17" t="s">
        <v>15</v>
      </c>
      <c r="AY173" s="17" t="s">
        <v>221</v>
      </c>
      <c r="BE173" s="145">
        <f>IF(U173="základní",N173,0)</f>
        <v>0</v>
      </c>
      <c r="BF173" s="145">
        <f>IF(U173="snížená",N173,0)</f>
        <v>0</v>
      </c>
      <c r="BG173" s="145">
        <f>IF(U173="zákl. přenesená",N173,0)</f>
        <v>0</v>
      </c>
      <c r="BH173" s="145">
        <f>IF(U173="sníž. přenesená",N173,0)</f>
        <v>0</v>
      </c>
      <c r="BI173" s="145">
        <f>IF(U173="nulová",N173,0)</f>
        <v>0</v>
      </c>
      <c r="BJ173" s="17" t="s">
        <v>15</v>
      </c>
      <c r="BK173" s="145">
        <f>ROUND(L173*K173,2)</f>
        <v>0</v>
      </c>
      <c r="BL173" s="17" t="s">
        <v>247</v>
      </c>
      <c r="BM173" s="17" t="s">
        <v>3863</v>
      </c>
    </row>
    <row r="174" spans="2:65" s="1" customFormat="1" ht="108.6" customHeight="1" x14ac:dyDescent="0.3">
      <c r="B174" s="31"/>
      <c r="C174" s="32"/>
      <c r="D174" s="32"/>
      <c r="E174" s="32"/>
      <c r="F174" s="266" t="s">
        <v>3864</v>
      </c>
      <c r="G174" s="200"/>
      <c r="H174" s="200"/>
      <c r="I174" s="200"/>
      <c r="J174" s="32"/>
      <c r="K174" s="32"/>
      <c r="L174" s="32"/>
      <c r="M174" s="32"/>
      <c r="N174" s="32"/>
      <c r="O174" s="32"/>
      <c r="P174" s="32"/>
      <c r="Q174" s="32"/>
      <c r="R174" s="33"/>
      <c r="T174" s="70"/>
      <c r="U174" s="32"/>
      <c r="V174" s="32"/>
      <c r="W174" s="32"/>
      <c r="X174" s="32"/>
      <c r="Y174" s="32"/>
      <c r="Z174" s="32"/>
      <c r="AA174" s="71"/>
      <c r="AT174" s="17" t="s">
        <v>250</v>
      </c>
      <c r="AU174" s="17" t="s">
        <v>15</v>
      </c>
    </row>
    <row r="175" spans="2:65" s="1" customFormat="1" ht="28.9" customHeight="1" x14ac:dyDescent="0.3">
      <c r="B175" s="136"/>
      <c r="C175" s="137" t="s">
        <v>835</v>
      </c>
      <c r="D175" s="137" t="s">
        <v>222</v>
      </c>
      <c r="E175" s="138" t="s">
        <v>3865</v>
      </c>
      <c r="F175" s="250" t="s">
        <v>3866</v>
      </c>
      <c r="G175" s="251"/>
      <c r="H175" s="251"/>
      <c r="I175" s="251"/>
      <c r="J175" s="139" t="s">
        <v>246</v>
      </c>
      <c r="K175" s="140">
        <v>270</v>
      </c>
      <c r="L175" s="252"/>
      <c r="M175" s="251"/>
      <c r="N175" s="252">
        <f>ROUND(L175*K175,2)</f>
        <v>0</v>
      </c>
      <c r="O175" s="251"/>
      <c r="P175" s="251"/>
      <c r="Q175" s="251"/>
      <c r="R175" s="141"/>
      <c r="T175" s="142" t="s">
        <v>3</v>
      </c>
      <c r="U175" s="40" t="s">
        <v>43</v>
      </c>
      <c r="V175" s="143">
        <v>0</v>
      </c>
      <c r="W175" s="143">
        <f>V175*K175</f>
        <v>0</v>
      </c>
      <c r="X175" s="143">
        <v>5.2999999999999998E-4</v>
      </c>
      <c r="Y175" s="143">
        <f>X175*K175</f>
        <v>0.1431</v>
      </c>
      <c r="Z175" s="143">
        <v>0</v>
      </c>
      <c r="AA175" s="144">
        <f>Z175*K175</f>
        <v>0</v>
      </c>
      <c r="AR175" s="17" t="s">
        <v>247</v>
      </c>
      <c r="AT175" s="17" t="s">
        <v>222</v>
      </c>
      <c r="AU175" s="17" t="s">
        <v>15</v>
      </c>
      <c r="AY175" s="17" t="s">
        <v>221</v>
      </c>
      <c r="BE175" s="145">
        <f>IF(U175="základní",N175,0)</f>
        <v>0</v>
      </c>
      <c r="BF175" s="145">
        <f>IF(U175="snížená",N175,0)</f>
        <v>0</v>
      </c>
      <c r="BG175" s="145">
        <f>IF(U175="zákl. přenesená",N175,0)</f>
        <v>0</v>
      </c>
      <c r="BH175" s="145">
        <f>IF(U175="sníž. přenesená",N175,0)</f>
        <v>0</v>
      </c>
      <c r="BI175" s="145">
        <f>IF(U175="nulová",N175,0)</f>
        <v>0</v>
      </c>
      <c r="BJ175" s="17" t="s">
        <v>15</v>
      </c>
      <c r="BK175" s="145">
        <f>ROUND(L175*K175,2)</f>
        <v>0</v>
      </c>
      <c r="BL175" s="17" t="s">
        <v>247</v>
      </c>
      <c r="BM175" s="17" t="s">
        <v>3867</v>
      </c>
    </row>
    <row r="176" spans="2:65" s="1" customFormat="1" ht="108.6" customHeight="1" x14ac:dyDescent="0.3">
      <c r="B176" s="31"/>
      <c r="C176" s="32"/>
      <c r="D176" s="32"/>
      <c r="E176" s="32"/>
      <c r="F176" s="266" t="s">
        <v>3864</v>
      </c>
      <c r="G176" s="200"/>
      <c r="H176" s="200"/>
      <c r="I176" s="200"/>
      <c r="J176" s="32"/>
      <c r="K176" s="32"/>
      <c r="L176" s="32"/>
      <c r="M176" s="32"/>
      <c r="N176" s="32"/>
      <c r="O176" s="32"/>
      <c r="P176" s="32"/>
      <c r="Q176" s="32"/>
      <c r="R176" s="33"/>
      <c r="T176" s="70"/>
      <c r="U176" s="32"/>
      <c r="V176" s="32"/>
      <c r="W176" s="32"/>
      <c r="X176" s="32"/>
      <c r="Y176" s="32"/>
      <c r="Z176" s="32"/>
      <c r="AA176" s="71"/>
      <c r="AT176" s="17" t="s">
        <v>250</v>
      </c>
      <c r="AU176" s="17" t="s">
        <v>15</v>
      </c>
    </row>
    <row r="177" spans="2:65" s="1" customFormat="1" ht="28.9" customHeight="1" x14ac:dyDescent="0.3">
      <c r="B177" s="136"/>
      <c r="C177" s="137" t="s">
        <v>688</v>
      </c>
      <c r="D177" s="137" t="s">
        <v>222</v>
      </c>
      <c r="E177" s="138" t="s">
        <v>3868</v>
      </c>
      <c r="F177" s="250" t="s">
        <v>3869</v>
      </c>
      <c r="G177" s="251"/>
      <c r="H177" s="251"/>
      <c r="I177" s="251"/>
      <c r="J177" s="139" t="s">
        <v>246</v>
      </c>
      <c r="K177" s="140">
        <v>155</v>
      </c>
      <c r="L177" s="252"/>
      <c r="M177" s="251"/>
      <c r="N177" s="252">
        <f>ROUND(L177*K177,2)</f>
        <v>0</v>
      </c>
      <c r="O177" s="251"/>
      <c r="P177" s="251"/>
      <c r="Q177" s="251"/>
      <c r="R177" s="141"/>
      <c r="T177" s="142" t="s">
        <v>3</v>
      </c>
      <c r="U177" s="40" t="s">
        <v>43</v>
      </c>
      <c r="V177" s="143">
        <v>0</v>
      </c>
      <c r="W177" s="143">
        <f>V177*K177</f>
        <v>0</v>
      </c>
      <c r="X177" s="143">
        <v>7.2999999999999996E-4</v>
      </c>
      <c r="Y177" s="143">
        <f>X177*K177</f>
        <v>0.11315</v>
      </c>
      <c r="Z177" s="143">
        <v>0</v>
      </c>
      <c r="AA177" s="144">
        <f>Z177*K177</f>
        <v>0</v>
      </c>
      <c r="AR177" s="17" t="s">
        <v>247</v>
      </c>
      <c r="AT177" s="17" t="s">
        <v>222</v>
      </c>
      <c r="AU177" s="17" t="s">
        <v>15</v>
      </c>
      <c r="AY177" s="17" t="s">
        <v>221</v>
      </c>
      <c r="BE177" s="145">
        <f>IF(U177="základní",N177,0)</f>
        <v>0</v>
      </c>
      <c r="BF177" s="145">
        <f>IF(U177="snížená",N177,0)</f>
        <v>0</v>
      </c>
      <c r="BG177" s="145">
        <f>IF(U177="zákl. přenesená",N177,0)</f>
        <v>0</v>
      </c>
      <c r="BH177" s="145">
        <f>IF(U177="sníž. přenesená",N177,0)</f>
        <v>0</v>
      </c>
      <c r="BI177" s="145">
        <f>IF(U177="nulová",N177,0)</f>
        <v>0</v>
      </c>
      <c r="BJ177" s="17" t="s">
        <v>15</v>
      </c>
      <c r="BK177" s="145">
        <f>ROUND(L177*K177,2)</f>
        <v>0</v>
      </c>
      <c r="BL177" s="17" t="s">
        <v>247</v>
      </c>
      <c r="BM177" s="17" t="s">
        <v>3870</v>
      </c>
    </row>
    <row r="178" spans="2:65" s="1" customFormat="1" ht="108.6" customHeight="1" x14ac:dyDescent="0.3">
      <c r="B178" s="31"/>
      <c r="C178" s="32"/>
      <c r="D178" s="32"/>
      <c r="E178" s="32"/>
      <c r="F178" s="266" t="s">
        <v>3864</v>
      </c>
      <c r="G178" s="200"/>
      <c r="H178" s="200"/>
      <c r="I178" s="200"/>
      <c r="J178" s="32"/>
      <c r="K178" s="32"/>
      <c r="L178" s="32"/>
      <c r="M178" s="32"/>
      <c r="N178" s="32"/>
      <c r="O178" s="32"/>
      <c r="P178" s="32"/>
      <c r="Q178" s="32"/>
      <c r="R178" s="33"/>
      <c r="T178" s="70"/>
      <c r="U178" s="32"/>
      <c r="V178" s="32"/>
      <c r="W178" s="32"/>
      <c r="X178" s="32"/>
      <c r="Y178" s="32"/>
      <c r="Z178" s="32"/>
      <c r="AA178" s="71"/>
      <c r="AT178" s="17" t="s">
        <v>250</v>
      </c>
      <c r="AU178" s="17" t="s">
        <v>15</v>
      </c>
    </row>
    <row r="179" spans="2:65" s="1" customFormat="1" ht="28.9" customHeight="1" x14ac:dyDescent="0.3">
      <c r="B179" s="136"/>
      <c r="C179" s="137" t="s">
        <v>812</v>
      </c>
      <c r="D179" s="137" t="s">
        <v>222</v>
      </c>
      <c r="E179" s="138" t="s">
        <v>3871</v>
      </c>
      <c r="F179" s="250" t="s">
        <v>3872</v>
      </c>
      <c r="G179" s="251"/>
      <c r="H179" s="251"/>
      <c r="I179" s="251"/>
      <c r="J179" s="139" t="s">
        <v>246</v>
      </c>
      <c r="K179" s="140">
        <v>55</v>
      </c>
      <c r="L179" s="252"/>
      <c r="M179" s="251"/>
      <c r="N179" s="252">
        <f>ROUND(L179*K179,2)</f>
        <v>0</v>
      </c>
      <c r="O179" s="251"/>
      <c r="P179" s="251"/>
      <c r="Q179" s="251"/>
      <c r="R179" s="141"/>
      <c r="T179" s="142" t="s">
        <v>3</v>
      </c>
      <c r="U179" s="40" t="s">
        <v>43</v>
      </c>
      <c r="V179" s="143">
        <v>0</v>
      </c>
      <c r="W179" s="143">
        <f>V179*K179</f>
        <v>0</v>
      </c>
      <c r="X179" s="143">
        <v>1.0200000000000001E-3</v>
      </c>
      <c r="Y179" s="143">
        <f>X179*K179</f>
        <v>5.6100000000000004E-2</v>
      </c>
      <c r="Z179" s="143">
        <v>0</v>
      </c>
      <c r="AA179" s="144">
        <f>Z179*K179</f>
        <v>0</v>
      </c>
      <c r="AR179" s="17" t="s">
        <v>247</v>
      </c>
      <c r="AT179" s="17" t="s">
        <v>222</v>
      </c>
      <c r="AU179" s="17" t="s">
        <v>15</v>
      </c>
      <c r="AY179" s="17" t="s">
        <v>221</v>
      </c>
      <c r="BE179" s="145">
        <f>IF(U179="základní",N179,0)</f>
        <v>0</v>
      </c>
      <c r="BF179" s="145">
        <f>IF(U179="snížená",N179,0)</f>
        <v>0</v>
      </c>
      <c r="BG179" s="145">
        <f>IF(U179="zákl. přenesená",N179,0)</f>
        <v>0</v>
      </c>
      <c r="BH179" s="145">
        <f>IF(U179="sníž. přenesená",N179,0)</f>
        <v>0</v>
      </c>
      <c r="BI179" s="145">
        <f>IF(U179="nulová",N179,0)</f>
        <v>0</v>
      </c>
      <c r="BJ179" s="17" t="s">
        <v>15</v>
      </c>
      <c r="BK179" s="145">
        <f>ROUND(L179*K179,2)</f>
        <v>0</v>
      </c>
      <c r="BL179" s="17" t="s">
        <v>247</v>
      </c>
      <c r="BM179" s="17" t="s">
        <v>3873</v>
      </c>
    </row>
    <row r="180" spans="2:65" s="1" customFormat="1" ht="108.6" customHeight="1" x14ac:dyDescent="0.3">
      <c r="B180" s="31"/>
      <c r="C180" s="32"/>
      <c r="D180" s="32"/>
      <c r="E180" s="32"/>
      <c r="F180" s="266" t="s">
        <v>3864</v>
      </c>
      <c r="G180" s="200"/>
      <c r="H180" s="200"/>
      <c r="I180" s="200"/>
      <c r="J180" s="32"/>
      <c r="K180" s="32"/>
      <c r="L180" s="32"/>
      <c r="M180" s="32"/>
      <c r="N180" s="32"/>
      <c r="O180" s="32"/>
      <c r="P180" s="32"/>
      <c r="Q180" s="32"/>
      <c r="R180" s="33"/>
      <c r="T180" s="70"/>
      <c r="U180" s="32"/>
      <c r="V180" s="32"/>
      <c r="W180" s="32"/>
      <c r="X180" s="32"/>
      <c r="Y180" s="32"/>
      <c r="Z180" s="32"/>
      <c r="AA180" s="71"/>
      <c r="AT180" s="17" t="s">
        <v>250</v>
      </c>
      <c r="AU180" s="17" t="s">
        <v>15</v>
      </c>
    </row>
    <row r="181" spans="2:65" s="1" customFormat="1" ht="28.9" customHeight="1" x14ac:dyDescent="0.3">
      <c r="B181" s="136"/>
      <c r="C181" s="137" t="s">
        <v>840</v>
      </c>
      <c r="D181" s="137" t="s">
        <v>222</v>
      </c>
      <c r="E181" s="138" t="s">
        <v>3874</v>
      </c>
      <c r="F181" s="250" t="s">
        <v>3875</v>
      </c>
      <c r="G181" s="251"/>
      <c r="H181" s="251"/>
      <c r="I181" s="251"/>
      <c r="J181" s="139" t="s">
        <v>246</v>
      </c>
      <c r="K181" s="140">
        <v>120</v>
      </c>
      <c r="L181" s="252"/>
      <c r="M181" s="251"/>
      <c r="N181" s="252">
        <f>ROUND(L181*K181,2)</f>
        <v>0</v>
      </c>
      <c r="O181" s="251"/>
      <c r="P181" s="251"/>
      <c r="Q181" s="251"/>
      <c r="R181" s="141"/>
      <c r="T181" s="142" t="s">
        <v>3</v>
      </c>
      <c r="U181" s="40" t="s">
        <v>43</v>
      </c>
      <c r="V181" s="143">
        <v>0</v>
      </c>
      <c r="W181" s="143">
        <f>V181*K181</f>
        <v>0</v>
      </c>
      <c r="X181" s="143">
        <v>1.3799999999999999E-3</v>
      </c>
      <c r="Y181" s="143">
        <f>X181*K181</f>
        <v>0.1656</v>
      </c>
      <c r="Z181" s="143">
        <v>0</v>
      </c>
      <c r="AA181" s="144">
        <f>Z181*K181</f>
        <v>0</v>
      </c>
      <c r="AR181" s="17" t="s">
        <v>247</v>
      </c>
      <c r="AT181" s="17" t="s">
        <v>222</v>
      </c>
      <c r="AU181" s="17" t="s">
        <v>15</v>
      </c>
      <c r="AY181" s="17" t="s">
        <v>221</v>
      </c>
      <c r="BE181" s="145">
        <f>IF(U181="základní",N181,0)</f>
        <v>0</v>
      </c>
      <c r="BF181" s="145">
        <f>IF(U181="snížená",N181,0)</f>
        <v>0</v>
      </c>
      <c r="BG181" s="145">
        <f>IF(U181="zákl. přenesená",N181,0)</f>
        <v>0</v>
      </c>
      <c r="BH181" s="145">
        <f>IF(U181="sníž. přenesená",N181,0)</f>
        <v>0</v>
      </c>
      <c r="BI181" s="145">
        <f>IF(U181="nulová",N181,0)</f>
        <v>0</v>
      </c>
      <c r="BJ181" s="17" t="s">
        <v>15</v>
      </c>
      <c r="BK181" s="145">
        <f>ROUND(L181*K181,2)</f>
        <v>0</v>
      </c>
      <c r="BL181" s="17" t="s">
        <v>247</v>
      </c>
      <c r="BM181" s="17" t="s">
        <v>3876</v>
      </c>
    </row>
    <row r="182" spans="2:65" s="1" customFormat="1" ht="108.6" customHeight="1" x14ac:dyDescent="0.3">
      <c r="B182" s="31"/>
      <c r="C182" s="32"/>
      <c r="D182" s="32"/>
      <c r="E182" s="32"/>
      <c r="F182" s="266" t="s">
        <v>3864</v>
      </c>
      <c r="G182" s="200"/>
      <c r="H182" s="200"/>
      <c r="I182" s="200"/>
      <c r="J182" s="32"/>
      <c r="K182" s="32"/>
      <c r="L182" s="32"/>
      <c r="M182" s="32"/>
      <c r="N182" s="32"/>
      <c r="O182" s="32"/>
      <c r="P182" s="32"/>
      <c r="Q182" s="32"/>
      <c r="R182" s="33"/>
      <c r="T182" s="70"/>
      <c r="U182" s="32"/>
      <c r="V182" s="32"/>
      <c r="W182" s="32"/>
      <c r="X182" s="32"/>
      <c r="Y182" s="32"/>
      <c r="Z182" s="32"/>
      <c r="AA182" s="71"/>
      <c r="AT182" s="17" t="s">
        <v>250</v>
      </c>
      <c r="AU182" s="17" t="s">
        <v>15</v>
      </c>
    </row>
    <row r="183" spans="2:65" s="1" customFormat="1" ht="28.9" customHeight="1" x14ac:dyDescent="0.3">
      <c r="B183" s="136"/>
      <c r="C183" s="137" t="s">
        <v>844</v>
      </c>
      <c r="D183" s="137" t="s">
        <v>222</v>
      </c>
      <c r="E183" s="138" t="s">
        <v>3877</v>
      </c>
      <c r="F183" s="250" t="s">
        <v>3878</v>
      </c>
      <c r="G183" s="251"/>
      <c r="H183" s="251"/>
      <c r="I183" s="251"/>
      <c r="J183" s="139" t="s">
        <v>246</v>
      </c>
      <c r="K183" s="140">
        <v>140</v>
      </c>
      <c r="L183" s="252"/>
      <c r="M183" s="251"/>
      <c r="N183" s="252">
        <f>ROUND(L183*K183,2)</f>
        <v>0</v>
      </c>
      <c r="O183" s="251"/>
      <c r="P183" s="251"/>
      <c r="Q183" s="251"/>
      <c r="R183" s="141"/>
      <c r="T183" s="142" t="s">
        <v>3</v>
      </c>
      <c r="U183" s="40" t="s">
        <v>43</v>
      </c>
      <c r="V183" s="143">
        <v>0</v>
      </c>
      <c r="W183" s="143">
        <f>V183*K183</f>
        <v>0</v>
      </c>
      <c r="X183" s="143">
        <v>2.0000000000000002E-5</v>
      </c>
      <c r="Y183" s="143">
        <f>X183*K183</f>
        <v>2.8000000000000004E-3</v>
      </c>
      <c r="Z183" s="143">
        <v>0</v>
      </c>
      <c r="AA183" s="144">
        <f>Z183*K183</f>
        <v>0</v>
      </c>
      <c r="AR183" s="17" t="s">
        <v>247</v>
      </c>
      <c r="AT183" s="17" t="s">
        <v>222</v>
      </c>
      <c r="AU183" s="17" t="s">
        <v>15</v>
      </c>
      <c r="AY183" s="17" t="s">
        <v>221</v>
      </c>
      <c r="BE183" s="145">
        <f>IF(U183="základní",N183,0)</f>
        <v>0</v>
      </c>
      <c r="BF183" s="145">
        <f>IF(U183="snížená",N183,0)</f>
        <v>0</v>
      </c>
      <c r="BG183" s="145">
        <f>IF(U183="zákl. přenesená",N183,0)</f>
        <v>0</v>
      </c>
      <c r="BH183" s="145">
        <f>IF(U183="sníž. přenesená",N183,0)</f>
        <v>0</v>
      </c>
      <c r="BI183" s="145">
        <f>IF(U183="nulová",N183,0)</f>
        <v>0</v>
      </c>
      <c r="BJ183" s="17" t="s">
        <v>15</v>
      </c>
      <c r="BK183" s="145">
        <f>ROUND(L183*K183,2)</f>
        <v>0</v>
      </c>
      <c r="BL183" s="17" t="s">
        <v>247</v>
      </c>
      <c r="BM183" s="17" t="s">
        <v>3879</v>
      </c>
    </row>
    <row r="184" spans="2:65" s="1" customFormat="1" ht="85.9" customHeight="1" x14ac:dyDescent="0.3">
      <c r="B184" s="31"/>
      <c r="C184" s="32"/>
      <c r="D184" s="32"/>
      <c r="E184" s="32"/>
      <c r="F184" s="266" t="s">
        <v>261</v>
      </c>
      <c r="G184" s="200"/>
      <c r="H184" s="200"/>
      <c r="I184" s="200"/>
      <c r="J184" s="32"/>
      <c r="K184" s="32"/>
      <c r="L184" s="32"/>
      <c r="M184" s="32"/>
      <c r="N184" s="32"/>
      <c r="O184" s="32"/>
      <c r="P184" s="32"/>
      <c r="Q184" s="32"/>
      <c r="R184" s="33"/>
      <c r="T184" s="70"/>
      <c r="U184" s="32"/>
      <c r="V184" s="32"/>
      <c r="W184" s="32"/>
      <c r="X184" s="32"/>
      <c r="Y184" s="32"/>
      <c r="Z184" s="32"/>
      <c r="AA184" s="71"/>
      <c r="AT184" s="17" t="s">
        <v>250</v>
      </c>
      <c r="AU184" s="17" t="s">
        <v>15</v>
      </c>
    </row>
    <row r="185" spans="2:65" s="1" customFormat="1" ht="28.9" customHeight="1" x14ac:dyDescent="0.3">
      <c r="B185" s="136"/>
      <c r="C185" s="137" t="s">
        <v>701</v>
      </c>
      <c r="D185" s="137" t="s">
        <v>222</v>
      </c>
      <c r="E185" s="138" t="s">
        <v>3880</v>
      </c>
      <c r="F185" s="250" t="s">
        <v>3881</v>
      </c>
      <c r="G185" s="251"/>
      <c r="H185" s="251"/>
      <c r="I185" s="251"/>
      <c r="J185" s="139" t="s">
        <v>246</v>
      </c>
      <c r="K185" s="140">
        <v>117</v>
      </c>
      <c r="L185" s="252"/>
      <c r="M185" s="251"/>
      <c r="N185" s="252">
        <f>ROUND(L185*K185,2)</f>
        <v>0</v>
      </c>
      <c r="O185" s="251"/>
      <c r="P185" s="251"/>
      <c r="Q185" s="251"/>
      <c r="R185" s="141"/>
      <c r="T185" s="142" t="s">
        <v>3</v>
      </c>
      <c r="U185" s="40" t="s">
        <v>43</v>
      </c>
      <c r="V185" s="143">
        <v>0</v>
      </c>
      <c r="W185" s="143">
        <f>V185*K185</f>
        <v>0</v>
      </c>
      <c r="X185" s="143">
        <v>6.0000000000000002E-5</v>
      </c>
      <c r="Y185" s="143">
        <f>X185*K185</f>
        <v>7.0200000000000002E-3</v>
      </c>
      <c r="Z185" s="143">
        <v>0</v>
      </c>
      <c r="AA185" s="144">
        <f>Z185*K185</f>
        <v>0</v>
      </c>
      <c r="AR185" s="17" t="s">
        <v>247</v>
      </c>
      <c r="AT185" s="17" t="s">
        <v>222</v>
      </c>
      <c r="AU185" s="17" t="s">
        <v>15</v>
      </c>
      <c r="AY185" s="17" t="s">
        <v>221</v>
      </c>
      <c r="BE185" s="145">
        <f>IF(U185="základní",N185,0)</f>
        <v>0</v>
      </c>
      <c r="BF185" s="145">
        <f>IF(U185="snížená",N185,0)</f>
        <v>0</v>
      </c>
      <c r="BG185" s="145">
        <f>IF(U185="zákl. přenesená",N185,0)</f>
        <v>0</v>
      </c>
      <c r="BH185" s="145">
        <f>IF(U185="sníž. přenesená",N185,0)</f>
        <v>0</v>
      </c>
      <c r="BI185" s="145">
        <f>IF(U185="nulová",N185,0)</f>
        <v>0</v>
      </c>
      <c r="BJ185" s="17" t="s">
        <v>15</v>
      </c>
      <c r="BK185" s="145">
        <f>ROUND(L185*K185,2)</f>
        <v>0</v>
      </c>
      <c r="BL185" s="17" t="s">
        <v>247</v>
      </c>
      <c r="BM185" s="17" t="s">
        <v>3882</v>
      </c>
    </row>
    <row r="186" spans="2:65" s="1" customFormat="1" ht="85.9" customHeight="1" x14ac:dyDescent="0.3">
      <c r="B186" s="31"/>
      <c r="C186" s="32"/>
      <c r="D186" s="32"/>
      <c r="E186" s="32"/>
      <c r="F186" s="266" t="s">
        <v>261</v>
      </c>
      <c r="G186" s="200"/>
      <c r="H186" s="200"/>
      <c r="I186" s="200"/>
      <c r="J186" s="32"/>
      <c r="K186" s="32"/>
      <c r="L186" s="32"/>
      <c r="M186" s="32"/>
      <c r="N186" s="32"/>
      <c r="O186" s="32"/>
      <c r="P186" s="32"/>
      <c r="Q186" s="32"/>
      <c r="R186" s="33"/>
      <c r="T186" s="70"/>
      <c r="U186" s="32"/>
      <c r="V186" s="32"/>
      <c r="W186" s="32"/>
      <c r="X186" s="32"/>
      <c r="Y186" s="32"/>
      <c r="Z186" s="32"/>
      <c r="AA186" s="71"/>
      <c r="AT186" s="17" t="s">
        <v>250</v>
      </c>
      <c r="AU186" s="17" t="s">
        <v>15</v>
      </c>
    </row>
    <row r="187" spans="2:65" s="1" customFormat="1" ht="28.9" customHeight="1" x14ac:dyDescent="0.3">
      <c r="B187" s="136"/>
      <c r="C187" s="137" t="s">
        <v>804</v>
      </c>
      <c r="D187" s="137" t="s">
        <v>222</v>
      </c>
      <c r="E187" s="138" t="s">
        <v>258</v>
      </c>
      <c r="F187" s="250" t="s">
        <v>259</v>
      </c>
      <c r="G187" s="251"/>
      <c r="H187" s="251"/>
      <c r="I187" s="251"/>
      <c r="J187" s="139" t="s">
        <v>246</v>
      </c>
      <c r="K187" s="140">
        <v>100</v>
      </c>
      <c r="L187" s="252"/>
      <c r="M187" s="251"/>
      <c r="N187" s="252">
        <f>ROUND(L187*K187,2)</f>
        <v>0</v>
      </c>
      <c r="O187" s="251"/>
      <c r="P187" s="251"/>
      <c r="Q187" s="251"/>
      <c r="R187" s="141"/>
      <c r="T187" s="142" t="s">
        <v>3</v>
      </c>
      <c r="U187" s="40" t="s">
        <v>43</v>
      </c>
      <c r="V187" s="143">
        <v>0</v>
      </c>
      <c r="W187" s="143">
        <f>V187*K187</f>
        <v>0</v>
      </c>
      <c r="X187" s="143">
        <v>5.0000000000000002E-5</v>
      </c>
      <c r="Y187" s="143">
        <f>X187*K187</f>
        <v>5.0000000000000001E-3</v>
      </c>
      <c r="Z187" s="143">
        <v>0</v>
      </c>
      <c r="AA187" s="144">
        <f>Z187*K187</f>
        <v>0</v>
      </c>
      <c r="AR187" s="17" t="s">
        <v>247</v>
      </c>
      <c r="AT187" s="17" t="s">
        <v>222</v>
      </c>
      <c r="AU187" s="17" t="s">
        <v>15</v>
      </c>
      <c r="AY187" s="17" t="s">
        <v>221</v>
      </c>
      <c r="BE187" s="145">
        <f>IF(U187="základní",N187,0)</f>
        <v>0</v>
      </c>
      <c r="BF187" s="145">
        <f>IF(U187="snížená",N187,0)</f>
        <v>0</v>
      </c>
      <c r="BG187" s="145">
        <f>IF(U187="zákl. přenesená",N187,0)</f>
        <v>0</v>
      </c>
      <c r="BH187" s="145">
        <f>IF(U187="sníž. přenesená",N187,0)</f>
        <v>0</v>
      </c>
      <c r="BI187" s="145">
        <f>IF(U187="nulová",N187,0)</f>
        <v>0</v>
      </c>
      <c r="BJ187" s="17" t="s">
        <v>15</v>
      </c>
      <c r="BK187" s="145">
        <f>ROUND(L187*K187,2)</f>
        <v>0</v>
      </c>
      <c r="BL187" s="17" t="s">
        <v>247</v>
      </c>
      <c r="BM187" s="17" t="s">
        <v>3883</v>
      </c>
    </row>
    <row r="188" spans="2:65" s="1" customFormat="1" ht="85.9" customHeight="1" x14ac:dyDescent="0.3">
      <c r="B188" s="31"/>
      <c r="C188" s="32"/>
      <c r="D188" s="32"/>
      <c r="E188" s="32"/>
      <c r="F188" s="266" t="s">
        <v>261</v>
      </c>
      <c r="G188" s="200"/>
      <c r="H188" s="200"/>
      <c r="I188" s="200"/>
      <c r="J188" s="32"/>
      <c r="K188" s="32"/>
      <c r="L188" s="32"/>
      <c r="M188" s="32"/>
      <c r="N188" s="32"/>
      <c r="O188" s="32"/>
      <c r="P188" s="32"/>
      <c r="Q188" s="32"/>
      <c r="R188" s="33"/>
      <c r="T188" s="70"/>
      <c r="U188" s="32"/>
      <c r="V188" s="32"/>
      <c r="W188" s="32"/>
      <c r="X188" s="32"/>
      <c r="Y188" s="32"/>
      <c r="Z188" s="32"/>
      <c r="AA188" s="71"/>
      <c r="AT188" s="17" t="s">
        <v>250</v>
      </c>
      <c r="AU188" s="17" t="s">
        <v>15</v>
      </c>
    </row>
    <row r="189" spans="2:65" s="1" customFormat="1" ht="28.9" customHeight="1" x14ac:dyDescent="0.3">
      <c r="B189" s="136"/>
      <c r="C189" s="137" t="s">
        <v>808</v>
      </c>
      <c r="D189" s="137" t="s">
        <v>222</v>
      </c>
      <c r="E189" s="138" t="s">
        <v>3884</v>
      </c>
      <c r="F189" s="250" t="s">
        <v>3885</v>
      </c>
      <c r="G189" s="251"/>
      <c r="H189" s="251"/>
      <c r="I189" s="251"/>
      <c r="J189" s="139" t="s">
        <v>246</v>
      </c>
      <c r="K189" s="140">
        <v>28</v>
      </c>
      <c r="L189" s="252"/>
      <c r="M189" s="251"/>
      <c r="N189" s="252">
        <f>ROUND(L189*K189,2)</f>
        <v>0</v>
      </c>
      <c r="O189" s="251"/>
      <c r="P189" s="251"/>
      <c r="Q189" s="251"/>
      <c r="R189" s="141"/>
      <c r="T189" s="142" t="s">
        <v>3</v>
      </c>
      <c r="U189" s="40" t="s">
        <v>43</v>
      </c>
      <c r="V189" s="143">
        <v>0</v>
      </c>
      <c r="W189" s="143">
        <f>V189*K189</f>
        <v>0</v>
      </c>
      <c r="X189" s="143">
        <v>9.0000000000000006E-5</v>
      </c>
      <c r="Y189" s="143">
        <f>X189*K189</f>
        <v>2.5200000000000001E-3</v>
      </c>
      <c r="Z189" s="143">
        <v>0</v>
      </c>
      <c r="AA189" s="144">
        <f>Z189*K189</f>
        <v>0</v>
      </c>
      <c r="AR189" s="17" t="s">
        <v>247</v>
      </c>
      <c r="AT189" s="17" t="s">
        <v>222</v>
      </c>
      <c r="AU189" s="17" t="s">
        <v>15</v>
      </c>
      <c r="AY189" s="17" t="s">
        <v>221</v>
      </c>
      <c r="BE189" s="145">
        <f>IF(U189="základní",N189,0)</f>
        <v>0</v>
      </c>
      <c r="BF189" s="145">
        <f>IF(U189="snížená",N189,0)</f>
        <v>0</v>
      </c>
      <c r="BG189" s="145">
        <f>IF(U189="zákl. přenesená",N189,0)</f>
        <v>0</v>
      </c>
      <c r="BH189" s="145">
        <f>IF(U189="sníž. přenesená",N189,0)</f>
        <v>0</v>
      </c>
      <c r="BI189" s="145">
        <f>IF(U189="nulová",N189,0)</f>
        <v>0</v>
      </c>
      <c r="BJ189" s="17" t="s">
        <v>15</v>
      </c>
      <c r="BK189" s="145">
        <f>ROUND(L189*K189,2)</f>
        <v>0</v>
      </c>
      <c r="BL189" s="17" t="s">
        <v>247</v>
      </c>
      <c r="BM189" s="17" t="s">
        <v>3886</v>
      </c>
    </row>
    <row r="190" spans="2:65" s="1" customFormat="1" ht="85.9" customHeight="1" x14ac:dyDescent="0.3">
      <c r="B190" s="31"/>
      <c r="C190" s="32"/>
      <c r="D190" s="32"/>
      <c r="E190" s="32"/>
      <c r="F190" s="266" t="s">
        <v>261</v>
      </c>
      <c r="G190" s="200"/>
      <c r="H190" s="200"/>
      <c r="I190" s="200"/>
      <c r="J190" s="32"/>
      <c r="K190" s="32"/>
      <c r="L190" s="32"/>
      <c r="M190" s="32"/>
      <c r="N190" s="32"/>
      <c r="O190" s="32"/>
      <c r="P190" s="32"/>
      <c r="Q190" s="32"/>
      <c r="R190" s="33"/>
      <c r="T190" s="70"/>
      <c r="U190" s="32"/>
      <c r="V190" s="32"/>
      <c r="W190" s="32"/>
      <c r="X190" s="32"/>
      <c r="Y190" s="32"/>
      <c r="Z190" s="32"/>
      <c r="AA190" s="71"/>
      <c r="AT190" s="17" t="s">
        <v>250</v>
      </c>
      <c r="AU190" s="17" t="s">
        <v>15</v>
      </c>
    </row>
    <row r="191" spans="2:65" s="1" customFormat="1" ht="28.9" customHeight="1" x14ac:dyDescent="0.3">
      <c r="B191" s="136"/>
      <c r="C191" s="137" t="s">
        <v>792</v>
      </c>
      <c r="D191" s="137" t="s">
        <v>222</v>
      </c>
      <c r="E191" s="138" t="s">
        <v>266</v>
      </c>
      <c r="F191" s="250" t="s">
        <v>267</v>
      </c>
      <c r="G191" s="251"/>
      <c r="H191" s="251"/>
      <c r="I191" s="251"/>
      <c r="J191" s="139" t="s">
        <v>246</v>
      </c>
      <c r="K191" s="140">
        <v>95</v>
      </c>
      <c r="L191" s="252"/>
      <c r="M191" s="251"/>
      <c r="N191" s="252">
        <f>ROUND(L191*K191,2)</f>
        <v>0</v>
      </c>
      <c r="O191" s="251"/>
      <c r="P191" s="251"/>
      <c r="Q191" s="251"/>
      <c r="R191" s="141"/>
      <c r="T191" s="142" t="s">
        <v>3</v>
      </c>
      <c r="U191" s="40" t="s">
        <v>43</v>
      </c>
      <c r="V191" s="143">
        <v>0</v>
      </c>
      <c r="W191" s="143">
        <f>V191*K191</f>
        <v>0</v>
      </c>
      <c r="X191" s="143">
        <v>1.2E-4</v>
      </c>
      <c r="Y191" s="143">
        <f>X191*K191</f>
        <v>1.14E-2</v>
      </c>
      <c r="Z191" s="143">
        <v>0</v>
      </c>
      <c r="AA191" s="144">
        <f>Z191*K191</f>
        <v>0</v>
      </c>
      <c r="AR191" s="17" t="s">
        <v>247</v>
      </c>
      <c r="AT191" s="17" t="s">
        <v>222</v>
      </c>
      <c r="AU191" s="17" t="s">
        <v>15</v>
      </c>
      <c r="AY191" s="17" t="s">
        <v>221</v>
      </c>
      <c r="BE191" s="145">
        <f>IF(U191="základní",N191,0)</f>
        <v>0</v>
      </c>
      <c r="BF191" s="145">
        <f>IF(U191="snížená",N191,0)</f>
        <v>0</v>
      </c>
      <c r="BG191" s="145">
        <f>IF(U191="zákl. přenesená",N191,0)</f>
        <v>0</v>
      </c>
      <c r="BH191" s="145">
        <f>IF(U191="sníž. přenesená",N191,0)</f>
        <v>0</v>
      </c>
      <c r="BI191" s="145">
        <f>IF(U191="nulová",N191,0)</f>
        <v>0</v>
      </c>
      <c r="BJ191" s="17" t="s">
        <v>15</v>
      </c>
      <c r="BK191" s="145">
        <f>ROUND(L191*K191,2)</f>
        <v>0</v>
      </c>
      <c r="BL191" s="17" t="s">
        <v>247</v>
      </c>
      <c r="BM191" s="17" t="s">
        <v>3887</v>
      </c>
    </row>
    <row r="192" spans="2:65" s="1" customFormat="1" ht="85.9" customHeight="1" x14ac:dyDescent="0.3">
      <c r="B192" s="31"/>
      <c r="C192" s="32"/>
      <c r="D192" s="32"/>
      <c r="E192" s="32"/>
      <c r="F192" s="266" t="s">
        <v>261</v>
      </c>
      <c r="G192" s="200"/>
      <c r="H192" s="200"/>
      <c r="I192" s="200"/>
      <c r="J192" s="32"/>
      <c r="K192" s="32"/>
      <c r="L192" s="32"/>
      <c r="M192" s="32"/>
      <c r="N192" s="32"/>
      <c r="O192" s="32"/>
      <c r="P192" s="32"/>
      <c r="Q192" s="32"/>
      <c r="R192" s="33"/>
      <c r="T192" s="70"/>
      <c r="U192" s="32"/>
      <c r="V192" s="32"/>
      <c r="W192" s="32"/>
      <c r="X192" s="32"/>
      <c r="Y192" s="32"/>
      <c r="Z192" s="32"/>
      <c r="AA192" s="71"/>
      <c r="AT192" s="17" t="s">
        <v>250</v>
      </c>
      <c r="AU192" s="17" t="s">
        <v>15</v>
      </c>
    </row>
    <row r="193" spans="2:65" s="1" customFormat="1" ht="28.9" customHeight="1" x14ac:dyDescent="0.3">
      <c r="B193" s="136"/>
      <c r="C193" s="137" t="s">
        <v>796</v>
      </c>
      <c r="D193" s="137" t="s">
        <v>222</v>
      </c>
      <c r="E193" s="138" t="s">
        <v>3888</v>
      </c>
      <c r="F193" s="250" t="s">
        <v>3889</v>
      </c>
      <c r="G193" s="251"/>
      <c r="H193" s="251"/>
      <c r="I193" s="251"/>
      <c r="J193" s="139" t="s">
        <v>246</v>
      </c>
      <c r="K193" s="140">
        <v>170</v>
      </c>
      <c r="L193" s="252"/>
      <c r="M193" s="251"/>
      <c r="N193" s="252">
        <f>ROUND(L193*K193,2)</f>
        <v>0</v>
      </c>
      <c r="O193" s="251"/>
      <c r="P193" s="251"/>
      <c r="Q193" s="251"/>
      <c r="R193" s="141"/>
      <c r="T193" s="142" t="s">
        <v>3</v>
      </c>
      <c r="U193" s="40" t="s">
        <v>43</v>
      </c>
      <c r="V193" s="143">
        <v>0</v>
      </c>
      <c r="W193" s="143">
        <f>V193*K193</f>
        <v>0</v>
      </c>
      <c r="X193" s="143">
        <v>4.0000000000000003E-5</v>
      </c>
      <c r="Y193" s="143">
        <f>X193*K193</f>
        <v>6.8000000000000005E-3</v>
      </c>
      <c r="Z193" s="143">
        <v>0</v>
      </c>
      <c r="AA193" s="144">
        <f>Z193*K193</f>
        <v>0</v>
      </c>
      <c r="AR193" s="17" t="s">
        <v>247</v>
      </c>
      <c r="AT193" s="17" t="s">
        <v>222</v>
      </c>
      <c r="AU193" s="17" t="s">
        <v>15</v>
      </c>
      <c r="AY193" s="17" t="s">
        <v>221</v>
      </c>
      <c r="BE193" s="145">
        <f>IF(U193="základní",N193,0)</f>
        <v>0</v>
      </c>
      <c r="BF193" s="145">
        <f>IF(U193="snížená",N193,0)</f>
        <v>0</v>
      </c>
      <c r="BG193" s="145">
        <f>IF(U193="zákl. přenesená",N193,0)</f>
        <v>0</v>
      </c>
      <c r="BH193" s="145">
        <f>IF(U193="sníž. přenesená",N193,0)</f>
        <v>0</v>
      </c>
      <c r="BI193" s="145">
        <f>IF(U193="nulová",N193,0)</f>
        <v>0</v>
      </c>
      <c r="BJ193" s="17" t="s">
        <v>15</v>
      </c>
      <c r="BK193" s="145">
        <f>ROUND(L193*K193,2)</f>
        <v>0</v>
      </c>
      <c r="BL193" s="17" t="s">
        <v>247</v>
      </c>
      <c r="BM193" s="17" t="s">
        <v>3890</v>
      </c>
    </row>
    <row r="194" spans="2:65" s="1" customFormat="1" ht="85.9" customHeight="1" x14ac:dyDescent="0.3">
      <c r="B194" s="31"/>
      <c r="C194" s="32"/>
      <c r="D194" s="32"/>
      <c r="E194" s="32"/>
      <c r="F194" s="266" t="s">
        <v>261</v>
      </c>
      <c r="G194" s="200"/>
      <c r="H194" s="200"/>
      <c r="I194" s="200"/>
      <c r="J194" s="32"/>
      <c r="K194" s="32"/>
      <c r="L194" s="32"/>
      <c r="M194" s="32"/>
      <c r="N194" s="32"/>
      <c r="O194" s="32"/>
      <c r="P194" s="32"/>
      <c r="Q194" s="32"/>
      <c r="R194" s="33"/>
      <c r="T194" s="70"/>
      <c r="U194" s="32"/>
      <c r="V194" s="32"/>
      <c r="W194" s="32"/>
      <c r="X194" s="32"/>
      <c r="Y194" s="32"/>
      <c r="Z194" s="32"/>
      <c r="AA194" s="71"/>
      <c r="AT194" s="17" t="s">
        <v>250</v>
      </c>
      <c r="AU194" s="17" t="s">
        <v>15</v>
      </c>
    </row>
    <row r="195" spans="2:65" s="1" customFormat="1" ht="28.9" customHeight="1" x14ac:dyDescent="0.3">
      <c r="B195" s="136"/>
      <c r="C195" s="137" t="s">
        <v>800</v>
      </c>
      <c r="D195" s="137" t="s">
        <v>222</v>
      </c>
      <c r="E195" s="138" t="s">
        <v>3891</v>
      </c>
      <c r="F195" s="250" t="s">
        <v>3892</v>
      </c>
      <c r="G195" s="251"/>
      <c r="H195" s="251"/>
      <c r="I195" s="251"/>
      <c r="J195" s="139" t="s">
        <v>246</v>
      </c>
      <c r="K195" s="140">
        <v>170</v>
      </c>
      <c r="L195" s="252"/>
      <c r="M195" s="251"/>
      <c r="N195" s="252">
        <f>ROUND(L195*K195,2)</f>
        <v>0</v>
      </c>
      <c r="O195" s="251"/>
      <c r="P195" s="251"/>
      <c r="Q195" s="251"/>
      <c r="R195" s="141"/>
      <c r="T195" s="142" t="s">
        <v>3</v>
      </c>
      <c r="U195" s="40" t="s">
        <v>43</v>
      </c>
      <c r="V195" s="143">
        <v>0</v>
      </c>
      <c r="W195" s="143">
        <f>V195*K195</f>
        <v>0</v>
      </c>
      <c r="X195" s="143">
        <v>6.0000000000000002E-5</v>
      </c>
      <c r="Y195" s="143">
        <f>X195*K195</f>
        <v>1.0200000000000001E-2</v>
      </c>
      <c r="Z195" s="143">
        <v>0</v>
      </c>
      <c r="AA195" s="144">
        <f>Z195*K195</f>
        <v>0</v>
      </c>
      <c r="AR195" s="17" t="s">
        <v>247</v>
      </c>
      <c r="AT195" s="17" t="s">
        <v>222</v>
      </c>
      <c r="AU195" s="17" t="s">
        <v>15</v>
      </c>
      <c r="AY195" s="17" t="s">
        <v>221</v>
      </c>
      <c r="BE195" s="145">
        <f>IF(U195="základní",N195,0)</f>
        <v>0</v>
      </c>
      <c r="BF195" s="145">
        <f>IF(U195="snížená",N195,0)</f>
        <v>0</v>
      </c>
      <c r="BG195" s="145">
        <f>IF(U195="zákl. přenesená",N195,0)</f>
        <v>0</v>
      </c>
      <c r="BH195" s="145">
        <f>IF(U195="sníž. přenesená",N195,0)</f>
        <v>0</v>
      </c>
      <c r="BI195" s="145">
        <f>IF(U195="nulová",N195,0)</f>
        <v>0</v>
      </c>
      <c r="BJ195" s="17" t="s">
        <v>15</v>
      </c>
      <c r="BK195" s="145">
        <f>ROUND(L195*K195,2)</f>
        <v>0</v>
      </c>
      <c r="BL195" s="17" t="s">
        <v>247</v>
      </c>
      <c r="BM195" s="17" t="s">
        <v>3893</v>
      </c>
    </row>
    <row r="196" spans="2:65" s="1" customFormat="1" ht="85.9" customHeight="1" x14ac:dyDescent="0.3">
      <c r="B196" s="31"/>
      <c r="C196" s="32"/>
      <c r="D196" s="32"/>
      <c r="E196" s="32"/>
      <c r="F196" s="266" t="s">
        <v>261</v>
      </c>
      <c r="G196" s="200"/>
      <c r="H196" s="200"/>
      <c r="I196" s="200"/>
      <c r="J196" s="32"/>
      <c r="K196" s="32"/>
      <c r="L196" s="32"/>
      <c r="M196" s="32"/>
      <c r="N196" s="32"/>
      <c r="O196" s="32"/>
      <c r="P196" s="32"/>
      <c r="Q196" s="32"/>
      <c r="R196" s="33"/>
      <c r="T196" s="70"/>
      <c r="U196" s="32"/>
      <c r="V196" s="32"/>
      <c r="W196" s="32"/>
      <c r="X196" s="32"/>
      <c r="Y196" s="32"/>
      <c r="Z196" s="32"/>
      <c r="AA196" s="71"/>
      <c r="AT196" s="17" t="s">
        <v>250</v>
      </c>
      <c r="AU196" s="17" t="s">
        <v>15</v>
      </c>
    </row>
    <row r="197" spans="2:65" s="1" customFormat="1" ht="28.9" customHeight="1" x14ac:dyDescent="0.3">
      <c r="B197" s="136"/>
      <c r="C197" s="137" t="s">
        <v>723</v>
      </c>
      <c r="D197" s="137" t="s">
        <v>222</v>
      </c>
      <c r="E197" s="138" t="s">
        <v>270</v>
      </c>
      <c r="F197" s="250" t="s">
        <v>271</v>
      </c>
      <c r="G197" s="251"/>
      <c r="H197" s="251"/>
      <c r="I197" s="251"/>
      <c r="J197" s="139" t="s">
        <v>246</v>
      </c>
      <c r="K197" s="140">
        <v>80</v>
      </c>
      <c r="L197" s="252"/>
      <c r="M197" s="251"/>
      <c r="N197" s="252">
        <f>ROUND(L197*K197,2)</f>
        <v>0</v>
      </c>
      <c r="O197" s="251"/>
      <c r="P197" s="251"/>
      <c r="Q197" s="251"/>
      <c r="R197" s="141"/>
      <c r="T197" s="142" t="s">
        <v>3</v>
      </c>
      <c r="U197" s="40" t="s">
        <v>43</v>
      </c>
      <c r="V197" s="143">
        <v>0</v>
      </c>
      <c r="W197" s="143">
        <f>V197*K197</f>
        <v>0</v>
      </c>
      <c r="X197" s="143">
        <v>6.9999999999999994E-5</v>
      </c>
      <c r="Y197" s="143">
        <f>X197*K197</f>
        <v>5.5999999999999991E-3</v>
      </c>
      <c r="Z197" s="143">
        <v>0</v>
      </c>
      <c r="AA197" s="144">
        <f>Z197*K197</f>
        <v>0</v>
      </c>
      <c r="AR197" s="17" t="s">
        <v>247</v>
      </c>
      <c r="AT197" s="17" t="s">
        <v>222</v>
      </c>
      <c r="AU197" s="17" t="s">
        <v>15</v>
      </c>
      <c r="AY197" s="17" t="s">
        <v>221</v>
      </c>
      <c r="BE197" s="145">
        <f>IF(U197="základní",N197,0)</f>
        <v>0</v>
      </c>
      <c r="BF197" s="145">
        <f>IF(U197="snížená",N197,0)</f>
        <v>0</v>
      </c>
      <c r="BG197" s="145">
        <f>IF(U197="zákl. přenesená",N197,0)</f>
        <v>0</v>
      </c>
      <c r="BH197" s="145">
        <f>IF(U197="sníž. přenesená",N197,0)</f>
        <v>0</v>
      </c>
      <c r="BI197" s="145">
        <f>IF(U197="nulová",N197,0)</f>
        <v>0</v>
      </c>
      <c r="BJ197" s="17" t="s">
        <v>15</v>
      </c>
      <c r="BK197" s="145">
        <f>ROUND(L197*K197,2)</f>
        <v>0</v>
      </c>
      <c r="BL197" s="17" t="s">
        <v>247</v>
      </c>
      <c r="BM197" s="17" t="s">
        <v>3894</v>
      </c>
    </row>
    <row r="198" spans="2:65" s="1" customFormat="1" ht="85.9" customHeight="1" x14ac:dyDescent="0.3">
      <c r="B198" s="31"/>
      <c r="C198" s="32"/>
      <c r="D198" s="32"/>
      <c r="E198" s="32"/>
      <c r="F198" s="266" t="s">
        <v>261</v>
      </c>
      <c r="G198" s="200"/>
      <c r="H198" s="200"/>
      <c r="I198" s="200"/>
      <c r="J198" s="32"/>
      <c r="K198" s="32"/>
      <c r="L198" s="32"/>
      <c r="M198" s="32"/>
      <c r="N198" s="32"/>
      <c r="O198" s="32"/>
      <c r="P198" s="32"/>
      <c r="Q198" s="32"/>
      <c r="R198" s="33"/>
      <c r="T198" s="70"/>
      <c r="U198" s="32"/>
      <c r="V198" s="32"/>
      <c r="W198" s="32"/>
      <c r="X198" s="32"/>
      <c r="Y198" s="32"/>
      <c r="Z198" s="32"/>
      <c r="AA198" s="71"/>
      <c r="AT198" s="17" t="s">
        <v>250</v>
      </c>
      <c r="AU198" s="17" t="s">
        <v>15</v>
      </c>
    </row>
    <row r="199" spans="2:65" s="1" customFormat="1" ht="28.9" customHeight="1" x14ac:dyDescent="0.3">
      <c r="B199" s="136"/>
      <c r="C199" s="137" t="s">
        <v>2331</v>
      </c>
      <c r="D199" s="137" t="s">
        <v>222</v>
      </c>
      <c r="E199" s="138" t="s">
        <v>3895</v>
      </c>
      <c r="F199" s="250" t="s">
        <v>3896</v>
      </c>
      <c r="G199" s="251"/>
      <c r="H199" s="251"/>
      <c r="I199" s="251"/>
      <c r="J199" s="139" t="s">
        <v>246</v>
      </c>
      <c r="K199" s="140">
        <v>28</v>
      </c>
      <c r="L199" s="252"/>
      <c r="M199" s="251"/>
      <c r="N199" s="252">
        <f>ROUND(L199*K199,2)</f>
        <v>0</v>
      </c>
      <c r="O199" s="251"/>
      <c r="P199" s="251"/>
      <c r="Q199" s="251"/>
      <c r="R199" s="141"/>
      <c r="T199" s="142" t="s">
        <v>3</v>
      </c>
      <c r="U199" s="40" t="s">
        <v>43</v>
      </c>
      <c r="V199" s="143">
        <v>0</v>
      </c>
      <c r="W199" s="143">
        <f>V199*K199</f>
        <v>0</v>
      </c>
      <c r="X199" s="143">
        <v>1.2999999999999999E-4</v>
      </c>
      <c r="Y199" s="143">
        <f>X199*K199</f>
        <v>3.6399999999999996E-3</v>
      </c>
      <c r="Z199" s="143">
        <v>0</v>
      </c>
      <c r="AA199" s="144">
        <f>Z199*K199</f>
        <v>0</v>
      </c>
      <c r="AR199" s="17" t="s">
        <v>247</v>
      </c>
      <c r="AT199" s="17" t="s">
        <v>222</v>
      </c>
      <c r="AU199" s="17" t="s">
        <v>15</v>
      </c>
      <c r="AY199" s="17" t="s">
        <v>221</v>
      </c>
      <c r="BE199" s="145">
        <f>IF(U199="základní",N199,0)</f>
        <v>0</v>
      </c>
      <c r="BF199" s="145">
        <f>IF(U199="snížená",N199,0)</f>
        <v>0</v>
      </c>
      <c r="BG199" s="145">
        <f>IF(U199="zákl. přenesená",N199,0)</f>
        <v>0</v>
      </c>
      <c r="BH199" s="145">
        <f>IF(U199="sníž. přenesená",N199,0)</f>
        <v>0</v>
      </c>
      <c r="BI199" s="145">
        <f>IF(U199="nulová",N199,0)</f>
        <v>0</v>
      </c>
      <c r="BJ199" s="17" t="s">
        <v>15</v>
      </c>
      <c r="BK199" s="145">
        <f>ROUND(L199*K199,2)</f>
        <v>0</v>
      </c>
      <c r="BL199" s="17" t="s">
        <v>247</v>
      </c>
      <c r="BM199" s="17" t="s">
        <v>3897</v>
      </c>
    </row>
    <row r="200" spans="2:65" s="1" customFormat="1" ht="85.9" customHeight="1" x14ac:dyDescent="0.3">
      <c r="B200" s="31"/>
      <c r="C200" s="32"/>
      <c r="D200" s="32"/>
      <c r="E200" s="32"/>
      <c r="F200" s="266" t="s">
        <v>261</v>
      </c>
      <c r="G200" s="200"/>
      <c r="H200" s="200"/>
      <c r="I200" s="200"/>
      <c r="J200" s="32"/>
      <c r="K200" s="32"/>
      <c r="L200" s="32"/>
      <c r="M200" s="32"/>
      <c r="N200" s="32"/>
      <c r="O200" s="32"/>
      <c r="P200" s="32"/>
      <c r="Q200" s="32"/>
      <c r="R200" s="33"/>
      <c r="T200" s="70"/>
      <c r="U200" s="32"/>
      <c r="V200" s="32"/>
      <c r="W200" s="32"/>
      <c r="X200" s="32"/>
      <c r="Y200" s="32"/>
      <c r="Z200" s="32"/>
      <c r="AA200" s="71"/>
      <c r="AT200" s="17" t="s">
        <v>250</v>
      </c>
      <c r="AU200" s="17" t="s">
        <v>15</v>
      </c>
    </row>
    <row r="201" spans="2:65" s="1" customFormat="1" ht="28.9" customHeight="1" x14ac:dyDescent="0.3">
      <c r="B201" s="136"/>
      <c r="C201" s="137" t="s">
        <v>2185</v>
      </c>
      <c r="D201" s="137" t="s">
        <v>222</v>
      </c>
      <c r="E201" s="138" t="s">
        <v>3898</v>
      </c>
      <c r="F201" s="250" t="s">
        <v>3899</v>
      </c>
      <c r="G201" s="251"/>
      <c r="H201" s="251"/>
      <c r="I201" s="251"/>
      <c r="J201" s="139" t="s">
        <v>246</v>
      </c>
      <c r="K201" s="140">
        <v>40</v>
      </c>
      <c r="L201" s="252"/>
      <c r="M201" s="251"/>
      <c r="N201" s="252">
        <f>ROUND(L201*K201,2)</f>
        <v>0</v>
      </c>
      <c r="O201" s="251"/>
      <c r="P201" s="251"/>
      <c r="Q201" s="251"/>
      <c r="R201" s="141"/>
      <c r="T201" s="142" t="s">
        <v>3</v>
      </c>
      <c r="U201" s="40" t="s">
        <v>43</v>
      </c>
      <c r="V201" s="143">
        <v>0</v>
      </c>
      <c r="W201" s="143">
        <f>V201*K201</f>
        <v>0</v>
      </c>
      <c r="X201" s="143">
        <v>1.9000000000000001E-4</v>
      </c>
      <c r="Y201" s="143">
        <f>X201*K201</f>
        <v>7.6000000000000009E-3</v>
      </c>
      <c r="Z201" s="143">
        <v>0</v>
      </c>
      <c r="AA201" s="144">
        <f>Z201*K201</f>
        <v>0</v>
      </c>
      <c r="AR201" s="17" t="s">
        <v>247</v>
      </c>
      <c r="AT201" s="17" t="s">
        <v>222</v>
      </c>
      <c r="AU201" s="17" t="s">
        <v>15</v>
      </c>
      <c r="AY201" s="17" t="s">
        <v>221</v>
      </c>
      <c r="BE201" s="145">
        <f>IF(U201="základní",N201,0)</f>
        <v>0</v>
      </c>
      <c r="BF201" s="145">
        <f>IF(U201="snížená",N201,0)</f>
        <v>0</v>
      </c>
      <c r="BG201" s="145">
        <f>IF(U201="zákl. přenesená",N201,0)</f>
        <v>0</v>
      </c>
      <c r="BH201" s="145">
        <f>IF(U201="sníž. přenesená",N201,0)</f>
        <v>0</v>
      </c>
      <c r="BI201" s="145">
        <f>IF(U201="nulová",N201,0)</f>
        <v>0</v>
      </c>
      <c r="BJ201" s="17" t="s">
        <v>15</v>
      </c>
      <c r="BK201" s="145">
        <f>ROUND(L201*K201,2)</f>
        <v>0</v>
      </c>
      <c r="BL201" s="17" t="s">
        <v>247</v>
      </c>
      <c r="BM201" s="17" t="s">
        <v>3900</v>
      </c>
    </row>
    <row r="202" spans="2:65" s="1" customFormat="1" ht="85.9" customHeight="1" x14ac:dyDescent="0.3">
      <c r="B202" s="31"/>
      <c r="C202" s="32"/>
      <c r="D202" s="32"/>
      <c r="E202" s="32"/>
      <c r="F202" s="266" t="s">
        <v>261</v>
      </c>
      <c r="G202" s="200"/>
      <c r="H202" s="200"/>
      <c r="I202" s="200"/>
      <c r="J202" s="32"/>
      <c r="K202" s="32"/>
      <c r="L202" s="32"/>
      <c r="M202" s="32"/>
      <c r="N202" s="32"/>
      <c r="O202" s="32"/>
      <c r="P202" s="32"/>
      <c r="Q202" s="32"/>
      <c r="R202" s="33"/>
      <c r="T202" s="70"/>
      <c r="U202" s="32"/>
      <c r="V202" s="32"/>
      <c r="W202" s="32"/>
      <c r="X202" s="32"/>
      <c r="Y202" s="32"/>
      <c r="Z202" s="32"/>
      <c r="AA202" s="71"/>
      <c r="AT202" s="17" t="s">
        <v>250</v>
      </c>
      <c r="AU202" s="17" t="s">
        <v>15</v>
      </c>
    </row>
    <row r="203" spans="2:65" s="1" customFormat="1" ht="40.15" customHeight="1" x14ac:dyDescent="0.3">
      <c r="B203" s="136"/>
      <c r="C203" s="137" t="s">
        <v>2190</v>
      </c>
      <c r="D203" s="137" t="s">
        <v>222</v>
      </c>
      <c r="E203" s="138" t="s">
        <v>3901</v>
      </c>
      <c r="F203" s="250" t="s">
        <v>3902</v>
      </c>
      <c r="G203" s="251"/>
      <c r="H203" s="251"/>
      <c r="I203" s="251"/>
      <c r="J203" s="139" t="s">
        <v>276</v>
      </c>
      <c r="K203" s="140">
        <v>146</v>
      </c>
      <c r="L203" s="252"/>
      <c r="M203" s="251"/>
      <c r="N203" s="252">
        <f>ROUND(L203*K203,2)</f>
        <v>0</v>
      </c>
      <c r="O203" s="251"/>
      <c r="P203" s="251"/>
      <c r="Q203" s="251"/>
      <c r="R203" s="141"/>
      <c r="T203" s="142" t="s">
        <v>3</v>
      </c>
      <c r="U203" s="40" t="s">
        <v>43</v>
      </c>
      <c r="V203" s="143">
        <v>0</v>
      </c>
      <c r="W203" s="143">
        <f>V203*K203</f>
        <v>0</v>
      </c>
      <c r="X203" s="143">
        <v>6.3000000000000003E-4</v>
      </c>
      <c r="Y203" s="143">
        <f>X203*K203</f>
        <v>9.1980000000000006E-2</v>
      </c>
      <c r="Z203" s="143">
        <v>0</v>
      </c>
      <c r="AA203" s="144">
        <f>Z203*K203</f>
        <v>0</v>
      </c>
      <c r="AR203" s="17" t="s">
        <v>247</v>
      </c>
      <c r="AT203" s="17" t="s">
        <v>222</v>
      </c>
      <c r="AU203" s="17" t="s">
        <v>15</v>
      </c>
      <c r="AY203" s="17" t="s">
        <v>221</v>
      </c>
      <c r="BE203" s="145">
        <f>IF(U203="základní",N203,0)</f>
        <v>0</v>
      </c>
      <c r="BF203" s="145">
        <f>IF(U203="snížená",N203,0)</f>
        <v>0</v>
      </c>
      <c r="BG203" s="145">
        <f>IF(U203="zákl. přenesená",N203,0)</f>
        <v>0</v>
      </c>
      <c r="BH203" s="145">
        <f>IF(U203="sníž. přenesená",N203,0)</f>
        <v>0</v>
      </c>
      <c r="BI203" s="145">
        <f>IF(U203="nulová",N203,0)</f>
        <v>0</v>
      </c>
      <c r="BJ203" s="17" t="s">
        <v>15</v>
      </c>
      <c r="BK203" s="145">
        <f>ROUND(L203*K203,2)</f>
        <v>0</v>
      </c>
      <c r="BL203" s="17" t="s">
        <v>247</v>
      </c>
      <c r="BM203" s="17" t="s">
        <v>3903</v>
      </c>
    </row>
    <row r="204" spans="2:65" s="1" customFormat="1" ht="74.45" customHeight="1" x14ac:dyDescent="0.3">
      <c r="B204" s="31"/>
      <c r="C204" s="32"/>
      <c r="D204" s="32"/>
      <c r="E204" s="32"/>
      <c r="F204" s="266" t="s">
        <v>278</v>
      </c>
      <c r="G204" s="200"/>
      <c r="H204" s="200"/>
      <c r="I204" s="200"/>
      <c r="J204" s="32"/>
      <c r="K204" s="32"/>
      <c r="L204" s="32"/>
      <c r="M204" s="32"/>
      <c r="N204" s="32"/>
      <c r="O204" s="32"/>
      <c r="P204" s="32"/>
      <c r="Q204" s="32"/>
      <c r="R204" s="33"/>
      <c r="T204" s="70"/>
      <c r="U204" s="32"/>
      <c r="V204" s="32"/>
      <c r="W204" s="32"/>
      <c r="X204" s="32"/>
      <c r="Y204" s="32"/>
      <c r="Z204" s="32"/>
      <c r="AA204" s="71"/>
      <c r="AT204" s="17" t="s">
        <v>250</v>
      </c>
      <c r="AU204" s="17" t="s">
        <v>15</v>
      </c>
    </row>
    <row r="205" spans="2:65" s="1" customFormat="1" ht="28.9" customHeight="1" x14ac:dyDescent="0.3">
      <c r="B205" s="136"/>
      <c r="C205" s="137" t="s">
        <v>2195</v>
      </c>
      <c r="D205" s="137" t="s">
        <v>222</v>
      </c>
      <c r="E205" s="138" t="s">
        <v>274</v>
      </c>
      <c r="F205" s="250" t="s">
        <v>275</v>
      </c>
      <c r="G205" s="251"/>
      <c r="H205" s="251"/>
      <c r="I205" s="251"/>
      <c r="J205" s="139" t="s">
        <v>276</v>
      </c>
      <c r="K205" s="140">
        <v>11</v>
      </c>
      <c r="L205" s="252"/>
      <c r="M205" s="251"/>
      <c r="N205" s="252">
        <f>ROUND(L205*K205,2)</f>
        <v>0</v>
      </c>
      <c r="O205" s="251"/>
      <c r="P205" s="251"/>
      <c r="Q205" s="251"/>
      <c r="R205" s="141"/>
      <c r="T205" s="142" t="s">
        <v>3</v>
      </c>
      <c r="U205" s="40" t="s">
        <v>43</v>
      </c>
      <c r="V205" s="143">
        <v>0</v>
      </c>
      <c r="W205" s="143">
        <f>V205*K205</f>
        <v>0</v>
      </c>
      <c r="X205" s="143">
        <v>1.9000000000000001E-4</v>
      </c>
      <c r="Y205" s="143">
        <f>X205*K205</f>
        <v>2.0900000000000003E-3</v>
      </c>
      <c r="Z205" s="143">
        <v>0</v>
      </c>
      <c r="AA205" s="144">
        <f>Z205*K205</f>
        <v>0</v>
      </c>
      <c r="AR205" s="17" t="s">
        <v>247</v>
      </c>
      <c r="AT205" s="17" t="s">
        <v>222</v>
      </c>
      <c r="AU205" s="17" t="s">
        <v>15</v>
      </c>
      <c r="AY205" s="17" t="s">
        <v>221</v>
      </c>
      <c r="BE205" s="145">
        <f>IF(U205="základní",N205,0)</f>
        <v>0</v>
      </c>
      <c r="BF205" s="145">
        <f>IF(U205="snížená",N205,0)</f>
        <v>0</v>
      </c>
      <c r="BG205" s="145">
        <f>IF(U205="zákl. přenesená",N205,0)</f>
        <v>0</v>
      </c>
      <c r="BH205" s="145">
        <f>IF(U205="sníž. přenesená",N205,0)</f>
        <v>0</v>
      </c>
      <c r="BI205" s="145">
        <f>IF(U205="nulová",N205,0)</f>
        <v>0</v>
      </c>
      <c r="BJ205" s="17" t="s">
        <v>15</v>
      </c>
      <c r="BK205" s="145">
        <f>ROUND(L205*K205,2)</f>
        <v>0</v>
      </c>
      <c r="BL205" s="17" t="s">
        <v>247</v>
      </c>
      <c r="BM205" s="17" t="s">
        <v>3904</v>
      </c>
    </row>
    <row r="206" spans="2:65" s="1" customFormat="1" ht="74.45" customHeight="1" x14ac:dyDescent="0.3">
      <c r="B206" s="31"/>
      <c r="C206" s="32"/>
      <c r="D206" s="32"/>
      <c r="E206" s="32"/>
      <c r="F206" s="266" t="s">
        <v>278</v>
      </c>
      <c r="G206" s="200"/>
      <c r="H206" s="200"/>
      <c r="I206" s="200"/>
      <c r="J206" s="32"/>
      <c r="K206" s="32"/>
      <c r="L206" s="32"/>
      <c r="M206" s="32"/>
      <c r="N206" s="32"/>
      <c r="O206" s="32"/>
      <c r="P206" s="32"/>
      <c r="Q206" s="32"/>
      <c r="R206" s="33"/>
      <c r="T206" s="70"/>
      <c r="U206" s="32"/>
      <c r="V206" s="32"/>
      <c r="W206" s="32"/>
      <c r="X206" s="32"/>
      <c r="Y206" s="32"/>
      <c r="Z206" s="32"/>
      <c r="AA206" s="71"/>
      <c r="AT206" s="17" t="s">
        <v>250</v>
      </c>
      <c r="AU206" s="17" t="s">
        <v>15</v>
      </c>
    </row>
    <row r="207" spans="2:65" s="1" customFormat="1" ht="20.45" customHeight="1" x14ac:dyDescent="0.3">
      <c r="B207" s="136"/>
      <c r="C207" s="137" t="s">
        <v>3905</v>
      </c>
      <c r="D207" s="137" t="s">
        <v>222</v>
      </c>
      <c r="E207" s="138" t="s">
        <v>3906</v>
      </c>
      <c r="F207" s="250" t="s">
        <v>3907</v>
      </c>
      <c r="G207" s="251"/>
      <c r="H207" s="251"/>
      <c r="I207" s="251"/>
      <c r="J207" s="139" t="s">
        <v>276</v>
      </c>
      <c r="K207" s="140">
        <v>1</v>
      </c>
      <c r="L207" s="252"/>
      <c r="M207" s="251"/>
      <c r="N207" s="252">
        <f>ROUND(L207*K207,2)</f>
        <v>0</v>
      </c>
      <c r="O207" s="251"/>
      <c r="P207" s="251"/>
      <c r="Q207" s="251"/>
      <c r="R207" s="141"/>
      <c r="T207" s="142" t="s">
        <v>3</v>
      </c>
      <c r="U207" s="40" t="s">
        <v>43</v>
      </c>
      <c r="V207" s="143">
        <v>0</v>
      </c>
      <c r="W207" s="143">
        <f>V207*K207</f>
        <v>0</v>
      </c>
      <c r="X207" s="143">
        <v>1.3600000000000001E-3</v>
      </c>
      <c r="Y207" s="143">
        <f>X207*K207</f>
        <v>1.3600000000000001E-3</v>
      </c>
      <c r="Z207" s="143">
        <v>0</v>
      </c>
      <c r="AA207" s="144">
        <f>Z207*K207</f>
        <v>0</v>
      </c>
      <c r="AR207" s="17" t="s">
        <v>247</v>
      </c>
      <c r="AT207" s="17" t="s">
        <v>222</v>
      </c>
      <c r="AU207" s="17" t="s">
        <v>15</v>
      </c>
      <c r="AY207" s="17" t="s">
        <v>221</v>
      </c>
      <c r="BE207" s="145">
        <f>IF(U207="základní",N207,0)</f>
        <v>0</v>
      </c>
      <c r="BF207" s="145">
        <f>IF(U207="snížená",N207,0)</f>
        <v>0</v>
      </c>
      <c r="BG207" s="145">
        <f>IF(U207="zákl. přenesená",N207,0)</f>
        <v>0</v>
      </c>
      <c r="BH207" s="145">
        <f>IF(U207="sníž. přenesená",N207,0)</f>
        <v>0</v>
      </c>
      <c r="BI207" s="145">
        <f>IF(U207="nulová",N207,0)</f>
        <v>0</v>
      </c>
      <c r="BJ207" s="17" t="s">
        <v>15</v>
      </c>
      <c r="BK207" s="145">
        <f>ROUND(L207*K207,2)</f>
        <v>0</v>
      </c>
      <c r="BL207" s="17" t="s">
        <v>247</v>
      </c>
      <c r="BM207" s="17" t="s">
        <v>3908</v>
      </c>
    </row>
    <row r="208" spans="2:65" s="1" customFormat="1" ht="74.45" customHeight="1" x14ac:dyDescent="0.3">
      <c r="B208" s="31"/>
      <c r="C208" s="32"/>
      <c r="D208" s="32"/>
      <c r="E208" s="32"/>
      <c r="F208" s="266" t="s">
        <v>278</v>
      </c>
      <c r="G208" s="200"/>
      <c r="H208" s="200"/>
      <c r="I208" s="200"/>
      <c r="J208" s="32"/>
      <c r="K208" s="32"/>
      <c r="L208" s="32"/>
      <c r="M208" s="32"/>
      <c r="N208" s="32"/>
      <c r="O208" s="32"/>
      <c r="P208" s="32"/>
      <c r="Q208" s="32"/>
      <c r="R208" s="33"/>
      <c r="T208" s="70"/>
      <c r="U208" s="32"/>
      <c r="V208" s="32"/>
      <c r="W208" s="32"/>
      <c r="X208" s="32"/>
      <c r="Y208" s="32"/>
      <c r="Z208" s="32"/>
      <c r="AA208" s="71"/>
      <c r="AT208" s="17" t="s">
        <v>250</v>
      </c>
      <c r="AU208" s="17" t="s">
        <v>15</v>
      </c>
    </row>
    <row r="209" spans="2:65" s="1" customFormat="1" ht="28.9" customHeight="1" x14ac:dyDescent="0.3">
      <c r="B209" s="136"/>
      <c r="C209" s="137" t="s">
        <v>1756</v>
      </c>
      <c r="D209" s="137" t="s">
        <v>222</v>
      </c>
      <c r="E209" s="138" t="s">
        <v>3909</v>
      </c>
      <c r="F209" s="250" t="s">
        <v>3910</v>
      </c>
      <c r="G209" s="251"/>
      <c r="H209" s="251"/>
      <c r="I209" s="251"/>
      <c r="J209" s="139" t="s">
        <v>276</v>
      </c>
      <c r="K209" s="140">
        <v>1</v>
      </c>
      <c r="L209" s="252"/>
      <c r="M209" s="251"/>
      <c r="N209" s="252">
        <f>ROUND(L209*K209,2)</f>
        <v>0</v>
      </c>
      <c r="O209" s="251"/>
      <c r="P209" s="251"/>
      <c r="Q209" s="251"/>
      <c r="R209" s="141"/>
      <c r="T209" s="142" t="s">
        <v>3</v>
      </c>
      <c r="U209" s="40" t="s">
        <v>43</v>
      </c>
      <c r="V209" s="143">
        <v>0</v>
      </c>
      <c r="W209" s="143">
        <f>V209*K209</f>
        <v>0</v>
      </c>
      <c r="X209" s="143">
        <v>1.1800000000000001E-3</v>
      </c>
      <c r="Y209" s="143">
        <f>X209*K209</f>
        <v>1.1800000000000001E-3</v>
      </c>
      <c r="Z209" s="143">
        <v>0</v>
      </c>
      <c r="AA209" s="144">
        <f>Z209*K209</f>
        <v>0</v>
      </c>
      <c r="AR209" s="17" t="s">
        <v>247</v>
      </c>
      <c r="AT209" s="17" t="s">
        <v>222</v>
      </c>
      <c r="AU209" s="17" t="s">
        <v>15</v>
      </c>
      <c r="AY209" s="17" t="s">
        <v>221</v>
      </c>
      <c r="BE209" s="145">
        <f>IF(U209="základní",N209,0)</f>
        <v>0</v>
      </c>
      <c r="BF209" s="145">
        <f>IF(U209="snížená",N209,0)</f>
        <v>0</v>
      </c>
      <c r="BG209" s="145">
        <f>IF(U209="zákl. přenesená",N209,0)</f>
        <v>0</v>
      </c>
      <c r="BH209" s="145">
        <f>IF(U209="sníž. přenesená",N209,0)</f>
        <v>0</v>
      </c>
      <c r="BI209" s="145">
        <f>IF(U209="nulová",N209,0)</f>
        <v>0</v>
      </c>
      <c r="BJ209" s="17" t="s">
        <v>15</v>
      </c>
      <c r="BK209" s="145">
        <f>ROUND(L209*K209,2)</f>
        <v>0</v>
      </c>
      <c r="BL209" s="17" t="s">
        <v>247</v>
      </c>
      <c r="BM209" s="17" t="s">
        <v>3911</v>
      </c>
    </row>
    <row r="210" spans="2:65" s="1" customFormat="1" ht="74.45" customHeight="1" x14ac:dyDescent="0.3">
      <c r="B210" s="31"/>
      <c r="C210" s="32"/>
      <c r="D210" s="32"/>
      <c r="E210" s="32"/>
      <c r="F210" s="266" t="s">
        <v>283</v>
      </c>
      <c r="G210" s="200"/>
      <c r="H210" s="200"/>
      <c r="I210" s="200"/>
      <c r="J210" s="32"/>
      <c r="K210" s="32"/>
      <c r="L210" s="32"/>
      <c r="M210" s="32"/>
      <c r="N210" s="32"/>
      <c r="O210" s="32"/>
      <c r="P210" s="32"/>
      <c r="Q210" s="32"/>
      <c r="R210" s="33"/>
      <c r="T210" s="70"/>
      <c r="U210" s="32"/>
      <c r="V210" s="32"/>
      <c r="W210" s="32"/>
      <c r="X210" s="32"/>
      <c r="Y210" s="32"/>
      <c r="Z210" s="32"/>
      <c r="AA210" s="71"/>
      <c r="AT210" s="17" t="s">
        <v>250</v>
      </c>
      <c r="AU210" s="17" t="s">
        <v>15</v>
      </c>
    </row>
    <row r="211" spans="2:65" s="1" customFormat="1" ht="28.9" customHeight="1" x14ac:dyDescent="0.3">
      <c r="B211" s="136"/>
      <c r="C211" s="137" t="s">
        <v>3912</v>
      </c>
      <c r="D211" s="137" t="s">
        <v>222</v>
      </c>
      <c r="E211" s="138" t="s">
        <v>3913</v>
      </c>
      <c r="F211" s="250" t="s">
        <v>3914</v>
      </c>
      <c r="G211" s="251"/>
      <c r="H211" s="251"/>
      <c r="I211" s="251"/>
      <c r="J211" s="139" t="s">
        <v>276</v>
      </c>
      <c r="K211" s="140">
        <v>3</v>
      </c>
      <c r="L211" s="252"/>
      <c r="M211" s="251"/>
      <c r="N211" s="252">
        <f>ROUND(L211*K211,2)</f>
        <v>0</v>
      </c>
      <c r="O211" s="251"/>
      <c r="P211" s="251"/>
      <c r="Q211" s="251"/>
      <c r="R211" s="141"/>
      <c r="T211" s="142" t="s">
        <v>3</v>
      </c>
      <c r="U211" s="40" t="s">
        <v>43</v>
      </c>
      <c r="V211" s="143">
        <v>0</v>
      </c>
      <c r="W211" s="143">
        <f>V211*K211</f>
        <v>0</v>
      </c>
      <c r="X211" s="143">
        <v>2.4000000000000001E-4</v>
      </c>
      <c r="Y211" s="143">
        <f>X211*K211</f>
        <v>7.2000000000000005E-4</v>
      </c>
      <c r="Z211" s="143">
        <v>0</v>
      </c>
      <c r="AA211" s="144">
        <f>Z211*K211</f>
        <v>0</v>
      </c>
      <c r="AR211" s="17" t="s">
        <v>247</v>
      </c>
      <c r="AT211" s="17" t="s">
        <v>222</v>
      </c>
      <c r="AU211" s="17" t="s">
        <v>15</v>
      </c>
      <c r="AY211" s="17" t="s">
        <v>221</v>
      </c>
      <c r="BE211" s="145">
        <f>IF(U211="základní",N211,0)</f>
        <v>0</v>
      </c>
      <c r="BF211" s="145">
        <f>IF(U211="snížená",N211,0)</f>
        <v>0</v>
      </c>
      <c r="BG211" s="145">
        <f>IF(U211="zákl. přenesená",N211,0)</f>
        <v>0</v>
      </c>
      <c r="BH211" s="145">
        <f>IF(U211="sníž. přenesená",N211,0)</f>
        <v>0</v>
      </c>
      <c r="BI211" s="145">
        <f>IF(U211="nulová",N211,0)</f>
        <v>0</v>
      </c>
      <c r="BJ211" s="17" t="s">
        <v>15</v>
      </c>
      <c r="BK211" s="145">
        <f>ROUND(L211*K211,2)</f>
        <v>0</v>
      </c>
      <c r="BL211" s="17" t="s">
        <v>247</v>
      </c>
      <c r="BM211" s="17" t="s">
        <v>3915</v>
      </c>
    </row>
    <row r="212" spans="2:65" s="1" customFormat="1" ht="74.45" customHeight="1" x14ac:dyDescent="0.3">
      <c r="B212" s="31"/>
      <c r="C212" s="32"/>
      <c r="D212" s="32"/>
      <c r="E212" s="32"/>
      <c r="F212" s="266" t="s">
        <v>283</v>
      </c>
      <c r="G212" s="200"/>
      <c r="H212" s="200"/>
      <c r="I212" s="200"/>
      <c r="J212" s="32"/>
      <c r="K212" s="32"/>
      <c r="L212" s="32"/>
      <c r="M212" s="32"/>
      <c r="N212" s="32"/>
      <c r="O212" s="32"/>
      <c r="P212" s="32"/>
      <c r="Q212" s="32"/>
      <c r="R212" s="33"/>
      <c r="T212" s="70"/>
      <c r="U212" s="32"/>
      <c r="V212" s="32"/>
      <c r="W212" s="32"/>
      <c r="X212" s="32"/>
      <c r="Y212" s="32"/>
      <c r="Z212" s="32"/>
      <c r="AA212" s="71"/>
      <c r="AT212" s="17" t="s">
        <v>250</v>
      </c>
      <c r="AU212" s="17" t="s">
        <v>15</v>
      </c>
    </row>
    <row r="213" spans="2:65" s="1" customFormat="1" ht="28.9" customHeight="1" x14ac:dyDescent="0.3">
      <c r="B213" s="136"/>
      <c r="C213" s="137" t="s">
        <v>1760</v>
      </c>
      <c r="D213" s="137" t="s">
        <v>222</v>
      </c>
      <c r="E213" s="138" t="s">
        <v>3916</v>
      </c>
      <c r="F213" s="250" t="s">
        <v>3917</v>
      </c>
      <c r="G213" s="251"/>
      <c r="H213" s="251"/>
      <c r="I213" s="251"/>
      <c r="J213" s="139" t="s">
        <v>276</v>
      </c>
      <c r="K213" s="140">
        <v>6</v>
      </c>
      <c r="L213" s="252"/>
      <c r="M213" s="251"/>
      <c r="N213" s="252">
        <f>ROUND(L213*K213,2)</f>
        <v>0</v>
      </c>
      <c r="O213" s="251"/>
      <c r="P213" s="251"/>
      <c r="Q213" s="251"/>
      <c r="R213" s="141"/>
      <c r="T213" s="142" t="s">
        <v>3</v>
      </c>
      <c r="U213" s="40" t="s">
        <v>43</v>
      </c>
      <c r="V213" s="143">
        <v>0</v>
      </c>
      <c r="W213" s="143">
        <f>V213*K213</f>
        <v>0</v>
      </c>
      <c r="X213" s="143">
        <v>3.8000000000000002E-4</v>
      </c>
      <c r="Y213" s="143">
        <f>X213*K213</f>
        <v>2.2799999999999999E-3</v>
      </c>
      <c r="Z213" s="143">
        <v>0</v>
      </c>
      <c r="AA213" s="144">
        <f>Z213*K213</f>
        <v>0</v>
      </c>
      <c r="AR213" s="17" t="s">
        <v>247</v>
      </c>
      <c r="AT213" s="17" t="s">
        <v>222</v>
      </c>
      <c r="AU213" s="17" t="s">
        <v>15</v>
      </c>
      <c r="AY213" s="17" t="s">
        <v>221</v>
      </c>
      <c r="BE213" s="145">
        <f>IF(U213="základní",N213,0)</f>
        <v>0</v>
      </c>
      <c r="BF213" s="145">
        <f>IF(U213="snížená",N213,0)</f>
        <v>0</v>
      </c>
      <c r="BG213" s="145">
        <f>IF(U213="zákl. přenesená",N213,0)</f>
        <v>0</v>
      </c>
      <c r="BH213" s="145">
        <f>IF(U213="sníž. přenesená",N213,0)</f>
        <v>0</v>
      </c>
      <c r="BI213" s="145">
        <f>IF(U213="nulová",N213,0)</f>
        <v>0</v>
      </c>
      <c r="BJ213" s="17" t="s">
        <v>15</v>
      </c>
      <c r="BK213" s="145">
        <f>ROUND(L213*K213,2)</f>
        <v>0</v>
      </c>
      <c r="BL213" s="17" t="s">
        <v>247</v>
      </c>
      <c r="BM213" s="17" t="s">
        <v>3918</v>
      </c>
    </row>
    <row r="214" spans="2:65" s="1" customFormat="1" ht="74.45" customHeight="1" x14ac:dyDescent="0.3">
      <c r="B214" s="31"/>
      <c r="C214" s="32"/>
      <c r="D214" s="32"/>
      <c r="E214" s="32"/>
      <c r="F214" s="266" t="s">
        <v>283</v>
      </c>
      <c r="G214" s="200"/>
      <c r="H214" s="200"/>
      <c r="I214" s="200"/>
      <c r="J214" s="32"/>
      <c r="K214" s="32"/>
      <c r="L214" s="32"/>
      <c r="M214" s="32"/>
      <c r="N214" s="32"/>
      <c r="O214" s="32"/>
      <c r="P214" s="32"/>
      <c r="Q214" s="32"/>
      <c r="R214" s="33"/>
      <c r="T214" s="70"/>
      <c r="U214" s="32"/>
      <c r="V214" s="32"/>
      <c r="W214" s="32"/>
      <c r="X214" s="32"/>
      <c r="Y214" s="32"/>
      <c r="Z214" s="32"/>
      <c r="AA214" s="71"/>
      <c r="AT214" s="17" t="s">
        <v>250</v>
      </c>
      <c r="AU214" s="17" t="s">
        <v>15</v>
      </c>
    </row>
    <row r="215" spans="2:65" s="1" customFormat="1" ht="28.9" customHeight="1" x14ac:dyDescent="0.3">
      <c r="B215" s="136"/>
      <c r="C215" s="137" t="s">
        <v>3919</v>
      </c>
      <c r="D215" s="137" t="s">
        <v>222</v>
      </c>
      <c r="E215" s="138" t="s">
        <v>3920</v>
      </c>
      <c r="F215" s="250" t="s">
        <v>281</v>
      </c>
      <c r="G215" s="251"/>
      <c r="H215" s="251"/>
      <c r="I215" s="251"/>
      <c r="J215" s="139" t="s">
        <v>276</v>
      </c>
      <c r="K215" s="140">
        <v>5</v>
      </c>
      <c r="L215" s="252"/>
      <c r="M215" s="251"/>
      <c r="N215" s="252">
        <f>ROUND(L215*K215,2)</f>
        <v>0</v>
      </c>
      <c r="O215" s="251"/>
      <c r="P215" s="251"/>
      <c r="Q215" s="251"/>
      <c r="R215" s="141"/>
      <c r="T215" s="142" t="s">
        <v>3</v>
      </c>
      <c r="U215" s="40" t="s">
        <v>43</v>
      </c>
      <c r="V215" s="143">
        <v>0</v>
      </c>
      <c r="W215" s="143">
        <f>V215*K215</f>
        <v>0</v>
      </c>
      <c r="X215" s="143">
        <v>6.0999999999999997E-4</v>
      </c>
      <c r="Y215" s="143">
        <f>X215*K215</f>
        <v>3.0499999999999998E-3</v>
      </c>
      <c r="Z215" s="143">
        <v>0</v>
      </c>
      <c r="AA215" s="144">
        <f>Z215*K215</f>
        <v>0</v>
      </c>
      <c r="AR215" s="17" t="s">
        <v>247</v>
      </c>
      <c r="AT215" s="17" t="s">
        <v>222</v>
      </c>
      <c r="AU215" s="17" t="s">
        <v>15</v>
      </c>
      <c r="AY215" s="17" t="s">
        <v>221</v>
      </c>
      <c r="BE215" s="145">
        <f>IF(U215="základní",N215,0)</f>
        <v>0</v>
      </c>
      <c r="BF215" s="145">
        <f>IF(U215="snížená",N215,0)</f>
        <v>0</v>
      </c>
      <c r="BG215" s="145">
        <f>IF(U215="zákl. přenesená",N215,0)</f>
        <v>0</v>
      </c>
      <c r="BH215" s="145">
        <f>IF(U215="sníž. přenesená",N215,0)</f>
        <v>0</v>
      </c>
      <c r="BI215" s="145">
        <f>IF(U215="nulová",N215,0)</f>
        <v>0</v>
      </c>
      <c r="BJ215" s="17" t="s">
        <v>15</v>
      </c>
      <c r="BK215" s="145">
        <f>ROUND(L215*K215,2)</f>
        <v>0</v>
      </c>
      <c r="BL215" s="17" t="s">
        <v>247</v>
      </c>
      <c r="BM215" s="17" t="s">
        <v>3921</v>
      </c>
    </row>
    <row r="216" spans="2:65" s="1" customFormat="1" ht="74.45" customHeight="1" x14ac:dyDescent="0.3">
      <c r="B216" s="31"/>
      <c r="C216" s="32"/>
      <c r="D216" s="32"/>
      <c r="E216" s="32"/>
      <c r="F216" s="266" t="s">
        <v>283</v>
      </c>
      <c r="G216" s="200"/>
      <c r="H216" s="200"/>
      <c r="I216" s="200"/>
      <c r="J216" s="32"/>
      <c r="K216" s="32"/>
      <c r="L216" s="32"/>
      <c r="M216" s="32"/>
      <c r="N216" s="32"/>
      <c r="O216" s="32"/>
      <c r="P216" s="32"/>
      <c r="Q216" s="32"/>
      <c r="R216" s="33"/>
      <c r="T216" s="70"/>
      <c r="U216" s="32"/>
      <c r="V216" s="32"/>
      <c r="W216" s="32"/>
      <c r="X216" s="32"/>
      <c r="Y216" s="32"/>
      <c r="Z216" s="32"/>
      <c r="AA216" s="71"/>
      <c r="AT216" s="17" t="s">
        <v>250</v>
      </c>
      <c r="AU216" s="17" t="s">
        <v>15</v>
      </c>
    </row>
    <row r="217" spans="2:65" s="1" customFormat="1" ht="28.9" customHeight="1" x14ac:dyDescent="0.3">
      <c r="B217" s="136"/>
      <c r="C217" s="137" t="s">
        <v>1764</v>
      </c>
      <c r="D217" s="137" t="s">
        <v>222</v>
      </c>
      <c r="E217" s="138" t="s">
        <v>3922</v>
      </c>
      <c r="F217" s="250" t="s">
        <v>286</v>
      </c>
      <c r="G217" s="251"/>
      <c r="H217" s="251"/>
      <c r="I217" s="251"/>
      <c r="J217" s="139" t="s">
        <v>276</v>
      </c>
      <c r="K217" s="140">
        <v>6</v>
      </c>
      <c r="L217" s="252"/>
      <c r="M217" s="251"/>
      <c r="N217" s="252">
        <f>ROUND(L217*K217,2)</f>
        <v>0</v>
      </c>
      <c r="O217" s="251"/>
      <c r="P217" s="251"/>
      <c r="Q217" s="251"/>
      <c r="R217" s="141"/>
      <c r="T217" s="142" t="s">
        <v>3</v>
      </c>
      <c r="U217" s="40" t="s">
        <v>43</v>
      </c>
      <c r="V217" s="143">
        <v>0</v>
      </c>
      <c r="W217" s="143">
        <f>V217*K217</f>
        <v>0</v>
      </c>
      <c r="X217" s="143">
        <v>8.8999999999999995E-4</v>
      </c>
      <c r="Y217" s="143">
        <f>X217*K217</f>
        <v>5.3399999999999993E-3</v>
      </c>
      <c r="Z217" s="143">
        <v>0</v>
      </c>
      <c r="AA217" s="144">
        <f>Z217*K217</f>
        <v>0</v>
      </c>
      <c r="AR217" s="17" t="s">
        <v>247</v>
      </c>
      <c r="AT217" s="17" t="s">
        <v>222</v>
      </c>
      <c r="AU217" s="17" t="s">
        <v>15</v>
      </c>
      <c r="AY217" s="17" t="s">
        <v>221</v>
      </c>
      <c r="BE217" s="145">
        <f>IF(U217="základní",N217,0)</f>
        <v>0</v>
      </c>
      <c r="BF217" s="145">
        <f>IF(U217="snížená",N217,0)</f>
        <v>0</v>
      </c>
      <c r="BG217" s="145">
        <f>IF(U217="zákl. přenesená",N217,0)</f>
        <v>0</v>
      </c>
      <c r="BH217" s="145">
        <f>IF(U217="sníž. přenesená",N217,0)</f>
        <v>0</v>
      </c>
      <c r="BI217" s="145">
        <f>IF(U217="nulová",N217,0)</f>
        <v>0</v>
      </c>
      <c r="BJ217" s="17" t="s">
        <v>15</v>
      </c>
      <c r="BK217" s="145">
        <f>ROUND(L217*K217,2)</f>
        <v>0</v>
      </c>
      <c r="BL217" s="17" t="s">
        <v>247</v>
      </c>
      <c r="BM217" s="17" t="s">
        <v>3923</v>
      </c>
    </row>
    <row r="218" spans="2:65" s="1" customFormat="1" ht="74.45" customHeight="1" x14ac:dyDescent="0.3">
      <c r="B218" s="31"/>
      <c r="C218" s="32"/>
      <c r="D218" s="32"/>
      <c r="E218" s="32"/>
      <c r="F218" s="266" t="s">
        <v>283</v>
      </c>
      <c r="G218" s="200"/>
      <c r="H218" s="200"/>
      <c r="I218" s="200"/>
      <c r="J218" s="32"/>
      <c r="K218" s="32"/>
      <c r="L218" s="32"/>
      <c r="M218" s="32"/>
      <c r="N218" s="32"/>
      <c r="O218" s="32"/>
      <c r="P218" s="32"/>
      <c r="Q218" s="32"/>
      <c r="R218" s="33"/>
      <c r="T218" s="70"/>
      <c r="U218" s="32"/>
      <c r="V218" s="32"/>
      <c r="W218" s="32"/>
      <c r="X218" s="32"/>
      <c r="Y218" s="32"/>
      <c r="Z218" s="32"/>
      <c r="AA218" s="71"/>
      <c r="AT218" s="17" t="s">
        <v>250</v>
      </c>
      <c r="AU218" s="17" t="s">
        <v>15</v>
      </c>
    </row>
    <row r="219" spans="2:65" s="1" customFormat="1" ht="28.9" customHeight="1" x14ac:dyDescent="0.3">
      <c r="B219" s="136"/>
      <c r="C219" s="137" t="s">
        <v>1769</v>
      </c>
      <c r="D219" s="137" t="s">
        <v>222</v>
      </c>
      <c r="E219" s="138" t="s">
        <v>3924</v>
      </c>
      <c r="F219" s="250" t="s">
        <v>290</v>
      </c>
      <c r="G219" s="251"/>
      <c r="H219" s="251"/>
      <c r="I219" s="251"/>
      <c r="J219" s="139" t="s">
        <v>276</v>
      </c>
      <c r="K219" s="140">
        <v>6</v>
      </c>
      <c r="L219" s="252"/>
      <c r="M219" s="251"/>
      <c r="N219" s="252">
        <f>ROUND(L219*K219,2)</f>
        <v>0</v>
      </c>
      <c r="O219" s="251"/>
      <c r="P219" s="251"/>
      <c r="Q219" s="251"/>
      <c r="R219" s="141"/>
      <c r="T219" s="142" t="s">
        <v>3</v>
      </c>
      <c r="U219" s="40" t="s">
        <v>43</v>
      </c>
      <c r="V219" s="143">
        <v>0</v>
      </c>
      <c r="W219" s="143">
        <f>V219*K219</f>
        <v>0</v>
      </c>
      <c r="X219" s="143">
        <v>1.2999999999999999E-3</v>
      </c>
      <c r="Y219" s="143">
        <f>X219*K219</f>
        <v>7.7999999999999996E-3</v>
      </c>
      <c r="Z219" s="143">
        <v>0</v>
      </c>
      <c r="AA219" s="144">
        <f>Z219*K219</f>
        <v>0</v>
      </c>
      <c r="AR219" s="17" t="s">
        <v>247</v>
      </c>
      <c r="AT219" s="17" t="s">
        <v>222</v>
      </c>
      <c r="AU219" s="17" t="s">
        <v>15</v>
      </c>
      <c r="AY219" s="17" t="s">
        <v>221</v>
      </c>
      <c r="BE219" s="145">
        <f>IF(U219="základní",N219,0)</f>
        <v>0</v>
      </c>
      <c r="BF219" s="145">
        <f>IF(U219="snížená",N219,0)</f>
        <v>0</v>
      </c>
      <c r="BG219" s="145">
        <f>IF(U219="zákl. přenesená",N219,0)</f>
        <v>0</v>
      </c>
      <c r="BH219" s="145">
        <f>IF(U219="sníž. přenesená",N219,0)</f>
        <v>0</v>
      </c>
      <c r="BI219" s="145">
        <f>IF(U219="nulová",N219,0)</f>
        <v>0</v>
      </c>
      <c r="BJ219" s="17" t="s">
        <v>15</v>
      </c>
      <c r="BK219" s="145">
        <f>ROUND(L219*K219,2)</f>
        <v>0</v>
      </c>
      <c r="BL219" s="17" t="s">
        <v>247</v>
      </c>
      <c r="BM219" s="17" t="s">
        <v>3925</v>
      </c>
    </row>
    <row r="220" spans="2:65" s="1" customFormat="1" ht="74.45" customHeight="1" x14ac:dyDescent="0.3">
      <c r="B220" s="31"/>
      <c r="C220" s="32"/>
      <c r="D220" s="32"/>
      <c r="E220" s="32"/>
      <c r="F220" s="266" t="s">
        <v>283</v>
      </c>
      <c r="G220" s="200"/>
      <c r="H220" s="200"/>
      <c r="I220" s="200"/>
      <c r="J220" s="32"/>
      <c r="K220" s="32"/>
      <c r="L220" s="32"/>
      <c r="M220" s="32"/>
      <c r="N220" s="32"/>
      <c r="O220" s="32"/>
      <c r="P220" s="32"/>
      <c r="Q220" s="32"/>
      <c r="R220" s="33"/>
      <c r="T220" s="70"/>
      <c r="U220" s="32"/>
      <c r="V220" s="32"/>
      <c r="W220" s="32"/>
      <c r="X220" s="32"/>
      <c r="Y220" s="32"/>
      <c r="Z220" s="32"/>
      <c r="AA220" s="71"/>
      <c r="AT220" s="17" t="s">
        <v>250</v>
      </c>
      <c r="AU220" s="17" t="s">
        <v>15</v>
      </c>
    </row>
    <row r="221" spans="2:65" s="1" customFormat="1" ht="28.9" customHeight="1" x14ac:dyDescent="0.3">
      <c r="B221" s="136"/>
      <c r="C221" s="137" t="s">
        <v>3926</v>
      </c>
      <c r="D221" s="137" t="s">
        <v>222</v>
      </c>
      <c r="E221" s="138" t="s">
        <v>3927</v>
      </c>
      <c r="F221" s="250" t="s">
        <v>3928</v>
      </c>
      <c r="G221" s="251"/>
      <c r="H221" s="251"/>
      <c r="I221" s="251"/>
      <c r="J221" s="139" t="s">
        <v>276</v>
      </c>
      <c r="K221" s="140">
        <v>1</v>
      </c>
      <c r="L221" s="252"/>
      <c r="M221" s="251"/>
      <c r="N221" s="252">
        <f>ROUND(L221*K221,2)</f>
        <v>0</v>
      </c>
      <c r="O221" s="251"/>
      <c r="P221" s="251"/>
      <c r="Q221" s="251"/>
      <c r="R221" s="141"/>
      <c r="T221" s="142" t="s">
        <v>3</v>
      </c>
      <c r="U221" s="40" t="s">
        <v>43</v>
      </c>
      <c r="V221" s="143">
        <v>0</v>
      </c>
      <c r="W221" s="143">
        <f>V221*K221</f>
        <v>0</v>
      </c>
      <c r="X221" s="143">
        <v>2.0799999999999998E-3</v>
      </c>
      <c r="Y221" s="143">
        <f>X221*K221</f>
        <v>2.0799999999999998E-3</v>
      </c>
      <c r="Z221" s="143">
        <v>0</v>
      </c>
      <c r="AA221" s="144">
        <f>Z221*K221</f>
        <v>0</v>
      </c>
      <c r="AR221" s="17" t="s">
        <v>247</v>
      </c>
      <c r="AT221" s="17" t="s">
        <v>222</v>
      </c>
      <c r="AU221" s="17" t="s">
        <v>15</v>
      </c>
      <c r="AY221" s="17" t="s">
        <v>221</v>
      </c>
      <c r="BE221" s="145">
        <f>IF(U221="základní",N221,0)</f>
        <v>0</v>
      </c>
      <c r="BF221" s="145">
        <f>IF(U221="snížená",N221,0)</f>
        <v>0</v>
      </c>
      <c r="BG221" s="145">
        <f>IF(U221="zákl. přenesená",N221,0)</f>
        <v>0</v>
      </c>
      <c r="BH221" s="145">
        <f>IF(U221="sníž. přenesená",N221,0)</f>
        <v>0</v>
      </c>
      <c r="BI221" s="145">
        <f>IF(U221="nulová",N221,0)</f>
        <v>0</v>
      </c>
      <c r="BJ221" s="17" t="s">
        <v>15</v>
      </c>
      <c r="BK221" s="145">
        <f>ROUND(L221*K221,2)</f>
        <v>0</v>
      </c>
      <c r="BL221" s="17" t="s">
        <v>247</v>
      </c>
      <c r="BM221" s="17" t="s">
        <v>3929</v>
      </c>
    </row>
    <row r="222" spans="2:65" s="1" customFormat="1" ht="74.45" customHeight="1" x14ac:dyDescent="0.3">
      <c r="B222" s="31"/>
      <c r="C222" s="32"/>
      <c r="D222" s="32"/>
      <c r="E222" s="32"/>
      <c r="F222" s="266" t="s">
        <v>283</v>
      </c>
      <c r="G222" s="200"/>
      <c r="H222" s="200"/>
      <c r="I222" s="200"/>
      <c r="J222" s="32"/>
      <c r="K222" s="32"/>
      <c r="L222" s="32"/>
      <c r="M222" s="32"/>
      <c r="N222" s="32"/>
      <c r="O222" s="32"/>
      <c r="P222" s="32"/>
      <c r="Q222" s="32"/>
      <c r="R222" s="33"/>
      <c r="T222" s="70"/>
      <c r="U222" s="32"/>
      <c r="V222" s="32"/>
      <c r="W222" s="32"/>
      <c r="X222" s="32"/>
      <c r="Y222" s="32"/>
      <c r="Z222" s="32"/>
      <c r="AA222" s="71"/>
      <c r="AT222" s="17" t="s">
        <v>250</v>
      </c>
      <c r="AU222" s="17" t="s">
        <v>15</v>
      </c>
    </row>
    <row r="223" spans="2:65" s="1" customFormat="1" ht="28.9" customHeight="1" x14ac:dyDescent="0.3">
      <c r="B223" s="136"/>
      <c r="C223" s="137" t="s">
        <v>1774</v>
      </c>
      <c r="D223" s="137" t="s">
        <v>222</v>
      </c>
      <c r="E223" s="138" t="s">
        <v>3930</v>
      </c>
      <c r="F223" s="250" t="s">
        <v>3931</v>
      </c>
      <c r="G223" s="251"/>
      <c r="H223" s="251"/>
      <c r="I223" s="251"/>
      <c r="J223" s="139" t="s">
        <v>276</v>
      </c>
      <c r="K223" s="140">
        <v>1</v>
      </c>
      <c r="L223" s="252"/>
      <c r="M223" s="251"/>
      <c r="N223" s="252">
        <f>ROUND(L223*K223,2)</f>
        <v>0</v>
      </c>
      <c r="O223" s="251"/>
      <c r="P223" s="251"/>
      <c r="Q223" s="251"/>
      <c r="R223" s="141"/>
      <c r="T223" s="142" t="s">
        <v>3</v>
      </c>
      <c r="U223" s="40" t="s">
        <v>43</v>
      </c>
      <c r="V223" s="143">
        <v>0</v>
      </c>
      <c r="W223" s="143">
        <f>V223*K223</f>
        <v>0</v>
      </c>
      <c r="X223" s="143">
        <v>1.4999999999999999E-4</v>
      </c>
      <c r="Y223" s="143">
        <f>X223*K223</f>
        <v>1.4999999999999999E-4</v>
      </c>
      <c r="Z223" s="143">
        <v>0</v>
      </c>
      <c r="AA223" s="144">
        <f>Z223*K223</f>
        <v>0</v>
      </c>
      <c r="AR223" s="17" t="s">
        <v>247</v>
      </c>
      <c r="AT223" s="17" t="s">
        <v>222</v>
      </c>
      <c r="AU223" s="17" t="s">
        <v>15</v>
      </c>
      <c r="AY223" s="17" t="s">
        <v>221</v>
      </c>
      <c r="BE223" s="145">
        <f>IF(U223="základní",N223,0)</f>
        <v>0</v>
      </c>
      <c r="BF223" s="145">
        <f>IF(U223="snížená",N223,0)</f>
        <v>0</v>
      </c>
      <c r="BG223" s="145">
        <f>IF(U223="zákl. přenesená",N223,0)</f>
        <v>0</v>
      </c>
      <c r="BH223" s="145">
        <f>IF(U223="sníž. přenesená",N223,0)</f>
        <v>0</v>
      </c>
      <c r="BI223" s="145">
        <f>IF(U223="nulová",N223,0)</f>
        <v>0</v>
      </c>
      <c r="BJ223" s="17" t="s">
        <v>15</v>
      </c>
      <c r="BK223" s="145">
        <f>ROUND(L223*K223,2)</f>
        <v>0</v>
      </c>
      <c r="BL223" s="17" t="s">
        <v>247</v>
      </c>
      <c r="BM223" s="17" t="s">
        <v>3932</v>
      </c>
    </row>
    <row r="224" spans="2:65" s="1" customFormat="1" ht="74.45" customHeight="1" x14ac:dyDescent="0.3">
      <c r="B224" s="31"/>
      <c r="C224" s="32"/>
      <c r="D224" s="32"/>
      <c r="E224" s="32"/>
      <c r="F224" s="266" t="s">
        <v>283</v>
      </c>
      <c r="G224" s="200"/>
      <c r="H224" s="200"/>
      <c r="I224" s="200"/>
      <c r="J224" s="32"/>
      <c r="K224" s="32"/>
      <c r="L224" s="32"/>
      <c r="M224" s="32"/>
      <c r="N224" s="32"/>
      <c r="O224" s="32"/>
      <c r="P224" s="32"/>
      <c r="Q224" s="32"/>
      <c r="R224" s="33"/>
      <c r="T224" s="70"/>
      <c r="U224" s="32"/>
      <c r="V224" s="32"/>
      <c r="W224" s="32"/>
      <c r="X224" s="32"/>
      <c r="Y224" s="32"/>
      <c r="Z224" s="32"/>
      <c r="AA224" s="71"/>
      <c r="AT224" s="17" t="s">
        <v>250</v>
      </c>
      <c r="AU224" s="17" t="s">
        <v>15</v>
      </c>
    </row>
    <row r="225" spans="2:65" s="1" customFormat="1" ht="28.9" customHeight="1" x14ac:dyDescent="0.3">
      <c r="B225" s="136"/>
      <c r="C225" s="137" t="s">
        <v>2016</v>
      </c>
      <c r="D225" s="137" t="s">
        <v>222</v>
      </c>
      <c r="E225" s="138" t="s">
        <v>292</v>
      </c>
      <c r="F225" s="250" t="s">
        <v>293</v>
      </c>
      <c r="G225" s="251"/>
      <c r="H225" s="251"/>
      <c r="I225" s="251"/>
      <c r="J225" s="139" t="s">
        <v>276</v>
      </c>
      <c r="K225" s="140">
        <v>4</v>
      </c>
      <c r="L225" s="252"/>
      <c r="M225" s="251"/>
      <c r="N225" s="252">
        <f>ROUND(L225*K225,2)</f>
        <v>0</v>
      </c>
      <c r="O225" s="251"/>
      <c r="P225" s="251"/>
      <c r="Q225" s="251"/>
      <c r="R225" s="141"/>
      <c r="T225" s="142" t="s">
        <v>3</v>
      </c>
      <c r="U225" s="40" t="s">
        <v>43</v>
      </c>
      <c r="V225" s="143">
        <v>0</v>
      </c>
      <c r="W225" s="143">
        <f>V225*K225</f>
        <v>0</v>
      </c>
      <c r="X225" s="143">
        <v>2.3000000000000001E-4</v>
      </c>
      <c r="Y225" s="143">
        <f>X225*K225</f>
        <v>9.2000000000000003E-4</v>
      </c>
      <c r="Z225" s="143">
        <v>0</v>
      </c>
      <c r="AA225" s="144">
        <f>Z225*K225</f>
        <v>0</v>
      </c>
      <c r="AR225" s="17" t="s">
        <v>247</v>
      </c>
      <c r="AT225" s="17" t="s">
        <v>222</v>
      </c>
      <c r="AU225" s="17" t="s">
        <v>15</v>
      </c>
      <c r="AY225" s="17" t="s">
        <v>221</v>
      </c>
      <c r="BE225" s="145">
        <f>IF(U225="základní",N225,0)</f>
        <v>0</v>
      </c>
      <c r="BF225" s="145">
        <f>IF(U225="snížená",N225,0)</f>
        <v>0</v>
      </c>
      <c r="BG225" s="145">
        <f>IF(U225="zákl. přenesená",N225,0)</f>
        <v>0</v>
      </c>
      <c r="BH225" s="145">
        <f>IF(U225="sníž. přenesená",N225,0)</f>
        <v>0</v>
      </c>
      <c r="BI225" s="145">
        <f>IF(U225="nulová",N225,0)</f>
        <v>0</v>
      </c>
      <c r="BJ225" s="17" t="s">
        <v>15</v>
      </c>
      <c r="BK225" s="145">
        <f>ROUND(L225*K225,2)</f>
        <v>0</v>
      </c>
      <c r="BL225" s="17" t="s">
        <v>247</v>
      </c>
      <c r="BM225" s="17" t="s">
        <v>3933</v>
      </c>
    </row>
    <row r="226" spans="2:65" s="1" customFormat="1" ht="74.45" customHeight="1" x14ac:dyDescent="0.3">
      <c r="B226" s="31"/>
      <c r="C226" s="32"/>
      <c r="D226" s="32"/>
      <c r="E226" s="32"/>
      <c r="F226" s="266" t="s">
        <v>283</v>
      </c>
      <c r="G226" s="200"/>
      <c r="H226" s="200"/>
      <c r="I226" s="200"/>
      <c r="J226" s="32"/>
      <c r="K226" s="32"/>
      <c r="L226" s="32"/>
      <c r="M226" s="32"/>
      <c r="N226" s="32"/>
      <c r="O226" s="32"/>
      <c r="P226" s="32"/>
      <c r="Q226" s="32"/>
      <c r="R226" s="33"/>
      <c r="T226" s="70"/>
      <c r="U226" s="32"/>
      <c r="V226" s="32"/>
      <c r="W226" s="32"/>
      <c r="X226" s="32"/>
      <c r="Y226" s="32"/>
      <c r="Z226" s="32"/>
      <c r="AA226" s="71"/>
      <c r="AT226" s="17" t="s">
        <v>250</v>
      </c>
      <c r="AU226" s="17" t="s">
        <v>15</v>
      </c>
    </row>
    <row r="227" spans="2:65" s="1" customFormat="1" ht="28.9" customHeight="1" x14ac:dyDescent="0.3">
      <c r="B227" s="136"/>
      <c r="C227" s="137" t="s">
        <v>2024</v>
      </c>
      <c r="D227" s="137" t="s">
        <v>222</v>
      </c>
      <c r="E227" s="138" t="s">
        <v>3934</v>
      </c>
      <c r="F227" s="250" t="s">
        <v>3935</v>
      </c>
      <c r="G227" s="251"/>
      <c r="H227" s="251"/>
      <c r="I227" s="251"/>
      <c r="J227" s="139" t="s">
        <v>276</v>
      </c>
      <c r="K227" s="140">
        <v>1</v>
      </c>
      <c r="L227" s="252"/>
      <c r="M227" s="251"/>
      <c r="N227" s="252">
        <f>ROUND(L227*K227,2)</f>
        <v>0</v>
      </c>
      <c r="O227" s="251"/>
      <c r="P227" s="251"/>
      <c r="Q227" s="251"/>
      <c r="R227" s="141"/>
      <c r="T227" s="142" t="s">
        <v>3</v>
      </c>
      <c r="U227" s="40" t="s">
        <v>43</v>
      </c>
      <c r="V227" s="143">
        <v>0</v>
      </c>
      <c r="W227" s="143">
        <f>V227*K227</f>
        <v>0</v>
      </c>
      <c r="X227" s="143">
        <v>3.4000000000000002E-4</v>
      </c>
      <c r="Y227" s="143">
        <f>X227*K227</f>
        <v>3.4000000000000002E-4</v>
      </c>
      <c r="Z227" s="143">
        <v>0</v>
      </c>
      <c r="AA227" s="144">
        <f>Z227*K227</f>
        <v>0</v>
      </c>
      <c r="AR227" s="17" t="s">
        <v>247</v>
      </c>
      <c r="AT227" s="17" t="s">
        <v>222</v>
      </c>
      <c r="AU227" s="17" t="s">
        <v>15</v>
      </c>
      <c r="AY227" s="17" t="s">
        <v>221</v>
      </c>
      <c r="BE227" s="145">
        <f>IF(U227="základní",N227,0)</f>
        <v>0</v>
      </c>
      <c r="BF227" s="145">
        <f>IF(U227="snížená",N227,0)</f>
        <v>0</v>
      </c>
      <c r="BG227" s="145">
        <f>IF(U227="zákl. přenesená",N227,0)</f>
        <v>0</v>
      </c>
      <c r="BH227" s="145">
        <f>IF(U227="sníž. přenesená",N227,0)</f>
        <v>0</v>
      </c>
      <c r="BI227" s="145">
        <f>IF(U227="nulová",N227,0)</f>
        <v>0</v>
      </c>
      <c r="BJ227" s="17" t="s">
        <v>15</v>
      </c>
      <c r="BK227" s="145">
        <f>ROUND(L227*K227,2)</f>
        <v>0</v>
      </c>
      <c r="BL227" s="17" t="s">
        <v>247</v>
      </c>
      <c r="BM227" s="17" t="s">
        <v>3936</v>
      </c>
    </row>
    <row r="228" spans="2:65" s="1" customFormat="1" ht="74.45" customHeight="1" x14ac:dyDescent="0.3">
      <c r="B228" s="31"/>
      <c r="C228" s="32"/>
      <c r="D228" s="32"/>
      <c r="E228" s="32"/>
      <c r="F228" s="266" t="s">
        <v>283</v>
      </c>
      <c r="G228" s="200"/>
      <c r="H228" s="200"/>
      <c r="I228" s="200"/>
      <c r="J228" s="32"/>
      <c r="K228" s="32"/>
      <c r="L228" s="32"/>
      <c r="M228" s="32"/>
      <c r="N228" s="32"/>
      <c r="O228" s="32"/>
      <c r="P228" s="32"/>
      <c r="Q228" s="32"/>
      <c r="R228" s="33"/>
      <c r="T228" s="70"/>
      <c r="U228" s="32"/>
      <c r="V228" s="32"/>
      <c r="W228" s="32"/>
      <c r="X228" s="32"/>
      <c r="Y228" s="32"/>
      <c r="Z228" s="32"/>
      <c r="AA228" s="71"/>
      <c r="AT228" s="17" t="s">
        <v>250</v>
      </c>
      <c r="AU228" s="17" t="s">
        <v>15</v>
      </c>
    </row>
    <row r="229" spans="2:65" s="1" customFormat="1" ht="28.9" customHeight="1" x14ac:dyDescent="0.3">
      <c r="B229" s="136"/>
      <c r="C229" s="137" t="s">
        <v>867</v>
      </c>
      <c r="D229" s="137" t="s">
        <v>222</v>
      </c>
      <c r="E229" s="138" t="s">
        <v>296</v>
      </c>
      <c r="F229" s="250" t="s">
        <v>297</v>
      </c>
      <c r="G229" s="251"/>
      <c r="H229" s="251"/>
      <c r="I229" s="251"/>
      <c r="J229" s="139" t="s">
        <v>276</v>
      </c>
      <c r="K229" s="140">
        <v>1</v>
      </c>
      <c r="L229" s="252"/>
      <c r="M229" s="251"/>
      <c r="N229" s="252">
        <f>ROUND(L229*K229,2)</f>
        <v>0</v>
      </c>
      <c r="O229" s="251"/>
      <c r="P229" s="251"/>
      <c r="Q229" s="251"/>
      <c r="R229" s="141"/>
      <c r="T229" s="142" t="s">
        <v>3</v>
      </c>
      <c r="U229" s="40" t="s">
        <v>43</v>
      </c>
      <c r="V229" s="143">
        <v>0</v>
      </c>
      <c r="W229" s="143">
        <f>V229*K229</f>
        <v>0</v>
      </c>
      <c r="X229" s="143">
        <v>5.5000000000000003E-4</v>
      </c>
      <c r="Y229" s="143">
        <f>X229*K229</f>
        <v>5.5000000000000003E-4</v>
      </c>
      <c r="Z229" s="143">
        <v>0</v>
      </c>
      <c r="AA229" s="144">
        <f>Z229*K229</f>
        <v>0</v>
      </c>
      <c r="AR229" s="17" t="s">
        <v>247</v>
      </c>
      <c r="AT229" s="17" t="s">
        <v>222</v>
      </c>
      <c r="AU229" s="17" t="s">
        <v>15</v>
      </c>
      <c r="AY229" s="17" t="s">
        <v>221</v>
      </c>
      <c r="BE229" s="145">
        <f>IF(U229="základní",N229,0)</f>
        <v>0</v>
      </c>
      <c r="BF229" s="145">
        <f>IF(U229="snížená",N229,0)</f>
        <v>0</v>
      </c>
      <c r="BG229" s="145">
        <f>IF(U229="zákl. přenesená",N229,0)</f>
        <v>0</v>
      </c>
      <c r="BH229" s="145">
        <f>IF(U229="sníž. přenesená",N229,0)</f>
        <v>0</v>
      </c>
      <c r="BI229" s="145">
        <f>IF(U229="nulová",N229,0)</f>
        <v>0</v>
      </c>
      <c r="BJ229" s="17" t="s">
        <v>15</v>
      </c>
      <c r="BK229" s="145">
        <f>ROUND(L229*K229,2)</f>
        <v>0</v>
      </c>
      <c r="BL229" s="17" t="s">
        <v>247</v>
      </c>
      <c r="BM229" s="17" t="s">
        <v>3937</v>
      </c>
    </row>
    <row r="230" spans="2:65" s="1" customFormat="1" ht="74.45" customHeight="1" x14ac:dyDescent="0.3">
      <c r="B230" s="31"/>
      <c r="C230" s="32"/>
      <c r="D230" s="32"/>
      <c r="E230" s="32"/>
      <c r="F230" s="266" t="s">
        <v>283</v>
      </c>
      <c r="G230" s="200"/>
      <c r="H230" s="200"/>
      <c r="I230" s="200"/>
      <c r="J230" s="32"/>
      <c r="K230" s="32"/>
      <c r="L230" s="32"/>
      <c r="M230" s="32"/>
      <c r="N230" s="32"/>
      <c r="O230" s="32"/>
      <c r="P230" s="32"/>
      <c r="Q230" s="32"/>
      <c r="R230" s="33"/>
      <c r="T230" s="70"/>
      <c r="U230" s="32"/>
      <c r="V230" s="32"/>
      <c r="W230" s="32"/>
      <c r="X230" s="32"/>
      <c r="Y230" s="32"/>
      <c r="Z230" s="32"/>
      <c r="AA230" s="71"/>
      <c r="AT230" s="17" t="s">
        <v>250</v>
      </c>
      <c r="AU230" s="17" t="s">
        <v>15</v>
      </c>
    </row>
    <row r="231" spans="2:65" s="1" customFormat="1" ht="28.9" customHeight="1" x14ac:dyDescent="0.3">
      <c r="B231" s="136"/>
      <c r="C231" s="137" t="s">
        <v>2282</v>
      </c>
      <c r="D231" s="137" t="s">
        <v>222</v>
      </c>
      <c r="E231" s="138" t="s">
        <v>3938</v>
      </c>
      <c r="F231" s="250" t="s">
        <v>3939</v>
      </c>
      <c r="G231" s="251"/>
      <c r="H231" s="251"/>
      <c r="I231" s="251"/>
      <c r="J231" s="139" t="s">
        <v>276</v>
      </c>
      <c r="K231" s="140">
        <v>1</v>
      </c>
      <c r="L231" s="252"/>
      <c r="M231" s="251"/>
      <c r="N231" s="252">
        <f>ROUND(L231*K231,2)</f>
        <v>0</v>
      </c>
      <c r="O231" s="251"/>
      <c r="P231" s="251"/>
      <c r="Q231" s="251"/>
      <c r="R231" s="141"/>
      <c r="T231" s="142" t="s">
        <v>3</v>
      </c>
      <c r="U231" s="40" t="s">
        <v>43</v>
      </c>
      <c r="V231" s="143">
        <v>0</v>
      </c>
      <c r="W231" s="143">
        <f>V231*K231</f>
        <v>0</v>
      </c>
      <c r="X231" s="143">
        <v>6.8000000000000005E-4</v>
      </c>
      <c r="Y231" s="143">
        <f>X231*K231</f>
        <v>6.8000000000000005E-4</v>
      </c>
      <c r="Z231" s="143">
        <v>0</v>
      </c>
      <c r="AA231" s="144">
        <f>Z231*K231</f>
        <v>0</v>
      </c>
      <c r="AR231" s="17" t="s">
        <v>247</v>
      </c>
      <c r="AT231" s="17" t="s">
        <v>222</v>
      </c>
      <c r="AU231" s="17" t="s">
        <v>15</v>
      </c>
      <c r="AY231" s="17" t="s">
        <v>221</v>
      </c>
      <c r="BE231" s="145">
        <f>IF(U231="základní",N231,0)</f>
        <v>0</v>
      </c>
      <c r="BF231" s="145">
        <f>IF(U231="snížená",N231,0)</f>
        <v>0</v>
      </c>
      <c r="BG231" s="145">
        <f>IF(U231="zákl. přenesená",N231,0)</f>
        <v>0</v>
      </c>
      <c r="BH231" s="145">
        <f>IF(U231="sníž. přenesená",N231,0)</f>
        <v>0</v>
      </c>
      <c r="BI231" s="145">
        <f>IF(U231="nulová",N231,0)</f>
        <v>0</v>
      </c>
      <c r="BJ231" s="17" t="s">
        <v>15</v>
      </c>
      <c r="BK231" s="145">
        <f>ROUND(L231*K231,2)</f>
        <v>0</v>
      </c>
      <c r="BL231" s="17" t="s">
        <v>247</v>
      </c>
      <c r="BM231" s="17" t="s">
        <v>3940</v>
      </c>
    </row>
    <row r="232" spans="2:65" s="1" customFormat="1" ht="74.45" customHeight="1" x14ac:dyDescent="0.3">
      <c r="B232" s="31"/>
      <c r="C232" s="32"/>
      <c r="D232" s="32"/>
      <c r="E232" s="32"/>
      <c r="F232" s="266" t="s">
        <v>283</v>
      </c>
      <c r="G232" s="200"/>
      <c r="H232" s="200"/>
      <c r="I232" s="200"/>
      <c r="J232" s="32"/>
      <c r="K232" s="32"/>
      <c r="L232" s="32"/>
      <c r="M232" s="32"/>
      <c r="N232" s="32"/>
      <c r="O232" s="32"/>
      <c r="P232" s="32"/>
      <c r="Q232" s="32"/>
      <c r="R232" s="33"/>
      <c r="T232" s="70"/>
      <c r="U232" s="32"/>
      <c r="V232" s="32"/>
      <c r="W232" s="32"/>
      <c r="X232" s="32"/>
      <c r="Y232" s="32"/>
      <c r="Z232" s="32"/>
      <c r="AA232" s="71"/>
      <c r="AT232" s="17" t="s">
        <v>250</v>
      </c>
      <c r="AU232" s="17" t="s">
        <v>15</v>
      </c>
    </row>
    <row r="233" spans="2:65" s="1" customFormat="1" ht="28.9" customHeight="1" x14ac:dyDescent="0.3">
      <c r="B233" s="136"/>
      <c r="C233" s="137" t="s">
        <v>2286</v>
      </c>
      <c r="D233" s="137" t="s">
        <v>222</v>
      </c>
      <c r="E233" s="138" t="s">
        <v>3941</v>
      </c>
      <c r="F233" s="250" t="s">
        <v>3942</v>
      </c>
      <c r="G233" s="251"/>
      <c r="H233" s="251"/>
      <c r="I233" s="251"/>
      <c r="J233" s="139" t="s">
        <v>276</v>
      </c>
      <c r="K233" s="140">
        <v>1</v>
      </c>
      <c r="L233" s="252"/>
      <c r="M233" s="251"/>
      <c r="N233" s="252">
        <f>ROUND(L233*K233,2)</f>
        <v>0</v>
      </c>
      <c r="O233" s="251"/>
      <c r="P233" s="251"/>
      <c r="Q233" s="251"/>
      <c r="R233" s="141"/>
      <c r="T233" s="142" t="s">
        <v>3</v>
      </c>
      <c r="U233" s="40" t="s">
        <v>43</v>
      </c>
      <c r="V233" s="143">
        <v>0</v>
      </c>
      <c r="W233" s="143">
        <f>V233*K233</f>
        <v>0</v>
      </c>
      <c r="X233" s="143">
        <v>1.06E-3</v>
      </c>
      <c r="Y233" s="143">
        <f>X233*K233</f>
        <v>1.06E-3</v>
      </c>
      <c r="Z233" s="143">
        <v>0</v>
      </c>
      <c r="AA233" s="144">
        <f>Z233*K233</f>
        <v>0</v>
      </c>
      <c r="AR233" s="17" t="s">
        <v>247</v>
      </c>
      <c r="AT233" s="17" t="s">
        <v>222</v>
      </c>
      <c r="AU233" s="17" t="s">
        <v>15</v>
      </c>
      <c r="AY233" s="17" t="s">
        <v>221</v>
      </c>
      <c r="BE233" s="145">
        <f>IF(U233="základní",N233,0)</f>
        <v>0</v>
      </c>
      <c r="BF233" s="145">
        <f>IF(U233="snížená",N233,0)</f>
        <v>0</v>
      </c>
      <c r="BG233" s="145">
        <f>IF(U233="zákl. přenesená",N233,0)</f>
        <v>0</v>
      </c>
      <c r="BH233" s="145">
        <f>IF(U233="sníž. přenesená",N233,0)</f>
        <v>0</v>
      </c>
      <c r="BI233" s="145">
        <f>IF(U233="nulová",N233,0)</f>
        <v>0</v>
      </c>
      <c r="BJ233" s="17" t="s">
        <v>15</v>
      </c>
      <c r="BK233" s="145">
        <f>ROUND(L233*K233,2)</f>
        <v>0</v>
      </c>
      <c r="BL233" s="17" t="s">
        <v>247</v>
      </c>
      <c r="BM233" s="17" t="s">
        <v>3943</v>
      </c>
    </row>
    <row r="234" spans="2:65" s="1" customFormat="1" ht="74.45" customHeight="1" x14ac:dyDescent="0.3">
      <c r="B234" s="31"/>
      <c r="C234" s="32"/>
      <c r="D234" s="32"/>
      <c r="E234" s="32"/>
      <c r="F234" s="266" t="s">
        <v>283</v>
      </c>
      <c r="G234" s="200"/>
      <c r="H234" s="200"/>
      <c r="I234" s="200"/>
      <c r="J234" s="32"/>
      <c r="K234" s="32"/>
      <c r="L234" s="32"/>
      <c r="M234" s="32"/>
      <c r="N234" s="32"/>
      <c r="O234" s="32"/>
      <c r="P234" s="32"/>
      <c r="Q234" s="32"/>
      <c r="R234" s="33"/>
      <c r="T234" s="70"/>
      <c r="U234" s="32"/>
      <c r="V234" s="32"/>
      <c r="W234" s="32"/>
      <c r="X234" s="32"/>
      <c r="Y234" s="32"/>
      <c r="Z234" s="32"/>
      <c r="AA234" s="71"/>
      <c r="AT234" s="17" t="s">
        <v>250</v>
      </c>
      <c r="AU234" s="17" t="s">
        <v>15</v>
      </c>
    </row>
    <row r="235" spans="2:65" s="1" customFormat="1" ht="40.15" customHeight="1" x14ac:dyDescent="0.3">
      <c r="B235" s="136"/>
      <c r="C235" s="137" t="s">
        <v>2980</v>
      </c>
      <c r="D235" s="137" t="s">
        <v>222</v>
      </c>
      <c r="E235" s="138" t="s">
        <v>3944</v>
      </c>
      <c r="F235" s="250" t="s">
        <v>3945</v>
      </c>
      <c r="G235" s="251"/>
      <c r="H235" s="251"/>
      <c r="I235" s="251"/>
      <c r="J235" s="139" t="s">
        <v>276</v>
      </c>
      <c r="K235" s="140">
        <v>1</v>
      </c>
      <c r="L235" s="252"/>
      <c r="M235" s="251"/>
      <c r="N235" s="252">
        <f>ROUND(L235*K235,2)</f>
        <v>0</v>
      </c>
      <c r="O235" s="251"/>
      <c r="P235" s="251"/>
      <c r="Q235" s="251"/>
      <c r="R235" s="141"/>
      <c r="T235" s="142" t="s">
        <v>3</v>
      </c>
      <c r="U235" s="40" t="s">
        <v>43</v>
      </c>
      <c r="V235" s="143">
        <v>0</v>
      </c>
      <c r="W235" s="143">
        <f>V235*K235</f>
        <v>0</v>
      </c>
      <c r="X235" s="143">
        <v>3.8999999999999999E-4</v>
      </c>
      <c r="Y235" s="143">
        <f>X235*K235</f>
        <v>3.8999999999999999E-4</v>
      </c>
      <c r="Z235" s="143">
        <v>0</v>
      </c>
      <c r="AA235" s="144">
        <f>Z235*K235</f>
        <v>0</v>
      </c>
      <c r="AR235" s="17" t="s">
        <v>247</v>
      </c>
      <c r="AT235" s="17" t="s">
        <v>222</v>
      </c>
      <c r="AU235" s="17" t="s">
        <v>15</v>
      </c>
      <c r="AY235" s="17" t="s">
        <v>221</v>
      </c>
      <c r="BE235" s="145">
        <f>IF(U235="základní",N235,0)</f>
        <v>0</v>
      </c>
      <c r="BF235" s="145">
        <f>IF(U235="snížená",N235,0)</f>
        <v>0</v>
      </c>
      <c r="BG235" s="145">
        <f>IF(U235="zákl. přenesená",N235,0)</f>
        <v>0</v>
      </c>
      <c r="BH235" s="145">
        <f>IF(U235="sníž. přenesená",N235,0)</f>
        <v>0</v>
      </c>
      <c r="BI235" s="145">
        <f>IF(U235="nulová",N235,0)</f>
        <v>0</v>
      </c>
      <c r="BJ235" s="17" t="s">
        <v>15</v>
      </c>
      <c r="BK235" s="145">
        <f>ROUND(L235*K235,2)</f>
        <v>0</v>
      </c>
      <c r="BL235" s="17" t="s">
        <v>247</v>
      </c>
      <c r="BM235" s="17" t="s">
        <v>3946</v>
      </c>
    </row>
    <row r="236" spans="2:65" s="1" customFormat="1" ht="40.15" customHeight="1" x14ac:dyDescent="0.3">
      <c r="B236" s="136"/>
      <c r="C236" s="137" t="s">
        <v>2988</v>
      </c>
      <c r="D236" s="137" t="s">
        <v>222</v>
      </c>
      <c r="E236" s="138" t="s">
        <v>3947</v>
      </c>
      <c r="F236" s="250" t="s">
        <v>3948</v>
      </c>
      <c r="G236" s="251"/>
      <c r="H236" s="251"/>
      <c r="I236" s="251"/>
      <c r="J236" s="139" t="s">
        <v>349</v>
      </c>
      <c r="K236" s="140">
        <v>2</v>
      </c>
      <c r="L236" s="252"/>
      <c r="M236" s="251"/>
      <c r="N236" s="252">
        <f>ROUND(L236*K236,2)</f>
        <v>0</v>
      </c>
      <c r="O236" s="251"/>
      <c r="P236" s="251"/>
      <c r="Q236" s="251"/>
      <c r="R236" s="141"/>
      <c r="T236" s="142" t="s">
        <v>3</v>
      </c>
      <c r="U236" s="40" t="s">
        <v>43</v>
      </c>
      <c r="V236" s="143">
        <v>0</v>
      </c>
      <c r="W236" s="143">
        <f>V236*K236</f>
        <v>0</v>
      </c>
      <c r="X236" s="143">
        <v>0</v>
      </c>
      <c r="Y236" s="143">
        <f>X236*K236</f>
        <v>0</v>
      </c>
      <c r="Z236" s="143">
        <v>0</v>
      </c>
      <c r="AA236" s="144">
        <f>Z236*K236</f>
        <v>0</v>
      </c>
      <c r="AR236" s="17" t="s">
        <v>247</v>
      </c>
      <c r="AT236" s="17" t="s">
        <v>222</v>
      </c>
      <c r="AU236" s="17" t="s">
        <v>15</v>
      </c>
      <c r="AY236" s="17" t="s">
        <v>221</v>
      </c>
      <c r="BE236" s="145">
        <f>IF(U236="základní",N236,0)</f>
        <v>0</v>
      </c>
      <c r="BF236" s="145">
        <f>IF(U236="snížená",N236,0)</f>
        <v>0</v>
      </c>
      <c r="BG236" s="145">
        <f>IF(U236="zákl. přenesená",N236,0)</f>
        <v>0</v>
      </c>
      <c r="BH236" s="145">
        <f>IF(U236="sníž. přenesená",N236,0)</f>
        <v>0</v>
      </c>
      <c r="BI236" s="145">
        <f>IF(U236="nulová",N236,0)</f>
        <v>0</v>
      </c>
      <c r="BJ236" s="17" t="s">
        <v>15</v>
      </c>
      <c r="BK236" s="145">
        <f>ROUND(L236*K236,2)</f>
        <v>0</v>
      </c>
      <c r="BL236" s="17" t="s">
        <v>247</v>
      </c>
      <c r="BM236" s="17" t="s">
        <v>3949</v>
      </c>
    </row>
    <row r="237" spans="2:65" s="1" customFormat="1" ht="40.15" customHeight="1" x14ac:dyDescent="0.3">
      <c r="B237" s="136"/>
      <c r="C237" s="137" t="s">
        <v>2966</v>
      </c>
      <c r="D237" s="137" t="s">
        <v>222</v>
      </c>
      <c r="E237" s="138" t="s">
        <v>3950</v>
      </c>
      <c r="F237" s="250" t="s">
        <v>3951</v>
      </c>
      <c r="G237" s="251"/>
      <c r="H237" s="251"/>
      <c r="I237" s="251"/>
      <c r="J237" s="139" t="s">
        <v>349</v>
      </c>
      <c r="K237" s="140">
        <v>4</v>
      </c>
      <c r="L237" s="252"/>
      <c r="M237" s="251"/>
      <c r="N237" s="252">
        <f>ROUND(L237*K237,2)</f>
        <v>0</v>
      </c>
      <c r="O237" s="251"/>
      <c r="P237" s="251"/>
      <c r="Q237" s="251"/>
      <c r="R237" s="141"/>
      <c r="T237" s="142" t="s">
        <v>3</v>
      </c>
      <c r="U237" s="40" t="s">
        <v>43</v>
      </c>
      <c r="V237" s="143">
        <v>0</v>
      </c>
      <c r="W237" s="143">
        <f>V237*K237</f>
        <v>0</v>
      </c>
      <c r="X237" s="143">
        <v>0</v>
      </c>
      <c r="Y237" s="143">
        <f>X237*K237</f>
        <v>0</v>
      </c>
      <c r="Z237" s="143">
        <v>0</v>
      </c>
      <c r="AA237" s="144">
        <f>Z237*K237</f>
        <v>0</v>
      </c>
      <c r="AR237" s="17" t="s">
        <v>247</v>
      </c>
      <c r="AT237" s="17" t="s">
        <v>222</v>
      </c>
      <c r="AU237" s="17" t="s">
        <v>15</v>
      </c>
      <c r="AY237" s="17" t="s">
        <v>221</v>
      </c>
      <c r="BE237" s="145">
        <f>IF(U237="základní",N237,0)</f>
        <v>0</v>
      </c>
      <c r="BF237" s="145">
        <f>IF(U237="snížená",N237,0)</f>
        <v>0</v>
      </c>
      <c r="BG237" s="145">
        <f>IF(U237="zákl. přenesená",N237,0)</f>
        <v>0</v>
      </c>
      <c r="BH237" s="145">
        <f>IF(U237="sníž. přenesená",N237,0)</f>
        <v>0</v>
      </c>
      <c r="BI237" s="145">
        <f>IF(U237="nulová",N237,0)</f>
        <v>0</v>
      </c>
      <c r="BJ237" s="17" t="s">
        <v>15</v>
      </c>
      <c r="BK237" s="145">
        <f>ROUND(L237*K237,2)</f>
        <v>0</v>
      </c>
      <c r="BL237" s="17" t="s">
        <v>247</v>
      </c>
      <c r="BM237" s="17" t="s">
        <v>3952</v>
      </c>
    </row>
    <row r="238" spans="2:65" s="1" customFormat="1" ht="28.9" customHeight="1" x14ac:dyDescent="0.3">
      <c r="B238" s="136"/>
      <c r="C238" s="137" t="s">
        <v>1641</v>
      </c>
      <c r="D238" s="137" t="s">
        <v>222</v>
      </c>
      <c r="E238" s="138" t="s">
        <v>3953</v>
      </c>
      <c r="F238" s="250" t="s">
        <v>3954</v>
      </c>
      <c r="G238" s="251"/>
      <c r="H238" s="251"/>
      <c r="I238" s="251"/>
      <c r="J238" s="139" t="s">
        <v>276</v>
      </c>
      <c r="K238" s="140">
        <v>2</v>
      </c>
      <c r="L238" s="252"/>
      <c r="M238" s="251"/>
      <c r="N238" s="252">
        <f>ROUND(L238*K238,2)</f>
        <v>0</v>
      </c>
      <c r="O238" s="251"/>
      <c r="P238" s="251"/>
      <c r="Q238" s="251"/>
      <c r="R238" s="141"/>
      <c r="T238" s="142" t="s">
        <v>3</v>
      </c>
      <c r="U238" s="40" t="s">
        <v>43</v>
      </c>
      <c r="V238" s="143">
        <v>0</v>
      </c>
      <c r="W238" s="143">
        <f>V238*K238</f>
        <v>0</v>
      </c>
      <c r="X238" s="143">
        <v>0.03</v>
      </c>
      <c r="Y238" s="143">
        <f>X238*K238</f>
        <v>0.06</v>
      </c>
      <c r="Z238" s="143">
        <v>0</v>
      </c>
      <c r="AA238" s="144">
        <f>Z238*K238</f>
        <v>0</v>
      </c>
      <c r="AR238" s="17" t="s">
        <v>247</v>
      </c>
      <c r="AT238" s="17" t="s">
        <v>222</v>
      </c>
      <c r="AU238" s="17" t="s">
        <v>15</v>
      </c>
      <c r="AY238" s="17" t="s">
        <v>221</v>
      </c>
      <c r="BE238" s="145">
        <f>IF(U238="základní",N238,0)</f>
        <v>0</v>
      </c>
      <c r="BF238" s="145">
        <f>IF(U238="snížená",N238,0)</f>
        <v>0</v>
      </c>
      <c r="BG238" s="145">
        <f>IF(U238="zákl. přenesená",N238,0)</f>
        <v>0</v>
      </c>
      <c r="BH238" s="145">
        <f>IF(U238="sníž. přenesená",N238,0)</f>
        <v>0</v>
      </c>
      <c r="BI238" s="145">
        <f>IF(U238="nulová",N238,0)</f>
        <v>0</v>
      </c>
      <c r="BJ238" s="17" t="s">
        <v>15</v>
      </c>
      <c r="BK238" s="145">
        <f>ROUND(L238*K238,2)</f>
        <v>0</v>
      </c>
      <c r="BL238" s="17" t="s">
        <v>247</v>
      </c>
      <c r="BM238" s="17" t="s">
        <v>3955</v>
      </c>
    </row>
    <row r="239" spans="2:65" s="1" customFormat="1" ht="63" customHeight="1" x14ac:dyDescent="0.3">
      <c r="B239" s="31"/>
      <c r="C239" s="32"/>
      <c r="D239" s="32"/>
      <c r="E239" s="32"/>
      <c r="F239" s="266" t="s">
        <v>3956</v>
      </c>
      <c r="G239" s="200"/>
      <c r="H239" s="200"/>
      <c r="I239" s="200"/>
      <c r="J239" s="32"/>
      <c r="K239" s="32"/>
      <c r="L239" s="32"/>
      <c r="M239" s="32"/>
      <c r="N239" s="32"/>
      <c r="O239" s="32"/>
      <c r="P239" s="32"/>
      <c r="Q239" s="32"/>
      <c r="R239" s="33"/>
      <c r="T239" s="70"/>
      <c r="U239" s="32"/>
      <c r="V239" s="32"/>
      <c r="W239" s="32"/>
      <c r="X239" s="32"/>
      <c r="Y239" s="32"/>
      <c r="Z239" s="32"/>
      <c r="AA239" s="71"/>
      <c r="AT239" s="17" t="s">
        <v>250</v>
      </c>
      <c r="AU239" s="17" t="s">
        <v>15</v>
      </c>
    </row>
    <row r="240" spans="2:65" s="1" customFormat="1" ht="63" customHeight="1" x14ac:dyDescent="0.3">
      <c r="B240" s="136"/>
      <c r="C240" s="137" t="s">
        <v>1653</v>
      </c>
      <c r="D240" s="137" t="s">
        <v>222</v>
      </c>
      <c r="E240" s="138" t="s">
        <v>3957</v>
      </c>
      <c r="F240" s="250" t="s">
        <v>3958</v>
      </c>
      <c r="G240" s="251"/>
      <c r="H240" s="251"/>
      <c r="I240" s="251"/>
      <c r="J240" s="139" t="s">
        <v>276</v>
      </c>
      <c r="K240" s="140">
        <v>1</v>
      </c>
      <c r="L240" s="252"/>
      <c r="M240" s="251"/>
      <c r="N240" s="252">
        <f>ROUND(L240*K240,2)</f>
        <v>0</v>
      </c>
      <c r="O240" s="251"/>
      <c r="P240" s="251"/>
      <c r="Q240" s="251"/>
      <c r="R240" s="141"/>
      <c r="T240" s="142" t="s">
        <v>3</v>
      </c>
      <c r="U240" s="40" t="s">
        <v>43</v>
      </c>
      <c r="V240" s="143">
        <v>0</v>
      </c>
      <c r="W240" s="143">
        <f>V240*K240</f>
        <v>0</v>
      </c>
      <c r="X240" s="143">
        <v>2.64E-3</v>
      </c>
      <c r="Y240" s="143">
        <f>X240*K240</f>
        <v>2.64E-3</v>
      </c>
      <c r="Z240" s="143">
        <v>0</v>
      </c>
      <c r="AA240" s="144">
        <f>Z240*K240</f>
        <v>0</v>
      </c>
      <c r="AR240" s="17" t="s">
        <v>247</v>
      </c>
      <c r="AT240" s="17" t="s">
        <v>222</v>
      </c>
      <c r="AU240" s="17" t="s">
        <v>15</v>
      </c>
      <c r="AY240" s="17" t="s">
        <v>221</v>
      </c>
      <c r="BE240" s="145">
        <f>IF(U240="základní",N240,0)</f>
        <v>0</v>
      </c>
      <c r="BF240" s="145">
        <f>IF(U240="snížená",N240,0)</f>
        <v>0</v>
      </c>
      <c r="BG240" s="145">
        <f>IF(U240="zákl. přenesená",N240,0)</f>
        <v>0</v>
      </c>
      <c r="BH240" s="145">
        <f>IF(U240="sníž. přenesená",N240,0)</f>
        <v>0</v>
      </c>
      <c r="BI240" s="145">
        <f>IF(U240="nulová",N240,0)</f>
        <v>0</v>
      </c>
      <c r="BJ240" s="17" t="s">
        <v>15</v>
      </c>
      <c r="BK240" s="145">
        <f>ROUND(L240*K240,2)</f>
        <v>0</v>
      </c>
      <c r="BL240" s="17" t="s">
        <v>247</v>
      </c>
      <c r="BM240" s="17" t="s">
        <v>3959</v>
      </c>
    </row>
    <row r="241" spans="2:65" s="1" customFormat="1" ht="97.15" customHeight="1" x14ac:dyDescent="0.3">
      <c r="B241" s="31"/>
      <c r="C241" s="32"/>
      <c r="D241" s="32"/>
      <c r="E241" s="32"/>
      <c r="F241" s="266" t="s">
        <v>3960</v>
      </c>
      <c r="G241" s="200"/>
      <c r="H241" s="200"/>
      <c r="I241" s="200"/>
      <c r="J241" s="32"/>
      <c r="K241" s="32"/>
      <c r="L241" s="32"/>
      <c r="M241" s="32"/>
      <c r="N241" s="32"/>
      <c r="O241" s="32"/>
      <c r="P241" s="32"/>
      <c r="Q241" s="32"/>
      <c r="R241" s="33"/>
      <c r="T241" s="70"/>
      <c r="U241" s="32"/>
      <c r="V241" s="32"/>
      <c r="W241" s="32"/>
      <c r="X241" s="32"/>
      <c r="Y241" s="32"/>
      <c r="Z241" s="32"/>
      <c r="AA241" s="71"/>
      <c r="AT241" s="17" t="s">
        <v>250</v>
      </c>
      <c r="AU241" s="17" t="s">
        <v>15</v>
      </c>
    </row>
    <row r="242" spans="2:65" s="1" customFormat="1" ht="63" customHeight="1" x14ac:dyDescent="0.3">
      <c r="B242" s="136"/>
      <c r="C242" s="137" t="s">
        <v>1658</v>
      </c>
      <c r="D242" s="137" t="s">
        <v>222</v>
      </c>
      <c r="E242" s="138" t="s">
        <v>3961</v>
      </c>
      <c r="F242" s="250" t="s">
        <v>3962</v>
      </c>
      <c r="G242" s="251"/>
      <c r="H242" s="251"/>
      <c r="I242" s="251"/>
      <c r="J242" s="139" t="s">
        <v>276</v>
      </c>
      <c r="K242" s="140">
        <v>1</v>
      </c>
      <c r="L242" s="252"/>
      <c r="M242" s="251"/>
      <c r="N242" s="252">
        <f>ROUND(L242*K242,2)</f>
        <v>0</v>
      </c>
      <c r="O242" s="251"/>
      <c r="P242" s="251"/>
      <c r="Q242" s="251"/>
      <c r="R242" s="141"/>
      <c r="T242" s="142" t="s">
        <v>3</v>
      </c>
      <c r="U242" s="40" t="s">
        <v>43</v>
      </c>
      <c r="V242" s="143">
        <v>0</v>
      </c>
      <c r="W242" s="143">
        <f>V242*K242</f>
        <v>0</v>
      </c>
      <c r="X242" s="143">
        <v>3.14E-3</v>
      </c>
      <c r="Y242" s="143">
        <f>X242*K242</f>
        <v>3.14E-3</v>
      </c>
      <c r="Z242" s="143">
        <v>0</v>
      </c>
      <c r="AA242" s="144">
        <f>Z242*K242</f>
        <v>0</v>
      </c>
      <c r="AR242" s="17" t="s">
        <v>247</v>
      </c>
      <c r="AT242" s="17" t="s">
        <v>222</v>
      </c>
      <c r="AU242" s="17" t="s">
        <v>15</v>
      </c>
      <c r="AY242" s="17" t="s">
        <v>221</v>
      </c>
      <c r="BE242" s="145">
        <f>IF(U242="základní",N242,0)</f>
        <v>0</v>
      </c>
      <c r="BF242" s="145">
        <f>IF(U242="snížená",N242,0)</f>
        <v>0</v>
      </c>
      <c r="BG242" s="145">
        <f>IF(U242="zákl. přenesená",N242,0)</f>
        <v>0</v>
      </c>
      <c r="BH242" s="145">
        <f>IF(U242="sníž. přenesená",N242,0)</f>
        <v>0</v>
      </c>
      <c r="BI242" s="145">
        <f>IF(U242="nulová",N242,0)</f>
        <v>0</v>
      </c>
      <c r="BJ242" s="17" t="s">
        <v>15</v>
      </c>
      <c r="BK242" s="145">
        <f>ROUND(L242*K242,2)</f>
        <v>0</v>
      </c>
      <c r="BL242" s="17" t="s">
        <v>247</v>
      </c>
      <c r="BM242" s="17" t="s">
        <v>3963</v>
      </c>
    </row>
    <row r="243" spans="2:65" s="1" customFormat="1" ht="97.15" customHeight="1" x14ac:dyDescent="0.3">
      <c r="B243" s="31"/>
      <c r="C243" s="32"/>
      <c r="D243" s="32"/>
      <c r="E243" s="32"/>
      <c r="F243" s="266" t="s">
        <v>3960</v>
      </c>
      <c r="G243" s="200"/>
      <c r="H243" s="200"/>
      <c r="I243" s="200"/>
      <c r="J243" s="32"/>
      <c r="K243" s="32"/>
      <c r="L243" s="32"/>
      <c r="M243" s="32"/>
      <c r="N243" s="32"/>
      <c r="O243" s="32"/>
      <c r="P243" s="32"/>
      <c r="Q243" s="32"/>
      <c r="R243" s="33"/>
      <c r="T243" s="70"/>
      <c r="U243" s="32"/>
      <c r="V243" s="32"/>
      <c r="W243" s="32"/>
      <c r="X243" s="32"/>
      <c r="Y243" s="32"/>
      <c r="Z243" s="32"/>
      <c r="AA243" s="71"/>
      <c r="AT243" s="17" t="s">
        <v>250</v>
      </c>
      <c r="AU243" s="17" t="s">
        <v>15</v>
      </c>
    </row>
    <row r="244" spans="2:65" s="1" customFormat="1" ht="63" customHeight="1" x14ac:dyDescent="0.3">
      <c r="B244" s="136"/>
      <c r="C244" s="137" t="s">
        <v>1681</v>
      </c>
      <c r="D244" s="137" t="s">
        <v>222</v>
      </c>
      <c r="E244" s="138" t="s">
        <v>3964</v>
      </c>
      <c r="F244" s="250" t="s">
        <v>3965</v>
      </c>
      <c r="G244" s="251"/>
      <c r="H244" s="251"/>
      <c r="I244" s="251"/>
      <c r="J244" s="139" t="s">
        <v>276</v>
      </c>
      <c r="K244" s="140">
        <v>1</v>
      </c>
      <c r="L244" s="252"/>
      <c r="M244" s="251"/>
      <c r="N244" s="252">
        <f>ROUND(L244*K244,2)</f>
        <v>0</v>
      </c>
      <c r="O244" s="251"/>
      <c r="P244" s="251"/>
      <c r="Q244" s="251"/>
      <c r="R244" s="141"/>
      <c r="T244" s="142" t="s">
        <v>3</v>
      </c>
      <c r="U244" s="40" t="s">
        <v>43</v>
      </c>
      <c r="V244" s="143">
        <v>0</v>
      </c>
      <c r="W244" s="143">
        <f>V244*K244</f>
        <v>0</v>
      </c>
      <c r="X244" s="143">
        <v>5.79E-3</v>
      </c>
      <c r="Y244" s="143">
        <f>X244*K244</f>
        <v>5.79E-3</v>
      </c>
      <c r="Z244" s="143">
        <v>0</v>
      </c>
      <c r="AA244" s="144">
        <f>Z244*K244</f>
        <v>0</v>
      </c>
      <c r="AR244" s="17" t="s">
        <v>247</v>
      </c>
      <c r="AT244" s="17" t="s">
        <v>222</v>
      </c>
      <c r="AU244" s="17" t="s">
        <v>15</v>
      </c>
      <c r="AY244" s="17" t="s">
        <v>221</v>
      </c>
      <c r="BE244" s="145">
        <f>IF(U244="základní",N244,0)</f>
        <v>0</v>
      </c>
      <c r="BF244" s="145">
        <f>IF(U244="snížená",N244,0)</f>
        <v>0</v>
      </c>
      <c r="BG244" s="145">
        <f>IF(U244="zákl. přenesená",N244,0)</f>
        <v>0</v>
      </c>
      <c r="BH244" s="145">
        <f>IF(U244="sníž. přenesená",N244,0)</f>
        <v>0</v>
      </c>
      <c r="BI244" s="145">
        <f>IF(U244="nulová",N244,0)</f>
        <v>0</v>
      </c>
      <c r="BJ244" s="17" t="s">
        <v>15</v>
      </c>
      <c r="BK244" s="145">
        <f>ROUND(L244*K244,2)</f>
        <v>0</v>
      </c>
      <c r="BL244" s="17" t="s">
        <v>247</v>
      </c>
      <c r="BM244" s="17" t="s">
        <v>3966</v>
      </c>
    </row>
    <row r="245" spans="2:65" s="1" customFormat="1" ht="97.15" customHeight="1" x14ac:dyDescent="0.3">
      <c r="B245" s="31"/>
      <c r="C245" s="32"/>
      <c r="D245" s="32"/>
      <c r="E245" s="32"/>
      <c r="F245" s="266" t="s">
        <v>3960</v>
      </c>
      <c r="G245" s="200"/>
      <c r="H245" s="200"/>
      <c r="I245" s="200"/>
      <c r="J245" s="32"/>
      <c r="K245" s="32"/>
      <c r="L245" s="32"/>
      <c r="M245" s="32"/>
      <c r="N245" s="32"/>
      <c r="O245" s="32"/>
      <c r="P245" s="32"/>
      <c r="Q245" s="32"/>
      <c r="R245" s="33"/>
      <c r="T245" s="70"/>
      <c r="U245" s="32"/>
      <c r="V245" s="32"/>
      <c r="W245" s="32"/>
      <c r="X245" s="32"/>
      <c r="Y245" s="32"/>
      <c r="Z245" s="32"/>
      <c r="AA245" s="71"/>
      <c r="AT245" s="17" t="s">
        <v>250</v>
      </c>
      <c r="AU245" s="17" t="s">
        <v>15</v>
      </c>
    </row>
    <row r="246" spans="2:65" s="1" customFormat="1" ht="20.45" customHeight="1" x14ac:dyDescent="0.3">
      <c r="B246" s="136"/>
      <c r="C246" s="137" t="s">
        <v>1689</v>
      </c>
      <c r="D246" s="137" t="s">
        <v>222</v>
      </c>
      <c r="E246" s="138" t="s">
        <v>3967</v>
      </c>
      <c r="F246" s="250" t="s">
        <v>406</v>
      </c>
      <c r="G246" s="251"/>
      <c r="H246" s="251"/>
      <c r="I246" s="251"/>
      <c r="J246" s="139" t="s">
        <v>246</v>
      </c>
      <c r="K246" s="140">
        <v>770</v>
      </c>
      <c r="L246" s="252"/>
      <c r="M246" s="251"/>
      <c r="N246" s="252">
        <f>ROUND(L246*K246,2)</f>
        <v>0</v>
      </c>
      <c r="O246" s="251"/>
      <c r="P246" s="251"/>
      <c r="Q246" s="251"/>
      <c r="R246" s="141"/>
      <c r="T246" s="142" t="s">
        <v>3</v>
      </c>
      <c r="U246" s="40" t="s">
        <v>43</v>
      </c>
      <c r="V246" s="143">
        <v>0</v>
      </c>
      <c r="W246" s="143">
        <f>V246*K246</f>
        <v>0</v>
      </c>
      <c r="X246" s="143">
        <v>0</v>
      </c>
      <c r="Y246" s="143">
        <f>X246*K246</f>
        <v>0</v>
      </c>
      <c r="Z246" s="143">
        <v>0</v>
      </c>
      <c r="AA246" s="144">
        <f>Z246*K246</f>
        <v>0</v>
      </c>
      <c r="AR246" s="17" t="s">
        <v>247</v>
      </c>
      <c r="AT246" s="17" t="s">
        <v>222</v>
      </c>
      <c r="AU246" s="17" t="s">
        <v>15</v>
      </c>
      <c r="AY246" s="17" t="s">
        <v>221</v>
      </c>
      <c r="BE246" s="145">
        <f>IF(U246="základní",N246,0)</f>
        <v>0</v>
      </c>
      <c r="BF246" s="145">
        <f>IF(U246="snížená",N246,0)</f>
        <v>0</v>
      </c>
      <c r="BG246" s="145">
        <f>IF(U246="zákl. přenesená",N246,0)</f>
        <v>0</v>
      </c>
      <c r="BH246" s="145">
        <f>IF(U246="sníž. přenesená",N246,0)</f>
        <v>0</v>
      </c>
      <c r="BI246" s="145">
        <f>IF(U246="nulová",N246,0)</f>
        <v>0</v>
      </c>
      <c r="BJ246" s="17" t="s">
        <v>15</v>
      </c>
      <c r="BK246" s="145">
        <f>ROUND(L246*K246,2)</f>
        <v>0</v>
      </c>
      <c r="BL246" s="17" t="s">
        <v>247</v>
      </c>
      <c r="BM246" s="17" t="s">
        <v>3968</v>
      </c>
    </row>
    <row r="247" spans="2:65" s="1" customFormat="1" ht="63" customHeight="1" x14ac:dyDescent="0.3">
      <c r="B247" s="31"/>
      <c r="C247" s="32"/>
      <c r="D247" s="32"/>
      <c r="E247" s="32"/>
      <c r="F247" s="266" t="s">
        <v>307</v>
      </c>
      <c r="G247" s="200"/>
      <c r="H247" s="200"/>
      <c r="I247" s="200"/>
      <c r="J247" s="32"/>
      <c r="K247" s="32"/>
      <c r="L247" s="32"/>
      <c r="M247" s="32"/>
      <c r="N247" s="32"/>
      <c r="O247" s="32"/>
      <c r="P247" s="32"/>
      <c r="Q247" s="32"/>
      <c r="R247" s="33"/>
      <c r="T247" s="70"/>
      <c r="U247" s="32"/>
      <c r="V247" s="32"/>
      <c r="W247" s="32"/>
      <c r="X247" s="32"/>
      <c r="Y247" s="32"/>
      <c r="Z247" s="32"/>
      <c r="AA247" s="71"/>
      <c r="AT247" s="17" t="s">
        <v>250</v>
      </c>
      <c r="AU247" s="17" t="s">
        <v>15</v>
      </c>
    </row>
    <row r="248" spans="2:65" s="1" customFormat="1" ht="20.45" customHeight="1" x14ac:dyDescent="0.3">
      <c r="B248" s="136"/>
      <c r="C248" s="137" t="s">
        <v>1694</v>
      </c>
      <c r="D248" s="137" t="s">
        <v>222</v>
      </c>
      <c r="E248" s="138" t="s">
        <v>304</v>
      </c>
      <c r="F248" s="250" t="s">
        <v>305</v>
      </c>
      <c r="G248" s="251"/>
      <c r="H248" s="251"/>
      <c r="I248" s="251"/>
      <c r="J248" s="139" t="s">
        <v>246</v>
      </c>
      <c r="K248" s="140">
        <v>55</v>
      </c>
      <c r="L248" s="252"/>
      <c r="M248" s="251"/>
      <c r="N248" s="252">
        <f>ROUND(L248*K248,2)</f>
        <v>0</v>
      </c>
      <c r="O248" s="251"/>
      <c r="P248" s="251"/>
      <c r="Q248" s="251"/>
      <c r="R248" s="141"/>
      <c r="T248" s="142" t="s">
        <v>3</v>
      </c>
      <c r="U248" s="40" t="s">
        <v>43</v>
      </c>
      <c r="V248" s="143">
        <v>0</v>
      </c>
      <c r="W248" s="143">
        <f>V248*K248</f>
        <v>0</v>
      </c>
      <c r="X248" s="143">
        <v>0</v>
      </c>
      <c r="Y248" s="143">
        <f>X248*K248</f>
        <v>0</v>
      </c>
      <c r="Z248" s="143">
        <v>0</v>
      </c>
      <c r="AA248" s="144">
        <f>Z248*K248</f>
        <v>0</v>
      </c>
      <c r="AR248" s="17" t="s">
        <v>247</v>
      </c>
      <c r="AT248" s="17" t="s">
        <v>222</v>
      </c>
      <c r="AU248" s="17" t="s">
        <v>15</v>
      </c>
      <c r="AY248" s="17" t="s">
        <v>221</v>
      </c>
      <c r="BE248" s="145">
        <f>IF(U248="základní",N248,0)</f>
        <v>0</v>
      </c>
      <c r="BF248" s="145">
        <f>IF(U248="snížená",N248,0)</f>
        <v>0</v>
      </c>
      <c r="BG248" s="145">
        <f>IF(U248="zákl. přenesená",N248,0)</f>
        <v>0</v>
      </c>
      <c r="BH248" s="145">
        <f>IF(U248="sníž. přenesená",N248,0)</f>
        <v>0</v>
      </c>
      <c r="BI248" s="145">
        <f>IF(U248="nulová",N248,0)</f>
        <v>0</v>
      </c>
      <c r="BJ248" s="17" t="s">
        <v>15</v>
      </c>
      <c r="BK248" s="145">
        <f>ROUND(L248*K248,2)</f>
        <v>0</v>
      </c>
      <c r="BL248" s="17" t="s">
        <v>247</v>
      </c>
      <c r="BM248" s="17" t="s">
        <v>3969</v>
      </c>
    </row>
    <row r="249" spans="2:65" s="1" customFormat="1" ht="63" customHeight="1" x14ac:dyDescent="0.3">
      <c r="B249" s="31"/>
      <c r="C249" s="32"/>
      <c r="D249" s="32"/>
      <c r="E249" s="32"/>
      <c r="F249" s="266" t="s">
        <v>307</v>
      </c>
      <c r="G249" s="200"/>
      <c r="H249" s="200"/>
      <c r="I249" s="200"/>
      <c r="J249" s="32"/>
      <c r="K249" s="32"/>
      <c r="L249" s="32"/>
      <c r="M249" s="32"/>
      <c r="N249" s="32"/>
      <c r="O249" s="32"/>
      <c r="P249" s="32"/>
      <c r="Q249" s="32"/>
      <c r="R249" s="33"/>
      <c r="T249" s="70"/>
      <c r="U249" s="32"/>
      <c r="V249" s="32"/>
      <c r="W249" s="32"/>
      <c r="X249" s="32"/>
      <c r="Y249" s="32"/>
      <c r="Z249" s="32"/>
      <c r="AA249" s="71"/>
      <c r="AT249" s="17" t="s">
        <v>250</v>
      </c>
      <c r="AU249" s="17" t="s">
        <v>15</v>
      </c>
    </row>
    <row r="250" spans="2:65" s="1" customFormat="1" ht="20.45" customHeight="1" x14ac:dyDescent="0.3">
      <c r="B250" s="136"/>
      <c r="C250" s="137" t="s">
        <v>2002</v>
      </c>
      <c r="D250" s="137" t="s">
        <v>222</v>
      </c>
      <c r="E250" s="138" t="s">
        <v>3970</v>
      </c>
      <c r="F250" s="250" t="s">
        <v>3971</v>
      </c>
      <c r="G250" s="251"/>
      <c r="H250" s="251"/>
      <c r="I250" s="251"/>
      <c r="J250" s="139" t="s">
        <v>246</v>
      </c>
      <c r="K250" s="140">
        <v>190</v>
      </c>
      <c r="L250" s="252"/>
      <c r="M250" s="251"/>
      <c r="N250" s="252">
        <f>ROUND(L250*K250,2)</f>
        <v>0</v>
      </c>
      <c r="O250" s="251"/>
      <c r="P250" s="251"/>
      <c r="Q250" s="251"/>
      <c r="R250" s="141"/>
      <c r="T250" s="142" t="s">
        <v>3</v>
      </c>
      <c r="U250" s="40" t="s">
        <v>43</v>
      </c>
      <c r="V250" s="143">
        <v>0</v>
      </c>
      <c r="W250" s="143">
        <f>V250*K250</f>
        <v>0</v>
      </c>
      <c r="X250" s="143">
        <v>3.4000000000000002E-4</v>
      </c>
      <c r="Y250" s="143">
        <f>X250*K250</f>
        <v>6.4600000000000005E-2</v>
      </c>
      <c r="Z250" s="143">
        <v>0</v>
      </c>
      <c r="AA250" s="144">
        <f>Z250*K250</f>
        <v>0</v>
      </c>
      <c r="AR250" s="17" t="s">
        <v>247</v>
      </c>
      <c r="AT250" s="17" t="s">
        <v>222</v>
      </c>
      <c r="AU250" s="17" t="s">
        <v>15</v>
      </c>
      <c r="AY250" s="17" t="s">
        <v>221</v>
      </c>
      <c r="BE250" s="145">
        <f>IF(U250="základní",N250,0)</f>
        <v>0</v>
      </c>
      <c r="BF250" s="145">
        <f>IF(U250="snížená",N250,0)</f>
        <v>0</v>
      </c>
      <c r="BG250" s="145">
        <f>IF(U250="zákl. přenesená",N250,0)</f>
        <v>0</v>
      </c>
      <c r="BH250" s="145">
        <f>IF(U250="sníž. přenesená",N250,0)</f>
        <v>0</v>
      </c>
      <c r="BI250" s="145">
        <f>IF(U250="nulová",N250,0)</f>
        <v>0</v>
      </c>
      <c r="BJ250" s="17" t="s">
        <v>15</v>
      </c>
      <c r="BK250" s="145">
        <f>ROUND(L250*K250,2)</f>
        <v>0</v>
      </c>
      <c r="BL250" s="17" t="s">
        <v>247</v>
      </c>
      <c r="BM250" s="17" t="s">
        <v>3972</v>
      </c>
    </row>
    <row r="251" spans="2:65" s="1" customFormat="1" ht="63" customHeight="1" x14ac:dyDescent="0.3">
      <c r="B251" s="31"/>
      <c r="C251" s="32"/>
      <c r="D251" s="32"/>
      <c r="E251" s="32"/>
      <c r="F251" s="266" t="s">
        <v>3973</v>
      </c>
      <c r="G251" s="200"/>
      <c r="H251" s="200"/>
      <c r="I251" s="200"/>
      <c r="J251" s="32"/>
      <c r="K251" s="32"/>
      <c r="L251" s="32"/>
      <c r="M251" s="32"/>
      <c r="N251" s="32"/>
      <c r="O251" s="32"/>
      <c r="P251" s="32"/>
      <c r="Q251" s="32"/>
      <c r="R251" s="33"/>
      <c r="T251" s="70"/>
      <c r="U251" s="32"/>
      <c r="V251" s="32"/>
      <c r="W251" s="32"/>
      <c r="X251" s="32"/>
      <c r="Y251" s="32"/>
      <c r="Z251" s="32"/>
      <c r="AA251" s="71"/>
      <c r="AT251" s="17" t="s">
        <v>250</v>
      </c>
      <c r="AU251" s="17" t="s">
        <v>15</v>
      </c>
    </row>
    <row r="252" spans="2:65" s="1" customFormat="1" ht="20.45" customHeight="1" x14ac:dyDescent="0.3">
      <c r="B252" s="136"/>
      <c r="C252" s="137" t="s">
        <v>2006</v>
      </c>
      <c r="D252" s="137" t="s">
        <v>222</v>
      </c>
      <c r="E252" s="138" t="s">
        <v>308</v>
      </c>
      <c r="F252" s="250" t="s">
        <v>309</v>
      </c>
      <c r="G252" s="251"/>
      <c r="H252" s="251"/>
      <c r="I252" s="251"/>
      <c r="J252" s="139" t="s">
        <v>246</v>
      </c>
      <c r="K252" s="140">
        <v>1015</v>
      </c>
      <c r="L252" s="252"/>
      <c r="M252" s="251"/>
      <c r="N252" s="252">
        <f>ROUND(L252*K252,2)</f>
        <v>0</v>
      </c>
      <c r="O252" s="251"/>
      <c r="P252" s="251"/>
      <c r="Q252" s="251"/>
      <c r="R252" s="141"/>
      <c r="T252" s="142" t="s">
        <v>3</v>
      </c>
      <c r="U252" s="40" t="s">
        <v>43</v>
      </c>
      <c r="V252" s="143">
        <v>0</v>
      </c>
      <c r="W252" s="143">
        <f>V252*K252</f>
        <v>0</v>
      </c>
      <c r="X252" s="143">
        <v>1.0000000000000001E-5</v>
      </c>
      <c r="Y252" s="143">
        <f>X252*K252</f>
        <v>1.0150000000000001E-2</v>
      </c>
      <c r="Z252" s="143">
        <v>0</v>
      </c>
      <c r="AA252" s="144">
        <f>Z252*K252</f>
        <v>0</v>
      </c>
      <c r="AR252" s="17" t="s">
        <v>247</v>
      </c>
      <c r="AT252" s="17" t="s">
        <v>222</v>
      </c>
      <c r="AU252" s="17" t="s">
        <v>15</v>
      </c>
      <c r="AY252" s="17" t="s">
        <v>221</v>
      </c>
      <c r="BE252" s="145">
        <f>IF(U252="základní",N252,0)</f>
        <v>0</v>
      </c>
      <c r="BF252" s="145">
        <f>IF(U252="snížená",N252,0)</f>
        <v>0</v>
      </c>
      <c r="BG252" s="145">
        <f>IF(U252="zákl. přenesená",N252,0)</f>
        <v>0</v>
      </c>
      <c r="BH252" s="145">
        <f>IF(U252="sníž. přenesená",N252,0)</f>
        <v>0</v>
      </c>
      <c r="BI252" s="145">
        <f>IF(U252="nulová",N252,0)</f>
        <v>0</v>
      </c>
      <c r="BJ252" s="17" t="s">
        <v>15</v>
      </c>
      <c r="BK252" s="145">
        <f>ROUND(L252*K252,2)</f>
        <v>0</v>
      </c>
      <c r="BL252" s="17" t="s">
        <v>247</v>
      </c>
      <c r="BM252" s="17" t="s">
        <v>3974</v>
      </c>
    </row>
    <row r="253" spans="2:65" s="1" customFormat="1" ht="63" customHeight="1" x14ac:dyDescent="0.3">
      <c r="B253" s="31"/>
      <c r="C253" s="32"/>
      <c r="D253" s="32"/>
      <c r="E253" s="32"/>
      <c r="F253" s="266" t="s">
        <v>311</v>
      </c>
      <c r="G253" s="200"/>
      <c r="H253" s="200"/>
      <c r="I253" s="200"/>
      <c r="J253" s="32"/>
      <c r="K253" s="32"/>
      <c r="L253" s="32"/>
      <c r="M253" s="32"/>
      <c r="N253" s="32"/>
      <c r="O253" s="32"/>
      <c r="P253" s="32"/>
      <c r="Q253" s="32"/>
      <c r="R253" s="33"/>
      <c r="T253" s="70"/>
      <c r="U253" s="32"/>
      <c r="V253" s="32"/>
      <c r="W253" s="32"/>
      <c r="X253" s="32"/>
      <c r="Y253" s="32"/>
      <c r="Z253" s="32"/>
      <c r="AA253" s="71"/>
      <c r="AT253" s="17" t="s">
        <v>250</v>
      </c>
      <c r="AU253" s="17" t="s">
        <v>15</v>
      </c>
    </row>
    <row r="254" spans="2:65" s="1" customFormat="1" ht="20.45" customHeight="1" x14ac:dyDescent="0.3">
      <c r="B254" s="136"/>
      <c r="C254" s="137" t="s">
        <v>2434</v>
      </c>
      <c r="D254" s="137" t="s">
        <v>222</v>
      </c>
      <c r="E254" s="138" t="s">
        <v>3975</v>
      </c>
      <c r="F254" s="250" t="s">
        <v>3976</v>
      </c>
      <c r="G254" s="251"/>
      <c r="H254" s="251"/>
      <c r="I254" s="251"/>
      <c r="J254" s="139" t="s">
        <v>246</v>
      </c>
      <c r="K254" s="140">
        <v>8</v>
      </c>
      <c r="L254" s="252"/>
      <c r="M254" s="251"/>
      <c r="N254" s="252">
        <f>ROUND(L254*K254,2)</f>
        <v>0</v>
      </c>
      <c r="O254" s="251"/>
      <c r="P254" s="251"/>
      <c r="Q254" s="251"/>
      <c r="R254" s="141"/>
      <c r="T254" s="142" t="s">
        <v>3</v>
      </c>
      <c r="U254" s="40" t="s">
        <v>43</v>
      </c>
      <c r="V254" s="143">
        <v>0</v>
      </c>
      <c r="W254" s="143">
        <f>V254*K254</f>
        <v>0</v>
      </c>
      <c r="X254" s="143">
        <v>5.1000000000000004E-4</v>
      </c>
      <c r="Y254" s="143">
        <f>X254*K254</f>
        <v>4.0800000000000003E-3</v>
      </c>
      <c r="Z254" s="143">
        <v>0</v>
      </c>
      <c r="AA254" s="144">
        <f>Z254*K254</f>
        <v>0</v>
      </c>
      <c r="AR254" s="17" t="s">
        <v>247</v>
      </c>
      <c r="AT254" s="17" t="s">
        <v>222</v>
      </c>
      <c r="AU254" s="17" t="s">
        <v>15</v>
      </c>
      <c r="AY254" s="17" t="s">
        <v>221</v>
      </c>
      <c r="BE254" s="145">
        <f>IF(U254="základní",N254,0)</f>
        <v>0</v>
      </c>
      <c r="BF254" s="145">
        <f>IF(U254="snížená",N254,0)</f>
        <v>0</v>
      </c>
      <c r="BG254" s="145">
        <f>IF(U254="zákl. přenesená",N254,0)</f>
        <v>0</v>
      </c>
      <c r="BH254" s="145">
        <f>IF(U254="sníž. přenesená",N254,0)</f>
        <v>0</v>
      </c>
      <c r="BI254" s="145">
        <f>IF(U254="nulová",N254,0)</f>
        <v>0</v>
      </c>
      <c r="BJ254" s="17" t="s">
        <v>15</v>
      </c>
      <c r="BK254" s="145">
        <f>ROUND(L254*K254,2)</f>
        <v>0</v>
      </c>
      <c r="BL254" s="17" t="s">
        <v>247</v>
      </c>
      <c r="BM254" s="17" t="s">
        <v>3977</v>
      </c>
    </row>
    <row r="255" spans="2:65" s="1" customFormat="1" ht="63" customHeight="1" x14ac:dyDescent="0.3">
      <c r="B255" s="31"/>
      <c r="C255" s="32"/>
      <c r="D255" s="32"/>
      <c r="E255" s="32"/>
      <c r="F255" s="266" t="s">
        <v>3978</v>
      </c>
      <c r="G255" s="200"/>
      <c r="H255" s="200"/>
      <c r="I255" s="200"/>
      <c r="J255" s="32"/>
      <c r="K255" s="32"/>
      <c r="L255" s="32"/>
      <c r="M255" s="32"/>
      <c r="N255" s="32"/>
      <c r="O255" s="32"/>
      <c r="P255" s="32"/>
      <c r="Q255" s="32"/>
      <c r="R255" s="33"/>
      <c r="T255" s="70"/>
      <c r="U255" s="32"/>
      <c r="V255" s="32"/>
      <c r="W255" s="32"/>
      <c r="X255" s="32"/>
      <c r="Y255" s="32"/>
      <c r="Z255" s="32"/>
      <c r="AA255" s="71"/>
      <c r="AT255" s="17" t="s">
        <v>250</v>
      </c>
      <c r="AU255" s="17" t="s">
        <v>15</v>
      </c>
    </row>
    <row r="256" spans="2:65" s="1" customFormat="1" ht="40.15" customHeight="1" x14ac:dyDescent="0.3">
      <c r="B256" s="136"/>
      <c r="C256" s="137" t="s">
        <v>2978</v>
      </c>
      <c r="D256" s="137" t="s">
        <v>222</v>
      </c>
      <c r="E256" s="138" t="s">
        <v>3979</v>
      </c>
      <c r="F256" s="250" t="s">
        <v>3980</v>
      </c>
      <c r="G256" s="251"/>
      <c r="H256" s="251"/>
      <c r="I256" s="251"/>
      <c r="J256" s="139" t="s">
        <v>349</v>
      </c>
      <c r="K256" s="140">
        <v>1</v>
      </c>
      <c r="L256" s="252"/>
      <c r="M256" s="251"/>
      <c r="N256" s="252">
        <f>ROUND(L256*K256,2)</f>
        <v>0</v>
      </c>
      <c r="O256" s="251"/>
      <c r="P256" s="251"/>
      <c r="Q256" s="251"/>
      <c r="R256" s="141"/>
      <c r="T256" s="142" t="s">
        <v>3</v>
      </c>
      <c r="U256" s="40" t="s">
        <v>43</v>
      </c>
      <c r="V256" s="143">
        <v>0</v>
      </c>
      <c r="W256" s="143">
        <f>V256*K256</f>
        <v>0</v>
      </c>
      <c r="X256" s="143">
        <v>3.7299999999999998E-3</v>
      </c>
      <c r="Y256" s="143">
        <f>X256*K256</f>
        <v>3.7299999999999998E-3</v>
      </c>
      <c r="Z256" s="143">
        <v>0</v>
      </c>
      <c r="AA256" s="144">
        <f>Z256*K256</f>
        <v>0</v>
      </c>
      <c r="AR256" s="17" t="s">
        <v>247</v>
      </c>
      <c r="AT256" s="17" t="s">
        <v>222</v>
      </c>
      <c r="AU256" s="17" t="s">
        <v>15</v>
      </c>
      <c r="AY256" s="17" t="s">
        <v>221</v>
      </c>
      <c r="BE256" s="145">
        <f>IF(U256="základní",N256,0)</f>
        <v>0</v>
      </c>
      <c r="BF256" s="145">
        <f>IF(U256="snížená",N256,0)</f>
        <v>0</v>
      </c>
      <c r="BG256" s="145">
        <f>IF(U256="zákl. přenesená",N256,0)</f>
        <v>0</v>
      </c>
      <c r="BH256" s="145">
        <f>IF(U256="sníž. přenesená",N256,0)</f>
        <v>0</v>
      </c>
      <c r="BI256" s="145">
        <f>IF(U256="nulová",N256,0)</f>
        <v>0</v>
      </c>
      <c r="BJ256" s="17" t="s">
        <v>15</v>
      </c>
      <c r="BK256" s="145">
        <f>ROUND(L256*K256,2)</f>
        <v>0</v>
      </c>
      <c r="BL256" s="17" t="s">
        <v>247</v>
      </c>
      <c r="BM256" s="17" t="s">
        <v>3981</v>
      </c>
    </row>
    <row r="257" spans="2:65" s="1" customFormat="1" ht="28.9" customHeight="1" x14ac:dyDescent="0.3">
      <c r="B257" s="136"/>
      <c r="C257" s="137" t="s">
        <v>2008</v>
      </c>
      <c r="D257" s="137" t="s">
        <v>222</v>
      </c>
      <c r="E257" s="138" t="s">
        <v>3982</v>
      </c>
      <c r="F257" s="250" t="s">
        <v>3983</v>
      </c>
      <c r="G257" s="251"/>
      <c r="H257" s="251"/>
      <c r="I257" s="251"/>
      <c r="J257" s="139" t="s">
        <v>276</v>
      </c>
      <c r="K257" s="140">
        <v>1</v>
      </c>
      <c r="L257" s="252"/>
      <c r="M257" s="251"/>
      <c r="N257" s="252">
        <f>ROUND(L257*K257,2)</f>
        <v>0</v>
      </c>
      <c r="O257" s="251"/>
      <c r="P257" s="251"/>
      <c r="Q257" s="251"/>
      <c r="R257" s="141"/>
      <c r="T257" s="142" t="s">
        <v>3</v>
      </c>
      <c r="U257" s="40" t="s">
        <v>43</v>
      </c>
      <c r="V257" s="143">
        <v>0</v>
      </c>
      <c r="W257" s="143">
        <f>V257*K257</f>
        <v>0</v>
      </c>
      <c r="X257" s="143">
        <v>1.9000000000000001E-4</v>
      </c>
      <c r="Y257" s="143">
        <f>X257*K257</f>
        <v>1.9000000000000001E-4</v>
      </c>
      <c r="Z257" s="143">
        <v>0</v>
      </c>
      <c r="AA257" s="144">
        <f>Z257*K257</f>
        <v>0</v>
      </c>
      <c r="AR257" s="17" t="s">
        <v>247</v>
      </c>
      <c r="AT257" s="17" t="s">
        <v>222</v>
      </c>
      <c r="AU257" s="17" t="s">
        <v>15</v>
      </c>
      <c r="AY257" s="17" t="s">
        <v>221</v>
      </c>
      <c r="BE257" s="145">
        <f>IF(U257="základní",N257,0)</f>
        <v>0</v>
      </c>
      <c r="BF257" s="145">
        <f>IF(U257="snížená",N257,0)</f>
        <v>0</v>
      </c>
      <c r="BG257" s="145">
        <f>IF(U257="zákl. přenesená",N257,0)</f>
        <v>0</v>
      </c>
      <c r="BH257" s="145">
        <f>IF(U257="sníž. přenesená",N257,0)</f>
        <v>0</v>
      </c>
      <c r="BI257" s="145">
        <f>IF(U257="nulová",N257,0)</f>
        <v>0</v>
      </c>
      <c r="BJ257" s="17" t="s">
        <v>15</v>
      </c>
      <c r="BK257" s="145">
        <f>ROUND(L257*K257,2)</f>
        <v>0</v>
      </c>
      <c r="BL257" s="17" t="s">
        <v>247</v>
      </c>
      <c r="BM257" s="17" t="s">
        <v>3984</v>
      </c>
    </row>
    <row r="258" spans="2:65" s="1" customFormat="1" ht="97.15" customHeight="1" x14ac:dyDescent="0.3">
      <c r="B258" s="31"/>
      <c r="C258" s="32"/>
      <c r="D258" s="32"/>
      <c r="E258" s="32"/>
      <c r="F258" s="266" t="s">
        <v>3985</v>
      </c>
      <c r="G258" s="200"/>
      <c r="H258" s="200"/>
      <c r="I258" s="200"/>
      <c r="J258" s="32"/>
      <c r="K258" s="32"/>
      <c r="L258" s="32"/>
      <c r="M258" s="32"/>
      <c r="N258" s="32"/>
      <c r="O258" s="32"/>
      <c r="P258" s="32"/>
      <c r="Q258" s="32"/>
      <c r="R258" s="33"/>
      <c r="T258" s="70"/>
      <c r="U258" s="32"/>
      <c r="V258" s="32"/>
      <c r="W258" s="32"/>
      <c r="X258" s="32"/>
      <c r="Y258" s="32"/>
      <c r="Z258" s="32"/>
      <c r="AA258" s="71"/>
      <c r="AT258" s="17" t="s">
        <v>250</v>
      </c>
      <c r="AU258" s="17" t="s">
        <v>15</v>
      </c>
    </row>
    <row r="259" spans="2:65" s="1" customFormat="1" ht="28.9" customHeight="1" x14ac:dyDescent="0.3">
      <c r="B259" s="136"/>
      <c r="C259" s="137" t="s">
        <v>2012</v>
      </c>
      <c r="D259" s="137" t="s">
        <v>222</v>
      </c>
      <c r="E259" s="138" t="s">
        <v>3986</v>
      </c>
      <c r="F259" s="250" t="s">
        <v>3987</v>
      </c>
      <c r="G259" s="251"/>
      <c r="H259" s="251"/>
      <c r="I259" s="251"/>
      <c r="J259" s="139" t="s">
        <v>276</v>
      </c>
      <c r="K259" s="140">
        <v>1</v>
      </c>
      <c r="L259" s="252"/>
      <c r="M259" s="251"/>
      <c r="N259" s="252">
        <f>ROUND(L259*K259,2)</f>
        <v>0</v>
      </c>
      <c r="O259" s="251"/>
      <c r="P259" s="251"/>
      <c r="Q259" s="251"/>
      <c r="R259" s="141"/>
      <c r="T259" s="142" t="s">
        <v>3</v>
      </c>
      <c r="U259" s="40" t="s">
        <v>43</v>
      </c>
      <c r="V259" s="143">
        <v>0</v>
      </c>
      <c r="W259" s="143">
        <f>V259*K259</f>
        <v>0</v>
      </c>
      <c r="X259" s="143">
        <v>4.6000000000000001E-4</v>
      </c>
      <c r="Y259" s="143">
        <f>X259*K259</f>
        <v>4.6000000000000001E-4</v>
      </c>
      <c r="Z259" s="143">
        <v>0</v>
      </c>
      <c r="AA259" s="144">
        <f>Z259*K259</f>
        <v>0</v>
      </c>
      <c r="AR259" s="17" t="s">
        <v>247</v>
      </c>
      <c r="AT259" s="17" t="s">
        <v>222</v>
      </c>
      <c r="AU259" s="17" t="s">
        <v>15</v>
      </c>
      <c r="AY259" s="17" t="s">
        <v>221</v>
      </c>
      <c r="BE259" s="145">
        <f>IF(U259="základní",N259,0)</f>
        <v>0</v>
      </c>
      <c r="BF259" s="145">
        <f>IF(U259="snížená",N259,0)</f>
        <v>0</v>
      </c>
      <c r="BG259" s="145">
        <f>IF(U259="zákl. přenesená",N259,0)</f>
        <v>0</v>
      </c>
      <c r="BH259" s="145">
        <f>IF(U259="sníž. přenesená",N259,0)</f>
        <v>0</v>
      </c>
      <c r="BI259" s="145">
        <f>IF(U259="nulová",N259,0)</f>
        <v>0</v>
      </c>
      <c r="BJ259" s="17" t="s">
        <v>15</v>
      </c>
      <c r="BK259" s="145">
        <f>ROUND(L259*K259,2)</f>
        <v>0</v>
      </c>
      <c r="BL259" s="17" t="s">
        <v>247</v>
      </c>
      <c r="BM259" s="17" t="s">
        <v>3988</v>
      </c>
    </row>
    <row r="260" spans="2:65" s="1" customFormat="1" ht="97.15" customHeight="1" x14ac:dyDescent="0.3">
      <c r="B260" s="31"/>
      <c r="C260" s="32"/>
      <c r="D260" s="32"/>
      <c r="E260" s="32"/>
      <c r="F260" s="266" t="s">
        <v>427</v>
      </c>
      <c r="G260" s="200"/>
      <c r="H260" s="200"/>
      <c r="I260" s="200"/>
      <c r="J260" s="32"/>
      <c r="K260" s="32"/>
      <c r="L260" s="32"/>
      <c r="M260" s="32"/>
      <c r="N260" s="32"/>
      <c r="O260" s="32"/>
      <c r="P260" s="32"/>
      <c r="Q260" s="32"/>
      <c r="R260" s="33"/>
      <c r="T260" s="70"/>
      <c r="U260" s="32"/>
      <c r="V260" s="32"/>
      <c r="W260" s="32"/>
      <c r="X260" s="32"/>
      <c r="Y260" s="32"/>
      <c r="Z260" s="32"/>
      <c r="AA260" s="71"/>
      <c r="AT260" s="17" t="s">
        <v>250</v>
      </c>
      <c r="AU260" s="17" t="s">
        <v>15</v>
      </c>
    </row>
    <row r="261" spans="2:65" s="1" customFormat="1" ht="20.45" customHeight="1" x14ac:dyDescent="0.3">
      <c r="B261" s="136"/>
      <c r="C261" s="137" t="s">
        <v>1889</v>
      </c>
      <c r="D261" s="137" t="s">
        <v>222</v>
      </c>
      <c r="E261" s="138" t="s">
        <v>3989</v>
      </c>
      <c r="F261" s="250" t="s">
        <v>3990</v>
      </c>
      <c r="G261" s="251"/>
      <c r="H261" s="251"/>
      <c r="I261" s="251"/>
      <c r="J261" s="139" t="s">
        <v>276</v>
      </c>
      <c r="K261" s="140">
        <v>2</v>
      </c>
      <c r="L261" s="252"/>
      <c r="M261" s="251"/>
      <c r="N261" s="252">
        <f>ROUND(L261*K261,2)</f>
        <v>0</v>
      </c>
      <c r="O261" s="251"/>
      <c r="P261" s="251"/>
      <c r="Q261" s="251"/>
      <c r="R261" s="141"/>
      <c r="T261" s="142" t="s">
        <v>3</v>
      </c>
      <c r="U261" s="40" t="s">
        <v>43</v>
      </c>
      <c r="V261" s="143">
        <v>0</v>
      </c>
      <c r="W261" s="143">
        <f>V261*K261</f>
        <v>0</v>
      </c>
      <c r="X261" s="143">
        <v>6.3000000000000003E-4</v>
      </c>
      <c r="Y261" s="143">
        <f>X261*K261</f>
        <v>1.2600000000000001E-3</v>
      </c>
      <c r="Z261" s="143">
        <v>0</v>
      </c>
      <c r="AA261" s="144">
        <f>Z261*K261</f>
        <v>0</v>
      </c>
      <c r="AR261" s="17" t="s">
        <v>247</v>
      </c>
      <c r="AT261" s="17" t="s">
        <v>222</v>
      </c>
      <c r="AU261" s="17" t="s">
        <v>15</v>
      </c>
      <c r="AY261" s="17" t="s">
        <v>221</v>
      </c>
      <c r="BE261" s="145">
        <f>IF(U261="základní",N261,0)</f>
        <v>0</v>
      </c>
      <c r="BF261" s="145">
        <f>IF(U261="snížená",N261,0)</f>
        <v>0</v>
      </c>
      <c r="BG261" s="145">
        <f>IF(U261="zákl. přenesená",N261,0)</f>
        <v>0</v>
      </c>
      <c r="BH261" s="145">
        <f>IF(U261="sníž. přenesená",N261,0)</f>
        <v>0</v>
      </c>
      <c r="BI261" s="145">
        <f>IF(U261="nulová",N261,0)</f>
        <v>0</v>
      </c>
      <c r="BJ261" s="17" t="s">
        <v>15</v>
      </c>
      <c r="BK261" s="145">
        <f>ROUND(L261*K261,2)</f>
        <v>0</v>
      </c>
      <c r="BL261" s="17" t="s">
        <v>247</v>
      </c>
      <c r="BM261" s="17" t="s">
        <v>3991</v>
      </c>
    </row>
    <row r="262" spans="2:65" s="1" customFormat="1" ht="120" customHeight="1" x14ac:dyDescent="0.3">
      <c r="B262" s="31"/>
      <c r="C262" s="32"/>
      <c r="D262" s="32"/>
      <c r="E262" s="32"/>
      <c r="F262" s="266" t="s">
        <v>3992</v>
      </c>
      <c r="G262" s="200"/>
      <c r="H262" s="200"/>
      <c r="I262" s="200"/>
      <c r="J262" s="32"/>
      <c r="K262" s="32"/>
      <c r="L262" s="32"/>
      <c r="M262" s="32"/>
      <c r="N262" s="32"/>
      <c r="O262" s="32"/>
      <c r="P262" s="32"/>
      <c r="Q262" s="32"/>
      <c r="R262" s="33"/>
      <c r="T262" s="70"/>
      <c r="U262" s="32"/>
      <c r="V262" s="32"/>
      <c r="W262" s="32"/>
      <c r="X262" s="32"/>
      <c r="Y262" s="32"/>
      <c r="Z262" s="32"/>
      <c r="AA262" s="71"/>
      <c r="AT262" s="17" t="s">
        <v>250</v>
      </c>
      <c r="AU262" s="17" t="s">
        <v>15</v>
      </c>
    </row>
    <row r="263" spans="2:65" s="1" customFormat="1" ht="20.45" customHeight="1" x14ac:dyDescent="0.3">
      <c r="B263" s="136"/>
      <c r="C263" s="137" t="s">
        <v>3993</v>
      </c>
      <c r="D263" s="137" t="s">
        <v>222</v>
      </c>
      <c r="E263" s="138" t="s">
        <v>328</v>
      </c>
      <c r="F263" s="250" t="s">
        <v>329</v>
      </c>
      <c r="G263" s="251"/>
      <c r="H263" s="251"/>
      <c r="I263" s="251"/>
      <c r="J263" s="139" t="s">
        <v>276</v>
      </c>
      <c r="K263" s="140">
        <v>1</v>
      </c>
      <c r="L263" s="252"/>
      <c r="M263" s="251"/>
      <c r="N263" s="252">
        <f>ROUND(L263*K263,2)</f>
        <v>0</v>
      </c>
      <c r="O263" s="251"/>
      <c r="P263" s="251"/>
      <c r="Q263" s="251"/>
      <c r="R263" s="141"/>
      <c r="T263" s="142" t="s">
        <v>3</v>
      </c>
      <c r="U263" s="40" t="s">
        <v>43</v>
      </c>
      <c r="V263" s="143">
        <v>0</v>
      </c>
      <c r="W263" s="143">
        <f>V263*K263</f>
        <v>0</v>
      </c>
      <c r="X263" s="143">
        <v>2.5699999999999998E-3</v>
      </c>
      <c r="Y263" s="143">
        <f>X263*K263</f>
        <v>2.5699999999999998E-3</v>
      </c>
      <c r="Z263" s="143">
        <v>0</v>
      </c>
      <c r="AA263" s="144">
        <f>Z263*K263</f>
        <v>0</v>
      </c>
      <c r="AR263" s="17" t="s">
        <v>247</v>
      </c>
      <c r="AT263" s="17" t="s">
        <v>222</v>
      </c>
      <c r="AU263" s="17" t="s">
        <v>15</v>
      </c>
      <c r="AY263" s="17" t="s">
        <v>221</v>
      </c>
      <c r="BE263" s="145">
        <f>IF(U263="základní",N263,0)</f>
        <v>0</v>
      </c>
      <c r="BF263" s="145">
        <f>IF(U263="snížená",N263,0)</f>
        <v>0</v>
      </c>
      <c r="BG263" s="145">
        <f>IF(U263="zákl. přenesená",N263,0)</f>
        <v>0</v>
      </c>
      <c r="BH263" s="145">
        <f>IF(U263="sníž. přenesená",N263,0)</f>
        <v>0</v>
      </c>
      <c r="BI263" s="145">
        <f>IF(U263="nulová",N263,0)</f>
        <v>0</v>
      </c>
      <c r="BJ263" s="17" t="s">
        <v>15</v>
      </c>
      <c r="BK263" s="145">
        <f>ROUND(L263*K263,2)</f>
        <v>0</v>
      </c>
      <c r="BL263" s="17" t="s">
        <v>247</v>
      </c>
      <c r="BM263" s="17" t="s">
        <v>3994</v>
      </c>
    </row>
    <row r="264" spans="2:65" s="1" customFormat="1" ht="97.15" customHeight="1" x14ac:dyDescent="0.3">
      <c r="B264" s="31"/>
      <c r="C264" s="32"/>
      <c r="D264" s="32"/>
      <c r="E264" s="32"/>
      <c r="F264" s="266" t="s">
        <v>331</v>
      </c>
      <c r="G264" s="200"/>
      <c r="H264" s="200"/>
      <c r="I264" s="200"/>
      <c r="J264" s="32"/>
      <c r="K264" s="32"/>
      <c r="L264" s="32"/>
      <c r="M264" s="32"/>
      <c r="N264" s="32"/>
      <c r="O264" s="32"/>
      <c r="P264" s="32"/>
      <c r="Q264" s="32"/>
      <c r="R264" s="33"/>
      <c r="T264" s="70"/>
      <c r="U264" s="32"/>
      <c r="V264" s="32"/>
      <c r="W264" s="32"/>
      <c r="X264" s="32"/>
      <c r="Y264" s="32"/>
      <c r="Z264" s="32"/>
      <c r="AA264" s="71"/>
      <c r="AT264" s="17" t="s">
        <v>250</v>
      </c>
      <c r="AU264" s="17" t="s">
        <v>15</v>
      </c>
    </row>
    <row r="265" spans="2:65" s="1" customFormat="1" ht="20.45" customHeight="1" x14ac:dyDescent="0.3">
      <c r="B265" s="136"/>
      <c r="C265" s="137" t="s">
        <v>1885</v>
      </c>
      <c r="D265" s="137" t="s">
        <v>222</v>
      </c>
      <c r="E265" s="138" t="s">
        <v>3995</v>
      </c>
      <c r="F265" s="250" t="s">
        <v>3996</v>
      </c>
      <c r="G265" s="251"/>
      <c r="H265" s="251"/>
      <c r="I265" s="251"/>
      <c r="J265" s="139" t="s">
        <v>276</v>
      </c>
      <c r="K265" s="140">
        <v>2</v>
      </c>
      <c r="L265" s="252"/>
      <c r="M265" s="251"/>
      <c r="N265" s="252">
        <f>ROUND(L265*K265,2)</f>
        <v>0</v>
      </c>
      <c r="O265" s="251"/>
      <c r="P265" s="251"/>
      <c r="Q265" s="251"/>
      <c r="R265" s="141"/>
      <c r="T265" s="142" t="s">
        <v>3</v>
      </c>
      <c r="U265" s="40" t="s">
        <v>43</v>
      </c>
      <c r="V265" s="143">
        <v>0</v>
      </c>
      <c r="W265" s="143">
        <f>V265*K265</f>
        <v>0</v>
      </c>
      <c r="X265" s="143">
        <v>2.97E-3</v>
      </c>
      <c r="Y265" s="143">
        <f>X265*K265</f>
        <v>5.94E-3</v>
      </c>
      <c r="Z265" s="143">
        <v>0</v>
      </c>
      <c r="AA265" s="144">
        <f>Z265*K265</f>
        <v>0</v>
      </c>
      <c r="AR265" s="17" t="s">
        <v>247</v>
      </c>
      <c r="AT265" s="17" t="s">
        <v>222</v>
      </c>
      <c r="AU265" s="17" t="s">
        <v>15</v>
      </c>
      <c r="AY265" s="17" t="s">
        <v>221</v>
      </c>
      <c r="BE265" s="145">
        <f>IF(U265="základní",N265,0)</f>
        <v>0</v>
      </c>
      <c r="BF265" s="145">
        <f>IF(U265="snížená",N265,0)</f>
        <v>0</v>
      </c>
      <c r="BG265" s="145">
        <f>IF(U265="zákl. přenesená",N265,0)</f>
        <v>0</v>
      </c>
      <c r="BH265" s="145">
        <f>IF(U265="sníž. přenesená",N265,0)</f>
        <v>0</v>
      </c>
      <c r="BI265" s="145">
        <f>IF(U265="nulová",N265,0)</f>
        <v>0</v>
      </c>
      <c r="BJ265" s="17" t="s">
        <v>15</v>
      </c>
      <c r="BK265" s="145">
        <f>ROUND(L265*K265,2)</f>
        <v>0</v>
      </c>
      <c r="BL265" s="17" t="s">
        <v>247</v>
      </c>
      <c r="BM265" s="17" t="s">
        <v>3997</v>
      </c>
    </row>
    <row r="266" spans="2:65" s="1" customFormat="1" ht="97.15" customHeight="1" x14ac:dyDescent="0.3">
      <c r="B266" s="31"/>
      <c r="C266" s="32"/>
      <c r="D266" s="32"/>
      <c r="E266" s="32"/>
      <c r="F266" s="266" t="s">
        <v>3998</v>
      </c>
      <c r="G266" s="200"/>
      <c r="H266" s="200"/>
      <c r="I266" s="200"/>
      <c r="J266" s="32"/>
      <c r="K266" s="32"/>
      <c r="L266" s="32"/>
      <c r="M266" s="32"/>
      <c r="N266" s="32"/>
      <c r="O266" s="32"/>
      <c r="P266" s="32"/>
      <c r="Q266" s="32"/>
      <c r="R266" s="33"/>
      <c r="T266" s="70"/>
      <c r="U266" s="32"/>
      <c r="V266" s="32"/>
      <c r="W266" s="32"/>
      <c r="X266" s="32"/>
      <c r="Y266" s="32"/>
      <c r="Z266" s="32"/>
      <c r="AA266" s="71"/>
      <c r="AT266" s="17" t="s">
        <v>250</v>
      </c>
      <c r="AU266" s="17" t="s">
        <v>15</v>
      </c>
    </row>
    <row r="267" spans="2:65" s="1" customFormat="1" ht="20.45" customHeight="1" x14ac:dyDescent="0.3">
      <c r="B267" s="136"/>
      <c r="C267" s="137" t="s">
        <v>2999</v>
      </c>
      <c r="D267" s="137" t="s">
        <v>222</v>
      </c>
      <c r="E267" s="138" t="s">
        <v>333</v>
      </c>
      <c r="F267" s="250" t="s">
        <v>334</v>
      </c>
      <c r="G267" s="251"/>
      <c r="H267" s="251"/>
      <c r="I267" s="251"/>
      <c r="J267" s="139" t="s">
        <v>335</v>
      </c>
      <c r="K267" s="140"/>
      <c r="L267" s="252"/>
      <c r="M267" s="251"/>
      <c r="N267" s="252">
        <f>ROUND(L267*K267,2)</f>
        <v>0</v>
      </c>
      <c r="O267" s="251"/>
      <c r="P267" s="251"/>
      <c r="Q267" s="251"/>
      <c r="R267" s="141"/>
      <c r="T267" s="142" t="s">
        <v>3</v>
      </c>
      <c r="U267" s="40" t="s">
        <v>43</v>
      </c>
      <c r="V267" s="143">
        <v>0</v>
      </c>
      <c r="W267" s="143">
        <f>V267*K267</f>
        <v>0</v>
      </c>
      <c r="X267" s="143">
        <v>0</v>
      </c>
      <c r="Y267" s="143">
        <f>X267*K267</f>
        <v>0</v>
      </c>
      <c r="Z267" s="143">
        <v>0</v>
      </c>
      <c r="AA267" s="144">
        <f>Z267*K267</f>
        <v>0</v>
      </c>
      <c r="AR267" s="17" t="s">
        <v>247</v>
      </c>
      <c r="AT267" s="17" t="s">
        <v>222</v>
      </c>
      <c r="AU267" s="17" t="s">
        <v>15</v>
      </c>
      <c r="AY267" s="17" t="s">
        <v>221</v>
      </c>
      <c r="BE267" s="145">
        <f>IF(U267="základní",N267,0)</f>
        <v>0</v>
      </c>
      <c r="BF267" s="145">
        <f>IF(U267="snížená",N267,0)</f>
        <v>0</v>
      </c>
      <c r="BG267" s="145">
        <f>IF(U267="zákl. přenesená",N267,0)</f>
        <v>0</v>
      </c>
      <c r="BH267" s="145">
        <f>IF(U267="sníž. přenesená",N267,0)</f>
        <v>0</v>
      </c>
      <c r="BI267" s="145">
        <f>IF(U267="nulová",N267,0)</f>
        <v>0</v>
      </c>
      <c r="BJ267" s="17" t="s">
        <v>15</v>
      </c>
      <c r="BK267" s="145">
        <f>ROUND(L267*K267,2)</f>
        <v>0</v>
      </c>
      <c r="BL267" s="17" t="s">
        <v>247</v>
      </c>
      <c r="BM267" s="17" t="s">
        <v>3999</v>
      </c>
    </row>
    <row r="268" spans="2:65" s="1" customFormat="1" ht="74.45" customHeight="1" x14ac:dyDescent="0.3">
      <c r="B268" s="31"/>
      <c r="C268" s="32"/>
      <c r="D268" s="32"/>
      <c r="E268" s="32"/>
      <c r="F268" s="266" t="s">
        <v>337</v>
      </c>
      <c r="G268" s="200"/>
      <c r="H268" s="200"/>
      <c r="I268" s="200"/>
      <c r="J268" s="32"/>
      <c r="K268" s="32"/>
      <c r="L268" s="32"/>
      <c r="M268" s="32"/>
      <c r="N268" s="32"/>
      <c r="O268" s="32"/>
      <c r="P268" s="32"/>
      <c r="Q268" s="32"/>
      <c r="R268" s="33"/>
      <c r="T268" s="70"/>
      <c r="U268" s="32"/>
      <c r="V268" s="32"/>
      <c r="W268" s="32"/>
      <c r="X268" s="32"/>
      <c r="Y268" s="32"/>
      <c r="Z268" s="32"/>
      <c r="AA268" s="71"/>
      <c r="AT268" s="17" t="s">
        <v>250</v>
      </c>
      <c r="AU268" s="17" t="s">
        <v>15</v>
      </c>
    </row>
    <row r="269" spans="2:65" s="9" customFormat="1" ht="37.35" customHeight="1" x14ac:dyDescent="0.35">
      <c r="B269" s="125"/>
      <c r="C269" s="126"/>
      <c r="D269" s="127" t="s">
        <v>242</v>
      </c>
      <c r="E269" s="127"/>
      <c r="F269" s="127"/>
      <c r="G269" s="127"/>
      <c r="H269" s="127"/>
      <c r="I269" s="127"/>
      <c r="J269" s="127"/>
      <c r="K269" s="127"/>
      <c r="L269" s="127"/>
      <c r="M269" s="127"/>
      <c r="N269" s="262">
        <f>BK269</f>
        <v>0</v>
      </c>
      <c r="O269" s="263"/>
      <c r="P269" s="263"/>
      <c r="Q269" s="263"/>
      <c r="R269" s="128"/>
      <c r="T269" s="129"/>
      <c r="U269" s="126"/>
      <c r="V269" s="126"/>
      <c r="W269" s="130">
        <f>SUM(W270:W311)</f>
        <v>0</v>
      </c>
      <c r="X269" s="126"/>
      <c r="Y269" s="130">
        <f>SUM(Y270:Y311)</f>
        <v>1.8782099999999997</v>
      </c>
      <c r="Z269" s="126"/>
      <c r="AA269" s="131">
        <f>SUM(AA270:AA311)</f>
        <v>0</v>
      </c>
      <c r="AR269" s="132" t="s">
        <v>190</v>
      </c>
      <c r="AT269" s="133" t="s">
        <v>77</v>
      </c>
      <c r="AU269" s="133" t="s">
        <v>78</v>
      </c>
      <c r="AY269" s="132" t="s">
        <v>221</v>
      </c>
      <c r="BK269" s="134">
        <f>SUM(BK270:BK311)</f>
        <v>0</v>
      </c>
    </row>
    <row r="270" spans="2:65" s="1" customFormat="1" ht="51.6" customHeight="1" x14ac:dyDescent="0.3">
      <c r="B270" s="136"/>
      <c r="C270" s="137" t="s">
        <v>3011</v>
      </c>
      <c r="D270" s="137" t="s">
        <v>222</v>
      </c>
      <c r="E270" s="138" t="s">
        <v>4000</v>
      </c>
      <c r="F270" s="250" t="s">
        <v>4001</v>
      </c>
      <c r="G270" s="251"/>
      <c r="H270" s="251"/>
      <c r="I270" s="251"/>
      <c r="J270" s="139" t="s">
        <v>376</v>
      </c>
      <c r="K270" s="140">
        <v>1</v>
      </c>
      <c r="L270" s="252"/>
      <c r="M270" s="251"/>
      <c r="N270" s="252">
        <f>ROUND(L270*K270,2)</f>
        <v>0</v>
      </c>
      <c r="O270" s="251"/>
      <c r="P270" s="251"/>
      <c r="Q270" s="251"/>
      <c r="R270" s="141"/>
      <c r="T270" s="142" t="s">
        <v>3</v>
      </c>
      <c r="U270" s="40" t="s">
        <v>43</v>
      </c>
      <c r="V270" s="143">
        <v>0</v>
      </c>
      <c r="W270" s="143">
        <f>V270*K270</f>
        <v>0</v>
      </c>
      <c r="X270" s="143">
        <v>2.794E-2</v>
      </c>
      <c r="Y270" s="143">
        <f>X270*K270</f>
        <v>2.794E-2</v>
      </c>
      <c r="Z270" s="143">
        <v>0</v>
      </c>
      <c r="AA270" s="144">
        <f>Z270*K270</f>
        <v>0</v>
      </c>
      <c r="AR270" s="17" t="s">
        <v>247</v>
      </c>
      <c r="AT270" s="17" t="s">
        <v>222</v>
      </c>
      <c r="AU270" s="17" t="s">
        <v>15</v>
      </c>
      <c r="AY270" s="17" t="s">
        <v>221</v>
      </c>
      <c r="BE270" s="145">
        <f>IF(U270="základní",N270,0)</f>
        <v>0</v>
      </c>
      <c r="BF270" s="145">
        <f>IF(U270="snížená",N270,0)</f>
        <v>0</v>
      </c>
      <c r="BG270" s="145">
        <f>IF(U270="zákl. přenesená",N270,0)</f>
        <v>0</v>
      </c>
      <c r="BH270" s="145">
        <f>IF(U270="sníž. přenesená",N270,0)</f>
        <v>0</v>
      </c>
      <c r="BI270" s="145">
        <f>IF(U270="nulová",N270,0)</f>
        <v>0</v>
      </c>
      <c r="BJ270" s="17" t="s">
        <v>15</v>
      </c>
      <c r="BK270" s="145">
        <f>ROUND(L270*K270,2)</f>
        <v>0</v>
      </c>
      <c r="BL270" s="17" t="s">
        <v>247</v>
      </c>
      <c r="BM270" s="17" t="s">
        <v>4002</v>
      </c>
    </row>
    <row r="271" spans="2:65" s="1" customFormat="1" ht="63" customHeight="1" x14ac:dyDescent="0.3">
      <c r="B271" s="31"/>
      <c r="C271" s="32"/>
      <c r="D271" s="32"/>
      <c r="E271" s="32"/>
      <c r="F271" s="266" t="s">
        <v>4003</v>
      </c>
      <c r="G271" s="200"/>
      <c r="H271" s="200"/>
      <c r="I271" s="200"/>
      <c r="J271" s="32"/>
      <c r="K271" s="32"/>
      <c r="L271" s="32"/>
      <c r="M271" s="32"/>
      <c r="N271" s="32"/>
      <c r="O271" s="32"/>
      <c r="P271" s="32"/>
      <c r="Q271" s="32"/>
      <c r="R271" s="33"/>
      <c r="T271" s="70"/>
      <c r="U271" s="32"/>
      <c r="V271" s="32"/>
      <c r="W271" s="32"/>
      <c r="X271" s="32"/>
      <c r="Y271" s="32"/>
      <c r="Z271" s="32"/>
      <c r="AA271" s="71"/>
      <c r="AT271" s="17" t="s">
        <v>250</v>
      </c>
      <c r="AU271" s="17" t="s">
        <v>15</v>
      </c>
    </row>
    <row r="272" spans="2:65" s="1" customFormat="1" ht="40.15" customHeight="1" x14ac:dyDescent="0.3">
      <c r="B272" s="136"/>
      <c r="C272" s="137" t="s">
        <v>2990</v>
      </c>
      <c r="D272" s="137" t="s">
        <v>222</v>
      </c>
      <c r="E272" s="138" t="s">
        <v>4004</v>
      </c>
      <c r="F272" s="250" t="s">
        <v>4005</v>
      </c>
      <c r="G272" s="251"/>
      <c r="H272" s="251"/>
      <c r="I272" s="251"/>
      <c r="J272" s="139" t="s">
        <v>376</v>
      </c>
      <c r="K272" s="140">
        <v>27</v>
      </c>
      <c r="L272" s="252"/>
      <c r="M272" s="251"/>
      <c r="N272" s="252">
        <f>ROUND(L272*K272,2)</f>
        <v>0</v>
      </c>
      <c r="O272" s="251"/>
      <c r="P272" s="251"/>
      <c r="Q272" s="251"/>
      <c r="R272" s="141"/>
      <c r="T272" s="142" t="s">
        <v>3</v>
      </c>
      <c r="U272" s="40" t="s">
        <v>43</v>
      </c>
      <c r="V272" s="143">
        <v>0</v>
      </c>
      <c r="W272" s="143">
        <f>V272*K272</f>
        <v>0</v>
      </c>
      <c r="X272" s="143">
        <v>1.8890000000000001E-2</v>
      </c>
      <c r="Y272" s="143">
        <f>X272*K272</f>
        <v>0.51002999999999998</v>
      </c>
      <c r="Z272" s="143">
        <v>0</v>
      </c>
      <c r="AA272" s="144">
        <f>Z272*K272</f>
        <v>0</v>
      </c>
      <c r="AR272" s="17" t="s">
        <v>247</v>
      </c>
      <c r="AT272" s="17" t="s">
        <v>222</v>
      </c>
      <c r="AU272" s="17" t="s">
        <v>15</v>
      </c>
      <c r="AY272" s="17" t="s">
        <v>221</v>
      </c>
      <c r="BE272" s="145">
        <f>IF(U272="základní",N272,0)</f>
        <v>0</v>
      </c>
      <c r="BF272" s="145">
        <f>IF(U272="snížená",N272,0)</f>
        <v>0</v>
      </c>
      <c r="BG272" s="145">
        <f>IF(U272="zákl. přenesená",N272,0)</f>
        <v>0</v>
      </c>
      <c r="BH272" s="145">
        <f>IF(U272="sníž. přenesená",N272,0)</f>
        <v>0</v>
      </c>
      <c r="BI272" s="145">
        <f>IF(U272="nulová",N272,0)</f>
        <v>0</v>
      </c>
      <c r="BJ272" s="17" t="s">
        <v>15</v>
      </c>
      <c r="BK272" s="145">
        <f>ROUND(L272*K272,2)</f>
        <v>0</v>
      </c>
      <c r="BL272" s="17" t="s">
        <v>247</v>
      </c>
      <c r="BM272" s="17" t="s">
        <v>4006</v>
      </c>
    </row>
    <row r="273" spans="2:65" s="1" customFormat="1" ht="63" customHeight="1" x14ac:dyDescent="0.3">
      <c r="B273" s="31"/>
      <c r="C273" s="32"/>
      <c r="D273" s="32"/>
      <c r="E273" s="32"/>
      <c r="F273" s="266" t="s">
        <v>4003</v>
      </c>
      <c r="G273" s="200"/>
      <c r="H273" s="200"/>
      <c r="I273" s="200"/>
      <c r="J273" s="32"/>
      <c r="K273" s="32"/>
      <c r="L273" s="32"/>
      <c r="M273" s="32"/>
      <c r="N273" s="32"/>
      <c r="O273" s="32"/>
      <c r="P273" s="32"/>
      <c r="Q273" s="32"/>
      <c r="R273" s="33"/>
      <c r="T273" s="70"/>
      <c r="U273" s="32"/>
      <c r="V273" s="32"/>
      <c r="W273" s="32"/>
      <c r="X273" s="32"/>
      <c r="Y273" s="32"/>
      <c r="Z273" s="32"/>
      <c r="AA273" s="71"/>
      <c r="AT273" s="17" t="s">
        <v>250</v>
      </c>
      <c r="AU273" s="17" t="s">
        <v>15</v>
      </c>
    </row>
    <row r="274" spans="2:65" s="1" customFormat="1" ht="28.9" customHeight="1" x14ac:dyDescent="0.3">
      <c r="B274" s="136"/>
      <c r="C274" s="137" t="s">
        <v>3032</v>
      </c>
      <c r="D274" s="137" t="s">
        <v>222</v>
      </c>
      <c r="E274" s="138" t="s">
        <v>4007</v>
      </c>
      <c r="F274" s="250" t="s">
        <v>4008</v>
      </c>
      <c r="G274" s="251"/>
      <c r="H274" s="251"/>
      <c r="I274" s="251"/>
      <c r="J274" s="139" t="s">
        <v>376</v>
      </c>
      <c r="K274" s="140">
        <v>2</v>
      </c>
      <c r="L274" s="252"/>
      <c r="M274" s="251"/>
      <c r="N274" s="252">
        <f>ROUND(L274*K274,2)</f>
        <v>0</v>
      </c>
      <c r="O274" s="251"/>
      <c r="P274" s="251"/>
      <c r="Q274" s="251"/>
      <c r="R274" s="141"/>
      <c r="T274" s="142" t="s">
        <v>3</v>
      </c>
      <c r="U274" s="40" t="s">
        <v>43</v>
      </c>
      <c r="V274" s="143">
        <v>0</v>
      </c>
      <c r="W274" s="143">
        <f>V274*K274</f>
        <v>0</v>
      </c>
      <c r="X274" s="143">
        <v>1.41E-2</v>
      </c>
      <c r="Y274" s="143">
        <f>X274*K274</f>
        <v>2.8199999999999999E-2</v>
      </c>
      <c r="Z274" s="143">
        <v>0</v>
      </c>
      <c r="AA274" s="144">
        <f>Z274*K274</f>
        <v>0</v>
      </c>
      <c r="AR274" s="17" t="s">
        <v>247</v>
      </c>
      <c r="AT274" s="17" t="s">
        <v>222</v>
      </c>
      <c r="AU274" s="17" t="s">
        <v>15</v>
      </c>
      <c r="AY274" s="17" t="s">
        <v>221</v>
      </c>
      <c r="BE274" s="145">
        <f>IF(U274="základní",N274,0)</f>
        <v>0</v>
      </c>
      <c r="BF274" s="145">
        <f>IF(U274="snížená",N274,0)</f>
        <v>0</v>
      </c>
      <c r="BG274" s="145">
        <f>IF(U274="zákl. přenesená",N274,0)</f>
        <v>0</v>
      </c>
      <c r="BH274" s="145">
        <f>IF(U274="sníž. přenesená",N274,0)</f>
        <v>0</v>
      </c>
      <c r="BI274" s="145">
        <f>IF(U274="nulová",N274,0)</f>
        <v>0</v>
      </c>
      <c r="BJ274" s="17" t="s">
        <v>15</v>
      </c>
      <c r="BK274" s="145">
        <f>ROUND(L274*K274,2)</f>
        <v>0</v>
      </c>
      <c r="BL274" s="17" t="s">
        <v>247</v>
      </c>
      <c r="BM274" s="17" t="s">
        <v>4009</v>
      </c>
    </row>
    <row r="275" spans="2:65" s="1" customFormat="1" ht="63" customHeight="1" x14ac:dyDescent="0.3">
      <c r="B275" s="31"/>
      <c r="C275" s="32"/>
      <c r="D275" s="32"/>
      <c r="E275" s="32"/>
      <c r="F275" s="266" t="s">
        <v>4010</v>
      </c>
      <c r="G275" s="200"/>
      <c r="H275" s="200"/>
      <c r="I275" s="200"/>
      <c r="J275" s="32"/>
      <c r="K275" s="32"/>
      <c r="L275" s="32"/>
      <c r="M275" s="32"/>
      <c r="N275" s="32"/>
      <c r="O275" s="32"/>
      <c r="P275" s="32"/>
      <c r="Q275" s="32"/>
      <c r="R275" s="33"/>
      <c r="T275" s="70"/>
      <c r="U275" s="32"/>
      <c r="V275" s="32"/>
      <c r="W275" s="32"/>
      <c r="X275" s="32"/>
      <c r="Y275" s="32"/>
      <c r="Z275" s="32"/>
      <c r="AA275" s="71"/>
      <c r="AT275" s="17" t="s">
        <v>250</v>
      </c>
      <c r="AU275" s="17" t="s">
        <v>15</v>
      </c>
    </row>
    <row r="276" spans="2:65" s="1" customFormat="1" ht="28.9" customHeight="1" x14ac:dyDescent="0.3">
      <c r="B276" s="136"/>
      <c r="C276" s="137" t="s">
        <v>2997</v>
      </c>
      <c r="D276" s="137" t="s">
        <v>222</v>
      </c>
      <c r="E276" s="138" t="s">
        <v>4011</v>
      </c>
      <c r="F276" s="250" t="s">
        <v>4012</v>
      </c>
      <c r="G276" s="251"/>
      <c r="H276" s="251"/>
      <c r="I276" s="251"/>
      <c r="J276" s="139" t="s">
        <v>376</v>
      </c>
      <c r="K276" s="140">
        <v>10</v>
      </c>
      <c r="L276" s="252"/>
      <c r="M276" s="251"/>
      <c r="N276" s="252">
        <f>ROUND(L276*K276,2)</f>
        <v>0</v>
      </c>
      <c r="O276" s="251"/>
      <c r="P276" s="251"/>
      <c r="Q276" s="251"/>
      <c r="R276" s="141"/>
      <c r="T276" s="142" t="s">
        <v>3</v>
      </c>
      <c r="U276" s="40" t="s">
        <v>43</v>
      </c>
      <c r="V276" s="143">
        <v>0</v>
      </c>
      <c r="W276" s="143">
        <f>V276*K276</f>
        <v>0</v>
      </c>
      <c r="X276" s="143">
        <v>2.385E-2</v>
      </c>
      <c r="Y276" s="143">
        <f>X276*K276</f>
        <v>0.23849999999999999</v>
      </c>
      <c r="Z276" s="143">
        <v>0</v>
      </c>
      <c r="AA276" s="144">
        <f>Z276*K276</f>
        <v>0</v>
      </c>
      <c r="AR276" s="17" t="s">
        <v>247</v>
      </c>
      <c r="AT276" s="17" t="s">
        <v>222</v>
      </c>
      <c r="AU276" s="17" t="s">
        <v>15</v>
      </c>
      <c r="AY276" s="17" t="s">
        <v>221</v>
      </c>
      <c r="BE276" s="145">
        <f>IF(U276="základní",N276,0)</f>
        <v>0</v>
      </c>
      <c r="BF276" s="145">
        <f>IF(U276="snížená",N276,0)</f>
        <v>0</v>
      </c>
      <c r="BG276" s="145">
        <f>IF(U276="zákl. přenesená",N276,0)</f>
        <v>0</v>
      </c>
      <c r="BH276" s="145">
        <f>IF(U276="sníž. přenesená",N276,0)</f>
        <v>0</v>
      </c>
      <c r="BI276" s="145">
        <f>IF(U276="nulová",N276,0)</f>
        <v>0</v>
      </c>
      <c r="BJ276" s="17" t="s">
        <v>15</v>
      </c>
      <c r="BK276" s="145">
        <f>ROUND(L276*K276,2)</f>
        <v>0</v>
      </c>
      <c r="BL276" s="17" t="s">
        <v>247</v>
      </c>
      <c r="BM276" s="17" t="s">
        <v>4013</v>
      </c>
    </row>
    <row r="277" spans="2:65" s="1" customFormat="1" ht="85.9" customHeight="1" x14ac:dyDescent="0.3">
      <c r="B277" s="31"/>
      <c r="C277" s="32"/>
      <c r="D277" s="32"/>
      <c r="E277" s="32"/>
      <c r="F277" s="266" t="s">
        <v>4014</v>
      </c>
      <c r="G277" s="200"/>
      <c r="H277" s="200"/>
      <c r="I277" s="200"/>
      <c r="J277" s="32"/>
      <c r="K277" s="32"/>
      <c r="L277" s="32"/>
      <c r="M277" s="32"/>
      <c r="N277" s="32"/>
      <c r="O277" s="32"/>
      <c r="P277" s="32"/>
      <c r="Q277" s="32"/>
      <c r="R277" s="33"/>
      <c r="T277" s="70"/>
      <c r="U277" s="32"/>
      <c r="V277" s="32"/>
      <c r="W277" s="32"/>
      <c r="X277" s="32"/>
      <c r="Y277" s="32"/>
      <c r="Z277" s="32"/>
      <c r="AA277" s="71"/>
      <c r="AT277" s="17" t="s">
        <v>250</v>
      </c>
      <c r="AU277" s="17" t="s">
        <v>15</v>
      </c>
    </row>
    <row r="278" spans="2:65" s="1" customFormat="1" ht="28.9" customHeight="1" x14ac:dyDescent="0.3">
      <c r="B278" s="136"/>
      <c r="C278" s="137" t="s">
        <v>2893</v>
      </c>
      <c r="D278" s="137" t="s">
        <v>222</v>
      </c>
      <c r="E278" s="138" t="s">
        <v>4015</v>
      </c>
      <c r="F278" s="250" t="s">
        <v>4016</v>
      </c>
      <c r="G278" s="251"/>
      <c r="H278" s="251"/>
      <c r="I278" s="251"/>
      <c r="J278" s="139" t="s">
        <v>376</v>
      </c>
      <c r="K278" s="140">
        <v>42</v>
      </c>
      <c r="L278" s="252"/>
      <c r="M278" s="251"/>
      <c r="N278" s="252">
        <f>ROUND(L278*K278,2)</f>
        <v>0</v>
      </c>
      <c r="O278" s="251"/>
      <c r="P278" s="251"/>
      <c r="Q278" s="251"/>
      <c r="R278" s="141"/>
      <c r="T278" s="142" t="s">
        <v>3</v>
      </c>
      <c r="U278" s="40" t="s">
        <v>43</v>
      </c>
      <c r="V278" s="143">
        <v>0</v>
      </c>
      <c r="W278" s="143">
        <f>V278*K278</f>
        <v>0</v>
      </c>
      <c r="X278" s="143">
        <v>1.651E-2</v>
      </c>
      <c r="Y278" s="143">
        <f>X278*K278</f>
        <v>0.69342000000000004</v>
      </c>
      <c r="Z278" s="143">
        <v>0</v>
      </c>
      <c r="AA278" s="144">
        <f>Z278*K278</f>
        <v>0</v>
      </c>
      <c r="AR278" s="17" t="s">
        <v>247</v>
      </c>
      <c r="AT278" s="17" t="s">
        <v>222</v>
      </c>
      <c r="AU278" s="17" t="s">
        <v>15</v>
      </c>
      <c r="AY278" s="17" t="s">
        <v>221</v>
      </c>
      <c r="BE278" s="145">
        <f>IF(U278="základní",N278,0)</f>
        <v>0</v>
      </c>
      <c r="BF278" s="145">
        <f>IF(U278="snížená",N278,0)</f>
        <v>0</v>
      </c>
      <c r="BG278" s="145">
        <f>IF(U278="zákl. přenesená",N278,0)</f>
        <v>0</v>
      </c>
      <c r="BH278" s="145">
        <f>IF(U278="sníž. přenesená",N278,0)</f>
        <v>0</v>
      </c>
      <c r="BI278" s="145">
        <f>IF(U278="nulová",N278,0)</f>
        <v>0</v>
      </c>
      <c r="BJ278" s="17" t="s">
        <v>15</v>
      </c>
      <c r="BK278" s="145">
        <f>ROUND(L278*K278,2)</f>
        <v>0</v>
      </c>
      <c r="BL278" s="17" t="s">
        <v>247</v>
      </c>
      <c r="BM278" s="17" t="s">
        <v>4017</v>
      </c>
    </row>
    <row r="279" spans="2:65" s="1" customFormat="1" ht="63" customHeight="1" x14ac:dyDescent="0.3">
      <c r="B279" s="31"/>
      <c r="C279" s="32"/>
      <c r="D279" s="32"/>
      <c r="E279" s="32"/>
      <c r="F279" s="266" t="s">
        <v>4018</v>
      </c>
      <c r="G279" s="200"/>
      <c r="H279" s="200"/>
      <c r="I279" s="200"/>
      <c r="J279" s="32"/>
      <c r="K279" s="32"/>
      <c r="L279" s="32"/>
      <c r="M279" s="32"/>
      <c r="N279" s="32"/>
      <c r="O279" s="32"/>
      <c r="P279" s="32"/>
      <c r="Q279" s="32"/>
      <c r="R279" s="33"/>
      <c r="T279" s="70"/>
      <c r="U279" s="32"/>
      <c r="V279" s="32"/>
      <c r="W279" s="32"/>
      <c r="X279" s="32"/>
      <c r="Y279" s="32"/>
      <c r="Z279" s="32"/>
      <c r="AA279" s="71"/>
      <c r="AT279" s="17" t="s">
        <v>250</v>
      </c>
      <c r="AU279" s="17" t="s">
        <v>15</v>
      </c>
    </row>
    <row r="280" spans="2:65" s="1" customFormat="1" ht="20.45" customHeight="1" x14ac:dyDescent="0.3">
      <c r="B280" s="136"/>
      <c r="C280" s="137" t="s">
        <v>2898</v>
      </c>
      <c r="D280" s="137" t="s">
        <v>222</v>
      </c>
      <c r="E280" s="138" t="s">
        <v>4019</v>
      </c>
      <c r="F280" s="250" t="s">
        <v>4020</v>
      </c>
      <c r="G280" s="251"/>
      <c r="H280" s="251"/>
      <c r="I280" s="251"/>
      <c r="J280" s="139" t="s">
        <v>376</v>
      </c>
      <c r="K280" s="140">
        <v>45</v>
      </c>
      <c r="L280" s="252"/>
      <c r="M280" s="251"/>
      <c r="N280" s="252">
        <f>ROUND(L280*K280,2)</f>
        <v>0</v>
      </c>
      <c r="O280" s="251"/>
      <c r="P280" s="251"/>
      <c r="Q280" s="251"/>
      <c r="R280" s="141"/>
      <c r="T280" s="142" t="s">
        <v>3</v>
      </c>
      <c r="U280" s="40" t="s">
        <v>43</v>
      </c>
      <c r="V280" s="143">
        <v>0</v>
      </c>
      <c r="W280" s="143">
        <f>V280*K280</f>
        <v>0</v>
      </c>
      <c r="X280" s="143">
        <v>4.7699999999999999E-3</v>
      </c>
      <c r="Y280" s="143">
        <f>X280*K280</f>
        <v>0.21465000000000001</v>
      </c>
      <c r="Z280" s="143">
        <v>0</v>
      </c>
      <c r="AA280" s="144">
        <f>Z280*K280</f>
        <v>0</v>
      </c>
      <c r="AR280" s="17" t="s">
        <v>247</v>
      </c>
      <c r="AT280" s="17" t="s">
        <v>222</v>
      </c>
      <c r="AU280" s="17" t="s">
        <v>15</v>
      </c>
      <c r="AY280" s="17" t="s">
        <v>221</v>
      </c>
      <c r="BE280" s="145">
        <f>IF(U280="základní",N280,0)</f>
        <v>0</v>
      </c>
      <c r="BF280" s="145">
        <f>IF(U280="snížená",N280,0)</f>
        <v>0</v>
      </c>
      <c r="BG280" s="145">
        <f>IF(U280="zákl. přenesená",N280,0)</f>
        <v>0</v>
      </c>
      <c r="BH280" s="145">
        <f>IF(U280="sníž. přenesená",N280,0)</f>
        <v>0</v>
      </c>
      <c r="BI280" s="145">
        <f>IF(U280="nulová",N280,0)</f>
        <v>0</v>
      </c>
      <c r="BJ280" s="17" t="s">
        <v>15</v>
      </c>
      <c r="BK280" s="145">
        <f>ROUND(L280*K280,2)</f>
        <v>0</v>
      </c>
      <c r="BL280" s="17" t="s">
        <v>247</v>
      </c>
      <c r="BM280" s="17" t="s">
        <v>4021</v>
      </c>
    </row>
    <row r="281" spans="2:65" s="1" customFormat="1" ht="63" customHeight="1" x14ac:dyDescent="0.3">
      <c r="B281" s="31"/>
      <c r="C281" s="32"/>
      <c r="D281" s="32"/>
      <c r="E281" s="32"/>
      <c r="F281" s="266" t="s">
        <v>4022</v>
      </c>
      <c r="G281" s="200"/>
      <c r="H281" s="200"/>
      <c r="I281" s="200"/>
      <c r="J281" s="32"/>
      <c r="K281" s="32"/>
      <c r="L281" s="32"/>
      <c r="M281" s="32"/>
      <c r="N281" s="32"/>
      <c r="O281" s="32"/>
      <c r="P281" s="32"/>
      <c r="Q281" s="32"/>
      <c r="R281" s="33"/>
      <c r="T281" s="70"/>
      <c r="U281" s="32"/>
      <c r="V281" s="32"/>
      <c r="W281" s="32"/>
      <c r="X281" s="32"/>
      <c r="Y281" s="32"/>
      <c r="Z281" s="32"/>
      <c r="AA281" s="71"/>
      <c r="AT281" s="17" t="s">
        <v>250</v>
      </c>
      <c r="AU281" s="17" t="s">
        <v>15</v>
      </c>
    </row>
    <row r="282" spans="2:65" s="1" customFormat="1" ht="28.9" customHeight="1" x14ac:dyDescent="0.3">
      <c r="B282" s="136"/>
      <c r="C282" s="137" t="s">
        <v>2902</v>
      </c>
      <c r="D282" s="137" t="s">
        <v>222</v>
      </c>
      <c r="E282" s="138" t="s">
        <v>4023</v>
      </c>
      <c r="F282" s="250" t="s">
        <v>4024</v>
      </c>
      <c r="G282" s="251"/>
      <c r="H282" s="251"/>
      <c r="I282" s="251"/>
      <c r="J282" s="139" t="s">
        <v>376</v>
      </c>
      <c r="K282" s="140">
        <v>3</v>
      </c>
      <c r="L282" s="252"/>
      <c r="M282" s="251"/>
      <c r="N282" s="252">
        <f>ROUND(L282*K282,2)</f>
        <v>0</v>
      </c>
      <c r="O282" s="251"/>
      <c r="P282" s="251"/>
      <c r="Q282" s="251"/>
      <c r="R282" s="141"/>
      <c r="T282" s="142" t="s">
        <v>3</v>
      </c>
      <c r="U282" s="40" t="s">
        <v>43</v>
      </c>
      <c r="V282" s="143">
        <v>0</v>
      </c>
      <c r="W282" s="143">
        <f>V282*K282</f>
        <v>0</v>
      </c>
      <c r="X282" s="143">
        <v>8.0000000000000002E-3</v>
      </c>
      <c r="Y282" s="143">
        <f>X282*K282</f>
        <v>2.4E-2</v>
      </c>
      <c r="Z282" s="143">
        <v>0</v>
      </c>
      <c r="AA282" s="144">
        <f>Z282*K282</f>
        <v>0</v>
      </c>
      <c r="AR282" s="17" t="s">
        <v>247</v>
      </c>
      <c r="AT282" s="17" t="s">
        <v>222</v>
      </c>
      <c r="AU282" s="17" t="s">
        <v>15</v>
      </c>
      <c r="AY282" s="17" t="s">
        <v>221</v>
      </c>
      <c r="BE282" s="145">
        <f>IF(U282="základní",N282,0)</f>
        <v>0</v>
      </c>
      <c r="BF282" s="145">
        <f>IF(U282="snížená",N282,0)</f>
        <v>0</v>
      </c>
      <c r="BG282" s="145">
        <f>IF(U282="zákl. přenesená",N282,0)</f>
        <v>0</v>
      </c>
      <c r="BH282" s="145">
        <f>IF(U282="sníž. přenesená",N282,0)</f>
        <v>0</v>
      </c>
      <c r="BI282" s="145">
        <f>IF(U282="nulová",N282,0)</f>
        <v>0</v>
      </c>
      <c r="BJ282" s="17" t="s">
        <v>15</v>
      </c>
      <c r="BK282" s="145">
        <f>ROUND(L282*K282,2)</f>
        <v>0</v>
      </c>
      <c r="BL282" s="17" t="s">
        <v>247</v>
      </c>
      <c r="BM282" s="17" t="s">
        <v>4025</v>
      </c>
    </row>
    <row r="283" spans="2:65" s="1" customFormat="1" ht="63" customHeight="1" x14ac:dyDescent="0.3">
      <c r="B283" s="31"/>
      <c r="C283" s="32"/>
      <c r="D283" s="32"/>
      <c r="E283" s="32"/>
      <c r="F283" s="266" t="s">
        <v>4026</v>
      </c>
      <c r="G283" s="200"/>
      <c r="H283" s="200"/>
      <c r="I283" s="200"/>
      <c r="J283" s="32"/>
      <c r="K283" s="32"/>
      <c r="L283" s="32"/>
      <c r="M283" s="32"/>
      <c r="N283" s="32"/>
      <c r="O283" s="32"/>
      <c r="P283" s="32"/>
      <c r="Q283" s="32"/>
      <c r="R283" s="33"/>
      <c r="T283" s="70"/>
      <c r="U283" s="32"/>
      <c r="V283" s="32"/>
      <c r="W283" s="32"/>
      <c r="X283" s="32"/>
      <c r="Y283" s="32"/>
      <c r="Z283" s="32"/>
      <c r="AA283" s="71"/>
      <c r="AT283" s="17" t="s">
        <v>250</v>
      </c>
      <c r="AU283" s="17" t="s">
        <v>15</v>
      </c>
    </row>
    <row r="284" spans="2:65" s="1" customFormat="1" ht="20.45" customHeight="1" x14ac:dyDescent="0.3">
      <c r="B284" s="136"/>
      <c r="C284" s="137" t="s">
        <v>3068</v>
      </c>
      <c r="D284" s="137" t="s">
        <v>222</v>
      </c>
      <c r="E284" s="138" t="s">
        <v>4027</v>
      </c>
      <c r="F284" s="250" t="s">
        <v>4028</v>
      </c>
      <c r="G284" s="251"/>
      <c r="H284" s="251"/>
      <c r="I284" s="251"/>
      <c r="J284" s="139" t="s">
        <v>376</v>
      </c>
      <c r="K284" s="140">
        <v>3</v>
      </c>
      <c r="L284" s="252"/>
      <c r="M284" s="251"/>
      <c r="N284" s="252">
        <f>ROUND(L284*K284,2)</f>
        <v>0</v>
      </c>
      <c r="O284" s="251"/>
      <c r="P284" s="251"/>
      <c r="Q284" s="251"/>
      <c r="R284" s="141"/>
      <c r="T284" s="142" t="s">
        <v>3</v>
      </c>
      <c r="U284" s="40" t="s">
        <v>43</v>
      </c>
      <c r="V284" s="143">
        <v>0</v>
      </c>
      <c r="W284" s="143">
        <f>V284*K284</f>
        <v>0</v>
      </c>
      <c r="X284" s="143">
        <v>1.444E-2</v>
      </c>
      <c r="Y284" s="143">
        <f>X284*K284</f>
        <v>4.3319999999999997E-2</v>
      </c>
      <c r="Z284" s="143">
        <v>0</v>
      </c>
      <c r="AA284" s="144">
        <f>Z284*K284</f>
        <v>0</v>
      </c>
      <c r="AR284" s="17" t="s">
        <v>247</v>
      </c>
      <c r="AT284" s="17" t="s">
        <v>222</v>
      </c>
      <c r="AU284" s="17" t="s">
        <v>15</v>
      </c>
      <c r="AY284" s="17" t="s">
        <v>221</v>
      </c>
      <c r="BE284" s="145">
        <f>IF(U284="základní",N284,0)</f>
        <v>0</v>
      </c>
      <c r="BF284" s="145">
        <f>IF(U284="snížená",N284,0)</f>
        <v>0</v>
      </c>
      <c r="BG284" s="145">
        <f>IF(U284="zákl. přenesená",N284,0)</f>
        <v>0</v>
      </c>
      <c r="BH284" s="145">
        <f>IF(U284="sníž. přenesená",N284,0)</f>
        <v>0</v>
      </c>
      <c r="BI284" s="145">
        <f>IF(U284="nulová",N284,0)</f>
        <v>0</v>
      </c>
      <c r="BJ284" s="17" t="s">
        <v>15</v>
      </c>
      <c r="BK284" s="145">
        <f>ROUND(L284*K284,2)</f>
        <v>0</v>
      </c>
      <c r="BL284" s="17" t="s">
        <v>247</v>
      </c>
      <c r="BM284" s="17" t="s">
        <v>4029</v>
      </c>
    </row>
    <row r="285" spans="2:65" s="1" customFormat="1" ht="63" customHeight="1" x14ac:dyDescent="0.3">
      <c r="B285" s="31"/>
      <c r="C285" s="32"/>
      <c r="D285" s="32"/>
      <c r="E285" s="32"/>
      <c r="F285" s="266" t="s">
        <v>4030</v>
      </c>
      <c r="G285" s="200"/>
      <c r="H285" s="200"/>
      <c r="I285" s="200"/>
      <c r="J285" s="32"/>
      <c r="K285" s="32"/>
      <c r="L285" s="32"/>
      <c r="M285" s="32"/>
      <c r="N285" s="32"/>
      <c r="O285" s="32"/>
      <c r="P285" s="32"/>
      <c r="Q285" s="32"/>
      <c r="R285" s="33"/>
      <c r="T285" s="70"/>
      <c r="U285" s="32"/>
      <c r="V285" s="32"/>
      <c r="W285" s="32"/>
      <c r="X285" s="32"/>
      <c r="Y285" s="32"/>
      <c r="Z285" s="32"/>
      <c r="AA285" s="71"/>
      <c r="AT285" s="17" t="s">
        <v>250</v>
      </c>
      <c r="AU285" s="17" t="s">
        <v>15</v>
      </c>
    </row>
    <row r="286" spans="2:65" s="1" customFormat="1" ht="20.45" customHeight="1" x14ac:dyDescent="0.3">
      <c r="B286" s="136"/>
      <c r="C286" s="137" t="s">
        <v>3040</v>
      </c>
      <c r="D286" s="137" t="s">
        <v>222</v>
      </c>
      <c r="E286" s="138" t="s">
        <v>4031</v>
      </c>
      <c r="F286" s="250" t="s">
        <v>4032</v>
      </c>
      <c r="G286" s="251"/>
      <c r="H286" s="251"/>
      <c r="I286" s="251"/>
      <c r="J286" s="139" t="s">
        <v>376</v>
      </c>
      <c r="K286" s="140">
        <v>1</v>
      </c>
      <c r="L286" s="252"/>
      <c r="M286" s="251"/>
      <c r="N286" s="252">
        <f>ROUND(L286*K286,2)</f>
        <v>0</v>
      </c>
      <c r="O286" s="251"/>
      <c r="P286" s="251"/>
      <c r="Q286" s="251"/>
      <c r="R286" s="141"/>
      <c r="T286" s="142" t="s">
        <v>3</v>
      </c>
      <c r="U286" s="40" t="s">
        <v>43</v>
      </c>
      <c r="V286" s="143">
        <v>0</v>
      </c>
      <c r="W286" s="143">
        <f>V286*K286</f>
        <v>0</v>
      </c>
      <c r="X286" s="143">
        <v>7.2000000000000005E-4</v>
      </c>
      <c r="Y286" s="143">
        <f>X286*K286</f>
        <v>7.2000000000000005E-4</v>
      </c>
      <c r="Z286" s="143">
        <v>0</v>
      </c>
      <c r="AA286" s="144">
        <f>Z286*K286</f>
        <v>0</v>
      </c>
      <c r="AR286" s="17" t="s">
        <v>247</v>
      </c>
      <c r="AT286" s="17" t="s">
        <v>222</v>
      </c>
      <c r="AU286" s="17" t="s">
        <v>15</v>
      </c>
      <c r="AY286" s="17" t="s">
        <v>221</v>
      </c>
      <c r="BE286" s="145">
        <f>IF(U286="základní",N286,0)</f>
        <v>0</v>
      </c>
      <c r="BF286" s="145">
        <f>IF(U286="snížená",N286,0)</f>
        <v>0</v>
      </c>
      <c r="BG286" s="145">
        <f>IF(U286="zákl. přenesená",N286,0)</f>
        <v>0</v>
      </c>
      <c r="BH286" s="145">
        <f>IF(U286="sníž. přenesená",N286,0)</f>
        <v>0</v>
      </c>
      <c r="BI286" s="145">
        <f>IF(U286="nulová",N286,0)</f>
        <v>0</v>
      </c>
      <c r="BJ286" s="17" t="s">
        <v>15</v>
      </c>
      <c r="BK286" s="145">
        <f>ROUND(L286*K286,2)</f>
        <v>0</v>
      </c>
      <c r="BL286" s="17" t="s">
        <v>247</v>
      </c>
      <c r="BM286" s="17" t="s">
        <v>4033</v>
      </c>
    </row>
    <row r="287" spans="2:65" s="1" customFormat="1" ht="97.15" customHeight="1" x14ac:dyDescent="0.3">
      <c r="B287" s="31"/>
      <c r="C287" s="32"/>
      <c r="D287" s="32"/>
      <c r="E287" s="32"/>
      <c r="F287" s="266" t="s">
        <v>4034</v>
      </c>
      <c r="G287" s="200"/>
      <c r="H287" s="200"/>
      <c r="I287" s="200"/>
      <c r="J287" s="32"/>
      <c r="K287" s="32"/>
      <c r="L287" s="32"/>
      <c r="M287" s="32"/>
      <c r="N287" s="32"/>
      <c r="O287" s="32"/>
      <c r="P287" s="32"/>
      <c r="Q287" s="32"/>
      <c r="R287" s="33"/>
      <c r="T287" s="70"/>
      <c r="U287" s="32"/>
      <c r="V287" s="32"/>
      <c r="W287" s="32"/>
      <c r="X287" s="32"/>
      <c r="Y287" s="32"/>
      <c r="Z287" s="32"/>
      <c r="AA287" s="71"/>
      <c r="AT287" s="17" t="s">
        <v>250</v>
      </c>
      <c r="AU287" s="17" t="s">
        <v>15</v>
      </c>
    </row>
    <row r="288" spans="2:65" s="1" customFormat="1" ht="28.9" customHeight="1" x14ac:dyDescent="0.3">
      <c r="B288" s="136"/>
      <c r="C288" s="137" t="s">
        <v>3022</v>
      </c>
      <c r="D288" s="137" t="s">
        <v>222</v>
      </c>
      <c r="E288" s="138" t="s">
        <v>4035</v>
      </c>
      <c r="F288" s="250" t="s">
        <v>4036</v>
      </c>
      <c r="G288" s="251"/>
      <c r="H288" s="251"/>
      <c r="I288" s="251"/>
      <c r="J288" s="139" t="s">
        <v>376</v>
      </c>
      <c r="K288" s="140">
        <v>91</v>
      </c>
      <c r="L288" s="252"/>
      <c r="M288" s="251"/>
      <c r="N288" s="252">
        <f>ROUND(L288*K288,2)</f>
        <v>0</v>
      </c>
      <c r="O288" s="251"/>
      <c r="P288" s="251"/>
      <c r="Q288" s="251"/>
      <c r="R288" s="141"/>
      <c r="T288" s="142" t="s">
        <v>3</v>
      </c>
      <c r="U288" s="40" t="s">
        <v>43</v>
      </c>
      <c r="V288" s="143">
        <v>0</v>
      </c>
      <c r="W288" s="143">
        <f>V288*K288</f>
        <v>0</v>
      </c>
      <c r="X288" s="143">
        <v>2.4000000000000001E-4</v>
      </c>
      <c r="Y288" s="143">
        <f>X288*K288</f>
        <v>2.1840000000000002E-2</v>
      </c>
      <c r="Z288" s="143">
        <v>0</v>
      </c>
      <c r="AA288" s="144">
        <f>Z288*K288</f>
        <v>0</v>
      </c>
      <c r="AR288" s="17" t="s">
        <v>247</v>
      </c>
      <c r="AT288" s="17" t="s">
        <v>222</v>
      </c>
      <c r="AU288" s="17" t="s">
        <v>15</v>
      </c>
      <c r="AY288" s="17" t="s">
        <v>221</v>
      </c>
      <c r="BE288" s="145">
        <f>IF(U288="základní",N288,0)</f>
        <v>0</v>
      </c>
      <c r="BF288" s="145">
        <f>IF(U288="snížená",N288,0)</f>
        <v>0</v>
      </c>
      <c r="BG288" s="145">
        <f>IF(U288="zákl. přenesená",N288,0)</f>
        <v>0</v>
      </c>
      <c r="BH288" s="145">
        <f>IF(U288="sníž. přenesená",N288,0)</f>
        <v>0</v>
      </c>
      <c r="BI288" s="145">
        <f>IF(U288="nulová",N288,0)</f>
        <v>0</v>
      </c>
      <c r="BJ288" s="17" t="s">
        <v>15</v>
      </c>
      <c r="BK288" s="145">
        <f>ROUND(L288*K288,2)</f>
        <v>0</v>
      </c>
      <c r="BL288" s="17" t="s">
        <v>247</v>
      </c>
      <c r="BM288" s="17" t="s">
        <v>4037</v>
      </c>
    </row>
    <row r="289" spans="2:65" s="1" customFormat="1" ht="63" customHeight="1" x14ac:dyDescent="0.3">
      <c r="B289" s="31"/>
      <c r="C289" s="32"/>
      <c r="D289" s="32"/>
      <c r="E289" s="32"/>
      <c r="F289" s="266" t="s">
        <v>4038</v>
      </c>
      <c r="G289" s="200"/>
      <c r="H289" s="200"/>
      <c r="I289" s="200"/>
      <c r="J289" s="32"/>
      <c r="K289" s="32"/>
      <c r="L289" s="32"/>
      <c r="M289" s="32"/>
      <c r="N289" s="32"/>
      <c r="O289" s="32"/>
      <c r="P289" s="32"/>
      <c r="Q289" s="32"/>
      <c r="R289" s="33"/>
      <c r="T289" s="70"/>
      <c r="U289" s="32"/>
      <c r="V289" s="32"/>
      <c r="W289" s="32"/>
      <c r="X289" s="32"/>
      <c r="Y289" s="32"/>
      <c r="Z289" s="32"/>
      <c r="AA289" s="71"/>
      <c r="AT289" s="17" t="s">
        <v>250</v>
      </c>
      <c r="AU289" s="17" t="s">
        <v>15</v>
      </c>
    </row>
    <row r="290" spans="2:65" s="1" customFormat="1" ht="28.9" customHeight="1" x14ac:dyDescent="0.3">
      <c r="B290" s="136"/>
      <c r="C290" s="137" t="s">
        <v>3028</v>
      </c>
      <c r="D290" s="137" t="s">
        <v>222</v>
      </c>
      <c r="E290" s="138" t="s">
        <v>4039</v>
      </c>
      <c r="F290" s="250" t="s">
        <v>4040</v>
      </c>
      <c r="G290" s="251"/>
      <c r="H290" s="251"/>
      <c r="I290" s="251"/>
      <c r="J290" s="139" t="s">
        <v>376</v>
      </c>
      <c r="K290" s="140">
        <v>2</v>
      </c>
      <c r="L290" s="252"/>
      <c r="M290" s="251"/>
      <c r="N290" s="252">
        <f>ROUND(L290*K290,2)</f>
        <v>0</v>
      </c>
      <c r="O290" s="251"/>
      <c r="P290" s="251"/>
      <c r="Q290" s="251"/>
      <c r="R290" s="141"/>
      <c r="T290" s="142" t="s">
        <v>3</v>
      </c>
      <c r="U290" s="40" t="s">
        <v>43</v>
      </c>
      <c r="V290" s="143">
        <v>0</v>
      </c>
      <c r="W290" s="143">
        <f>V290*K290</f>
        <v>0</v>
      </c>
      <c r="X290" s="143">
        <v>2.4000000000000001E-4</v>
      </c>
      <c r="Y290" s="143">
        <f>X290*K290</f>
        <v>4.8000000000000001E-4</v>
      </c>
      <c r="Z290" s="143">
        <v>0</v>
      </c>
      <c r="AA290" s="144">
        <f>Z290*K290</f>
        <v>0</v>
      </c>
      <c r="AR290" s="17" t="s">
        <v>247</v>
      </c>
      <c r="AT290" s="17" t="s">
        <v>222</v>
      </c>
      <c r="AU290" s="17" t="s">
        <v>15</v>
      </c>
      <c r="AY290" s="17" t="s">
        <v>221</v>
      </c>
      <c r="BE290" s="145">
        <f>IF(U290="základní",N290,0)</f>
        <v>0</v>
      </c>
      <c r="BF290" s="145">
        <f>IF(U290="snížená",N290,0)</f>
        <v>0</v>
      </c>
      <c r="BG290" s="145">
        <f>IF(U290="zákl. přenesená",N290,0)</f>
        <v>0</v>
      </c>
      <c r="BH290" s="145">
        <f>IF(U290="sníž. přenesená",N290,0)</f>
        <v>0</v>
      </c>
      <c r="BI290" s="145">
        <f>IF(U290="nulová",N290,0)</f>
        <v>0</v>
      </c>
      <c r="BJ290" s="17" t="s">
        <v>15</v>
      </c>
      <c r="BK290" s="145">
        <f>ROUND(L290*K290,2)</f>
        <v>0</v>
      </c>
      <c r="BL290" s="17" t="s">
        <v>247</v>
      </c>
      <c r="BM290" s="17" t="s">
        <v>4041</v>
      </c>
    </row>
    <row r="291" spans="2:65" s="1" customFormat="1" ht="63" customHeight="1" x14ac:dyDescent="0.3">
      <c r="B291" s="31"/>
      <c r="C291" s="32"/>
      <c r="D291" s="32"/>
      <c r="E291" s="32"/>
      <c r="F291" s="266" t="s">
        <v>4038</v>
      </c>
      <c r="G291" s="200"/>
      <c r="H291" s="200"/>
      <c r="I291" s="200"/>
      <c r="J291" s="32"/>
      <c r="K291" s="32"/>
      <c r="L291" s="32"/>
      <c r="M291" s="32"/>
      <c r="N291" s="32"/>
      <c r="O291" s="32"/>
      <c r="P291" s="32"/>
      <c r="Q291" s="32"/>
      <c r="R291" s="33"/>
      <c r="T291" s="70"/>
      <c r="U291" s="32"/>
      <c r="V291" s="32"/>
      <c r="W291" s="32"/>
      <c r="X291" s="32"/>
      <c r="Y291" s="32"/>
      <c r="Z291" s="32"/>
      <c r="AA291" s="71"/>
      <c r="AT291" s="17" t="s">
        <v>250</v>
      </c>
      <c r="AU291" s="17" t="s">
        <v>15</v>
      </c>
    </row>
    <row r="292" spans="2:65" s="1" customFormat="1" ht="28.9" customHeight="1" x14ac:dyDescent="0.3">
      <c r="B292" s="136"/>
      <c r="C292" s="137" t="s">
        <v>1778</v>
      </c>
      <c r="D292" s="137" t="s">
        <v>222</v>
      </c>
      <c r="E292" s="138" t="s">
        <v>4042</v>
      </c>
      <c r="F292" s="250" t="s">
        <v>4043</v>
      </c>
      <c r="G292" s="251"/>
      <c r="H292" s="251"/>
      <c r="I292" s="251"/>
      <c r="J292" s="139" t="s">
        <v>276</v>
      </c>
      <c r="K292" s="140">
        <v>45</v>
      </c>
      <c r="L292" s="252"/>
      <c r="M292" s="251"/>
      <c r="N292" s="252">
        <f>ROUND(L292*K292,2)</f>
        <v>0</v>
      </c>
      <c r="O292" s="251"/>
      <c r="P292" s="251"/>
      <c r="Q292" s="251"/>
      <c r="R292" s="141"/>
      <c r="T292" s="142" t="s">
        <v>3</v>
      </c>
      <c r="U292" s="40" t="s">
        <v>43</v>
      </c>
      <c r="V292" s="143">
        <v>0</v>
      </c>
      <c r="W292" s="143">
        <f>V292*K292</f>
        <v>0</v>
      </c>
      <c r="X292" s="143">
        <v>8.4999999999999995E-4</v>
      </c>
      <c r="Y292" s="143">
        <f>X292*K292</f>
        <v>3.8249999999999999E-2</v>
      </c>
      <c r="Z292" s="143">
        <v>0</v>
      </c>
      <c r="AA292" s="144">
        <f>Z292*K292</f>
        <v>0</v>
      </c>
      <c r="AR292" s="17" t="s">
        <v>247</v>
      </c>
      <c r="AT292" s="17" t="s">
        <v>222</v>
      </c>
      <c r="AU292" s="17" t="s">
        <v>15</v>
      </c>
      <c r="AY292" s="17" t="s">
        <v>221</v>
      </c>
      <c r="BE292" s="145">
        <f>IF(U292="základní",N292,0)</f>
        <v>0</v>
      </c>
      <c r="BF292" s="145">
        <f>IF(U292="snížená",N292,0)</f>
        <v>0</v>
      </c>
      <c r="BG292" s="145">
        <f>IF(U292="zákl. přenesená",N292,0)</f>
        <v>0</v>
      </c>
      <c r="BH292" s="145">
        <f>IF(U292="sníž. přenesená",N292,0)</f>
        <v>0</v>
      </c>
      <c r="BI292" s="145">
        <f>IF(U292="nulová",N292,0)</f>
        <v>0</v>
      </c>
      <c r="BJ292" s="17" t="s">
        <v>15</v>
      </c>
      <c r="BK292" s="145">
        <f>ROUND(L292*K292,2)</f>
        <v>0</v>
      </c>
      <c r="BL292" s="17" t="s">
        <v>247</v>
      </c>
      <c r="BM292" s="17" t="s">
        <v>4044</v>
      </c>
    </row>
    <row r="293" spans="2:65" s="1" customFormat="1" ht="63" customHeight="1" x14ac:dyDescent="0.3">
      <c r="B293" s="31"/>
      <c r="C293" s="32"/>
      <c r="D293" s="32"/>
      <c r="E293" s="32"/>
      <c r="F293" s="266" t="s">
        <v>4045</v>
      </c>
      <c r="G293" s="200"/>
      <c r="H293" s="200"/>
      <c r="I293" s="200"/>
      <c r="J293" s="32"/>
      <c r="K293" s="32"/>
      <c r="L293" s="32"/>
      <c r="M293" s="32"/>
      <c r="N293" s="32"/>
      <c r="O293" s="32"/>
      <c r="P293" s="32"/>
      <c r="Q293" s="32"/>
      <c r="R293" s="33"/>
      <c r="T293" s="70"/>
      <c r="U293" s="32"/>
      <c r="V293" s="32"/>
      <c r="W293" s="32"/>
      <c r="X293" s="32"/>
      <c r="Y293" s="32"/>
      <c r="Z293" s="32"/>
      <c r="AA293" s="71"/>
      <c r="AT293" s="17" t="s">
        <v>250</v>
      </c>
      <c r="AU293" s="17" t="s">
        <v>15</v>
      </c>
    </row>
    <row r="294" spans="2:65" s="1" customFormat="1" ht="28.9" customHeight="1" x14ac:dyDescent="0.3">
      <c r="B294" s="136"/>
      <c r="C294" s="137" t="s">
        <v>1784</v>
      </c>
      <c r="D294" s="137" t="s">
        <v>222</v>
      </c>
      <c r="E294" s="138" t="s">
        <v>4046</v>
      </c>
      <c r="F294" s="250" t="s">
        <v>4047</v>
      </c>
      <c r="G294" s="251"/>
      <c r="H294" s="251"/>
      <c r="I294" s="251"/>
      <c r="J294" s="139" t="s">
        <v>276</v>
      </c>
      <c r="K294" s="140">
        <v>1</v>
      </c>
      <c r="L294" s="252"/>
      <c r="M294" s="251"/>
      <c r="N294" s="252">
        <f>ROUND(L294*K294,2)</f>
        <v>0</v>
      </c>
      <c r="O294" s="251"/>
      <c r="P294" s="251"/>
      <c r="Q294" s="251"/>
      <c r="R294" s="141"/>
      <c r="T294" s="142" t="s">
        <v>3</v>
      </c>
      <c r="U294" s="40" t="s">
        <v>43</v>
      </c>
      <c r="V294" s="143">
        <v>0</v>
      </c>
      <c r="W294" s="143">
        <f>V294*K294</f>
        <v>0</v>
      </c>
      <c r="X294" s="143">
        <v>1.64E-3</v>
      </c>
      <c r="Y294" s="143">
        <f>X294*K294</f>
        <v>1.64E-3</v>
      </c>
      <c r="Z294" s="143">
        <v>0</v>
      </c>
      <c r="AA294" s="144">
        <f>Z294*K294</f>
        <v>0</v>
      </c>
      <c r="AR294" s="17" t="s">
        <v>247</v>
      </c>
      <c r="AT294" s="17" t="s">
        <v>222</v>
      </c>
      <c r="AU294" s="17" t="s">
        <v>15</v>
      </c>
      <c r="AY294" s="17" t="s">
        <v>221</v>
      </c>
      <c r="BE294" s="145">
        <f>IF(U294="základní",N294,0)</f>
        <v>0</v>
      </c>
      <c r="BF294" s="145">
        <f>IF(U294="snížená",N294,0)</f>
        <v>0</v>
      </c>
      <c r="BG294" s="145">
        <f>IF(U294="zákl. přenesená",N294,0)</f>
        <v>0</v>
      </c>
      <c r="BH294" s="145">
        <f>IF(U294="sníž. přenesená",N294,0)</f>
        <v>0</v>
      </c>
      <c r="BI294" s="145">
        <f>IF(U294="nulová",N294,0)</f>
        <v>0</v>
      </c>
      <c r="BJ294" s="17" t="s">
        <v>15</v>
      </c>
      <c r="BK294" s="145">
        <f>ROUND(L294*K294,2)</f>
        <v>0</v>
      </c>
      <c r="BL294" s="17" t="s">
        <v>247</v>
      </c>
      <c r="BM294" s="17" t="s">
        <v>4048</v>
      </c>
    </row>
    <row r="295" spans="2:65" s="1" customFormat="1" ht="63" customHeight="1" x14ac:dyDescent="0.3">
      <c r="B295" s="31"/>
      <c r="C295" s="32"/>
      <c r="D295" s="32"/>
      <c r="E295" s="32"/>
      <c r="F295" s="266" t="s">
        <v>4045</v>
      </c>
      <c r="G295" s="200"/>
      <c r="H295" s="200"/>
      <c r="I295" s="200"/>
      <c r="J295" s="32"/>
      <c r="K295" s="32"/>
      <c r="L295" s="32"/>
      <c r="M295" s="32"/>
      <c r="N295" s="32"/>
      <c r="O295" s="32"/>
      <c r="P295" s="32"/>
      <c r="Q295" s="32"/>
      <c r="R295" s="33"/>
      <c r="T295" s="70"/>
      <c r="U295" s="32"/>
      <c r="V295" s="32"/>
      <c r="W295" s="32"/>
      <c r="X295" s="32"/>
      <c r="Y295" s="32"/>
      <c r="Z295" s="32"/>
      <c r="AA295" s="71"/>
      <c r="AT295" s="17" t="s">
        <v>250</v>
      </c>
      <c r="AU295" s="17" t="s">
        <v>15</v>
      </c>
    </row>
    <row r="296" spans="2:65" s="1" customFormat="1" ht="28.9" customHeight="1" x14ac:dyDescent="0.3">
      <c r="B296" s="136"/>
      <c r="C296" s="137" t="s">
        <v>2908</v>
      </c>
      <c r="D296" s="137" t="s">
        <v>222</v>
      </c>
      <c r="E296" s="138" t="s">
        <v>4049</v>
      </c>
      <c r="F296" s="250" t="s">
        <v>4050</v>
      </c>
      <c r="G296" s="251"/>
      <c r="H296" s="251"/>
      <c r="I296" s="251"/>
      <c r="J296" s="139" t="s">
        <v>276</v>
      </c>
      <c r="K296" s="140">
        <v>3</v>
      </c>
      <c r="L296" s="252"/>
      <c r="M296" s="251"/>
      <c r="N296" s="252">
        <f>ROUND(L296*K296,2)</f>
        <v>0</v>
      </c>
      <c r="O296" s="251"/>
      <c r="P296" s="251"/>
      <c r="Q296" s="251"/>
      <c r="R296" s="141"/>
      <c r="T296" s="142" t="s">
        <v>3</v>
      </c>
      <c r="U296" s="40" t="s">
        <v>43</v>
      </c>
      <c r="V296" s="143">
        <v>0</v>
      </c>
      <c r="W296" s="143">
        <f>V296*K296</f>
        <v>0</v>
      </c>
      <c r="X296" s="143">
        <v>2.7799999999999999E-3</v>
      </c>
      <c r="Y296" s="143">
        <f>X296*K296</f>
        <v>8.3400000000000002E-3</v>
      </c>
      <c r="Z296" s="143">
        <v>0</v>
      </c>
      <c r="AA296" s="144">
        <f>Z296*K296</f>
        <v>0</v>
      </c>
      <c r="AR296" s="17" t="s">
        <v>247</v>
      </c>
      <c r="AT296" s="17" t="s">
        <v>222</v>
      </c>
      <c r="AU296" s="17" t="s">
        <v>15</v>
      </c>
      <c r="AY296" s="17" t="s">
        <v>221</v>
      </c>
      <c r="BE296" s="145">
        <f>IF(U296="základní",N296,0)</f>
        <v>0</v>
      </c>
      <c r="BF296" s="145">
        <f>IF(U296="snížená",N296,0)</f>
        <v>0</v>
      </c>
      <c r="BG296" s="145">
        <f>IF(U296="zákl. přenesená",N296,0)</f>
        <v>0</v>
      </c>
      <c r="BH296" s="145">
        <f>IF(U296="sníž. přenesená",N296,0)</f>
        <v>0</v>
      </c>
      <c r="BI296" s="145">
        <f>IF(U296="nulová",N296,0)</f>
        <v>0</v>
      </c>
      <c r="BJ296" s="17" t="s">
        <v>15</v>
      </c>
      <c r="BK296" s="145">
        <f>ROUND(L296*K296,2)</f>
        <v>0</v>
      </c>
      <c r="BL296" s="17" t="s">
        <v>247</v>
      </c>
      <c r="BM296" s="17" t="s">
        <v>4051</v>
      </c>
    </row>
    <row r="297" spans="2:65" s="1" customFormat="1" ht="20.45" customHeight="1" x14ac:dyDescent="0.3">
      <c r="B297" s="136"/>
      <c r="C297" s="137" t="s">
        <v>2951</v>
      </c>
      <c r="D297" s="137" t="s">
        <v>222</v>
      </c>
      <c r="E297" s="138" t="s">
        <v>4052</v>
      </c>
      <c r="F297" s="250" t="s">
        <v>4053</v>
      </c>
      <c r="G297" s="251"/>
      <c r="H297" s="251"/>
      <c r="I297" s="251"/>
      <c r="J297" s="139" t="s">
        <v>349</v>
      </c>
      <c r="K297" s="140">
        <v>2</v>
      </c>
      <c r="L297" s="252"/>
      <c r="M297" s="251"/>
      <c r="N297" s="252">
        <f>ROUND(L297*K297,2)</f>
        <v>0</v>
      </c>
      <c r="O297" s="251"/>
      <c r="P297" s="251"/>
      <c r="Q297" s="251"/>
      <c r="R297" s="141"/>
      <c r="T297" s="142" t="s">
        <v>3</v>
      </c>
      <c r="U297" s="40" t="s">
        <v>43</v>
      </c>
      <c r="V297" s="143">
        <v>0</v>
      </c>
      <c r="W297" s="143">
        <f>V297*K297</f>
        <v>0</v>
      </c>
      <c r="X297" s="143">
        <v>0</v>
      </c>
      <c r="Y297" s="143">
        <f>X297*K297</f>
        <v>0</v>
      </c>
      <c r="Z297" s="143">
        <v>0</v>
      </c>
      <c r="AA297" s="144">
        <f>Z297*K297</f>
        <v>0</v>
      </c>
      <c r="AR297" s="17" t="s">
        <v>247</v>
      </c>
      <c r="AT297" s="17" t="s">
        <v>222</v>
      </c>
      <c r="AU297" s="17" t="s">
        <v>15</v>
      </c>
      <c r="AY297" s="17" t="s">
        <v>221</v>
      </c>
      <c r="BE297" s="145">
        <f>IF(U297="základní",N297,0)</f>
        <v>0</v>
      </c>
      <c r="BF297" s="145">
        <f>IF(U297="snížená",N297,0)</f>
        <v>0</v>
      </c>
      <c r="BG297" s="145">
        <f>IF(U297="zákl. přenesená",N297,0)</f>
        <v>0</v>
      </c>
      <c r="BH297" s="145">
        <f>IF(U297="sníž. přenesená",N297,0)</f>
        <v>0</v>
      </c>
      <c r="BI297" s="145">
        <f>IF(U297="nulová",N297,0)</f>
        <v>0</v>
      </c>
      <c r="BJ297" s="17" t="s">
        <v>15</v>
      </c>
      <c r="BK297" s="145">
        <f>ROUND(L297*K297,2)</f>
        <v>0</v>
      </c>
      <c r="BL297" s="17" t="s">
        <v>247</v>
      </c>
      <c r="BM297" s="17" t="s">
        <v>4054</v>
      </c>
    </row>
    <row r="298" spans="2:65" s="1" customFormat="1" ht="28.9" customHeight="1" x14ac:dyDescent="0.3">
      <c r="B298" s="136"/>
      <c r="C298" s="137" t="s">
        <v>1791</v>
      </c>
      <c r="D298" s="137" t="s">
        <v>222</v>
      </c>
      <c r="E298" s="138" t="s">
        <v>4055</v>
      </c>
      <c r="F298" s="250" t="s">
        <v>4056</v>
      </c>
      <c r="G298" s="251"/>
      <c r="H298" s="251"/>
      <c r="I298" s="251"/>
      <c r="J298" s="139" t="s">
        <v>276</v>
      </c>
      <c r="K298" s="140">
        <v>3</v>
      </c>
      <c r="L298" s="252"/>
      <c r="M298" s="251"/>
      <c r="N298" s="252">
        <f>ROUND(L298*K298,2)</f>
        <v>0</v>
      </c>
      <c r="O298" s="251"/>
      <c r="P298" s="251"/>
      <c r="Q298" s="251"/>
      <c r="R298" s="141"/>
      <c r="T298" s="142" t="s">
        <v>3</v>
      </c>
      <c r="U298" s="40" t="s">
        <v>43</v>
      </c>
      <c r="V298" s="143">
        <v>0</v>
      </c>
      <c r="W298" s="143">
        <f>V298*K298</f>
        <v>0</v>
      </c>
      <c r="X298" s="143">
        <v>1.5200000000000001E-3</v>
      </c>
      <c r="Y298" s="143">
        <f>X298*K298</f>
        <v>4.5599999999999998E-3</v>
      </c>
      <c r="Z298" s="143">
        <v>0</v>
      </c>
      <c r="AA298" s="144">
        <f>Z298*K298</f>
        <v>0</v>
      </c>
      <c r="AR298" s="17" t="s">
        <v>247</v>
      </c>
      <c r="AT298" s="17" t="s">
        <v>222</v>
      </c>
      <c r="AU298" s="17" t="s">
        <v>15</v>
      </c>
      <c r="AY298" s="17" t="s">
        <v>221</v>
      </c>
      <c r="BE298" s="145">
        <f>IF(U298="základní",N298,0)</f>
        <v>0</v>
      </c>
      <c r="BF298" s="145">
        <f>IF(U298="snížená",N298,0)</f>
        <v>0</v>
      </c>
      <c r="BG298" s="145">
        <f>IF(U298="zákl. přenesená",N298,0)</f>
        <v>0</v>
      </c>
      <c r="BH298" s="145">
        <f>IF(U298="sníž. přenesená",N298,0)</f>
        <v>0</v>
      </c>
      <c r="BI298" s="145">
        <f>IF(U298="nulová",N298,0)</f>
        <v>0</v>
      </c>
      <c r="BJ298" s="17" t="s">
        <v>15</v>
      </c>
      <c r="BK298" s="145">
        <f>ROUND(L298*K298,2)</f>
        <v>0</v>
      </c>
      <c r="BL298" s="17" t="s">
        <v>247</v>
      </c>
      <c r="BM298" s="17" t="s">
        <v>4057</v>
      </c>
    </row>
    <row r="299" spans="2:65" s="1" customFormat="1" ht="63" customHeight="1" x14ac:dyDescent="0.3">
      <c r="B299" s="31"/>
      <c r="C299" s="32"/>
      <c r="D299" s="32"/>
      <c r="E299" s="32"/>
      <c r="F299" s="266" t="s">
        <v>4058</v>
      </c>
      <c r="G299" s="200"/>
      <c r="H299" s="200"/>
      <c r="I299" s="200"/>
      <c r="J299" s="32"/>
      <c r="K299" s="32"/>
      <c r="L299" s="32"/>
      <c r="M299" s="32"/>
      <c r="N299" s="32"/>
      <c r="O299" s="32"/>
      <c r="P299" s="32"/>
      <c r="Q299" s="32"/>
      <c r="R299" s="33"/>
      <c r="T299" s="70"/>
      <c r="U299" s="32"/>
      <c r="V299" s="32"/>
      <c r="W299" s="32"/>
      <c r="X299" s="32"/>
      <c r="Y299" s="32"/>
      <c r="Z299" s="32"/>
      <c r="AA299" s="71"/>
      <c r="AT299" s="17" t="s">
        <v>250</v>
      </c>
      <c r="AU299" s="17" t="s">
        <v>15</v>
      </c>
    </row>
    <row r="300" spans="2:65" s="1" customFormat="1" ht="40.15" customHeight="1" x14ac:dyDescent="0.3">
      <c r="B300" s="136"/>
      <c r="C300" s="137" t="s">
        <v>3077</v>
      </c>
      <c r="D300" s="137" t="s">
        <v>222</v>
      </c>
      <c r="E300" s="138" t="s">
        <v>4059</v>
      </c>
      <c r="F300" s="250" t="s">
        <v>4060</v>
      </c>
      <c r="G300" s="251"/>
      <c r="H300" s="251"/>
      <c r="I300" s="251"/>
      <c r="J300" s="139" t="s">
        <v>276</v>
      </c>
      <c r="K300" s="140">
        <v>1</v>
      </c>
      <c r="L300" s="252"/>
      <c r="M300" s="251"/>
      <c r="N300" s="252">
        <f>ROUND(L300*K300,2)</f>
        <v>0</v>
      </c>
      <c r="O300" s="251"/>
      <c r="P300" s="251"/>
      <c r="Q300" s="251"/>
      <c r="R300" s="141"/>
      <c r="T300" s="142" t="s">
        <v>3</v>
      </c>
      <c r="U300" s="40" t="s">
        <v>43</v>
      </c>
      <c r="V300" s="143">
        <v>0</v>
      </c>
      <c r="W300" s="143">
        <f>V300*K300</f>
        <v>0</v>
      </c>
      <c r="X300" s="143">
        <v>3.6000000000000002E-4</v>
      </c>
      <c r="Y300" s="143">
        <f>X300*K300</f>
        <v>3.6000000000000002E-4</v>
      </c>
      <c r="Z300" s="143">
        <v>0</v>
      </c>
      <c r="AA300" s="144">
        <f>Z300*K300</f>
        <v>0</v>
      </c>
      <c r="AR300" s="17" t="s">
        <v>247</v>
      </c>
      <c r="AT300" s="17" t="s">
        <v>222</v>
      </c>
      <c r="AU300" s="17" t="s">
        <v>15</v>
      </c>
      <c r="AY300" s="17" t="s">
        <v>221</v>
      </c>
      <c r="BE300" s="145">
        <f>IF(U300="základní",N300,0)</f>
        <v>0</v>
      </c>
      <c r="BF300" s="145">
        <f>IF(U300="snížená",N300,0)</f>
        <v>0</v>
      </c>
      <c r="BG300" s="145">
        <f>IF(U300="zákl. přenesená",N300,0)</f>
        <v>0</v>
      </c>
      <c r="BH300" s="145">
        <f>IF(U300="sníž. přenesená",N300,0)</f>
        <v>0</v>
      </c>
      <c r="BI300" s="145">
        <f>IF(U300="nulová",N300,0)</f>
        <v>0</v>
      </c>
      <c r="BJ300" s="17" t="s">
        <v>15</v>
      </c>
      <c r="BK300" s="145">
        <f>ROUND(L300*K300,2)</f>
        <v>0</v>
      </c>
      <c r="BL300" s="17" t="s">
        <v>247</v>
      </c>
      <c r="BM300" s="17" t="s">
        <v>4061</v>
      </c>
    </row>
    <row r="301" spans="2:65" s="1" customFormat="1" ht="63" customHeight="1" x14ac:dyDescent="0.3">
      <c r="B301" s="31"/>
      <c r="C301" s="32"/>
      <c r="D301" s="32"/>
      <c r="E301" s="32"/>
      <c r="F301" s="266" t="s">
        <v>4062</v>
      </c>
      <c r="G301" s="200"/>
      <c r="H301" s="200"/>
      <c r="I301" s="200"/>
      <c r="J301" s="32"/>
      <c r="K301" s="32"/>
      <c r="L301" s="32"/>
      <c r="M301" s="32"/>
      <c r="N301" s="32"/>
      <c r="O301" s="32"/>
      <c r="P301" s="32"/>
      <c r="Q301" s="32"/>
      <c r="R301" s="33"/>
      <c r="T301" s="70"/>
      <c r="U301" s="32"/>
      <c r="V301" s="32"/>
      <c r="W301" s="32"/>
      <c r="X301" s="32"/>
      <c r="Y301" s="32"/>
      <c r="Z301" s="32"/>
      <c r="AA301" s="71"/>
      <c r="AT301" s="17" t="s">
        <v>250</v>
      </c>
      <c r="AU301" s="17" t="s">
        <v>15</v>
      </c>
    </row>
    <row r="302" spans="2:65" s="1" customFormat="1" ht="51.6" customHeight="1" x14ac:dyDescent="0.3">
      <c r="B302" s="136"/>
      <c r="C302" s="137" t="s">
        <v>2931</v>
      </c>
      <c r="D302" s="137" t="s">
        <v>222</v>
      </c>
      <c r="E302" s="138" t="s">
        <v>4063</v>
      </c>
      <c r="F302" s="250" t="s">
        <v>4064</v>
      </c>
      <c r="G302" s="251"/>
      <c r="H302" s="251"/>
      <c r="I302" s="251"/>
      <c r="J302" s="139" t="s">
        <v>276</v>
      </c>
      <c r="K302" s="140">
        <v>8</v>
      </c>
      <c r="L302" s="252"/>
      <c r="M302" s="251"/>
      <c r="N302" s="252">
        <f>ROUND(L302*K302,2)</f>
        <v>0</v>
      </c>
      <c r="O302" s="251"/>
      <c r="P302" s="251"/>
      <c r="Q302" s="251"/>
      <c r="R302" s="141"/>
      <c r="T302" s="142" t="s">
        <v>3</v>
      </c>
      <c r="U302" s="40" t="s">
        <v>43</v>
      </c>
      <c r="V302" s="143">
        <v>0</v>
      </c>
      <c r="W302" s="143">
        <f>V302*K302</f>
        <v>0</v>
      </c>
      <c r="X302" s="143">
        <v>2.7E-4</v>
      </c>
      <c r="Y302" s="143">
        <f>X302*K302</f>
        <v>2.16E-3</v>
      </c>
      <c r="Z302" s="143">
        <v>0</v>
      </c>
      <c r="AA302" s="144">
        <f>Z302*K302</f>
        <v>0</v>
      </c>
      <c r="AR302" s="17" t="s">
        <v>247</v>
      </c>
      <c r="AT302" s="17" t="s">
        <v>222</v>
      </c>
      <c r="AU302" s="17" t="s">
        <v>15</v>
      </c>
      <c r="AY302" s="17" t="s">
        <v>221</v>
      </c>
      <c r="BE302" s="145">
        <f>IF(U302="základní",N302,0)</f>
        <v>0</v>
      </c>
      <c r="BF302" s="145">
        <f>IF(U302="snížená",N302,0)</f>
        <v>0</v>
      </c>
      <c r="BG302" s="145">
        <f>IF(U302="zákl. přenesená",N302,0)</f>
        <v>0</v>
      </c>
      <c r="BH302" s="145">
        <f>IF(U302="sníž. přenesená",N302,0)</f>
        <v>0</v>
      </c>
      <c r="BI302" s="145">
        <f>IF(U302="nulová",N302,0)</f>
        <v>0</v>
      </c>
      <c r="BJ302" s="17" t="s">
        <v>15</v>
      </c>
      <c r="BK302" s="145">
        <f>ROUND(L302*K302,2)</f>
        <v>0</v>
      </c>
      <c r="BL302" s="17" t="s">
        <v>247</v>
      </c>
      <c r="BM302" s="17" t="s">
        <v>4065</v>
      </c>
    </row>
    <row r="303" spans="2:65" s="1" customFormat="1" ht="28.9" customHeight="1" x14ac:dyDescent="0.3">
      <c r="B303" s="136"/>
      <c r="C303" s="149" t="s">
        <v>2936</v>
      </c>
      <c r="D303" s="149" t="s">
        <v>382</v>
      </c>
      <c r="E303" s="150" t="s">
        <v>4066</v>
      </c>
      <c r="F303" s="267" t="s">
        <v>4067</v>
      </c>
      <c r="G303" s="268"/>
      <c r="H303" s="268"/>
      <c r="I303" s="268"/>
      <c r="J303" s="151" t="s">
        <v>276</v>
      </c>
      <c r="K303" s="152">
        <v>1</v>
      </c>
      <c r="L303" s="269"/>
      <c r="M303" s="268"/>
      <c r="N303" s="269">
        <f>ROUND(L303*K303,2)</f>
        <v>0</v>
      </c>
      <c r="O303" s="251"/>
      <c r="P303" s="251"/>
      <c r="Q303" s="251"/>
      <c r="R303" s="141"/>
      <c r="T303" s="142" t="s">
        <v>3</v>
      </c>
      <c r="U303" s="40" t="s">
        <v>43</v>
      </c>
      <c r="V303" s="143">
        <v>0</v>
      </c>
      <c r="W303" s="143">
        <f>V303*K303</f>
        <v>0</v>
      </c>
      <c r="X303" s="143">
        <v>8.0000000000000002E-3</v>
      </c>
      <c r="Y303" s="143">
        <f>X303*K303</f>
        <v>8.0000000000000002E-3</v>
      </c>
      <c r="Z303" s="143">
        <v>0</v>
      </c>
      <c r="AA303" s="144">
        <f>Z303*K303</f>
        <v>0</v>
      </c>
      <c r="AR303" s="17" t="s">
        <v>385</v>
      </c>
      <c r="AT303" s="17" t="s">
        <v>382</v>
      </c>
      <c r="AU303" s="17" t="s">
        <v>15</v>
      </c>
      <c r="AY303" s="17" t="s">
        <v>221</v>
      </c>
      <c r="BE303" s="145">
        <f>IF(U303="základní",N303,0)</f>
        <v>0</v>
      </c>
      <c r="BF303" s="145">
        <f>IF(U303="snížená",N303,0)</f>
        <v>0</v>
      </c>
      <c r="BG303" s="145">
        <f>IF(U303="zákl. přenesená",N303,0)</f>
        <v>0</v>
      </c>
      <c r="BH303" s="145">
        <f>IF(U303="sníž. přenesená",N303,0)</f>
        <v>0</v>
      </c>
      <c r="BI303" s="145">
        <f>IF(U303="nulová",N303,0)</f>
        <v>0</v>
      </c>
      <c r="BJ303" s="17" t="s">
        <v>15</v>
      </c>
      <c r="BK303" s="145">
        <f>ROUND(L303*K303,2)</f>
        <v>0</v>
      </c>
      <c r="BL303" s="17" t="s">
        <v>247</v>
      </c>
      <c r="BM303" s="17" t="s">
        <v>4068</v>
      </c>
    </row>
    <row r="304" spans="2:65" s="1" customFormat="1" ht="28.9" customHeight="1" x14ac:dyDescent="0.3">
      <c r="B304" s="136"/>
      <c r="C304" s="137" t="s">
        <v>3017</v>
      </c>
      <c r="D304" s="137" t="s">
        <v>222</v>
      </c>
      <c r="E304" s="138" t="s">
        <v>4069</v>
      </c>
      <c r="F304" s="250" t="s">
        <v>4070</v>
      </c>
      <c r="G304" s="251"/>
      <c r="H304" s="251"/>
      <c r="I304" s="251"/>
      <c r="J304" s="139" t="s">
        <v>276</v>
      </c>
      <c r="K304" s="140">
        <v>10</v>
      </c>
      <c r="L304" s="252"/>
      <c r="M304" s="251"/>
      <c r="N304" s="252">
        <f>ROUND(L304*K304,2)</f>
        <v>0</v>
      </c>
      <c r="O304" s="251"/>
      <c r="P304" s="251"/>
      <c r="Q304" s="251"/>
      <c r="R304" s="141"/>
      <c r="T304" s="142" t="s">
        <v>3</v>
      </c>
      <c r="U304" s="40" t="s">
        <v>43</v>
      </c>
      <c r="V304" s="143">
        <v>0</v>
      </c>
      <c r="W304" s="143">
        <f>V304*K304</f>
        <v>0</v>
      </c>
      <c r="X304" s="143">
        <v>1.8000000000000001E-4</v>
      </c>
      <c r="Y304" s="143">
        <f>X304*K304</f>
        <v>1.8000000000000002E-3</v>
      </c>
      <c r="Z304" s="143">
        <v>0</v>
      </c>
      <c r="AA304" s="144">
        <f>Z304*K304</f>
        <v>0</v>
      </c>
      <c r="AR304" s="17" t="s">
        <v>247</v>
      </c>
      <c r="AT304" s="17" t="s">
        <v>222</v>
      </c>
      <c r="AU304" s="17" t="s">
        <v>15</v>
      </c>
      <c r="AY304" s="17" t="s">
        <v>221</v>
      </c>
      <c r="BE304" s="145">
        <f>IF(U304="základní",N304,0)</f>
        <v>0</v>
      </c>
      <c r="BF304" s="145">
        <f>IF(U304="snížená",N304,0)</f>
        <v>0</v>
      </c>
      <c r="BG304" s="145">
        <f>IF(U304="zákl. přenesená",N304,0)</f>
        <v>0</v>
      </c>
      <c r="BH304" s="145">
        <f>IF(U304="sníž. přenesená",N304,0)</f>
        <v>0</v>
      </c>
      <c r="BI304" s="145">
        <f>IF(U304="nulová",N304,0)</f>
        <v>0</v>
      </c>
      <c r="BJ304" s="17" t="s">
        <v>15</v>
      </c>
      <c r="BK304" s="145">
        <f>ROUND(L304*K304,2)</f>
        <v>0</v>
      </c>
      <c r="BL304" s="17" t="s">
        <v>247</v>
      </c>
      <c r="BM304" s="17" t="s">
        <v>4071</v>
      </c>
    </row>
    <row r="305" spans="2:65" s="1" customFormat="1" ht="74.45" customHeight="1" x14ac:dyDescent="0.3">
      <c r="B305" s="31"/>
      <c r="C305" s="32"/>
      <c r="D305" s="32"/>
      <c r="E305" s="32"/>
      <c r="F305" s="266" t="s">
        <v>4072</v>
      </c>
      <c r="G305" s="200"/>
      <c r="H305" s="200"/>
      <c r="I305" s="200"/>
      <c r="J305" s="32"/>
      <c r="K305" s="32"/>
      <c r="L305" s="32"/>
      <c r="M305" s="32"/>
      <c r="N305" s="32"/>
      <c r="O305" s="32"/>
      <c r="P305" s="32"/>
      <c r="Q305" s="32"/>
      <c r="R305" s="33"/>
      <c r="T305" s="70"/>
      <c r="U305" s="32"/>
      <c r="V305" s="32"/>
      <c r="W305" s="32"/>
      <c r="X305" s="32"/>
      <c r="Y305" s="32"/>
      <c r="Z305" s="32"/>
      <c r="AA305" s="71"/>
      <c r="AT305" s="17" t="s">
        <v>250</v>
      </c>
      <c r="AU305" s="17" t="s">
        <v>15</v>
      </c>
    </row>
    <row r="306" spans="2:65" s="1" customFormat="1" ht="51.6" customHeight="1" x14ac:dyDescent="0.3">
      <c r="B306" s="136"/>
      <c r="C306" s="137" t="s">
        <v>3044</v>
      </c>
      <c r="D306" s="137" t="s">
        <v>222</v>
      </c>
      <c r="E306" s="138" t="s">
        <v>4073</v>
      </c>
      <c r="F306" s="250" t="s">
        <v>4074</v>
      </c>
      <c r="G306" s="251"/>
      <c r="H306" s="251"/>
      <c r="I306" s="251"/>
      <c r="J306" s="139" t="s">
        <v>276</v>
      </c>
      <c r="K306" s="140">
        <v>2</v>
      </c>
      <c r="L306" s="252"/>
      <c r="M306" s="251"/>
      <c r="N306" s="252">
        <f>ROUND(L306*K306,2)</f>
        <v>0</v>
      </c>
      <c r="O306" s="251"/>
      <c r="P306" s="251"/>
      <c r="Q306" s="251"/>
      <c r="R306" s="141"/>
      <c r="T306" s="142" t="s">
        <v>3</v>
      </c>
      <c r="U306" s="40" t="s">
        <v>43</v>
      </c>
      <c r="V306" s="143">
        <v>0</v>
      </c>
      <c r="W306" s="143">
        <f>V306*K306</f>
        <v>0</v>
      </c>
      <c r="X306" s="143">
        <v>5.0000000000000001E-4</v>
      </c>
      <c r="Y306" s="143">
        <f>X306*K306</f>
        <v>1E-3</v>
      </c>
      <c r="Z306" s="143">
        <v>0</v>
      </c>
      <c r="AA306" s="144">
        <f>Z306*K306</f>
        <v>0</v>
      </c>
      <c r="AR306" s="17" t="s">
        <v>247</v>
      </c>
      <c r="AT306" s="17" t="s">
        <v>222</v>
      </c>
      <c r="AU306" s="17" t="s">
        <v>15</v>
      </c>
      <c r="AY306" s="17" t="s">
        <v>221</v>
      </c>
      <c r="BE306" s="145">
        <f>IF(U306="základní",N306,0)</f>
        <v>0</v>
      </c>
      <c r="BF306" s="145">
        <f>IF(U306="snížená",N306,0)</f>
        <v>0</v>
      </c>
      <c r="BG306" s="145">
        <f>IF(U306="zákl. přenesená",N306,0)</f>
        <v>0</v>
      </c>
      <c r="BH306" s="145">
        <f>IF(U306="sníž. přenesená",N306,0)</f>
        <v>0</v>
      </c>
      <c r="BI306" s="145">
        <f>IF(U306="nulová",N306,0)</f>
        <v>0</v>
      </c>
      <c r="BJ306" s="17" t="s">
        <v>15</v>
      </c>
      <c r="BK306" s="145">
        <f>ROUND(L306*K306,2)</f>
        <v>0</v>
      </c>
      <c r="BL306" s="17" t="s">
        <v>247</v>
      </c>
      <c r="BM306" s="17" t="s">
        <v>4075</v>
      </c>
    </row>
    <row r="307" spans="2:65" s="1" customFormat="1" ht="74.45" customHeight="1" x14ac:dyDescent="0.3">
      <c r="B307" s="31"/>
      <c r="C307" s="32"/>
      <c r="D307" s="32"/>
      <c r="E307" s="32"/>
      <c r="F307" s="266" t="s">
        <v>4072</v>
      </c>
      <c r="G307" s="200"/>
      <c r="H307" s="200"/>
      <c r="I307" s="200"/>
      <c r="J307" s="32"/>
      <c r="K307" s="32"/>
      <c r="L307" s="32"/>
      <c r="M307" s="32"/>
      <c r="N307" s="32"/>
      <c r="O307" s="32"/>
      <c r="P307" s="32"/>
      <c r="Q307" s="32"/>
      <c r="R307" s="33"/>
      <c r="T307" s="70"/>
      <c r="U307" s="32"/>
      <c r="V307" s="32"/>
      <c r="W307" s="32"/>
      <c r="X307" s="32"/>
      <c r="Y307" s="32"/>
      <c r="Z307" s="32"/>
      <c r="AA307" s="71"/>
      <c r="AT307" s="17" t="s">
        <v>250</v>
      </c>
      <c r="AU307" s="17" t="s">
        <v>15</v>
      </c>
    </row>
    <row r="308" spans="2:65" s="1" customFormat="1" ht="40.15" customHeight="1" x14ac:dyDescent="0.3">
      <c r="B308" s="136"/>
      <c r="C308" s="137" t="s">
        <v>3060</v>
      </c>
      <c r="D308" s="137" t="s">
        <v>222</v>
      </c>
      <c r="E308" s="138" t="s">
        <v>4076</v>
      </c>
      <c r="F308" s="250" t="s">
        <v>4077</v>
      </c>
      <c r="G308" s="251"/>
      <c r="H308" s="251"/>
      <c r="I308" s="251"/>
      <c r="J308" s="139" t="s">
        <v>276</v>
      </c>
      <c r="K308" s="140">
        <v>45</v>
      </c>
      <c r="L308" s="252"/>
      <c r="M308" s="251"/>
      <c r="N308" s="252">
        <f>ROUND(L308*K308,2)</f>
        <v>0</v>
      </c>
      <c r="O308" s="251"/>
      <c r="P308" s="251"/>
      <c r="Q308" s="251"/>
      <c r="R308" s="141"/>
      <c r="T308" s="142" t="s">
        <v>3</v>
      </c>
      <c r="U308" s="40" t="s">
        <v>43</v>
      </c>
      <c r="V308" s="143">
        <v>0</v>
      </c>
      <c r="W308" s="143">
        <f>V308*K308</f>
        <v>0</v>
      </c>
      <c r="X308" s="143">
        <v>2.0000000000000001E-4</v>
      </c>
      <c r="Y308" s="143">
        <f>X308*K308</f>
        <v>9.0000000000000011E-3</v>
      </c>
      <c r="Z308" s="143">
        <v>0</v>
      </c>
      <c r="AA308" s="144">
        <f>Z308*K308</f>
        <v>0</v>
      </c>
      <c r="AR308" s="17" t="s">
        <v>247</v>
      </c>
      <c r="AT308" s="17" t="s">
        <v>222</v>
      </c>
      <c r="AU308" s="17" t="s">
        <v>15</v>
      </c>
      <c r="AY308" s="17" t="s">
        <v>221</v>
      </c>
      <c r="BE308" s="145">
        <f>IF(U308="základní",N308,0)</f>
        <v>0</v>
      </c>
      <c r="BF308" s="145">
        <f>IF(U308="snížená",N308,0)</f>
        <v>0</v>
      </c>
      <c r="BG308" s="145">
        <f>IF(U308="zákl. přenesená",N308,0)</f>
        <v>0</v>
      </c>
      <c r="BH308" s="145">
        <f>IF(U308="sníž. přenesená",N308,0)</f>
        <v>0</v>
      </c>
      <c r="BI308" s="145">
        <f>IF(U308="nulová",N308,0)</f>
        <v>0</v>
      </c>
      <c r="BJ308" s="17" t="s">
        <v>15</v>
      </c>
      <c r="BK308" s="145">
        <f>ROUND(L308*K308,2)</f>
        <v>0</v>
      </c>
      <c r="BL308" s="17" t="s">
        <v>247</v>
      </c>
      <c r="BM308" s="17" t="s">
        <v>4078</v>
      </c>
    </row>
    <row r="309" spans="2:65" s="1" customFormat="1" ht="74.45" customHeight="1" x14ac:dyDescent="0.3">
      <c r="B309" s="31"/>
      <c r="C309" s="32"/>
      <c r="D309" s="32"/>
      <c r="E309" s="32"/>
      <c r="F309" s="266" t="s">
        <v>4072</v>
      </c>
      <c r="G309" s="200"/>
      <c r="H309" s="200"/>
      <c r="I309" s="200"/>
      <c r="J309" s="32"/>
      <c r="K309" s="32"/>
      <c r="L309" s="32"/>
      <c r="M309" s="32"/>
      <c r="N309" s="32"/>
      <c r="O309" s="32"/>
      <c r="P309" s="32"/>
      <c r="Q309" s="32"/>
      <c r="R309" s="33"/>
      <c r="T309" s="70"/>
      <c r="U309" s="32"/>
      <c r="V309" s="32"/>
      <c r="W309" s="32"/>
      <c r="X309" s="32"/>
      <c r="Y309" s="32"/>
      <c r="Z309" s="32"/>
      <c r="AA309" s="71"/>
      <c r="AT309" s="17" t="s">
        <v>250</v>
      </c>
      <c r="AU309" s="17" t="s">
        <v>15</v>
      </c>
    </row>
    <row r="310" spans="2:65" s="1" customFormat="1" ht="20.45" customHeight="1" x14ac:dyDescent="0.3">
      <c r="B310" s="136"/>
      <c r="C310" s="137" t="s">
        <v>2941</v>
      </c>
      <c r="D310" s="137" t="s">
        <v>222</v>
      </c>
      <c r="E310" s="138" t="s">
        <v>356</v>
      </c>
      <c r="F310" s="250" t="s">
        <v>334</v>
      </c>
      <c r="G310" s="251"/>
      <c r="H310" s="251"/>
      <c r="I310" s="251"/>
      <c r="J310" s="139" t="s">
        <v>335</v>
      </c>
      <c r="K310" s="140"/>
      <c r="L310" s="252"/>
      <c r="M310" s="251"/>
      <c r="N310" s="252">
        <f>ROUND(L310*K310,2)</f>
        <v>0</v>
      </c>
      <c r="O310" s="251"/>
      <c r="P310" s="251"/>
      <c r="Q310" s="251"/>
      <c r="R310" s="141"/>
      <c r="T310" s="142" t="s">
        <v>3</v>
      </c>
      <c r="U310" s="40" t="s">
        <v>43</v>
      </c>
      <c r="V310" s="143">
        <v>0</v>
      </c>
      <c r="W310" s="143">
        <f>V310*K310</f>
        <v>0</v>
      </c>
      <c r="X310" s="143">
        <v>0</v>
      </c>
      <c r="Y310" s="143">
        <f>X310*K310</f>
        <v>0</v>
      </c>
      <c r="Z310" s="143">
        <v>0</v>
      </c>
      <c r="AA310" s="144">
        <f>Z310*K310</f>
        <v>0</v>
      </c>
      <c r="AR310" s="17" t="s">
        <v>247</v>
      </c>
      <c r="AT310" s="17" t="s">
        <v>222</v>
      </c>
      <c r="AU310" s="17" t="s">
        <v>15</v>
      </c>
      <c r="AY310" s="17" t="s">
        <v>221</v>
      </c>
      <c r="BE310" s="145">
        <f>IF(U310="základní",N310,0)</f>
        <v>0</v>
      </c>
      <c r="BF310" s="145">
        <f>IF(U310="snížená",N310,0)</f>
        <v>0</v>
      </c>
      <c r="BG310" s="145">
        <f>IF(U310="zákl. přenesená",N310,0)</f>
        <v>0</v>
      </c>
      <c r="BH310" s="145">
        <f>IF(U310="sníž. přenesená",N310,0)</f>
        <v>0</v>
      </c>
      <c r="BI310" s="145">
        <f>IF(U310="nulová",N310,0)</f>
        <v>0</v>
      </c>
      <c r="BJ310" s="17" t="s">
        <v>15</v>
      </c>
      <c r="BK310" s="145">
        <f>ROUND(L310*K310,2)</f>
        <v>0</v>
      </c>
      <c r="BL310" s="17" t="s">
        <v>247</v>
      </c>
      <c r="BM310" s="17" t="s">
        <v>4079</v>
      </c>
    </row>
    <row r="311" spans="2:65" s="1" customFormat="1" ht="74.45" customHeight="1" x14ac:dyDescent="0.3">
      <c r="B311" s="31"/>
      <c r="C311" s="32"/>
      <c r="D311" s="32"/>
      <c r="E311" s="32"/>
      <c r="F311" s="266" t="s">
        <v>358</v>
      </c>
      <c r="G311" s="200"/>
      <c r="H311" s="200"/>
      <c r="I311" s="200"/>
      <c r="J311" s="32"/>
      <c r="K311" s="32"/>
      <c r="L311" s="32"/>
      <c r="M311" s="32"/>
      <c r="N311" s="32"/>
      <c r="O311" s="32"/>
      <c r="P311" s="32"/>
      <c r="Q311" s="32"/>
      <c r="R311" s="33"/>
      <c r="T311" s="70"/>
      <c r="U311" s="32"/>
      <c r="V311" s="32"/>
      <c r="W311" s="32"/>
      <c r="X311" s="32"/>
      <c r="Y311" s="32"/>
      <c r="Z311" s="32"/>
      <c r="AA311" s="71"/>
      <c r="AT311" s="17" t="s">
        <v>250</v>
      </c>
      <c r="AU311" s="17" t="s">
        <v>15</v>
      </c>
    </row>
    <row r="312" spans="2:65" s="9" customFormat="1" ht="37.35" customHeight="1" x14ac:dyDescent="0.35">
      <c r="B312" s="125"/>
      <c r="C312" s="126"/>
      <c r="D312" s="127" t="s">
        <v>3758</v>
      </c>
      <c r="E312" s="127"/>
      <c r="F312" s="127"/>
      <c r="G312" s="127"/>
      <c r="H312" s="127"/>
      <c r="I312" s="127"/>
      <c r="J312" s="127"/>
      <c r="K312" s="127"/>
      <c r="L312" s="127"/>
      <c r="M312" s="127"/>
      <c r="N312" s="262">
        <f>BK312</f>
        <v>0</v>
      </c>
      <c r="O312" s="263"/>
      <c r="P312" s="263"/>
      <c r="Q312" s="263"/>
      <c r="R312" s="128"/>
      <c r="T312" s="129"/>
      <c r="U312" s="126"/>
      <c r="V312" s="126"/>
      <c r="W312" s="130">
        <f>SUM(W313:W319)</f>
        <v>0</v>
      </c>
      <c r="X312" s="126"/>
      <c r="Y312" s="130">
        <f>SUM(Y313:Y319)</f>
        <v>0.255</v>
      </c>
      <c r="Z312" s="126"/>
      <c r="AA312" s="131">
        <f>SUM(AA313:AA319)</f>
        <v>0</v>
      </c>
      <c r="AR312" s="132" t="s">
        <v>190</v>
      </c>
      <c r="AT312" s="133" t="s">
        <v>77</v>
      </c>
      <c r="AU312" s="133" t="s">
        <v>78</v>
      </c>
      <c r="AY312" s="132" t="s">
        <v>221</v>
      </c>
      <c r="BK312" s="134">
        <f>SUM(BK313:BK319)</f>
        <v>0</v>
      </c>
    </row>
    <row r="313" spans="2:65" s="1" customFormat="1" ht="85.9" customHeight="1" x14ac:dyDescent="0.3">
      <c r="B313" s="136"/>
      <c r="C313" s="137" t="s">
        <v>2946</v>
      </c>
      <c r="D313" s="137" t="s">
        <v>222</v>
      </c>
      <c r="E313" s="138" t="s">
        <v>4080</v>
      </c>
      <c r="F313" s="250" t="s">
        <v>4081</v>
      </c>
      <c r="G313" s="251"/>
      <c r="H313" s="251"/>
      <c r="I313" s="251"/>
      <c r="J313" s="139" t="s">
        <v>376</v>
      </c>
      <c r="K313" s="140">
        <v>27</v>
      </c>
      <c r="L313" s="252"/>
      <c r="M313" s="251"/>
      <c r="N313" s="252">
        <f>ROUND(L313*K313,2)</f>
        <v>0</v>
      </c>
      <c r="O313" s="251"/>
      <c r="P313" s="251"/>
      <c r="Q313" s="251"/>
      <c r="R313" s="141"/>
      <c r="T313" s="142" t="s">
        <v>3</v>
      </c>
      <c r="U313" s="40" t="s">
        <v>43</v>
      </c>
      <c r="V313" s="143">
        <v>0</v>
      </c>
      <c r="W313" s="143">
        <f>V313*K313</f>
        <v>0</v>
      </c>
      <c r="X313" s="143">
        <v>8.9999999999999993E-3</v>
      </c>
      <c r="Y313" s="143">
        <f>X313*K313</f>
        <v>0.24299999999999999</v>
      </c>
      <c r="Z313" s="143">
        <v>0</v>
      </c>
      <c r="AA313" s="144">
        <f>Z313*K313</f>
        <v>0</v>
      </c>
      <c r="AR313" s="17" t="s">
        <v>247</v>
      </c>
      <c r="AT313" s="17" t="s">
        <v>222</v>
      </c>
      <c r="AU313" s="17" t="s">
        <v>15</v>
      </c>
      <c r="AY313" s="17" t="s">
        <v>221</v>
      </c>
      <c r="BE313" s="145">
        <f>IF(U313="základní",N313,0)</f>
        <v>0</v>
      </c>
      <c r="BF313" s="145">
        <f>IF(U313="snížená",N313,0)</f>
        <v>0</v>
      </c>
      <c r="BG313" s="145">
        <f>IF(U313="zákl. přenesená",N313,0)</f>
        <v>0</v>
      </c>
      <c r="BH313" s="145">
        <f>IF(U313="sníž. přenesená",N313,0)</f>
        <v>0</v>
      </c>
      <c r="BI313" s="145">
        <f>IF(U313="nulová",N313,0)</f>
        <v>0</v>
      </c>
      <c r="BJ313" s="17" t="s">
        <v>15</v>
      </c>
      <c r="BK313" s="145">
        <f>ROUND(L313*K313,2)</f>
        <v>0</v>
      </c>
      <c r="BL313" s="17" t="s">
        <v>247</v>
      </c>
      <c r="BM313" s="17" t="s">
        <v>4082</v>
      </c>
    </row>
    <row r="314" spans="2:65" s="1" customFormat="1" ht="63" customHeight="1" x14ac:dyDescent="0.3">
      <c r="B314" s="31"/>
      <c r="C314" s="32"/>
      <c r="D314" s="32"/>
      <c r="E314" s="32"/>
      <c r="F314" s="266" t="s">
        <v>4083</v>
      </c>
      <c r="G314" s="200"/>
      <c r="H314" s="200"/>
      <c r="I314" s="200"/>
      <c r="J314" s="32"/>
      <c r="K314" s="32"/>
      <c r="L314" s="32"/>
      <c r="M314" s="32"/>
      <c r="N314" s="32"/>
      <c r="O314" s="32"/>
      <c r="P314" s="32"/>
      <c r="Q314" s="32"/>
      <c r="R314" s="33"/>
      <c r="T314" s="70"/>
      <c r="U314" s="32"/>
      <c r="V314" s="32"/>
      <c r="W314" s="32"/>
      <c r="X314" s="32"/>
      <c r="Y314" s="32"/>
      <c r="Z314" s="32"/>
      <c r="AA314" s="71"/>
      <c r="AT314" s="17" t="s">
        <v>250</v>
      </c>
      <c r="AU314" s="17" t="s">
        <v>15</v>
      </c>
    </row>
    <row r="315" spans="2:65" s="1" customFormat="1" ht="20.45" customHeight="1" x14ac:dyDescent="0.3">
      <c r="B315" s="136"/>
      <c r="C315" s="137" t="s">
        <v>3117</v>
      </c>
      <c r="D315" s="137" t="s">
        <v>222</v>
      </c>
      <c r="E315" s="138" t="s">
        <v>4084</v>
      </c>
      <c r="F315" s="250" t="s">
        <v>4085</v>
      </c>
      <c r="G315" s="251"/>
      <c r="H315" s="251"/>
      <c r="I315" s="251"/>
      <c r="J315" s="139" t="s">
        <v>349</v>
      </c>
      <c r="K315" s="140">
        <v>27</v>
      </c>
      <c r="L315" s="252"/>
      <c r="M315" s="251"/>
      <c r="N315" s="252">
        <f>ROUND(L315*K315,2)</f>
        <v>0</v>
      </c>
      <c r="O315" s="251"/>
      <c r="P315" s="251"/>
      <c r="Q315" s="251"/>
      <c r="R315" s="141"/>
      <c r="T315" s="142" t="s">
        <v>3</v>
      </c>
      <c r="U315" s="40" t="s">
        <v>43</v>
      </c>
      <c r="V315" s="143">
        <v>0</v>
      </c>
      <c r="W315" s="143">
        <f>V315*K315</f>
        <v>0</v>
      </c>
      <c r="X315" s="143">
        <v>0</v>
      </c>
      <c r="Y315" s="143">
        <f>X315*K315</f>
        <v>0</v>
      </c>
      <c r="Z315" s="143">
        <v>0</v>
      </c>
      <c r="AA315" s="144">
        <f>Z315*K315</f>
        <v>0</v>
      </c>
      <c r="AR315" s="17" t="s">
        <v>247</v>
      </c>
      <c r="AT315" s="17" t="s">
        <v>222</v>
      </c>
      <c r="AU315" s="17" t="s">
        <v>15</v>
      </c>
      <c r="AY315" s="17" t="s">
        <v>221</v>
      </c>
      <c r="BE315" s="145">
        <f>IF(U315="základní",N315,0)</f>
        <v>0</v>
      </c>
      <c r="BF315" s="145">
        <f>IF(U315="snížená",N315,0)</f>
        <v>0</v>
      </c>
      <c r="BG315" s="145">
        <f>IF(U315="zákl. přenesená",N315,0)</f>
        <v>0</v>
      </c>
      <c r="BH315" s="145">
        <f>IF(U315="sníž. přenesená",N315,0)</f>
        <v>0</v>
      </c>
      <c r="BI315" s="145">
        <f>IF(U315="nulová",N315,0)</f>
        <v>0</v>
      </c>
      <c r="BJ315" s="17" t="s">
        <v>15</v>
      </c>
      <c r="BK315" s="145">
        <f>ROUND(L315*K315,2)</f>
        <v>0</v>
      </c>
      <c r="BL315" s="17" t="s">
        <v>247</v>
      </c>
      <c r="BM315" s="17" t="s">
        <v>4086</v>
      </c>
    </row>
    <row r="316" spans="2:65" s="1" customFormat="1" ht="63" customHeight="1" x14ac:dyDescent="0.3">
      <c r="B316" s="136"/>
      <c r="C316" s="137" t="s">
        <v>2956</v>
      </c>
      <c r="D316" s="137" t="s">
        <v>222</v>
      </c>
      <c r="E316" s="138" t="s">
        <v>4087</v>
      </c>
      <c r="F316" s="250" t="s">
        <v>4088</v>
      </c>
      <c r="G316" s="251"/>
      <c r="H316" s="251"/>
      <c r="I316" s="251"/>
      <c r="J316" s="139" t="s">
        <v>376</v>
      </c>
      <c r="K316" s="140">
        <v>2</v>
      </c>
      <c r="L316" s="252"/>
      <c r="M316" s="251"/>
      <c r="N316" s="252">
        <f>ROUND(L316*K316,2)</f>
        <v>0</v>
      </c>
      <c r="O316" s="251"/>
      <c r="P316" s="251"/>
      <c r="Q316" s="251"/>
      <c r="R316" s="141"/>
      <c r="T316" s="142" t="s">
        <v>3</v>
      </c>
      <c r="U316" s="40" t="s">
        <v>43</v>
      </c>
      <c r="V316" s="143">
        <v>0</v>
      </c>
      <c r="W316" s="143">
        <f>V316*K316</f>
        <v>0</v>
      </c>
      <c r="X316" s="143">
        <v>6.0000000000000001E-3</v>
      </c>
      <c r="Y316" s="143">
        <f>X316*K316</f>
        <v>1.2E-2</v>
      </c>
      <c r="Z316" s="143">
        <v>0</v>
      </c>
      <c r="AA316" s="144">
        <f>Z316*K316</f>
        <v>0</v>
      </c>
      <c r="AR316" s="17" t="s">
        <v>247</v>
      </c>
      <c r="AT316" s="17" t="s">
        <v>222</v>
      </c>
      <c r="AU316" s="17" t="s">
        <v>15</v>
      </c>
      <c r="AY316" s="17" t="s">
        <v>221</v>
      </c>
      <c r="BE316" s="145">
        <f>IF(U316="základní",N316,0)</f>
        <v>0</v>
      </c>
      <c r="BF316" s="145">
        <f>IF(U316="snížená",N316,0)</f>
        <v>0</v>
      </c>
      <c r="BG316" s="145">
        <f>IF(U316="zákl. přenesená",N316,0)</f>
        <v>0</v>
      </c>
      <c r="BH316" s="145">
        <f>IF(U316="sníž. přenesená",N316,0)</f>
        <v>0</v>
      </c>
      <c r="BI316" s="145">
        <f>IF(U316="nulová",N316,0)</f>
        <v>0</v>
      </c>
      <c r="BJ316" s="17" t="s">
        <v>15</v>
      </c>
      <c r="BK316" s="145">
        <f>ROUND(L316*K316,2)</f>
        <v>0</v>
      </c>
      <c r="BL316" s="17" t="s">
        <v>247</v>
      </c>
      <c r="BM316" s="17" t="s">
        <v>4089</v>
      </c>
    </row>
    <row r="317" spans="2:65" s="1" customFormat="1" ht="63" customHeight="1" x14ac:dyDescent="0.3">
      <c r="B317" s="31"/>
      <c r="C317" s="32"/>
      <c r="D317" s="32"/>
      <c r="E317" s="32"/>
      <c r="F317" s="266" t="s">
        <v>4090</v>
      </c>
      <c r="G317" s="200"/>
      <c r="H317" s="200"/>
      <c r="I317" s="200"/>
      <c r="J317" s="32"/>
      <c r="K317" s="32"/>
      <c r="L317" s="32"/>
      <c r="M317" s="32"/>
      <c r="N317" s="32"/>
      <c r="O317" s="32"/>
      <c r="P317" s="32"/>
      <c r="Q317" s="32"/>
      <c r="R317" s="33"/>
      <c r="T317" s="70"/>
      <c r="U317" s="32"/>
      <c r="V317" s="32"/>
      <c r="W317" s="32"/>
      <c r="X317" s="32"/>
      <c r="Y317" s="32"/>
      <c r="Z317" s="32"/>
      <c r="AA317" s="71"/>
      <c r="AT317" s="17" t="s">
        <v>250</v>
      </c>
      <c r="AU317" s="17" t="s">
        <v>15</v>
      </c>
    </row>
    <row r="318" spans="2:65" s="1" customFormat="1" ht="20.45" customHeight="1" x14ac:dyDescent="0.3">
      <c r="B318" s="136"/>
      <c r="C318" s="137" t="s">
        <v>3086</v>
      </c>
      <c r="D318" s="137" t="s">
        <v>222</v>
      </c>
      <c r="E318" s="138" t="s">
        <v>4091</v>
      </c>
      <c r="F318" s="250" t="s">
        <v>334</v>
      </c>
      <c r="G318" s="251"/>
      <c r="H318" s="251"/>
      <c r="I318" s="251"/>
      <c r="J318" s="139" t="s">
        <v>335</v>
      </c>
      <c r="K318" s="140"/>
      <c r="L318" s="252"/>
      <c r="M318" s="251"/>
      <c r="N318" s="252">
        <f>ROUND(L318*K318,2)</f>
        <v>0</v>
      </c>
      <c r="O318" s="251"/>
      <c r="P318" s="251"/>
      <c r="Q318" s="251"/>
      <c r="R318" s="141"/>
      <c r="T318" s="142" t="s">
        <v>3</v>
      </c>
      <c r="U318" s="40" t="s">
        <v>43</v>
      </c>
      <c r="V318" s="143">
        <v>0</v>
      </c>
      <c r="W318" s="143">
        <f>V318*K318</f>
        <v>0</v>
      </c>
      <c r="X318" s="143">
        <v>0</v>
      </c>
      <c r="Y318" s="143">
        <f>X318*K318</f>
        <v>0</v>
      </c>
      <c r="Z318" s="143">
        <v>0</v>
      </c>
      <c r="AA318" s="144">
        <f>Z318*K318</f>
        <v>0</v>
      </c>
      <c r="AR318" s="17" t="s">
        <v>247</v>
      </c>
      <c r="AT318" s="17" t="s">
        <v>222</v>
      </c>
      <c r="AU318" s="17" t="s">
        <v>15</v>
      </c>
      <c r="AY318" s="17" t="s">
        <v>221</v>
      </c>
      <c r="BE318" s="145">
        <f>IF(U318="základní",N318,0)</f>
        <v>0</v>
      </c>
      <c r="BF318" s="145">
        <f>IF(U318="snížená",N318,0)</f>
        <v>0</v>
      </c>
      <c r="BG318" s="145">
        <f>IF(U318="zákl. přenesená",N318,0)</f>
        <v>0</v>
      </c>
      <c r="BH318" s="145">
        <f>IF(U318="sníž. přenesená",N318,0)</f>
        <v>0</v>
      </c>
      <c r="BI318" s="145">
        <f>IF(U318="nulová",N318,0)</f>
        <v>0</v>
      </c>
      <c r="BJ318" s="17" t="s">
        <v>15</v>
      </c>
      <c r="BK318" s="145">
        <f>ROUND(L318*K318,2)</f>
        <v>0</v>
      </c>
      <c r="BL318" s="17" t="s">
        <v>247</v>
      </c>
      <c r="BM318" s="17" t="s">
        <v>4092</v>
      </c>
    </row>
    <row r="319" spans="2:65" s="1" customFormat="1" ht="74.45" customHeight="1" x14ac:dyDescent="0.3">
      <c r="B319" s="31"/>
      <c r="C319" s="32"/>
      <c r="D319" s="32"/>
      <c r="E319" s="32"/>
      <c r="F319" s="266" t="s">
        <v>4093</v>
      </c>
      <c r="G319" s="200"/>
      <c r="H319" s="200"/>
      <c r="I319" s="200"/>
      <c r="J319" s="32"/>
      <c r="K319" s="32"/>
      <c r="L319" s="32"/>
      <c r="M319" s="32"/>
      <c r="N319" s="32"/>
      <c r="O319" s="32"/>
      <c r="P319" s="32"/>
      <c r="Q319" s="32"/>
      <c r="R319" s="33"/>
      <c r="T319" s="70"/>
      <c r="U319" s="32"/>
      <c r="V319" s="32"/>
      <c r="W319" s="32"/>
      <c r="X319" s="32"/>
      <c r="Y319" s="32"/>
      <c r="Z319" s="32"/>
      <c r="AA319" s="71"/>
      <c r="AT319" s="17" t="s">
        <v>250</v>
      </c>
      <c r="AU319" s="17" t="s">
        <v>15</v>
      </c>
    </row>
    <row r="320" spans="2:65" s="9" customFormat="1" ht="37.35" customHeight="1" x14ac:dyDescent="0.35">
      <c r="B320" s="125"/>
      <c r="C320" s="126"/>
      <c r="D320" s="127" t="s">
        <v>243</v>
      </c>
      <c r="E320" s="127"/>
      <c r="F320" s="127"/>
      <c r="G320" s="127"/>
      <c r="H320" s="127"/>
      <c r="I320" s="127"/>
      <c r="J320" s="127"/>
      <c r="K320" s="127"/>
      <c r="L320" s="127"/>
      <c r="M320" s="127"/>
      <c r="N320" s="262">
        <f>BK320</f>
        <v>0</v>
      </c>
      <c r="O320" s="263"/>
      <c r="P320" s="263"/>
      <c r="Q320" s="263"/>
      <c r="R320" s="128"/>
      <c r="T320" s="129"/>
      <c r="U320" s="126"/>
      <c r="V320" s="126"/>
      <c r="W320" s="130">
        <f>SUM(W321:W329)</f>
        <v>0</v>
      </c>
      <c r="X320" s="126"/>
      <c r="Y320" s="130">
        <f>SUM(Y321:Y329)</f>
        <v>0</v>
      </c>
      <c r="Z320" s="126"/>
      <c r="AA320" s="131">
        <f>SUM(AA321:AA329)</f>
        <v>0</v>
      </c>
      <c r="AR320" s="132" t="s">
        <v>190</v>
      </c>
      <c r="AT320" s="133" t="s">
        <v>77</v>
      </c>
      <c r="AU320" s="133" t="s">
        <v>78</v>
      </c>
      <c r="AY320" s="132" t="s">
        <v>221</v>
      </c>
      <c r="BK320" s="134">
        <f>SUM(BK321:BK329)</f>
        <v>0</v>
      </c>
    </row>
    <row r="321" spans="2:65" s="1" customFormat="1" ht="40.15" customHeight="1" x14ac:dyDescent="0.3">
      <c r="B321" s="136"/>
      <c r="C321" s="137" t="s">
        <v>3169</v>
      </c>
      <c r="D321" s="137" t="s">
        <v>222</v>
      </c>
      <c r="E321" s="138" t="s">
        <v>4094</v>
      </c>
      <c r="F321" s="250" t="s">
        <v>4095</v>
      </c>
      <c r="G321" s="251"/>
      <c r="H321" s="251"/>
      <c r="I321" s="251"/>
      <c r="J321" s="139" t="s">
        <v>246</v>
      </c>
      <c r="K321" s="140">
        <v>350</v>
      </c>
      <c r="L321" s="252"/>
      <c r="M321" s="251"/>
      <c r="N321" s="252">
        <f t="shared" ref="N321:N329" si="0">ROUND(L321*K321,2)</f>
        <v>0</v>
      </c>
      <c r="O321" s="251"/>
      <c r="P321" s="251"/>
      <c r="Q321" s="251"/>
      <c r="R321" s="141"/>
      <c r="T321" s="142" t="s">
        <v>3</v>
      </c>
      <c r="U321" s="40" t="s">
        <v>43</v>
      </c>
      <c r="V321" s="143">
        <v>0</v>
      </c>
      <c r="W321" s="143">
        <f t="shared" ref="W321:W329" si="1">V321*K321</f>
        <v>0</v>
      </c>
      <c r="X321" s="143">
        <v>0</v>
      </c>
      <c r="Y321" s="143">
        <f t="shared" ref="Y321:Y329" si="2">X321*K321</f>
        <v>0</v>
      </c>
      <c r="Z321" s="143">
        <v>0</v>
      </c>
      <c r="AA321" s="144">
        <f t="shared" ref="AA321:AA329" si="3">Z321*K321</f>
        <v>0</v>
      </c>
      <c r="AR321" s="17" t="s">
        <v>247</v>
      </c>
      <c r="AT321" s="17" t="s">
        <v>222</v>
      </c>
      <c r="AU321" s="17" t="s">
        <v>15</v>
      </c>
      <c r="AY321" s="17" t="s">
        <v>221</v>
      </c>
      <c r="BE321" s="145">
        <f t="shared" ref="BE321:BE329" si="4">IF(U321="základní",N321,0)</f>
        <v>0</v>
      </c>
      <c r="BF321" s="145">
        <f t="shared" ref="BF321:BF329" si="5">IF(U321="snížená",N321,0)</f>
        <v>0</v>
      </c>
      <c r="BG321" s="145">
        <f t="shared" ref="BG321:BG329" si="6">IF(U321="zákl. přenesená",N321,0)</f>
        <v>0</v>
      </c>
      <c r="BH321" s="145">
        <f t="shared" ref="BH321:BH329" si="7">IF(U321="sníž. přenesená",N321,0)</f>
        <v>0</v>
      </c>
      <c r="BI321" s="145">
        <f t="shared" ref="BI321:BI329" si="8">IF(U321="nulová",N321,0)</f>
        <v>0</v>
      </c>
      <c r="BJ321" s="17" t="s">
        <v>15</v>
      </c>
      <c r="BK321" s="145">
        <f t="shared" ref="BK321:BK329" si="9">ROUND(L321*K321,2)</f>
        <v>0</v>
      </c>
      <c r="BL321" s="17" t="s">
        <v>247</v>
      </c>
      <c r="BM321" s="17" t="s">
        <v>4096</v>
      </c>
    </row>
    <row r="322" spans="2:65" s="1" customFormat="1" ht="28.9" customHeight="1" x14ac:dyDescent="0.3">
      <c r="B322" s="136"/>
      <c r="C322" s="137" t="s">
        <v>4097</v>
      </c>
      <c r="D322" s="137" t="s">
        <v>222</v>
      </c>
      <c r="E322" s="138" t="s">
        <v>4098</v>
      </c>
      <c r="F322" s="250" t="s">
        <v>4099</v>
      </c>
      <c r="G322" s="251"/>
      <c r="H322" s="251"/>
      <c r="I322" s="251"/>
      <c r="J322" s="139" t="s">
        <v>349</v>
      </c>
      <c r="K322" s="140">
        <v>7</v>
      </c>
      <c r="L322" s="252"/>
      <c r="M322" s="251"/>
      <c r="N322" s="252">
        <f t="shared" si="0"/>
        <v>0</v>
      </c>
      <c r="O322" s="251"/>
      <c r="P322" s="251"/>
      <c r="Q322" s="251"/>
      <c r="R322" s="141"/>
      <c r="T322" s="142" t="s">
        <v>3</v>
      </c>
      <c r="U322" s="40" t="s">
        <v>43</v>
      </c>
      <c r="V322" s="143">
        <v>0</v>
      </c>
      <c r="W322" s="143">
        <f t="shared" si="1"/>
        <v>0</v>
      </c>
      <c r="X322" s="143">
        <v>0</v>
      </c>
      <c r="Y322" s="143">
        <f t="shared" si="2"/>
        <v>0</v>
      </c>
      <c r="Z322" s="143">
        <v>0</v>
      </c>
      <c r="AA322" s="144">
        <f t="shared" si="3"/>
        <v>0</v>
      </c>
      <c r="AR322" s="17" t="s">
        <v>247</v>
      </c>
      <c r="AT322" s="17" t="s">
        <v>222</v>
      </c>
      <c r="AU322" s="17" t="s">
        <v>15</v>
      </c>
      <c r="AY322" s="17" t="s">
        <v>221</v>
      </c>
      <c r="BE322" s="145">
        <f t="shared" si="4"/>
        <v>0</v>
      </c>
      <c r="BF322" s="145">
        <f t="shared" si="5"/>
        <v>0</v>
      </c>
      <c r="BG322" s="145">
        <f t="shared" si="6"/>
        <v>0</v>
      </c>
      <c r="BH322" s="145">
        <f t="shared" si="7"/>
        <v>0</v>
      </c>
      <c r="BI322" s="145">
        <f t="shared" si="8"/>
        <v>0</v>
      </c>
      <c r="BJ322" s="17" t="s">
        <v>15</v>
      </c>
      <c r="BK322" s="145">
        <f t="shared" si="9"/>
        <v>0</v>
      </c>
      <c r="BL322" s="17" t="s">
        <v>247</v>
      </c>
      <c r="BM322" s="17" t="s">
        <v>4100</v>
      </c>
    </row>
    <row r="323" spans="2:65" s="1" customFormat="1" ht="40.15" customHeight="1" x14ac:dyDescent="0.3">
      <c r="B323" s="136"/>
      <c r="C323" s="137" t="s">
        <v>4101</v>
      </c>
      <c r="D323" s="137" t="s">
        <v>222</v>
      </c>
      <c r="E323" s="138" t="s">
        <v>4102</v>
      </c>
      <c r="F323" s="250" t="s">
        <v>4103</v>
      </c>
      <c r="G323" s="251"/>
      <c r="H323" s="251"/>
      <c r="I323" s="251"/>
      <c r="J323" s="139" t="s">
        <v>376</v>
      </c>
      <c r="K323" s="140">
        <v>1</v>
      </c>
      <c r="L323" s="252"/>
      <c r="M323" s="251"/>
      <c r="N323" s="252">
        <f t="shared" si="0"/>
        <v>0</v>
      </c>
      <c r="O323" s="251"/>
      <c r="P323" s="251"/>
      <c r="Q323" s="251"/>
      <c r="R323" s="141"/>
      <c r="T323" s="142" t="s">
        <v>3</v>
      </c>
      <c r="U323" s="40" t="s">
        <v>43</v>
      </c>
      <c r="V323" s="143">
        <v>0</v>
      </c>
      <c r="W323" s="143">
        <f t="shared" si="1"/>
        <v>0</v>
      </c>
      <c r="X323" s="143">
        <v>0</v>
      </c>
      <c r="Y323" s="143">
        <f t="shared" si="2"/>
        <v>0</v>
      </c>
      <c r="Z323" s="143">
        <v>0</v>
      </c>
      <c r="AA323" s="144">
        <f t="shared" si="3"/>
        <v>0</v>
      </c>
      <c r="AR323" s="17" t="s">
        <v>247</v>
      </c>
      <c r="AT323" s="17" t="s">
        <v>222</v>
      </c>
      <c r="AU323" s="17" t="s">
        <v>15</v>
      </c>
      <c r="AY323" s="17" t="s">
        <v>221</v>
      </c>
      <c r="BE323" s="145">
        <f t="shared" si="4"/>
        <v>0</v>
      </c>
      <c r="BF323" s="145">
        <f t="shared" si="5"/>
        <v>0</v>
      </c>
      <c r="BG323" s="145">
        <f t="shared" si="6"/>
        <v>0</v>
      </c>
      <c r="BH323" s="145">
        <f t="shared" si="7"/>
        <v>0</v>
      </c>
      <c r="BI323" s="145">
        <f t="shared" si="8"/>
        <v>0</v>
      </c>
      <c r="BJ323" s="17" t="s">
        <v>15</v>
      </c>
      <c r="BK323" s="145">
        <f t="shared" si="9"/>
        <v>0</v>
      </c>
      <c r="BL323" s="17" t="s">
        <v>247</v>
      </c>
      <c r="BM323" s="17" t="s">
        <v>4104</v>
      </c>
    </row>
    <row r="324" spans="2:65" s="1" customFormat="1" ht="28.9" customHeight="1" x14ac:dyDescent="0.3">
      <c r="B324" s="136"/>
      <c r="C324" s="137" t="s">
        <v>4105</v>
      </c>
      <c r="D324" s="137" t="s">
        <v>222</v>
      </c>
      <c r="E324" s="138" t="s">
        <v>4106</v>
      </c>
      <c r="F324" s="250" t="s">
        <v>4107</v>
      </c>
      <c r="G324" s="251"/>
      <c r="H324" s="251"/>
      <c r="I324" s="251"/>
      <c r="J324" s="139" t="s">
        <v>246</v>
      </c>
      <c r="K324" s="140">
        <v>1</v>
      </c>
      <c r="L324" s="252"/>
      <c r="M324" s="251"/>
      <c r="N324" s="252">
        <f t="shared" si="0"/>
        <v>0</v>
      </c>
      <c r="O324" s="251"/>
      <c r="P324" s="251"/>
      <c r="Q324" s="251"/>
      <c r="R324" s="141"/>
      <c r="T324" s="142" t="s">
        <v>3</v>
      </c>
      <c r="U324" s="40" t="s">
        <v>43</v>
      </c>
      <c r="V324" s="143">
        <v>0</v>
      </c>
      <c r="W324" s="143">
        <f t="shared" si="1"/>
        <v>0</v>
      </c>
      <c r="X324" s="143">
        <v>0</v>
      </c>
      <c r="Y324" s="143">
        <f t="shared" si="2"/>
        <v>0</v>
      </c>
      <c r="Z324" s="143">
        <v>0</v>
      </c>
      <c r="AA324" s="144">
        <f t="shared" si="3"/>
        <v>0</v>
      </c>
      <c r="AR324" s="17" t="s">
        <v>247</v>
      </c>
      <c r="AT324" s="17" t="s">
        <v>222</v>
      </c>
      <c r="AU324" s="17" t="s">
        <v>15</v>
      </c>
      <c r="AY324" s="17" t="s">
        <v>221</v>
      </c>
      <c r="BE324" s="145">
        <f t="shared" si="4"/>
        <v>0</v>
      </c>
      <c r="BF324" s="145">
        <f t="shared" si="5"/>
        <v>0</v>
      </c>
      <c r="BG324" s="145">
        <f t="shared" si="6"/>
        <v>0</v>
      </c>
      <c r="BH324" s="145">
        <f t="shared" si="7"/>
        <v>0</v>
      </c>
      <c r="BI324" s="145">
        <f t="shared" si="8"/>
        <v>0</v>
      </c>
      <c r="BJ324" s="17" t="s">
        <v>15</v>
      </c>
      <c r="BK324" s="145">
        <f t="shared" si="9"/>
        <v>0</v>
      </c>
      <c r="BL324" s="17" t="s">
        <v>247</v>
      </c>
      <c r="BM324" s="17" t="s">
        <v>4108</v>
      </c>
    </row>
    <row r="325" spans="2:65" s="1" customFormat="1" ht="28.9" customHeight="1" x14ac:dyDescent="0.3">
      <c r="B325" s="136"/>
      <c r="C325" s="137" t="s">
        <v>4109</v>
      </c>
      <c r="D325" s="137" t="s">
        <v>222</v>
      </c>
      <c r="E325" s="138" t="s">
        <v>4110</v>
      </c>
      <c r="F325" s="250" t="s">
        <v>4111</v>
      </c>
      <c r="G325" s="251"/>
      <c r="H325" s="251"/>
      <c r="I325" s="251"/>
      <c r="J325" s="139" t="s">
        <v>246</v>
      </c>
      <c r="K325" s="140">
        <v>1</v>
      </c>
      <c r="L325" s="252"/>
      <c r="M325" s="251"/>
      <c r="N325" s="252">
        <f t="shared" si="0"/>
        <v>0</v>
      </c>
      <c r="O325" s="251"/>
      <c r="P325" s="251"/>
      <c r="Q325" s="251"/>
      <c r="R325" s="141"/>
      <c r="T325" s="142" t="s">
        <v>3</v>
      </c>
      <c r="U325" s="40" t="s">
        <v>43</v>
      </c>
      <c r="V325" s="143">
        <v>0</v>
      </c>
      <c r="W325" s="143">
        <f t="shared" si="1"/>
        <v>0</v>
      </c>
      <c r="X325" s="143">
        <v>0</v>
      </c>
      <c r="Y325" s="143">
        <f t="shared" si="2"/>
        <v>0</v>
      </c>
      <c r="Z325" s="143">
        <v>0</v>
      </c>
      <c r="AA325" s="144">
        <f t="shared" si="3"/>
        <v>0</v>
      </c>
      <c r="AR325" s="17" t="s">
        <v>247</v>
      </c>
      <c r="AT325" s="17" t="s">
        <v>222</v>
      </c>
      <c r="AU325" s="17" t="s">
        <v>15</v>
      </c>
      <c r="AY325" s="17" t="s">
        <v>221</v>
      </c>
      <c r="BE325" s="145">
        <f t="shared" si="4"/>
        <v>0</v>
      </c>
      <c r="BF325" s="145">
        <f t="shared" si="5"/>
        <v>0</v>
      </c>
      <c r="BG325" s="145">
        <f t="shared" si="6"/>
        <v>0</v>
      </c>
      <c r="BH325" s="145">
        <f t="shared" si="7"/>
        <v>0</v>
      </c>
      <c r="BI325" s="145">
        <f t="shared" si="8"/>
        <v>0</v>
      </c>
      <c r="BJ325" s="17" t="s">
        <v>15</v>
      </c>
      <c r="BK325" s="145">
        <f t="shared" si="9"/>
        <v>0</v>
      </c>
      <c r="BL325" s="17" t="s">
        <v>247</v>
      </c>
      <c r="BM325" s="17" t="s">
        <v>4112</v>
      </c>
    </row>
    <row r="326" spans="2:65" s="1" customFormat="1" ht="20.45" customHeight="1" x14ac:dyDescent="0.3">
      <c r="B326" s="136"/>
      <c r="C326" s="137" t="s">
        <v>3113</v>
      </c>
      <c r="D326" s="137" t="s">
        <v>222</v>
      </c>
      <c r="E326" s="138" t="s">
        <v>4113</v>
      </c>
      <c r="F326" s="250" t="s">
        <v>4114</v>
      </c>
      <c r="G326" s="251"/>
      <c r="H326" s="251"/>
      <c r="I326" s="251"/>
      <c r="J326" s="139" t="s">
        <v>362</v>
      </c>
      <c r="K326" s="140">
        <v>20</v>
      </c>
      <c r="L326" s="252"/>
      <c r="M326" s="251"/>
      <c r="N326" s="252">
        <f t="shared" si="0"/>
        <v>0</v>
      </c>
      <c r="O326" s="251"/>
      <c r="P326" s="251"/>
      <c r="Q326" s="251"/>
      <c r="R326" s="141"/>
      <c r="T326" s="142" t="s">
        <v>3</v>
      </c>
      <c r="U326" s="40" t="s">
        <v>43</v>
      </c>
      <c r="V326" s="143">
        <v>0</v>
      </c>
      <c r="W326" s="143">
        <f t="shared" si="1"/>
        <v>0</v>
      </c>
      <c r="X326" s="143">
        <v>0</v>
      </c>
      <c r="Y326" s="143">
        <f t="shared" si="2"/>
        <v>0</v>
      </c>
      <c r="Z326" s="143">
        <v>0</v>
      </c>
      <c r="AA326" s="144">
        <f t="shared" si="3"/>
        <v>0</v>
      </c>
      <c r="AR326" s="17" t="s">
        <v>247</v>
      </c>
      <c r="AT326" s="17" t="s">
        <v>222</v>
      </c>
      <c r="AU326" s="17" t="s">
        <v>15</v>
      </c>
      <c r="AY326" s="17" t="s">
        <v>221</v>
      </c>
      <c r="BE326" s="145">
        <f t="shared" si="4"/>
        <v>0</v>
      </c>
      <c r="BF326" s="145">
        <f t="shared" si="5"/>
        <v>0</v>
      </c>
      <c r="BG326" s="145">
        <f t="shared" si="6"/>
        <v>0</v>
      </c>
      <c r="BH326" s="145">
        <f t="shared" si="7"/>
        <v>0</v>
      </c>
      <c r="BI326" s="145">
        <f t="shared" si="8"/>
        <v>0</v>
      </c>
      <c r="BJ326" s="17" t="s">
        <v>15</v>
      </c>
      <c r="BK326" s="145">
        <f t="shared" si="9"/>
        <v>0</v>
      </c>
      <c r="BL326" s="17" t="s">
        <v>247</v>
      </c>
      <c r="BM326" s="17" t="s">
        <v>4115</v>
      </c>
    </row>
    <row r="327" spans="2:65" s="1" customFormat="1" ht="28.9" customHeight="1" x14ac:dyDescent="0.3">
      <c r="B327" s="136"/>
      <c r="C327" s="137" t="s">
        <v>3129</v>
      </c>
      <c r="D327" s="137" t="s">
        <v>222</v>
      </c>
      <c r="E327" s="138" t="s">
        <v>4116</v>
      </c>
      <c r="F327" s="250" t="s">
        <v>4117</v>
      </c>
      <c r="G327" s="251"/>
      <c r="H327" s="251"/>
      <c r="I327" s="251"/>
      <c r="J327" s="139" t="s">
        <v>362</v>
      </c>
      <c r="K327" s="140">
        <v>100</v>
      </c>
      <c r="L327" s="252"/>
      <c r="M327" s="251"/>
      <c r="N327" s="252">
        <f t="shared" si="0"/>
        <v>0</v>
      </c>
      <c r="O327" s="251"/>
      <c r="P327" s="251"/>
      <c r="Q327" s="251"/>
      <c r="R327" s="141"/>
      <c r="T327" s="142" t="s">
        <v>3</v>
      </c>
      <c r="U327" s="40" t="s">
        <v>43</v>
      </c>
      <c r="V327" s="143">
        <v>0</v>
      </c>
      <c r="W327" s="143">
        <f t="shared" si="1"/>
        <v>0</v>
      </c>
      <c r="X327" s="143">
        <v>0</v>
      </c>
      <c r="Y327" s="143">
        <f t="shared" si="2"/>
        <v>0</v>
      </c>
      <c r="Z327" s="143">
        <v>0</v>
      </c>
      <c r="AA327" s="144">
        <f t="shared" si="3"/>
        <v>0</v>
      </c>
      <c r="AR327" s="17" t="s">
        <v>247</v>
      </c>
      <c r="AT327" s="17" t="s">
        <v>222</v>
      </c>
      <c r="AU327" s="17" t="s">
        <v>15</v>
      </c>
      <c r="AY327" s="17" t="s">
        <v>221</v>
      </c>
      <c r="BE327" s="145">
        <f t="shared" si="4"/>
        <v>0</v>
      </c>
      <c r="BF327" s="145">
        <f t="shared" si="5"/>
        <v>0</v>
      </c>
      <c r="BG327" s="145">
        <f t="shared" si="6"/>
        <v>0</v>
      </c>
      <c r="BH327" s="145">
        <f t="shared" si="7"/>
        <v>0</v>
      </c>
      <c r="BI327" s="145">
        <f t="shared" si="8"/>
        <v>0</v>
      </c>
      <c r="BJ327" s="17" t="s">
        <v>15</v>
      </c>
      <c r="BK327" s="145">
        <f t="shared" si="9"/>
        <v>0</v>
      </c>
      <c r="BL327" s="17" t="s">
        <v>247</v>
      </c>
      <c r="BM327" s="17" t="s">
        <v>4118</v>
      </c>
    </row>
    <row r="328" spans="2:65" s="1" customFormat="1" ht="28.9" customHeight="1" x14ac:dyDescent="0.3">
      <c r="B328" s="136"/>
      <c r="C328" s="137" t="s">
        <v>4119</v>
      </c>
      <c r="D328" s="137" t="s">
        <v>222</v>
      </c>
      <c r="E328" s="138" t="s">
        <v>4120</v>
      </c>
      <c r="F328" s="250" t="s">
        <v>4121</v>
      </c>
      <c r="G328" s="251"/>
      <c r="H328" s="251"/>
      <c r="I328" s="251"/>
      <c r="J328" s="139" t="s">
        <v>315</v>
      </c>
      <c r="K328" s="140">
        <v>100</v>
      </c>
      <c r="L328" s="252"/>
      <c r="M328" s="251"/>
      <c r="N328" s="252">
        <f t="shared" si="0"/>
        <v>0</v>
      </c>
      <c r="O328" s="251"/>
      <c r="P328" s="251"/>
      <c r="Q328" s="251"/>
      <c r="R328" s="141"/>
      <c r="T328" s="142" t="s">
        <v>3</v>
      </c>
      <c r="U328" s="40" t="s">
        <v>43</v>
      </c>
      <c r="V328" s="143">
        <v>0</v>
      </c>
      <c r="W328" s="143">
        <f t="shared" si="1"/>
        <v>0</v>
      </c>
      <c r="X328" s="143">
        <v>0</v>
      </c>
      <c r="Y328" s="143">
        <f t="shared" si="2"/>
        <v>0</v>
      </c>
      <c r="Z328" s="143">
        <v>0</v>
      </c>
      <c r="AA328" s="144">
        <f t="shared" si="3"/>
        <v>0</v>
      </c>
      <c r="AR328" s="17" t="s">
        <v>247</v>
      </c>
      <c r="AT328" s="17" t="s">
        <v>222</v>
      </c>
      <c r="AU328" s="17" t="s">
        <v>15</v>
      </c>
      <c r="AY328" s="17" t="s">
        <v>221</v>
      </c>
      <c r="BE328" s="145">
        <f t="shared" si="4"/>
        <v>0</v>
      </c>
      <c r="BF328" s="145">
        <f t="shared" si="5"/>
        <v>0</v>
      </c>
      <c r="BG328" s="145">
        <f t="shared" si="6"/>
        <v>0</v>
      </c>
      <c r="BH328" s="145">
        <f t="shared" si="7"/>
        <v>0</v>
      </c>
      <c r="BI328" s="145">
        <f t="shared" si="8"/>
        <v>0</v>
      </c>
      <c r="BJ328" s="17" t="s">
        <v>15</v>
      </c>
      <c r="BK328" s="145">
        <f t="shared" si="9"/>
        <v>0</v>
      </c>
      <c r="BL328" s="17" t="s">
        <v>247</v>
      </c>
      <c r="BM328" s="17" t="s">
        <v>4122</v>
      </c>
    </row>
    <row r="329" spans="2:65" s="1" customFormat="1" ht="28.9" customHeight="1" x14ac:dyDescent="0.3">
      <c r="B329" s="136"/>
      <c r="C329" s="137" t="s">
        <v>1204</v>
      </c>
      <c r="D329" s="137" t="s">
        <v>222</v>
      </c>
      <c r="E329" s="138" t="s">
        <v>4123</v>
      </c>
      <c r="F329" s="250" t="s">
        <v>4124</v>
      </c>
      <c r="G329" s="251"/>
      <c r="H329" s="251"/>
      <c r="I329" s="251"/>
      <c r="J329" s="139" t="s">
        <v>315</v>
      </c>
      <c r="K329" s="140">
        <v>150</v>
      </c>
      <c r="L329" s="252"/>
      <c r="M329" s="251"/>
      <c r="N329" s="252">
        <f t="shared" si="0"/>
        <v>0</v>
      </c>
      <c r="O329" s="251"/>
      <c r="P329" s="251"/>
      <c r="Q329" s="251"/>
      <c r="R329" s="141"/>
      <c r="T329" s="142" t="s">
        <v>3</v>
      </c>
      <c r="U329" s="146" t="s">
        <v>43</v>
      </c>
      <c r="V329" s="147">
        <v>0</v>
      </c>
      <c r="W329" s="147">
        <f t="shared" si="1"/>
        <v>0</v>
      </c>
      <c r="X329" s="147">
        <v>0</v>
      </c>
      <c r="Y329" s="147">
        <f t="shared" si="2"/>
        <v>0</v>
      </c>
      <c r="Z329" s="147">
        <v>0</v>
      </c>
      <c r="AA329" s="148">
        <f t="shared" si="3"/>
        <v>0</v>
      </c>
      <c r="AR329" s="17" t="s">
        <v>247</v>
      </c>
      <c r="AT329" s="17" t="s">
        <v>222</v>
      </c>
      <c r="AU329" s="17" t="s">
        <v>15</v>
      </c>
      <c r="AY329" s="17" t="s">
        <v>221</v>
      </c>
      <c r="BE329" s="145">
        <f t="shared" si="4"/>
        <v>0</v>
      </c>
      <c r="BF329" s="145">
        <f t="shared" si="5"/>
        <v>0</v>
      </c>
      <c r="BG329" s="145">
        <f t="shared" si="6"/>
        <v>0</v>
      </c>
      <c r="BH329" s="145">
        <f t="shared" si="7"/>
        <v>0</v>
      </c>
      <c r="BI329" s="145">
        <f t="shared" si="8"/>
        <v>0</v>
      </c>
      <c r="BJ329" s="17" t="s">
        <v>15</v>
      </c>
      <c r="BK329" s="145">
        <f t="shared" si="9"/>
        <v>0</v>
      </c>
      <c r="BL329" s="17" t="s">
        <v>247</v>
      </c>
      <c r="BM329" s="17" t="s">
        <v>4125</v>
      </c>
    </row>
    <row r="330" spans="2:65" s="1" customFormat="1" ht="6.95" customHeight="1" x14ac:dyDescent="0.3">
      <c r="B330" s="55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7"/>
    </row>
  </sheetData>
  <mergeCells count="507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5:Q95"/>
    <mergeCell ref="L97:Q97"/>
    <mergeCell ref="C103:Q103"/>
    <mergeCell ref="F105:P105"/>
    <mergeCell ref="F106:P106"/>
    <mergeCell ref="M108:P108"/>
    <mergeCell ref="M110:Q110"/>
    <mergeCell ref="M111:Q111"/>
    <mergeCell ref="F113:I113"/>
    <mergeCell ref="L113:M113"/>
    <mergeCell ref="N113:Q113"/>
    <mergeCell ref="F116:I116"/>
    <mergeCell ref="L116:M116"/>
    <mergeCell ref="N116:Q116"/>
    <mergeCell ref="F117:I117"/>
    <mergeCell ref="F118:I118"/>
    <mergeCell ref="L118:M118"/>
    <mergeCell ref="N118:Q118"/>
    <mergeCell ref="F119:I119"/>
    <mergeCell ref="F120:I120"/>
    <mergeCell ref="L120:M120"/>
    <mergeCell ref="N120:Q120"/>
    <mergeCell ref="F121:I121"/>
    <mergeCell ref="F122:I122"/>
    <mergeCell ref="L122:M122"/>
    <mergeCell ref="N122:Q122"/>
    <mergeCell ref="F123:I123"/>
    <mergeCell ref="F124:I124"/>
    <mergeCell ref="L124:M124"/>
    <mergeCell ref="N124:Q124"/>
    <mergeCell ref="F125:I125"/>
    <mergeCell ref="F126:I126"/>
    <mergeCell ref="L126:M126"/>
    <mergeCell ref="N126:Q126"/>
    <mergeCell ref="F127:I127"/>
    <mergeCell ref="F128:I128"/>
    <mergeCell ref="L128:M128"/>
    <mergeCell ref="N128:Q128"/>
    <mergeCell ref="F129:I129"/>
    <mergeCell ref="F130:I130"/>
    <mergeCell ref="L130:M130"/>
    <mergeCell ref="N130:Q130"/>
    <mergeCell ref="F131:I131"/>
    <mergeCell ref="F132:I132"/>
    <mergeCell ref="L132:M132"/>
    <mergeCell ref="N132:Q132"/>
    <mergeCell ref="F133:I133"/>
    <mergeCell ref="F134:I134"/>
    <mergeCell ref="L134:M134"/>
    <mergeCell ref="N134:Q134"/>
    <mergeCell ref="F135:I135"/>
    <mergeCell ref="F136:I136"/>
    <mergeCell ref="L136:M136"/>
    <mergeCell ref="N136:Q136"/>
    <mergeCell ref="F137:I137"/>
    <mergeCell ref="F138:I138"/>
    <mergeCell ref="L138:M138"/>
    <mergeCell ref="N138:Q138"/>
    <mergeCell ref="F139:I139"/>
    <mergeCell ref="F140:I140"/>
    <mergeCell ref="L140:M140"/>
    <mergeCell ref="N140:Q140"/>
    <mergeCell ref="F141:I141"/>
    <mergeCell ref="F142:I142"/>
    <mergeCell ref="L142:M142"/>
    <mergeCell ref="N142:Q142"/>
    <mergeCell ref="F143:I143"/>
    <mergeCell ref="F144:I144"/>
    <mergeCell ref="L144:M144"/>
    <mergeCell ref="N144:Q144"/>
    <mergeCell ref="F145:I145"/>
    <mergeCell ref="F146:I146"/>
    <mergeCell ref="L146:M146"/>
    <mergeCell ref="N146:Q146"/>
    <mergeCell ref="F147:I147"/>
    <mergeCell ref="F148:I148"/>
    <mergeCell ref="L148:M148"/>
    <mergeCell ref="N148:Q148"/>
    <mergeCell ref="F149:I149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9:I159"/>
    <mergeCell ref="F160:I160"/>
    <mergeCell ref="L160:M160"/>
    <mergeCell ref="N160:Q160"/>
    <mergeCell ref="F161:I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F167:I167"/>
    <mergeCell ref="L167:M167"/>
    <mergeCell ref="N167:Q167"/>
    <mergeCell ref="F168:I168"/>
    <mergeCell ref="F169:I169"/>
    <mergeCell ref="L169:M169"/>
    <mergeCell ref="N169:Q169"/>
    <mergeCell ref="F170:I170"/>
    <mergeCell ref="F171:I171"/>
    <mergeCell ref="L171:M171"/>
    <mergeCell ref="N171:Q171"/>
    <mergeCell ref="F172:I172"/>
    <mergeCell ref="F173:I173"/>
    <mergeCell ref="L173:M173"/>
    <mergeCell ref="N173:Q173"/>
    <mergeCell ref="F174:I174"/>
    <mergeCell ref="F175:I175"/>
    <mergeCell ref="L175:M175"/>
    <mergeCell ref="N175:Q175"/>
    <mergeCell ref="F176:I176"/>
    <mergeCell ref="F177:I177"/>
    <mergeCell ref="L177:M177"/>
    <mergeCell ref="N177:Q177"/>
    <mergeCell ref="F178:I178"/>
    <mergeCell ref="F179:I179"/>
    <mergeCell ref="L179:M179"/>
    <mergeCell ref="N179:Q179"/>
    <mergeCell ref="F180:I180"/>
    <mergeCell ref="F181:I181"/>
    <mergeCell ref="L181:M181"/>
    <mergeCell ref="N181:Q181"/>
    <mergeCell ref="F182:I182"/>
    <mergeCell ref="F183:I183"/>
    <mergeCell ref="L183:M183"/>
    <mergeCell ref="N183:Q183"/>
    <mergeCell ref="F184:I184"/>
    <mergeCell ref="F185:I185"/>
    <mergeCell ref="L185:M185"/>
    <mergeCell ref="N185:Q185"/>
    <mergeCell ref="F186:I186"/>
    <mergeCell ref="F187:I187"/>
    <mergeCell ref="L187:M187"/>
    <mergeCell ref="N187:Q187"/>
    <mergeCell ref="F188:I188"/>
    <mergeCell ref="F189:I189"/>
    <mergeCell ref="L189:M189"/>
    <mergeCell ref="N189:Q189"/>
    <mergeCell ref="F190:I190"/>
    <mergeCell ref="F191:I191"/>
    <mergeCell ref="L191:M191"/>
    <mergeCell ref="N191:Q191"/>
    <mergeCell ref="F192:I192"/>
    <mergeCell ref="F193:I193"/>
    <mergeCell ref="L193:M193"/>
    <mergeCell ref="N193:Q193"/>
    <mergeCell ref="F194:I194"/>
    <mergeCell ref="F195:I195"/>
    <mergeCell ref="L195:M195"/>
    <mergeCell ref="N195:Q195"/>
    <mergeCell ref="F196:I196"/>
    <mergeCell ref="F197:I197"/>
    <mergeCell ref="L197:M197"/>
    <mergeCell ref="N197:Q197"/>
    <mergeCell ref="F198:I198"/>
    <mergeCell ref="F199:I199"/>
    <mergeCell ref="L199:M199"/>
    <mergeCell ref="N199:Q199"/>
    <mergeCell ref="F200:I200"/>
    <mergeCell ref="F201:I201"/>
    <mergeCell ref="L201:M201"/>
    <mergeCell ref="N201:Q201"/>
    <mergeCell ref="F202:I202"/>
    <mergeCell ref="F203:I203"/>
    <mergeCell ref="L203:M203"/>
    <mergeCell ref="N203:Q203"/>
    <mergeCell ref="F204:I204"/>
    <mergeCell ref="F205:I205"/>
    <mergeCell ref="L205:M205"/>
    <mergeCell ref="N205:Q205"/>
    <mergeCell ref="F206:I206"/>
    <mergeCell ref="F207:I207"/>
    <mergeCell ref="L207:M207"/>
    <mergeCell ref="N207:Q207"/>
    <mergeCell ref="F208:I208"/>
    <mergeCell ref="F209:I209"/>
    <mergeCell ref="L209:M209"/>
    <mergeCell ref="N209:Q209"/>
    <mergeCell ref="F210:I210"/>
    <mergeCell ref="F211:I211"/>
    <mergeCell ref="L211:M211"/>
    <mergeCell ref="N211:Q211"/>
    <mergeCell ref="F212:I212"/>
    <mergeCell ref="F213:I213"/>
    <mergeCell ref="L213:M213"/>
    <mergeCell ref="N213:Q213"/>
    <mergeCell ref="F214:I214"/>
    <mergeCell ref="F215:I215"/>
    <mergeCell ref="L215:M215"/>
    <mergeCell ref="N215:Q215"/>
    <mergeCell ref="F216:I216"/>
    <mergeCell ref="F217:I217"/>
    <mergeCell ref="L217:M217"/>
    <mergeCell ref="N217:Q217"/>
    <mergeCell ref="F218:I218"/>
    <mergeCell ref="F219:I219"/>
    <mergeCell ref="L219:M219"/>
    <mergeCell ref="N219:Q219"/>
    <mergeCell ref="F220:I220"/>
    <mergeCell ref="F221:I221"/>
    <mergeCell ref="L221:M221"/>
    <mergeCell ref="N221:Q221"/>
    <mergeCell ref="F222:I222"/>
    <mergeCell ref="F223:I223"/>
    <mergeCell ref="L223:M223"/>
    <mergeCell ref="N223:Q223"/>
    <mergeCell ref="F224:I224"/>
    <mergeCell ref="F225:I225"/>
    <mergeCell ref="L225:M225"/>
    <mergeCell ref="N225:Q225"/>
    <mergeCell ref="F226:I226"/>
    <mergeCell ref="F227:I227"/>
    <mergeCell ref="L227:M227"/>
    <mergeCell ref="N227:Q227"/>
    <mergeCell ref="F228:I228"/>
    <mergeCell ref="F229:I229"/>
    <mergeCell ref="L229:M229"/>
    <mergeCell ref="N229:Q229"/>
    <mergeCell ref="F230:I230"/>
    <mergeCell ref="F231:I231"/>
    <mergeCell ref="L231:M231"/>
    <mergeCell ref="N231:Q231"/>
    <mergeCell ref="F232:I232"/>
    <mergeCell ref="F233:I233"/>
    <mergeCell ref="L233:M233"/>
    <mergeCell ref="N233:Q233"/>
    <mergeCell ref="F234:I234"/>
    <mergeCell ref="F235:I235"/>
    <mergeCell ref="L235:M235"/>
    <mergeCell ref="N235:Q235"/>
    <mergeCell ref="F236:I236"/>
    <mergeCell ref="L236:M236"/>
    <mergeCell ref="N236:Q236"/>
    <mergeCell ref="F237:I237"/>
    <mergeCell ref="L237:M237"/>
    <mergeCell ref="N237:Q237"/>
    <mergeCell ref="F238:I238"/>
    <mergeCell ref="L238:M238"/>
    <mergeCell ref="N238:Q238"/>
    <mergeCell ref="F239:I239"/>
    <mergeCell ref="F240:I240"/>
    <mergeCell ref="L240:M240"/>
    <mergeCell ref="N240:Q240"/>
    <mergeCell ref="F241:I241"/>
    <mergeCell ref="F242:I242"/>
    <mergeCell ref="L242:M242"/>
    <mergeCell ref="N242:Q242"/>
    <mergeCell ref="F243:I243"/>
    <mergeCell ref="F244:I244"/>
    <mergeCell ref="L244:M244"/>
    <mergeCell ref="N244:Q244"/>
    <mergeCell ref="F245:I245"/>
    <mergeCell ref="F246:I246"/>
    <mergeCell ref="L246:M246"/>
    <mergeCell ref="N246:Q246"/>
    <mergeCell ref="F247:I247"/>
    <mergeCell ref="F248:I248"/>
    <mergeCell ref="L248:M248"/>
    <mergeCell ref="N248:Q248"/>
    <mergeCell ref="F249:I249"/>
    <mergeCell ref="F250:I250"/>
    <mergeCell ref="L250:M250"/>
    <mergeCell ref="N250:Q250"/>
    <mergeCell ref="F251:I251"/>
    <mergeCell ref="F252:I252"/>
    <mergeCell ref="L252:M252"/>
    <mergeCell ref="N252:Q252"/>
    <mergeCell ref="F253:I253"/>
    <mergeCell ref="F254:I254"/>
    <mergeCell ref="L254:M254"/>
    <mergeCell ref="N254:Q254"/>
    <mergeCell ref="F255:I255"/>
    <mergeCell ref="F256:I256"/>
    <mergeCell ref="L256:M256"/>
    <mergeCell ref="N256:Q256"/>
    <mergeCell ref="F257:I257"/>
    <mergeCell ref="L257:M257"/>
    <mergeCell ref="N257:Q257"/>
    <mergeCell ref="F258:I258"/>
    <mergeCell ref="F259:I259"/>
    <mergeCell ref="L259:M259"/>
    <mergeCell ref="N259:Q259"/>
    <mergeCell ref="F260:I260"/>
    <mergeCell ref="F261:I261"/>
    <mergeCell ref="L261:M261"/>
    <mergeCell ref="N261:Q261"/>
    <mergeCell ref="F262:I262"/>
    <mergeCell ref="F263:I263"/>
    <mergeCell ref="L263:M263"/>
    <mergeCell ref="N263:Q263"/>
    <mergeCell ref="F264:I264"/>
    <mergeCell ref="F265:I265"/>
    <mergeCell ref="L265:M265"/>
    <mergeCell ref="N265:Q265"/>
    <mergeCell ref="F266:I266"/>
    <mergeCell ref="F267:I267"/>
    <mergeCell ref="L267:M267"/>
    <mergeCell ref="N267:Q267"/>
    <mergeCell ref="F268:I268"/>
    <mergeCell ref="F270:I270"/>
    <mergeCell ref="L270:M270"/>
    <mergeCell ref="N270:Q270"/>
    <mergeCell ref="F271:I271"/>
    <mergeCell ref="F272:I272"/>
    <mergeCell ref="L272:M272"/>
    <mergeCell ref="N272:Q272"/>
    <mergeCell ref="F273:I273"/>
    <mergeCell ref="F274:I274"/>
    <mergeCell ref="L274:M274"/>
    <mergeCell ref="N274:Q274"/>
    <mergeCell ref="F275:I275"/>
    <mergeCell ref="F276:I276"/>
    <mergeCell ref="L276:M276"/>
    <mergeCell ref="N276:Q276"/>
    <mergeCell ref="F277:I277"/>
    <mergeCell ref="F278:I278"/>
    <mergeCell ref="L278:M278"/>
    <mergeCell ref="N278:Q278"/>
    <mergeCell ref="F279:I279"/>
    <mergeCell ref="F280:I280"/>
    <mergeCell ref="L280:M280"/>
    <mergeCell ref="N280:Q280"/>
    <mergeCell ref="F281:I281"/>
    <mergeCell ref="F282:I282"/>
    <mergeCell ref="L282:M282"/>
    <mergeCell ref="N282:Q282"/>
    <mergeCell ref="F283:I283"/>
    <mergeCell ref="F284:I284"/>
    <mergeCell ref="L284:M284"/>
    <mergeCell ref="N284:Q284"/>
    <mergeCell ref="F285:I285"/>
    <mergeCell ref="F286:I286"/>
    <mergeCell ref="L286:M286"/>
    <mergeCell ref="N286:Q286"/>
    <mergeCell ref="F287:I287"/>
    <mergeCell ref="F288:I288"/>
    <mergeCell ref="L288:M288"/>
    <mergeCell ref="N288:Q288"/>
    <mergeCell ref="F289:I289"/>
    <mergeCell ref="F290:I290"/>
    <mergeCell ref="L290:M290"/>
    <mergeCell ref="N290:Q290"/>
    <mergeCell ref="F291:I291"/>
    <mergeCell ref="F292:I292"/>
    <mergeCell ref="L292:M292"/>
    <mergeCell ref="N292:Q292"/>
    <mergeCell ref="F293:I293"/>
    <mergeCell ref="F294:I294"/>
    <mergeCell ref="L294:M294"/>
    <mergeCell ref="N294:Q294"/>
    <mergeCell ref="F295:I295"/>
    <mergeCell ref="F296:I296"/>
    <mergeCell ref="L296:M296"/>
    <mergeCell ref="N296:Q296"/>
    <mergeCell ref="F297:I297"/>
    <mergeCell ref="L297:M297"/>
    <mergeCell ref="N297:Q297"/>
    <mergeCell ref="F298:I298"/>
    <mergeCell ref="L298:M298"/>
    <mergeCell ref="N298:Q298"/>
    <mergeCell ref="F299:I299"/>
    <mergeCell ref="F300:I300"/>
    <mergeCell ref="L300:M300"/>
    <mergeCell ref="N300:Q300"/>
    <mergeCell ref="F301:I301"/>
    <mergeCell ref="F302:I302"/>
    <mergeCell ref="L302:M302"/>
    <mergeCell ref="N302:Q302"/>
    <mergeCell ref="F303:I303"/>
    <mergeCell ref="L303:M303"/>
    <mergeCell ref="N303:Q303"/>
    <mergeCell ref="F304:I304"/>
    <mergeCell ref="L304:M304"/>
    <mergeCell ref="N304:Q304"/>
    <mergeCell ref="F305:I305"/>
    <mergeCell ref="F306:I306"/>
    <mergeCell ref="L306:M306"/>
    <mergeCell ref="N306:Q306"/>
    <mergeCell ref="F307:I307"/>
    <mergeCell ref="F308:I308"/>
    <mergeCell ref="L308:M308"/>
    <mergeCell ref="N308:Q308"/>
    <mergeCell ref="F309:I309"/>
    <mergeCell ref="F310:I310"/>
    <mergeCell ref="L310:M310"/>
    <mergeCell ref="N310:Q310"/>
    <mergeCell ref="F311:I311"/>
    <mergeCell ref="F313:I313"/>
    <mergeCell ref="L313:M313"/>
    <mergeCell ref="N313:Q313"/>
    <mergeCell ref="F314:I314"/>
    <mergeCell ref="F315:I315"/>
    <mergeCell ref="L315:M315"/>
    <mergeCell ref="N315:Q315"/>
    <mergeCell ref="F316:I316"/>
    <mergeCell ref="L316:M316"/>
    <mergeCell ref="N316:Q316"/>
    <mergeCell ref="L324:M324"/>
    <mergeCell ref="N324:Q324"/>
    <mergeCell ref="F325:I325"/>
    <mergeCell ref="L325:M325"/>
    <mergeCell ref="N325:Q325"/>
    <mergeCell ref="F317:I317"/>
    <mergeCell ref="F318:I318"/>
    <mergeCell ref="L318:M318"/>
    <mergeCell ref="N318:Q318"/>
    <mergeCell ref="F319:I319"/>
    <mergeCell ref="F321:I321"/>
    <mergeCell ref="L321:M321"/>
    <mergeCell ref="N321:Q321"/>
    <mergeCell ref="F322:I322"/>
    <mergeCell ref="L322:M322"/>
    <mergeCell ref="N322:Q322"/>
    <mergeCell ref="H1:K1"/>
    <mergeCell ref="S2:AC2"/>
    <mergeCell ref="F329:I329"/>
    <mergeCell ref="L329:M329"/>
    <mergeCell ref="N329:Q329"/>
    <mergeCell ref="N114:Q114"/>
    <mergeCell ref="N115:Q115"/>
    <mergeCell ref="N166:Q166"/>
    <mergeCell ref="N269:Q269"/>
    <mergeCell ref="N312:Q312"/>
    <mergeCell ref="N320:Q320"/>
    <mergeCell ref="F326:I326"/>
    <mergeCell ref="L326:M326"/>
    <mergeCell ref="N326:Q326"/>
    <mergeCell ref="F327:I327"/>
    <mergeCell ref="L327:M327"/>
    <mergeCell ref="N327:Q327"/>
    <mergeCell ref="F328:I328"/>
    <mergeCell ref="L328:M328"/>
    <mergeCell ref="N328:Q328"/>
    <mergeCell ref="F323:I323"/>
    <mergeCell ref="L323:M323"/>
    <mergeCell ref="N323:Q323"/>
    <mergeCell ref="F324:I324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3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5"/>
  <sheetViews>
    <sheetView showGridLines="0" workbookViewId="0">
      <pane ySplit="1" topLeftCell="A3" activePane="bottomLeft" state="frozen"/>
      <selection pane="bottomLeft" activeCell="E24" sqref="E24:L2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112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4126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7338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N93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ROUND((SUM(BE93:BE94)+SUM(BE112:BE174)), 2)</f>
        <v>0</v>
      </c>
      <c r="I32" s="200"/>
      <c r="J32" s="200"/>
      <c r="K32" s="32"/>
      <c r="L32" s="32"/>
      <c r="M32" s="260">
        <f>ROUND(ROUND((SUM(BE93:BE94)+SUM(BE112:BE174)),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ROUND((SUM(BF93:BF94)+SUM(BF112:BF174)), 2)</f>
        <v>0</v>
      </c>
      <c r="I33" s="200"/>
      <c r="J33" s="200"/>
      <c r="K33" s="32"/>
      <c r="L33" s="32"/>
      <c r="M33" s="260">
        <f>ROUND(ROUND((SUM(BF93:BF94)+SUM(BF112:BF174)),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ROUND((SUM(BG93:BG94)+SUM(BG112:BG174)),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ROUND((SUM(BH93:BH94)+SUM(BH112:BH174)),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ROUND((SUM(BI93:BI94)+SUM(BI112:BI174)),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05__3 - SO 04 - NOVÁ BUDOVA - PLYN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N112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241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N113</f>
        <v>0</v>
      </c>
      <c r="O89" s="249"/>
      <c r="P89" s="249"/>
      <c r="Q89" s="249"/>
      <c r="R89" s="111"/>
    </row>
    <row r="90" spans="2:47" s="6" customFormat="1" ht="24.95" customHeight="1" x14ac:dyDescent="0.3">
      <c r="B90" s="108"/>
      <c r="C90" s="109"/>
      <c r="D90" s="110" t="s">
        <v>4127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39">
        <f>N166</f>
        <v>0</v>
      </c>
      <c r="O90" s="249"/>
      <c r="P90" s="249"/>
      <c r="Q90" s="249"/>
      <c r="R90" s="111"/>
    </row>
    <row r="91" spans="2:47" s="6" customFormat="1" ht="24.95" customHeight="1" x14ac:dyDescent="0.3">
      <c r="B91" s="108"/>
      <c r="C91" s="109"/>
      <c r="D91" s="110" t="s">
        <v>243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39">
        <f>N169</f>
        <v>0</v>
      </c>
      <c r="O91" s="249"/>
      <c r="P91" s="249"/>
      <c r="Q91" s="249"/>
      <c r="R91" s="111"/>
    </row>
    <row r="92" spans="2:47" s="1" customFormat="1" ht="21.75" customHeight="1" x14ac:dyDescent="0.3"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3"/>
    </row>
    <row r="93" spans="2:47" s="1" customFormat="1" ht="29.25" customHeight="1" x14ac:dyDescent="0.3">
      <c r="B93" s="31"/>
      <c r="C93" s="107" t="s">
        <v>205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257">
        <v>0</v>
      </c>
      <c r="O93" s="200"/>
      <c r="P93" s="200"/>
      <c r="Q93" s="200"/>
      <c r="R93" s="33"/>
      <c r="T93" s="116"/>
      <c r="U93" s="117" t="s">
        <v>42</v>
      </c>
    </row>
    <row r="94" spans="2:47" s="1" customFormat="1" ht="18" customHeight="1" x14ac:dyDescent="0.3"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3"/>
    </row>
    <row r="95" spans="2:47" s="1" customFormat="1" ht="29.25" customHeight="1" x14ac:dyDescent="0.3">
      <c r="B95" s="31"/>
      <c r="C95" s="99" t="s">
        <v>188</v>
      </c>
      <c r="D95" s="100"/>
      <c r="E95" s="100"/>
      <c r="F95" s="100"/>
      <c r="G95" s="100"/>
      <c r="H95" s="100"/>
      <c r="I95" s="100"/>
      <c r="J95" s="100"/>
      <c r="K95" s="100"/>
      <c r="L95" s="201">
        <f>ROUND(SUM(N88+N93),2)</f>
        <v>0</v>
      </c>
      <c r="M95" s="246"/>
      <c r="N95" s="246"/>
      <c r="O95" s="246"/>
      <c r="P95" s="246"/>
      <c r="Q95" s="246"/>
      <c r="R95" s="33"/>
    </row>
    <row r="96" spans="2:47" s="1" customFormat="1" ht="6.95" customHeight="1" x14ac:dyDescent="0.3">
      <c r="B96" s="55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7"/>
    </row>
    <row r="100" spans="2:63" s="1" customFormat="1" ht="6.95" customHeight="1" x14ac:dyDescent="0.3">
      <c r="B100" s="58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60"/>
    </row>
    <row r="101" spans="2:63" s="1" customFormat="1" ht="36.950000000000003" customHeight="1" x14ac:dyDescent="0.3">
      <c r="B101" s="31"/>
      <c r="C101" s="212" t="s">
        <v>206</v>
      </c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33"/>
    </row>
    <row r="102" spans="2:63" s="1" customFormat="1" ht="6.95" customHeight="1" x14ac:dyDescent="0.3"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3"/>
    </row>
    <row r="103" spans="2:63" s="1" customFormat="1" ht="30" customHeight="1" x14ac:dyDescent="0.3">
      <c r="B103" s="31"/>
      <c r="C103" s="28" t="s">
        <v>16</v>
      </c>
      <c r="D103" s="32"/>
      <c r="E103" s="32"/>
      <c r="F103" s="247" t="str">
        <f>F6</f>
        <v>DOPLNĚNÍ - ROZŠÍŘENÍ KAPACIT ZŠ A MŠ TŘEBOTOV</v>
      </c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32"/>
      <c r="R103" s="33"/>
    </row>
    <row r="104" spans="2:63" s="1" customFormat="1" ht="36.950000000000003" customHeight="1" x14ac:dyDescent="0.3">
      <c r="B104" s="31"/>
      <c r="C104" s="65" t="s">
        <v>192</v>
      </c>
      <c r="D104" s="32"/>
      <c r="E104" s="32"/>
      <c r="F104" s="213" t="str">
        <f>F7</f>
        <v>05__3 - SO 04 - NOVÁ BUDOVA - PLYN</v>
      </c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32"/>
      <c r="R104" s="33"/>
    </row>
    <row r="105" spans="2:63" s="1" customFormat="1" ht="6.95" customHeight="1" x14ac:dyDescent="0.3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63" s="1" customFormat="1" ht="18" customHeight="1" x14ac:dyDescent="0.3">
      <c r="B106" s="31"/>
      <c r="C106" s="28" t="s">
        <v>22</v>
      </c>
      <c r="D106" s="32"/>
      <c r="E106" s="32"/>
      <c r="F106" s="26" t="str">
        <f>F9</f>
        <v>Třebotov, Hlavní 190, 252 26 areál školy</v>
      </c>
      <c r="G106" s="32"/>
      <c r="H106" s="32"/>
      <c r="I106" s="32"/>
      <c r="J106" s="32"/>
      <c r="K106" s="28" t="s">
        <v>24</v>
      </c>
      <c r="L106" s="32"/>
      <c r="M106" s="248" t="str">
        <f>IF(O9="","",O9)</f>
        <v>31. 10. 2016</v>
      </c>
      <c r="N106" s="200"/>
      <c r="O106" s="200"/>
      <c r="P106" s="200"/>
      <c r="Q106" s="32"/>
      <c r="R106" s="33"/>
    </row>
    <row r="107" spans="2:63" s="1" customFormat="1" ht="6.95" customHeight="1" x14ac:dyDescent="0.3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63" s="1" customFormat="1" ht="15" x14ac:dyDescent="0.3">
      <c r="B108" s="31"/>
      <c r="C108" s="28" t="s">
        <v>26</v>
      </c>
      <c r="D108" s="32"/>
      <c r="E108" s="32"/>
      <c r="F108" s="26" t="str">
        <f>E12</f>
        <v>Obec Třebotov</v>
      </c>
      <c r="G108" s="32"/>
      <c r="H108" s="32"/>
      <c r="I108" s="32"/>
      <c r="J108" s="32"/>
      <c r="K108" s="28" t="s">
        <v>33</v>
      </c>
      <c r="L108" s="32"/>
      <c r="M108" s="226" t="str">
        <f>E18</f>
        <v>Ing.arch. Jan Linhart</v>
      </c>
      <c r="N108" s="200"/>
      <c r="O108" s="200"/>
      <c r="P108" s="200"/>
      <c r="Q108" s="200"/>
      <c r="R108" s="33"/>
    </row>
    <row r="109" spans="2:63" s="1" customFormat="1" ht="14.45" customHeight="1" x14ac:dyDescent="0.3">
      <c r="B109" s="31"/>
      <c r="C109" s="28" t="s">
        <v>31</v>
      </c>
      <c r="D109" s="32"/>
      <c r="E109" s="32"/>
      <c r="F109" s="26" t="str">
        <f>IF(E15="","",E15)</f>
        <v xml:space="preserve"> </v>
      </c>
      <c r="G109" s="32"/>
      <c r="H109" s="32"/>
      <c r="I109" s="32"/>
      <c r="J109" s="32"/>
      <c r="K109" s="28" t="s">
        <v>36</v>
      </c>
      <c r="L109" s="32"/>
      <c r="M109" s="226" t="str">
        <f>E21</f>
        <v>Ladislav Štefek</v>
      </c>
      <c r="N109" s="200"/>
      <c r="O109" s="200"/>
      <c r="P109" s="200"/>
      <c r="Q109" s="200"/>
      <c r="R109" s="33"/>
    </row>
    <row r="110" spans="2:63" s="1" customFormat="1" ht="10.35" customHeight="1" x14ac:dyDescent="0.3"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3"/>
    </row>
    <row r="111" spans="2:63" s="8" customFormat="1" ht="29.25" customHeight="1" x14ac:dyDescent="0.3">
      <c r="B111" s="118"/>
      <c r="C111" s="119" t="s">
        <v>207</v>
      </c>
      <c r="D111" s="120" t="s">
        <v>208</v>
      </c>
      <c r="E111" s="120" t="s">
        <v>60</v>
      </c>
      <c r="F111" s="242" t="s">
        <v>209</v>
      </c>
      <c r="G111" s="243"/>
      <c r="H111" s="243"/>
      <c r="I111" s="243"/>
      <c r="J111" s="120" t="s">
        <v>210</v>
      </c>
      <c r="K111" s="120" t="s">
        <v>211</v>
      </c>
      <c r="L111" s="244" t="s">
        <v>212</v>
      </c>
      <c r="M111" s="243"/>
      <c r="N111" s="242" t="s">
        <v>198</v>
      </c>
      <c r="O111" s="243"/>
      <c r="P111" s="243"/>
      <c r="Q111" s="245"/>
      <c r="R111" s="121"/>
      <c r="T111" s="73" t="s">
        <v>213</v>
      </c>
      <c r="U111" s="74" t="s">
        <v>42</v>
      </c>
      <c r="V111" s="74" t="s">
        <v>214</v>
      </c>
      <c r="W111" s="74" t="s">
        <v>215</v>
      </c>
      <c r="X111" s="74" t="s">
        <v>216</v>
      </c>
      <c r="Y111" s="74" t="s">
        <v>217</v>
      </c>
      <c r="Z111" s="74" t="s">
        <v>218</v>
      </c>
      <c r="AA111" s="75" t="s">
        <v>219</v>
      </c>
    </row>
    <row r="112" spans="2:63" s="1" customFormat="1" ht="29.25" customHeight="1" x14ac:dyDescent="0.35">
      <c r="B112" s="31"/>
      <c r="C112" s="77" t="s">
        <v>194</v>
      </c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236">
        <f>BK112</f>
        <v>0</v>
      </c>
      <c r="O112" s="237"/>
      <c r="P112" s="237"/>
      <c r="Q112" s="237"/>
      <c r="R112" s="33"/>
      <c r="T112" s="76"/>
      <c r="U112" s="47"/>
      <c r="V112" s="47"/>
      <c r="W112" s="122">
        <f>W113+W166+W169</f>
        <v>0</v>
      </c>
      <c r="X112" s="47"/>
      <c r="Y112" s="122">
        <f>Y113+Y166+Y169</f>
        <v>1.2903399999999994</v>
      </c>
      <c r="Z112" s="47"/>
      <c r="AA112" s="123">
        <f>AA113+AA166+AA169</f>
        <v>0</v>
      </c>
      <c r="AT112" s="17" t="s">
        <v>77</v>
      </c>
      <c r="AU112" s="17" t="s">
        <v>200</v>
      </c>
      <c r="BK112" s="124">
        <f>BK113+BK166+BK169</f>
        <v>0</v>
      </c>
    </row>
    <row r="113" spans="2:65" s="9" customFormat="1" ht="37.35" customHeight="1" x14ac:dyDescent="0.35">
      <c r="B113" s="125"/>
      <c r="C113" s="126"/>
      <c r="D113" s="127" t="s">
        <v>241</v>
      </c>
      <c r="E113" s="127"/>
      <c r="F113" s="127"/>
      <c r="G113" s="127"/>
      <c r="H113" s="127"/>
      <c r="I113" s="127"/>
      <c r="J113" s="127"/>
      <c r="K113" s="127"/>
      <c r="L113" s="127"/>
      <c r="M113" s="127"/>
      <c r="N113" s="262">
        <f>BK113</f>
        <v>0</v>
      </c>
      <c r="O113" s="263"/>
      <c r="P113" s="263"/>
      <c r="Q113" s="263"/>
      <c r="R113" s="128"/>
      <c r="T113" s="129"/>
      <c r="U113" s="126"/>
      <c r="V113" s="126"/>
      <c r="W113" s="130">
        <f>SUM(W114:W165)</f>
        <v>0</v>
      </c>
      <c r="X113" s="126"/>
      <c r="Y113" s="130">
        <f>SUM(Y114:Y165)</f>
        <v>1.2793599999999994</v>
      </c>
      <c r="Z113" s="126"/>
      <c r="AA113" s="131">
        <f>SUM(AA114:AA165)</f>
        <v>0</v>
      </c>
      <c r="AR113" s="132" t="s">
        <v>190</v>
      </c>
      <c r="AT113" s="133" t="s">
        <v>77</v>
      </c>
      <c r="AU113" s="133" t="s">
        <v>78</v>
      </c>
      <c r="AY113" s="132" t="s">
        <v>221</v>
      </c>
      <c r="BK113" s="134">
        <f>SUM(BK114:BK165)</f>
        <v>0</v>
      </c>
    </row>
    <row r="114" spans="2:65" s="1" customFormat="1" ht="20.45" customHeight="1" x14ac:dyDescent="0.3">
      <c r="B114" s="136"/>
      <c r="C114" s="137" t="s">
        <v>317</v>
      </c>
      <c r="D114" s="137" t="s">
        <v>222</v>
      </c>
      <c r="E114" s="138" t="s">
        <v>4128</v>
      </c>
      <c r="F114" s="250" t="s">
        <v>4129</v>
      </c>
      <c r="G114" s="251"/>
      <c r="H114" s="251"/>
      <c r="I114" s="251"/>
      <c r="J114" s="139" t="s">
        <v>246</v>
      </c>
      <c r="K114" s="140">
        <v>2</v>
      </c>
      <c r="L114" s="252"/>
      <c r="M114" s="251"/>
      <c r="N114" s="252">
        <f>ROUND(L114*K114,2)</f>
        <v>0</v>
      </c>
      <c r="O114" s="251"/>
      <c r="P114" s="251"/>
      <c r="Q114" s="251"/>
      <c r="R114" s="141"/>
      <c r="T114" s="142" t="s">
        <v>3</v>
      </c>
      <c r="U114" s="40" t="s">
        <v>43</v>
      </c>
      <c r="V114" s="143">
        <v>0</v>
      </c>
      <c r="W114" s="143">
        <f>V114*K114</f>
        <v>0</v>
      </c>
      <c r="X114" s="143">
        <v>1.247E-2</v>
      </c>
      <c r="Y114" s="143">
        <f>X114*K114</f>
        <v>2.494E-2</v>
      </c>
      <c r="Z114" s="143">
        <v>0</v>
      </c>
      <c r="AA114" s="144">
        <f>Z114*K114</f>
        <v>0</v>
      </c>
      <c r="AR114" s="17" t="s">
        <v>247</v>
      </c>
      <c r="AT114" s="17" t="s">
        <v>222</v>
      </c>
      <c r="AU114" s="17" t="s">
        <v>15</v>
      </c>
      <c r="AY114" s="17" t="s">
        <v>221</v>
      </c>
      <c r="BE114" s="145">
        <f>IF(U114="základní",N114,0)</f>
        <v>0</v>
      </c>
      <c r="BF114" s="145">
        <f>IF(U114="snížená",N114,0)</f>
        <v>0</v>
      </c>
      <c r="BG114" s="145">
        <f>IF(U114="zákl. přenesená",N114,0)</f>
        <v>0</v>
      </c>
      <c r="BH114" s="145">
        <f>IF(U114="sníž. přenesená",N114,0)</f>
        <v>0</v>
      </c>
      <c r="BI114" s="145">
        <f>IF(U114="nulová",N114,0)</f>
        <v>0</v>
      </c>
      <c r="BJ114" s="17" t="s">
        <v>15</v>
      </c>
      <c r="BK114" s="145">
        <f>ROUND(L114*K114,2)</f>
        <v>0</v>
      </c>
      <c r="BL114" s="17" t="s">
        <v>247</v>
      </c>
      <c r="BM114" s="17" t="s">
        <v>4130</v>
      </c>
    </row>
    <row r="115" spans="2:65" s="1" customFormat="1" ht="20.45" customHeight="1" x14ac:dyDescent="0.3">
      <c r="B115" s="136"/>
      <c r="C115" s="137" t="s">
        <v>15</v>
      </c>
      <c r="D115" s="137" t="s">
        <v>222</v>
      </c>
      <c r="E115" s="138" t="s">
        <v>4131</v>
      </c>
      <c r="F115" s="250" t="s">
        <v>4132</v>
      </c>
      <c r="G115" s="251"/>
      <c r="H115" s="251"/>
      <c r="I115" s="251"/>
      <c r="J115" s="139" t="s">
        <v>246</v>
      </c>
      <c r="K115" s="140">
        <v>5</v>
      </c>
      <c r="L115" s="252"/>
      <c r="M115" s="251"/>
      <c r="N115" s="252">
        <f>ROUND(L115*K115,2)</f>
        <v>0</v>
      </c>
      <c r="O115" s="251"/>
      <c r="P115" s="251"/>
      <c r="Q115" s="251"/>
      <c r="R115" s="141"/>
      <c r="T115" s="142" t="s">
        <v>3</v>
      </c>
      <c r="U115" s="40" t="s">
        <v>43</v>
      </c>
      <c r="V115" s="143">
        <v>0</v>
      </c>
      <c r="W115" s="143">
        <f>V115*K115</f>
        <v>0</v>
      </c>
      <c r="X115" s="143">
        <v>5.8500000000000002E-3</v>
      </c>
      <c r="Y115" s="143">
        <f>X115*K115</f>
        <v>2.9250000000000002E-2</v>
      </c>
      <c r="Z115" s="143">
        <v>0</v>
      </c>
      <c r="AA115" s="144">
        <f>Z115*K115</f>
        <v>0</v>
      </c>
      <c r="AR115" s="17" t="s">
        <v>247</v>
      </c>
      <c r="AT115" s="17" t="s">
        <v>222</v>
      </c>
      <c r="AU115" s="17" t="s">
        <v>15</v>
      </c>
      <c r="AY115" s="17" t="s">
        <v>221</v>
      </c>
      <c r="BE115" s="145">
        <f>IF(U115="základní",N115,0)</f>
        <v>0</v>
      </c>
      <c r="BF115" s="145">
        <f>IF(U115="snížená",N115,0)</f>
        <v>0</v>
      </c>
      <c r="BG115" s="145">
        <f>IF(U115="zákl. přenesená",N115,0)</f>
        <v>0</v>
      </c>
      <c r="BH115" s="145">
        <f>IF(U115="sníž. přenesená",N115,0)</f>
        <v>0</v>
      </c>
      <c r="BI115" s="145">
        <f>IF(U115="nulová",N115,0)</f>
        <v>0</v>
      </c>
      <c r="BJ115" s="17" t="s">
        <v>15</v>
      </c>
      <c r="BK115" s="145">
        <f>ROUND(L115*K115,2)</f>
        <v>0</v>
      </c>
      <c r="BL115" s="17" t="s">
        <v>247</v>
      </c>
      <c r="BM115" s="17" t="s">
        <v>4133</v>
      </c>
    </row>
    <row r="116" spans="2:65" s="1" customFormat="1" ht="63" customHeight="1" x14ac:dyDescent="0.3">
      <c r="B116" s="31"/>
      <c r="C116" s="32"/>
      <c r="D116" s="32"/>
      <c r="E116" s="32"/>
      <c r="F116" s="266" t="s">
        <v>4134</v>
      </c>
      <c r="G116" s="200"/>
      <c r="H116" s="200"/>
      <c r="I116" s="200"/>
      <c r="J116" s="32"/>
      <c r="K116" s="32"/>
      <c r="L116" s="32"/>
      <c r="M116" s="32"/>
      <c r="N116" s="32"/>
      <c r="O116" s="32"/>
      <c r="P116" s="32"/>
      <c r="Q116" s="32"/>
      <c r="R116" s="33"/>
      <c r="T116" s="70"/>
      <c r="U116" s="32"/>
      <c r="V116" s="32"/>
      <c r="W116" s="32"/>
      <c r="X116" s="32"/>
      <c r="Y116" s="32"/>
      <c r="Z116" s="32"/>
      <c r="AA116" s="71"/>
      <c r="AT116" s="17" t="s">
        <v>250</v>
      </c>
      <c r="AU116" s="17" t="s">
        <v>15</v>
      </c>
    </row>
    <row r="117" spans="2:65" s="1" customFormat="1" ht="20.45" customHeight="1" x14ac:dyDescent="0.3">
      <c r="B117" s="136"/>
      <c r="C117" s="137" t="s">
        <v>190</v>
      </c>
      <c r="D117" s="137" t="s">
        <v>222</v>
      </c>
      <c r="E117" s="138" t="s">
        <v>4135</v>
      </c>
      <c r="F117" s="250" t="s">
        <v>4136</v>
      </c>
      <c r="G117" s="251"/>
      <c r="H117" s="251"/>
      <c r="I117" s="251"/>
      <c r="J117" s="139" t="s">
        <v>246</v>
      </c>
      <c r="K117" s="140">
        <v>50</v>
      </c>
      <c r="L117" s="252"/>
      <c r="M117" s="251"/>
      <c r="N117" s="252">
        <f>ROUND(L117*K117,2)</f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>V117*K117</f>
        <v>0</v>
      </c>
      <c r="X117" s="143">
        <v>7.3400000000000002E-3</v>
      </c>
      <c r="Y117" s="143">
        <f>X117*K117</f>
        <v>0.36699999999999999</v>
      </c>
      <c r="Z117" s="143">
        <v>0</v>
      </c>
      <c r="AA117" s="144">
        <f>Z117*K117</f>
        <v>0</v>
      </c>
      <c r="AR117" s="17" t="s">
        <v>247</v>
      </c>
      <c r="AT117" s="17" t="s">
        <v>222</v>
      </c>
      <c r="AU117" s="17" t="s">
        <v>15</v>
      </c>
      <c r="AY117" s="17" t="s">
        <v>221</v>
      </c>
      <c r="BE117" s="145">
        <f>IF(U117="základní",N117,0)</f>
        <v>0</v>
      </c>
      <c r="BF117" s="145">
        <f>IF(U117="snížená",N117,0)</f>
        <v>0</v>
      </c>
      <c r="BG117" s="145">
        <f>IF(U117="zákl. přenesená",N117,0)</f>
        <v>0</v>
      </c>
      <c r="BH117" s="145">
        <f>IF(U117="sníž. přenesená",N117,0)</f>
        <v>0</v>
      </c>
      <c r="BI117" s="145">
        <f>IF(U117="nulová",N117,0)</f>
        <v>0</v>
      </c>
      <c r="BJ117" s="17" t="s">
        <v>15</v>
      </c>
      <c r="BK117" s="145">
        <f>ROUND(L117*K117,2)</f>
        <v>0</v>
      </c>
      <c r="BL117" s="17" t="s">
        <v>247</v>
      </c>
      <c r="BM117" s="17" t="s">
        <v>4137</v>
      </c>
    </row>
    <row r="118" spans="2:65" s="1" customFormat="1" ht="63" customHeight="1" x14ac:dyDescent="0.3">
      <c r="B118" s="31"/>
      <c r="C118" s="32"/>
      <c r="D118" s="32"/>
      <c r="E118" s="32"/>
      <c r="F118" s="266" t="s">
        <v>4134</v>
      </c>
      <c r="G118" s="200"/>
      <c r="H118" s="200"/>
      <c r="I118" s="200"/>
      <c r="J118" s="32"/>
      <c r="K118" s="32"/>
      <c r="L118" s="32"/>
      <c r="M118" s="32"/>
      <c r="N118" s="32"/>
      <c r="O118" s="32"/>
      <c r="P118" s="32"/>
      <c r="Q118" s="32"/>
      <c r="R118" s="33"/>
      <c r="T118" s="70"/>
      <c r="U118" s="32"/>
      <c r="V118" s="32"/>
      <c r="W118" s="32"/>
      <c r="X118" s="32"/>
      <c r="Y118" s="32"/>
      <c r="Z118" s="32"/>
      <c r="AA118" s="71"/>
      <c r="AT118" s="17" t="s">
        <v>250</v>
      </c>
      <c r="AU118" s="17" t="s">
        <v>15</v>
      </c>
    </row>
    <row r="119" spans="2:65" s="1" customFormat="1" ht="20.45" customHeight="1" x14ac:dyDescent="0.3">
      <c r="B119" s="136"/>
      <c r="C119" s="137" t="s">
        <v>254</v>
      </c>
      <c r="D119" s="137" t="s">
        <v>222</v>
      </c>
      <c r="E119" s="138" t="s">
        <v>4138</v>
      </c>
      <c r="F119" s="250" t="s">
        <v>4139</v>
      </c>
      <c r="G119" s="251"/>
      <c r="H119" s="251"/>
      <c r="I119" s="251"/>
      <c r="J119" s="139" t="s">
        <v>246</v>
      </c>
      <c r="K119" s="140">
        <v>80</v>
      </c>
      <c r="L119" s="252"/>
      <c r="M119" s="251"/>
      <c r="N119" s="252">
        <f>ROUND(L119*K119,2)</f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>V119*K119</f>
        <v>0</v>
      </c>
      <c r="X119" s="143">
        <v>8.0599999999999995E-3</v>
      </c>
      <c r="Y119" s="143">
        <f>X119*K119</f>
        <v>0.64479999999999993</v>
      </c>
      <c r="Z119" s="143">
        <v>0</v>
      </c>
      <c r="AA119" s="144">
        <f>Z119*K119</f>
        <v>0</v>
      </c>
      <c r="AR119" s="17" t="s">
        <v>247</v>
      </c>
      <c r="AT119" s="17" t="s">
        <v>222</v>
      </c>
      <c r="AU119" s="17" t="s">
        <v>15</v>
      </c>
      <c r="AY119" s="17" t="s">
        <v>221</v>
      </c>
      <c r="BE119" s="145">
        <f>IF(U119="základní",N119,0)</f>
        <v>0</v>
      </c>
      <c r="BF119" s="145">
        <f>IF(U119="snížená",N119,0)</f>
        <v>0</v>
      </c>
      <c r="BG119" s="145">
        <f>IF(U119="zákl. přenesená",N119,0)</f>
        <v>0</v>
      </c>
      <c r="BH119" s="145">
        <f>IF(U119="sníž. přenesená",N119,0)</f>
        <v>0</v>
      </c>
      <c r="BI119" s="145">
        <f>IF(U119="nulová",N119,0)</f>
        <v>0</v>
      </c>
      <c r="BJ119" s="17" t="s">
        <v>15</v>
      </c>
      <c r="BK119" s="145">
        <f>ROUND(L119*K119,2)</f>
        <v>0</v>
      </c>
      <c r="BL119" s="17" t="s">
        <v>247</v>
      </c>
      <c r="BM119" s="17" t="s">
        <v>4140</v>
      </c>
    </row>
    <row r="120" spans="2:65" s="1" customFormat="1" ht="63" customHeight="1" x14ac:dyDescent="0.3">
      <c r="B120" s="31"/>
      <c r="C120" s="32"/>
      <c r="D120" s="32"/>
      <c r="E120" s="32"/>
      <c r="F120" s="266" t="s">
        <v>4134</v>
      </c>
      <c r="G120" s="200"/>
      <c r="H120" s="200"/>
      <c r="I120" s="200"/>
      <c r="J120" s="32"/>
      <c r="K120" s="32"/>
      <c r="L120" s="32"/>
      <c r="M120" s="32"/>
      <c r="N120" s="32"/>
      <c r="O120" s="32"/>
      <c r="P120" s="32"/>
      <c r="Q120" s="32"/>
      <c r="R120" s="33"/>
      <c r="T120" s="70"/>
      <c r="U120" s="32"/>
      <c r="V120" s="32"/>
      <c r="W120" s="32"/>
      <c r="X120" s="32"/>
      <c r="Y120" s="32"/>
      <c r="Z120" s="32"/>
      <c r="AA120" s="71"/>
      <c r="AT120" s="17" t="s">
        <v>250</v>
      </c>
      <c r="AU120" s="17" t="s">
        <v>15</v>
      </c>
    </row>
    <row r="121" spans="2:65" s="1" customFormat="1" ht="40.15" customHeight="1" x14ac:dyDescent="0.3">
      <c r="B121" s="136"/>
      <c r="C121" s="137" t="s">
        <v>321</v>
      </c>
      <c r="D121" s="137" t="s">
        <v>222</v>
      </c>
      <c r="E121" s="138" t="s">
        <v>4141</v>
      </c>
      <c r="F121" s="250" t="s">
        <v>4142</v>
      </c>
      <c r="G121" s="251"/>
      <c r="H121" s="251"/>
      <c r="I121" s="251"/>
      <c r="J121" s="139" t="s">
        <v>246</v>
      </c>
      <c r="K121" s="140">
        <v>2</v>
      </c>
      <c r="L121" s="252"/>
      <c r="M121" s="251"/>
      <c r="N121" s="252">
        <f>ROUND(L121*K121,2)</f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>V121*K121</f>
        <v>0</v>
      </c>
      <c r="X121" s="143">
        <v>2.1649999999999999E-2</v>
      </c>
      <c r="Y121" s="143">
        <f>X121*K121</f>
        <v>4.3299999999999998E-2</v>
      </c>
      <c r="Z121" s="143">
        <v>0</v>
      </c>
      <c r="AA121" s="144">
        <f>Z121*K121</f>
        <v>0</v>
      </c>
      <c r="AR121" s="17" t="s">
        <v>247</v>
      </c>
      <c r="AT121" s="17" t="s">
        <v>222</v>
      </c>
      <c r="AU121" s="17" t="s">
        <v>15</v>
      </c>
      <c r="AY121" s="17" t="s">
        <v>221</v>
      </c>
      <c r="BE121" s="145">
        <f>IF(U121="základní",N121,0)</f>
        <v>0</v>
      </c>
      <c r="BF121" s="145">
        <f>IF(U121="snížená",N121,0)</f>
        <v>0</v>
      </c>
      <c r="BG121" s="145">
        <f>IF(U121="zákl. přenesená",N121,0)</f>
        <v>0</v>
      </c>
      <c r="BH121" s="145">
        <f>IF(U121="sníž. přenesená",N121,0)</f>
        <v>0</v>
      </c>
      <c r="BI121" s="145">
        <f>IF(U121="nulová",N121,0)</f>
        <v>0</v>
      </c>
      <c r="BJ121" s="17" t="s">
        <v>15</v>
      </c>
      <c r="BK121" s="145">
        <f>ROUND(L121*K121,2)</f>
        <v>0</v>
      </c>
      <c r="BL121" s="17" t="s">
        <v>247</v>
      </c>
      <c r="BM121" s="17" t="s">
        <v>4143</v>
      </c>
    </row>
    <row r="122" spans="2:65" s="1" customFormat="1" ht="20.45" customHeight="1" x14ac:dyDescent="0.3">
      <c r="B122" s="136"/>
      <c r="C122" s="137" t="s">
        <v>231</v>
      </c>
      <c r="D122" s="137" t="s">
        <v>222</v>
      </c>
      <c r="E122" s="138" t="s">
        <v>4144</v>
      </c>
      <c r="F122" s="250" t="s">
        <v>4145</v>
      </c>
      <c r="G122" s="251"/>
      <c r="H122" s="251"/>
      <c r="I122" s="251"/>
      <c r="J122" s="139" t="s">
        <v>246</v>
      </c>
      <c r="K122" s="140">
        <v>3</v>
      </c>
      <c r="L122" s="252"/>
      <c r="M122" s="251"/>
      <c r="N122" s="252">
        <f>ROUND(L122*K122,2)</f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>V122*K122</f>
        <v>0</v>
      </c>
      <c r="X122" s="143">
        <v>6.3299999999999997E-3</v>
      </c>
      <c r="Y122" s="143">
        <f>X122*K122</f>
        <v>1.899E-2</v>
      </c>
      <c r="Z122" s="143">
        <v>0</v>
      </c>
      <c r="AA122" s="144">
        <f>Z122*K122</f>
        <v>0</v>
      </c>
      <c r="AR122" s="17" t="s">
        <v>247</v>
      </c>
      <c r="AT122" s="17" t="s">
        <v>222</v>
      </c>
      <c r="AU122" s="17" t="s">
        <v>15</v>
      </c>
      <c r="AY122" s="17" t="s">
        <v>221</v>
      </c>
      <c r="BE122" s="145">
        <f>IF(U122="základní",N122,0)</f>
        <v>0</v>
      </c>
      <c r="BF122" s="145">
        <f>IF(U122="snížená",N122,0)</f>
        <v>0</v>
      </c>
      <c r="BG122" s="145">
        <f>IF(U122="zákl. přenesená",N122,0)</f>
        <v>0</v>
      </c>
      <c r="BH122" s="145">
        <f>IF(U122="sníž. přenesená",N122,0)</f>
        <v>0</v>
      </c>
      <c r="BI122" s="145">
        <f>IF(U122="nulová",N122,0)</f>
        <v>0</v>
      </c>
      <c r="BJ122" s="17" t="s">
        <v>15</v>
      </c>
      <c r="BK122" s="145">
        <f>ROUND(L122*K122,2)</f>
        <v>0</v>
      </c>
      <c r="BL122" s="17" t="s">
        <v>247</v>
      </c>
      <c r="BM122" s="17" t="s">
        <v>4146</v>
      </c>
    </row>
    <row r="123" spans="2:65" s="1" customFormat="1" ht="63" customHeight="1" x14ac:dyDescent="0.3">
      <c r="B123" s="31"/>
      <c r="C123" s="32"/>
      <c r="D123" s="32"/>
      <c r="E123" s="32"/>
      <c r="F123" s="266" t="s">
        <v>4147</v>
      </c>
      <c r="G123" s="200"/>
      <c r="H123" s="200"/>
      <c r="I123" s="200"/>
      <c r="J123" s="32"/>
      <c r="K123" s="32"/>
      <c r="L123" s="32"/>
      <c r="M123" s="32"/>
      <c r="N123" s="32"/>
      <c r="O123" s="32"/>
      <c r="P123" s="32"/>
      <c r="Q123" s="32"/>
      <c r="R123" s="33"/>
      <c r="T123" s="70"/>
      <c r="U123" s="32"/>
      <c r="V123" s="32"/>
      <c r="W123" s="32"/>
      <c r="X123" s="32"/>
      <c r="Y123" s="32"/>
      <c r="Z123" s="32"/>
      <c r="AA123" s="71"/>
      <c r="AT123" s="17" t="s">
        <v>250</v>
      </c>
      <c r="AU123" s="17" t="s">
        <v>15</v>
      </c>
    </row>
    <row r="124" spans="2:65" s="1" customFormat="1" ht="20.45" customHeight="1" x14ac:dyDescent="0.3">
      <c r="B124" s="136"/>
      <c r="C124" s="137" t="s">
        <v>220</v>
      </c>
      <c r="D124" s="137" t="s">
        <v>222</v>
      </c>
      <c r="E124" s="138" t="s">
        <v>4148</v>
      </c>
      <c r="F124" s="250" t="s">
        <v>4149</v>
      </c>
      <c r="G124" s="251"/>
      <c r="H124" s="251"/>
      <c r="I124" s="251"/>
      <c r="J124" s="139" t="s">
        <v>246</v>
      </c>
      <c r="K124" s="140">
        <v>12</v>
      </c>
      <c r="L124" s="252"/>
      <c r="M124" s="251"/>
      <c r="N124" s="252">
        <f>ROUND(L124*K124,2)</f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>V124*K124</f>
        <v>0</v>
      </c>
      <c r="X124" s="143">
        <v>8.2799999999999992E-3</v>
      </c>
      <c r="Y124" s="143">
        <f>X124*K124</f>
        <v>9.935999999999999E-2</v>
      </c>
      <c r="Z124" s="143">
        <v>0</v>
      </c>
      <c r="AA124" s="144">
        <f>Z124*K124</f>
        <v>0</v>
      </c>
      <c r="AR124" s="17" t="s">
        <v>247</v>
      </c>
      <c r="AT124" s="17" t="s">
        <v>222</v>
      </c>
      <c r="AU124" s="17" t="s">
        <v>15</v>
      </c>
      <c r="AY124" s="17" t="s">
        <v>221</v>
      </c>
      <c r="BE124" s="145">
        <f>IF(U124="základní",N124,0)</f>
        <v>0</v>
      </c>
      <c r="BF124" s="145">
        <f>IF(U124="snížená",N124,0)</f>
        <v>0</v>
      </c>
      <c r="BG124" s="145">
        <f>IF(U124="zákl. přenesená",N124,0)</f>
        <v>0</v>
      </c>
      <c r="BH124" s="145">
        <f>IF(U124="sníž. přenesená",N124,0)</f>
        <v>0</v>
      </c>
      <c r="BI124" s="145">
        <f>IF(U124="nulová",N124,0)</f>
        <v>0</v>
      </c>
      <c r="BJ124" s="17" t="s">
        <v>15</v>
      </c>
      <c r="BK124" s="145">
        <f>ROUND(L124*K124,2)</f>
        <v>0</v>
      </c>
      <c r="BL124" s="17" t="s">
        <v>247</v>
      </c>
      <c r="BM124" s="17" t="s">
        <v>4150</v>
      </c>
    </row>
    <row r="125" spans="2:65" s="1" customFormat="1" ht="63" customHeight="1" x14ac:dyDescent="0.3">
      <c r="B125" s="31"/>
      <c r="C125" s="32"/>
      <c r="D125" s="32"/>
      <c r="E125" s="32"/>
      <c r="F125" s="266" t="s">
        <v>4147</v>
      </c>
      <c r="G125" s="200"/>
      <c r="H125" s="200"/>
      <c r="I125" s="200"/>
      <c r="J125" s="32"/>
      <c r="K125" s="32"/>
      <c r="L125" s="32"/>
      <c r="M125" s="32"/>
      <c r="N125" s="32"/>
      <c r="O125" s="32"/>
      <c r="P125" s="32"/>
      <c r="Q125" s="32"/>
      <c r="R125" s="33"/>
      <c r="T125" s="70"/>
      <c r="U125" s="32"/>
      <c r="V125" s="32"/>
      <c r="W125" s="32"/>
      <c r="X125" s="32"/>
      <c r="Y125" s="32"/>
      <c r="Z125" s="32"/>
      <c r="AA125" s="71"/>
      <c r="AT125" s="17" t="s">
        <v>250</v>
      </c>
      <c r="AU125" s="17" t="s">
        <v>15</v>
      </c>
    </row>
    <row r="126" spans="2:65" s="1" customFormat="1" ht="20.45" customHeight="1" x14ac:dyDescent="0.3">
      <c r="B126" s="136"/>
      <c r="C126" s="137" t="s">
        <v>265</v>
      </c>
      <c r="D126" s="137" t="s">
        <v>222</v>
      </c>
      <c r="E126" s="138" t="s">
        <v>4151</v>
      </c>
      <c r="F126" s="250" t="s">
        <v>4152</v>
      </c>
      <c r="G126" s="251"/>
      <c r="H126" s="251"/>
      <c r="I126" s="251"/>
      <c r="J126" s="139" t="s">
        <v>376</v>
      </c>
      <c r="K126" s="140">
        <v>1</v>
      </c>
      <c r="L126" s="252"/>
      <c r="M126" s="251"/>
      <c r="N126" s="252">
        <f>ROUND(L126*K126,2)</f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>V126*K126</f>
        <v>0</v>
      </c>
      <c r="X126" s="143">
        <v>8.6300000000000005E-3</v>
      </c>
      <c r="Y126" s="143">
        <f>X126*K126</f>
        <v>8.6300000000000005E-3</v>
      </c>
      <c r="Z126" s="143">
        <v>0</v>
      </c>
      <c r="AA126" s="144">
        <f>Z126*K126</f>
        <v>0</v>
      </c>
      <c r="AR126" s="17" t="s">
        <v>247</v>
      </c>
      <c r="AT126" s="17" t="s">
        <v>222</v>
      </c>
      <c r="AU126" s="17" t="s">
        <v>15</v>
      </c>
      <c r="AY126" s="17" t="s">
        <v>221</v>
      </c>
      <c r="BE126" s="145">
        <f>IF(U126="základní",N126,0)</f>
        <v>0</v>
      </c>
      <c r="BF126" s="145">
        <f>IF(U126="snížená",N126,0)</f>
        <v>0</v>
      </c>
      <c r="BG126" s="145">
        <f>IF(U126="zákl. přenesená",N126,0)</f>
        <v>0</v>
      </c>
      <c r="BH126" s="145">
        <f>IF(U126="sníž. přenesená",N126,0)</f>
        <v>0</v>
      </c>
      <c r="BI126" s="145">
        <f>IF(U126="nulová",N126,0)</f>
        <v>0</v>
      </c>
      <c r="BJ126" s="17" t="s">
        <v>15</v>
      </c>
      <c r="BK126" s="145">
        <f>ROUND(L126*K126,2)</f>
        <v>0</v>
      </c>
      <c r="BL126" s="17" t="s">
        <v>247</v>
      </c>
      <c r="BM126" s="17" t="s">
        <v>4153</v>
      </c>
    </row>
    <row r="127" spans="2:65" s="1" customFormat="1" ht="85.9" customHeight="1" x14ac:dyDescent="0.3">
      <c r="B127" s="31"/>
      <c r="C127" s="32"/>
      <c r="D127" s="32"/>
      <c r="E127" s="32"/>
      <c r="F127" s="266" t="s">
        <v>4154</v>
      </c>
      <c r="G127" s="200"/>
      <c r="H127" s="200"/>
      <c r="I127" s="200"/>
      <c r="J127" s="32"/>
      <c r="K127" s="32"/>
      <c r="L127" s="32"/>
      <c r="M127" s="32"/>
      <c r="N127" s="32"/>
      <c r="O127" s="32"/>
      <c r="P127" s="32"/>
      <c r="Q127" s="32"/>
      <c r="R127" s="33"/>
      <c r="T127" s="70"/>
      <c r="U127" s="32"/>
      <c r="V127" s="32"/>
      <c r="W127" s="32"/>
      <c r="X127" s="32"/>
      <c r="Y127" s="32"/>
      <c r="Z127" s="32"/>
      <c r="AA127" s="71"/>
      <c r="AT127" s="17" t="s">
        <v>250</v>
      </c>
      <c r="AU127" s="17" t="s">
        <v>15</v>
      </c>
    </row>
    <row r="128" spans="2:65" s="1" customFormat="1" ht="20.45" customHeight="1" x14ac:dyDescent="0.3">
      <c r="B128" s="136"/>
      <c r="C128" s="137" t="s">
        <v>269</v>
      </c>
      <c r="D128" s="137" t="s">
        <v>222</v>
      </c>
      <c r="E128" s="138" t="s">
        <v>4155</v>
      </c>
      <c r="F128" s="250" t="s">
        <v>4156</v>
      </c>
      <c r="G128" s="251"/>
      <c r="H128" s="251"/>
      <c r="I128" s="251"/>
      <c r="J128" s="139" t="s">
        <v>376</v>
      </c>
      <c r="K128" s="140">
        <v>1</v>
      </c>
      <c r="L128" s="252"/>
      <c r="M128" s="251"/>
      <c r="N128" s="252">
        <f>ROUND(L128*K128,2)</f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>V128*K128</f>
        <v>0</v>
      </c>
      <c r="X128" s="143">
        <v>2.2000000000000001E-4</v>
      </c>
      <c r="Y128" s="143">
        <f>X128*K128</f>
        <v>2.2000000000000001E-4</v>
      </c>
      <c r="Z128" s="143">
        <v>0</v>
      </c>
      <c r="AA128" s="144">
        <f>Z128*K128</f>
        <v>0</v>
      </c>
      <c r="AR128" s="17" t="s">
        <v>247</v>
      </c>
      <c r="AT128" s="17" t="s">
        <v>222</v>
      </c>
      <c r="AU128" s="17" t="s">
        <v>15</v>
      </c>
      <c r="AY128" s="17" t="s">
        <v>221</v>
      </c>
      <c r="BE128" s="145">
        <f>IF(U128="základní",N128,0)</f>
        <v>0</v>
      </c>
      <c r="BF128" s="145">
        <f>IF(U128="snížená",N128,0)</f>
        <v>0</v>
      </c>
      <c r="BG128" s="145">
        <f>IF(U128="zákl. přenesená",N128,0)</f>
        <v>0</v>
      </c>
      <c r="BH128" s="145">
        <f>IF(U128="sníž. přenesená",N128,0)</f>
        <v>0</v>
      </c>
      <c r="BI128" s="145">
        <f>IF(U128="nulová",N128,0)</f>
        <v>0</v>
      </c>
      <c r="BJ128" s="17" t="s">
        <v>15</v>
      </c>
      <c r="BK128" s="145">
        <f>ROUND(L128*K128,2)</f>
        <v>0</v>
      </c>
      <c r="BL128" s="17" t="s">
        <v>247</v>
      </c>
      <c r="BM128" s="17" t="s">
        <v>4157</v>
      </c>
    </row>
    <row r="129" spans="2:65" s="1" customFormat="1" ht="63" customHeight="1" x14ac:dyDescent="0.3">
      <c r="B129" s="31"/>
      <c r="C129" s="32"/>
      <c r="D129" s="32"/>
      <c r="E129" s="32"/>
      <c r="F129" s="266" t="s">
        <v>4158</v>
      </c>
      <c r="G129" s="200"/>
      <c r="H129" s="200"/>
      <c r="I129" s="200"/>
      <c r="J129" s="32"/>
      <c r="K129" s="32"/>
      <c r="L129" s="32"/>
      <c r="M129" s="32"/>
      <c r="N129" s="32"/>
      <c r="O129" s="32"/>
      <c r="P129" s="32"/>
      <c r="Q129" s="32"/>
      <c r="R129" s="33"/>
      <c r="T129" s="70"/>
      <c r="U129" s="32"/>
      <c r="V129" s="32"/>
      <c r="W129" s="32"/>
      <c r="X129" s="32"/>
      <c r="Y129" s="32"/>
      <c r="Z129" s="32"/>
      <c r="AA129" s="71"/>
      <c r="AT129" s="17" t="s">
        <v>250</v>
      </c>
      <c r="AU129" s="17" t="s">
        <v>15</v>
      </c>
    </row>
    <row r="130" spans="2:65" s="1" customFormat="1" ht="28.9" customHeight="1" x14ac:dyDescent="0.3">
      <c r="B130" s="136"/>
      <c r="C130" s="137" t="s">
        <v>8</v>
      </c>
      <c r="D130" s="137" t="s">
        <v>222</v>
      </c>
      <c r="E130" s="138" t="s">
        <v>4159</v>
      </c>
      <c r="F130" s="250" t="s">
        <v>4160</v>
      </c>
      <c r="G130" s="251"/>
      <c r="H130" s="251"/>
      <c r="I130" s="251"/>
      <c r="J130" s="139" t="s">
        <v>349</v>
      </c>
      <c r="K130" s="140">
        <v>1</v>
      </c>
      <c r="L130" s="252"/>
      <c r="M130" s="251"/>
      <c r="N130" s="252">
        <f>ROUND(L130*K130,2)</f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>V130*K130</f>
        <v>0</v>
      </c>
      <c r="X130" s="143">
        <v>0</v>
      </c>
      <c r="Y130" s="143">
        <f>X130*K130</f>
        <v>0</v>
      </c>
      <c r="Z130" s="143">
        <v>0</v>
      </c>
      <c r="AA130" s="144">
        <f>Z130*K130</f>
        <v>0</v>
      </c>
      <c r="AR130" s="17" t="s">
        <v>247</v>
      </c>
      <c r="AT130" s="17" t="s">
        <v>222</v>
      </c>
      <c r="AU130" s="17" t="s">
        <v>15</v>
      </c>
      <c r="AY130" s="17" t="s">
        <v>221</v>
      </c>
      <c r="BE130" s="145">
        <f>IF(U130="základní",N130,0)</f>
        <v>0</v>
      </c>
      <c r="BF130" s="145">
        <f>IF(U130="snížená",N130,0)</f>
        <v>0</v>
      </c>
      <c r="BG130" s="145">
        <f>IF(U130="zákl. přenesená",N130,0)</f>
        <v>0</v>
      </c>
      <c r="BH130" s="145">
        <f>IF(U130="sníž. přenesená",N130,0)</f>
        <v>0</v>
      </c>
      <c r="BI130" s="145">
        <f>IF(U130="nulová",N130,0)</f>
        <v>0</v>
      </c>
      <c r="BJ130" s="17" t="s">
        <v>15</v>
      </c>
      <c r="BK130" s="145">
        <f>ROUND(L130*K130,2)</f>
        <v>0</v>
      </c>
      <c r="BL130" s="17" t="s">
        <v>247</v>
      </c>
      <c r="BM130" s="17" t="s">
        <v>4161</v>
      </c>
    </row>
    <row r="131" spans="2:65" s="1" customFormat="1" ht="28.9" customHeight="1" x14ac:dyDescent="0.3">
      <c r="B131" s="136"/>
      <c r="C131" s="137" t="s">
        <v>332</v>
      </c>
      <c r="D131" s="137" t="s">
        <v>222</v>
      </c>
      <c r="E131" s="138" t="s">
        <v>4162</v>
      </c>
      <c r="F131" s="250" t="s">
        <v>4163</v>
      </c>
      <c r="G131" s="251"/>
      <c r="H131" s="251"/>
      <c r="I131" s="251"/>
      <c r="J131" s="139" t="s">
        <v>246</v>
      </c>
      <c r="K131" s="140">
        <v>2</v>
      </c>
      <c r="L131" s="252"/>
      <c r="M131" s="251"/>
      <c r="N131" s="252">
        <f>ROUND(L131*K131,2)</f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>V131*K131</f>
        <v>0</v>
      </c>
      <c r="X131" s="143">
        <v>2.7999999999999998E-4</v>
      </c>
      <c r="Y131" s="143">
        <f>X131*K131</f>
        <v>5.5999999999999995E-4</v>
      </c>
      <c r="Z131" s="143">
        <v>0</v>
      </c>
      <c r="AA131" s="144">
        <f>Z131*K131</f>
        <v>0</v>
      </c>
      <c r="AR131" s="17" t="s">
        <v>247</v>
      </c>
      <c r="AT131" s="17" t="s">
        <v>222</v>
      </c>
      <c r="AU131" s="17" t="s">
        <v>15</v>
      </c>
      <c r="AY131" s="17" t="s">
        <v>221</v>
      </c>
      <c r="BE131" s="145">
        <f>IF(U131="základní",N131,0)</f>
        <v>0</v>
      </c>
      <c r="BF131" s="145">
        <f>IF(U131="snížená",N131,0)</f>
        <v>0</v>
      </c>
      <c r="BG131" s="145">
        <f>IF(U131="zákl. přenesená",N131,0)</f>
        <v>0</v>
      </c>
      <c r="BH131" s="145">
        <f>IF(U131="sníž. přenesená",N131,0)</f>
        <v>0</v>
      </c>
      <c r="BI131" s="145">
        <f>IF(U131="nulová",N131,0)</f>
        <v>0</v>
      </c>
      <c r="BJ131" s="17" t="s">
        <v>15</v>
      </c>
      <c r="BK131" s="145">
        <f>ROUND(L131*K131,2)</f>
        <v>0</v>
      </c>
      <c r="BL131" s="17" t="s">
        <v>247</v>
      </c>
      <c r="BM131" s="17" t="s">
        <v>4164</v>
      </c>
    </row>
    <row r="132" spans="2:65" s="1" customFormat="1" ht="28.9" customHeight="1" x14ac:dyDescent="0.3">
      <c r="B132" s="136"/>
      <c r="C132" s="137" t="s">
        <v>338</v>
      </c>
      <c r="D132" s="137" t="s">
        <v>222</v>
      </c>
      <c r="E132" s="138" t="s">
        <v>4165</v>
      </c>
      <c r="F132" s="250" t="s">
        <v>4166</v>
      </c>
      <c r="G132" s="251"/>
      <c r="H132" s="251"/>
      <c r="I132" s="251"/>
      <c r="J132" s="139" t="s">
        <v>246</v>
      </c>
      <c r="K132" s="140">
        <v>2</v>
      </c>
      <c r="L132" s="252"/>
      <c r="M132" s="251"/>
      <c r="N132" s="252">
        <f>ROUND(L132*K132,2)</f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>V132*K132</f>
        <v>0</v>
      </c>
      <c r="X132" s="143">
        <v>2.7999999999999998E-4</v>
      </c>
      <c r="Y132" s="143">
        <f>X132*K132</f>
        <v>5.5999999999999995E-4</v>
      </c>
      <c r="Z132" s="143">
        <v>0</v>
      </c>
      <c r="AA132" s="144">
        <f>Z132*K132</f>
        <v>0</v>
      </c>
      <c r="AR132" s="17" t="s">
        <v>247</v>
      </c>
      <c r="AT132" s="17" t="s">
        <v>222</v>
      </c>
      <c r="AU132" s="17" t="s">
        <v>15</v>
      </c>
      <c r="AY132" s="17" t="s">
        <v>221</v>
      </c>
      <c r="BE132" s="145">
        <f>IF(U132="základní",N132,0)</f>
        <v>0</v>
      </c>
      <c r="BF132" s="145">
        <f>IF(U132="snížená",N132,0)</f>
        <v>0</v>
      </c>
      <c r="BG132" s="145">
        <f>IF(U132="zákl. přenesená",N132,0)</f>
        <v>0</v>
      </c>
      <c r="BH132" s="145">
        <f>IF(U132="sníž. přenesená",N132,0)</f>
        <v>0</v>
      </c>
      <c r="BI132" s="145">
        <f>IF(U132="nulová",N132,0)</f>
        <v>0</v>
      </c>
      <c r="BJ132" s="17" t="s">
        <v>15</v>
      </c>
      <c r="BK132" s="145">
        <f>ROUND(L132*K132,2)</f>
        <v>0</v>
      </c>
      <c r="BL132" s="17" t="s">
        <v>247</v>
      </c>
      <c r="BM132" s="17" t="s">
        <v>4167</v>
      </c>
    </row>
    <row r="133" spans="2:65" s="1" customFormat="1" ht="20.45" customHeight="1" x14ac:dyDescent="0.3">
      <c r="B133" s="136"/>
      <c r="C133" s="137" t="s">
        <v>273</v>
      </c>
      <c r="D133" s="137" t="s">
        <v>222</v>
      </c>
      <c r="E133" s="138" t="s">
        <v>4168</v>
      </c>
      <c r="F133" s="250" t="s">
        <v>4169</v>
      </c>
      <c r="G133" s="251"/>
      <c r="H133" s="251"/>
      <c r="I133" s="251"/>
      <c r="J133" s="139" t="s">
        <v>376</v>
      </c>
      <c r="K133" s="140">
        <v>4</v>
      </c>
      <c r="L133" s="252"/>
      <c r="M133" s="251"/>
      <c r="N133" s="252">
        <f>ROUND(L133*K133,2)</f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>V133*K133</f>
        <v>0</v>
      </c>
      <c r="X133" s="143">
        <v>6.3699999999999998E-3</v>
      </c>
      <c r="Y133" s="143">
        <f>X133*K133</f>
        <v>2.5479999999999999E-2</v>
      </c>
      <c r="Z133" s="143">
        <v>0</v>
      </c>
      <c r="AA133" s="144">
        <f>Z133*K133</f>
        <v>0</v>
      </c>
      <c r="AR133" s="17" t="s">
        <v>247</v>
      </c>
      <c r="AT133" s="17" t="s">
        <v>222</v>
      </c>
      <c r="AU133" s="17" t="s">
        <v>15</v>
      </c>
      <c r="AY133" s="17" t="s">
        <v>221</v>
      </c>
      <c r="BE133" s="145">
        <f>IF(U133="základní",N133,0)</f>
        <v>0</v>
      </c>
      <c r="BF133" s="145">
        <f>IF(U133="snížená",N133,0)</f>
        <v>0</v>
      </c>
      <c r="BG133" s="145">
        <f>IF(U133="zákl. přenesená",N133,0)</f>
        <v>0</v>
      </c>
      <c r="BH133" s="145">
        <f>IF(U133="sníž. přenesená",N133,0)</f>
        <v>0</v>
      </c>
      <c r="BI133" s="145">
        <f>IF(U133="nulová",N133,0)</f>
        <v>0</v>
      </c>
      <c r="BJ133" s="17" t="s">
        <v>15</v>
      </c>
      <c r="BK133" s="145">
        <f>ROUND(L133*K133,2)</f>
        <v>0</v>
      </c>
      <c r="BL133" s="17" t="s">
        <v>247</v>
      </c>
      <c r="BM133" s="17" t="s">
        <v>4170</v>
      </c>
    </row>
    <row r="134" spans="2:65" s="1" customFormat="1" ht="131.44999999999999" customHeight="1" x14ac:dyDescent="0.3">
      <c r="B134" s="31"/>
      <c r="C134" s="32"/>
      <c r="D134" s="32"/>
      <c r="E134" s="32"/>
      <c r="F134" s="266" t="s">
        <v>4171</v>
      </c>
      <c r="G134" s="200"/>
      <c r="H134" s="200"/>
      <c r="I134" s="200"/>
      <c r="J134" s="32"/>
      <c r="K134" s="32"/>
      <c r="L134" s="32"/>
      <c r="M134" s="32"/>
      <c r="N134" s="32"/>
      <c r="O134" s="32"/>
      <c r="P134" s="32"/>
      <c r="Q134" s="32"/>
      <c r="R134" s="33"/>
      <c r="T134" s="70"/>
      <c r="U134" s="32"/>
      <c r="V134" s="32"/>
      <c r="W134" s="32"/>
      <c r="X134" s="32"/>
      <c r="Y134" s="32"/>
      <c r="Z134" s="32"/>
      <c r="AA134" s="71"/>
      <c r="AT134" s="17" t="s">
        <v>250</v>
      </c>
      <c r="AU134" s="17" t="s">
        <v>15</v>
      </c>
    </row>
    <row r="135" spans="2:65" s="1" customFormat="1" ht="20.45" customHeight="1" x14ac:dyDescent="0.3">
      <c r="B135" s="136"/>
      <c r="C135" s="137" t="s">
        <v>279</v>
      </c>
      <c r="D135" s="137" t="s">
        <v>222</v>
      </c>
      <c r="E135" s="138" t="s">
        <v>4172</v>
      </c>
      <c r="F135" s="250" t="s">
        <v>4169</v>
      </c>
      <c r="G135" s="251"/>
      <c r="H135" s="251"/>
      <c r="I135" s="251"/>
      <c r="J135" s="139" t="s">
        <v>276</v>
      </c>
      <c r="K135" s="140">
        <v>4</v>
      </c>
      <c r="L135" s="252"/>
      <c r="M135" s="251"/>
      <c r="N135" s="252">
        <f>ROUND(L135*K135,2)</f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>V135*K135</f>
        <v>0</v>
      </c>
      <c r="X135" s="143">
        <v>0</v>
      </c>
      <c r="Y135" s="143">
        <f>X135*K135</f>
        <v>0</v>
      </c>
      <c r="Z135" s="143">
        <v>0</v>
      </c>
      <c r="AA135" s="144">
        <f>Z135*K135</f>
        <v>0</v>
      </c>
      <c r="AR135" s="17" t="s">
        <v>247</v>
      </c>
      <c r="AT135" s="17" t="s">
        <v>222</v>
      </c>
      <c r="AU135" s="17" t="s">
        <v>15</v>
      </c>
      <c r="AY135" s="17" t="s">
        <v>221</v>
      </c>
      <c r="BE135" s="145">
        <f>IF(U135="základní",N135,0)</f>
        <v>0</v>
      </c>
      <c r="BF135" s="145">
        <f>IF(U135="snížená",N135,0)</f>
        <v>0</v>
      </c>
      <c r="BG135" s="145">
        <f>IF(U135="zákl. přenesená",N135,0)</f>
        <v>0</v>
      </c>
      <c r="BH135" s="145">
        <f>IF(U135="sníž. přenesená",N135,0)</f>
        <v>0</v>
      </c>
      <c r="BI135" s="145">
        <f>IF(U135="nulová",N135,0)</f>
        <v>0</v>
      </c>
      <c r="BJ135" s="17" t="s">
        <v>15</v>
      </c>
      <c r="BK135" s="145">
        <f>ROUND(L135*K135,2)</f>
        <v>0</v>
      </c>
      <c r="BL135" s="17" t="s">
        <v>247</v>
      </c>
      <c r="BM135" s="17" t="s">
        <v>4173</v>
      </c>
    </row>
    <row r="136" spans="2:65" s="1" customFormat="1" ht="131.44999999999999" customHeight="1" x14ac:dyDescent="0.3">
      <c r="B136" s="31"/>
      <c r="C136" s="32"/>
      <c r="D136" s="32"/>
      <c r="E136" s="32"/>
      <c r="F136" s="266" t="s">
        <v>4174</v>
      </c>
      <c r="G136" s="200"/>
      <c r="H136" s="200"/>
      <c r="I136" s="200"/>
      <c r="J136" s="32"/>
      <c r="K136" s="32"/>
      <c r="L136" s="32"/>
      <c r="M136" s="32"/>
      <c r="N136" s="32"/>
      <c r="O136" s="32"/>
      <c r="P136" s="32"/>
      <c r="Q136" s="32"/>
      <c r="R136" s="33"/>
      <c r="T136" s="70"/>
      <c r="U136" s="32"/>
      <c r="V136" s="32"/>
      <c r="W136" s="32"/>
      <c r="X136" s="32"/>
      <c r="Y136" s="32"/>
      <c r="Z136" s="32"/>
      <c r="AA136" s="71"/>
      <c r="AT136" s="17" t="s">
        <v>250</v>
      </c>
      <c r="AU136" s="17" t="s">
        <v>15</v>
      </c>
    </row>
    <row r="137" spans="2:65" s="1" customFormat="1" ht="20.45" customHeight="1" x14ac:dyDescent="0.3">
      <c r="B137" s="136"/>
      <c r="C137" s="137" t="s">
        <v>342</v>
      </c>
      <c r="D137" s="137" t="s">
        <v>222</v>
      </c>
      <c r="E137" s="138" t="s">
        <v>4175</v>
      </c>
      <c r="F137" s="250" t="s">
        <v>4176</v>
      </c>
      <c r="G137" s="251"/>
      <c r="H137" s="251"/>
      <c r="I137" s="251"/>
      <c r="J137" s="139" t="s">
        <v>376</v>
      </c>
      <c r="K137" s="140">
        <v>2</v>
      </c>
      <c r="L137" s="252"/>
      <c r="M137" s="251"/>
      <c r="N137" s="252">
        <f>ROUND(L137*K137,2)</f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>V137*K137</f>
        <v>0</v>
      </c>
      <c r="X137" s="143">
        <v>4.0000000000000002E-4</v>
      </c>
      <c r="Y137" s="143">
        <f>X137*K137</f>
        <v>8.0000000000000004E-4</v>
      </c>
      <c r="Z137" s="143">
        <v>0</v>
      </c>
      <c r="AA137" s="144">
        <f>Z137*K137</f>
        <v>0</v>
      </c>
      <c r="AR137" s="17" t="s">
        <v>247</v>
      </c>
      <c r="AT137" s="17" t="s">
        <v>222</v>
      </c>
      <c r="AU137" s="17" t="s">
        <v>15</v>
      </c>
      <c r="AY137" s="17" t="s">
        <v>221</v>
      </c>
      <c r="BE137" s="145">
        <f>IF(U137="základní",N137,0)</f>
        <v>0</v>
      </c>
      <c r="BF137" s="145">
        <f>IF(U137="snížená",N137,0)</f>
        <v>0</v>
      </c>
      <c r="BG137" s="145">
        <f>IF(U137="zákl. přenesená",N137,0)</f>
        <v>0</v>
      </c>
      <c r="BH137" s="145">
        <f>IF(U137="sníž. přenesená",N137,0)</f>
        <v>0</v>
      </c>
      <c r="BI137" s="145">
        <f>IF(U137="nulová",N137,0)</f>
        <v>0</v>
      </c>
      <c r="BJ137" s="17" t="s">
        <v>15</v>
      </c>
      <c r="BK137" s="145">
        <f>ROUND(L137*K137,2)</f>
        <v>0</v>
      </c>
      <c r="BL137" s="17" t="s">
        <v>247</v>
      </c>
      <c r="BM137" s="17" t="s">
        <v>4177</v>
      </c>
    </row>
    <row r="138" spans="2:65" s="1" customFormat="1" ht="28.9" customHeight="1" x14ac:dyDescent="0.3">
      <c r="B138" s="136"/>
      <c r="C138" s="137" t="s">
        <v>284</v>
      </c>
      <c r="D138" s="137" t="s">
        <v>222</v>
      </c>
      <c r="E138" s="138" t="s">
        <v>4178</v>
      </c>
      <c r="F138" s="250" t="s">
        <v>4179</v>
      </c>
      <c r="G138" s="251"/>
      <c r="H138" s="251"/>
      <c r="I138" s="251"/>
      <c r="J138" s="139" t="s">
        <v>276</v>
      </c>
      <c r="K138" s="140">
        <v>1</v>
      </c>
      <c r="L138" s="252"/>
      <c r="M138" s="251"/>
      <c r="N138" s="252">
        <f>ROUND(L138*K138,2)</f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>V138*K138</f>
        <v>0</v>
      </c>
      <c r="X138" s="143">
        <v>2.0000000000000001E-4</v>
      </c>
      <c r="Y138" s="143">
        <f>X138*K138</f>
        <v>2.0000000000000001E-4</v>
      </c>
      <c r="Z138" s="143">
        <v>0</v>
      </c>
      <c r="AA138" s="144">
        <f>Z138*K138</f>
        <v>0</v>
      </c>
      <c r="AR138" s="17" t="s">
        <v>247</v>
      </c>
      <c r="AT138" s="17" t="s">
        <v>222</v>
      </c>
      <c r="AU138" s="17" t="s">
        <v>15</v>
      </c>
      <c r="AY138" s="17" t="s">
        <v>221</v>
      </c>
      <c r="BE138" s="145">
        <f>IF(U138="základní",N138,0)</f>
        <v>0</v>
      </c>
      <c r="BF138" s="145">
        <f>IF(U138="snížená",N138,0)</f>
        <v>0</v>
      </c>
      <c r="BG138" s="145">
        <f>IF(U138="zákl. přenesená",N138,0)</f>
        <v>0</v>
      </c>
      <c r="BH138" s="145">
        <f>IF(U138="sníž. přenesená",N138,0)</f>
        <v>0</v>
      </c>
      <c r="BI138" s="145">
        <f>IF(U138="nulová",N138,0)</f>
        <v>0</v>
      </c>
      <c r="BJ138" s="17" t="s">
        <v>15</v>
      </c>
      <c r="BK138" s="145">
        <f>ROUND(L138*K138,2)</f>
        <v>0</v>
      </c>
      <c r="BL138" s="17" t="s">
        <v>247</v>
      </c>
      <c r="BM138" s="17" t="s">
        <v>4180</v>
      </c>
    </row>
    <row r="139" spans="2:65" s="1" customFormat="1" ht="74.45" customHeight="1" x14ac:dyDescent="0.3">
      <c r="B139" s="31"/>
      <c r="C139" s="32"/>
      <c r="D139" s="32"/>
      <c r="E139" s="32"/>
      <c r="F139" s="266" t="s">
        <v>4181</v>
      </c>
      <c r="G139" s="200"/>
      <c r="H139" s="200"/>
      <c r="I139" s="200"/>
      <c r="J139" s="32"/>
      <c r="K139" s="32"/>
      <c r="L139" s="32"/>
      <c r="M139" s="32"/>
      <c r="N139" s="32"/>
      <c r="O139" s="32"/>
      <c r="P139" s="32"/>
      <c r="Q139" s="32"/>
      <c r="R139" s="33"/>
      <c r="T139" s="70"/>
      <c r="U139" s="32"/>
      <c r="V139" s="32"/>
      <c r="W139" s="32"/>
      <c r="X139" s="32"/>
      <c r="Y139" s="32"/>
      <c r="Z139" s="32"/>
      <c r="AA139" s="71"/>
      <c r="AT139" s="17" t="s">
        <v>250</v>
      </c>
      <c r="AU139" s="17" t="s">
        <v>15</v>
      </c>
    </row>
    <row r="140" spans="2:65" s="1" customFormat="1" ht="28.9" customHeight="1" x14ac:dyDescent="0.3">
      <c r="B140" s="136"/>
      <c r="C140" s="137" t="s">
        <v>288</v>
      </c>
      <c r="D140" s="137" t="s">
        <v>222</v>
      </c>
      <c r="E140" s="138" t="s">
        <v>4182</v>
      </c>
      <c r="F140" s="250" t="s">
        <v>4183</v>
      </c>
      <c r="G140" s="251"/>
      <c r="H140" s="251"/>
      <c r="I140" s="251"/>
      <c r="J140" s="139" t="s">
        <v>276</v>
      </c>
      <c r="K140" s="140">
        <v>2</v>
      </c>
      <c r="L140" s="252"/>
      <c r="M140" s="251"/>
      <c r="N140" s="252">
        <f>ROUND(L140*K140,2)</f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>V140*K140</f>
        <v>0</v>
      </c>
      <c r="X140" s="143">
        <v>3.6999999999999999E-4</v>
      </c>
      <c r="Y140" s="143">
        <f>X140*K140</f>
        <v>7.3999999999999999E-4</v>
      </c>
      <c r="Z140" s="143">
        <v>0</v>
      </c>
      <c r="AA140" s="144">
        <f>Z140*K140</f>
        <v>0</v>
      </c>
      <c r="AR140" s="17" t="s">
        <v>247</v>
      </c>
      <c r="AT140" s="17" t="s">
        <v>222</v>
      </c>
      <c r="AU140" s="17" t="s">
        <v>15</v>
      </c>
      <c r="AY140" s="17" t="s">
        <v>221</v>
      </c>
      <c r="BE140" s="145">
        <f>IF(U140="základní",N140,0)</f>
        <v>0</v>
      </c>
      <c r="BF140" s="145">
        <f>IF(U140="snížená",N140,0)</f>
        <v>0</v>
      </c>
      <c r="BG140" s="145">
        <f>IF(U140="zákl. přenesená",N140,0)</f>
        <v>0</v>
      </c>
      <c r="BH140" s="145">
        <f>IF(U140="sníž. přenesená",N140,0)</f>
        <v>0</v>
      </c>
      <c r="BI140" s="145">
        <f>IF(U140="nulová",N140,0)</f>
        <v>0</v>
      </c>
      <c r="BJ140" s="17" t="s">
        <v>15</v>
      </c>
      <c r="BK140" s="145">
        <f>ROUND(L140*K140,2)</f>
        <v>0</v>
      </c>
      <c r="BL140" s="17" t="s">
        <v>247</v>
      </c>
      <c r="BM140" s="17" t="s">
        <v>4184</v>
      </c>
    </row>
    <row r="141" spans="2:65" s="1" customFormat="1" ht="74.45" customHeight="1" x14ac:dyDescent="0.3">
      <c r="B141" s="31"/>
      <c r="C141" s="32"/>
      <c r="D141" s="32"/>
      <c r="E141" s="32"/>
      <c r="F141" s="266" t="s">
        <v>4185</v>
      </c>
      <c r="G141" s="200"/>
      <c r="H141" s="200"/>
      <c r="I141" s="200"/>
      <c r="J141" s="32"/>
      <c r="K141" s="32"/>
      <c r="L141" s="32"/>
      <c r="M141" s="32"/>
      <c r="N141" s="32"/>
      <c r="O141" s="32"/>
      <c r="P141" s="32"/>
      <c r="Q141" s="32"/>
      <c r="R141" s="33"/>
      <c r="T141" s="70"/>
      <c r="U141" s="32"/>
      <c r="V141" s="32"/>
      <c r="W141" s="32"/>
      <c r="X141" s="32"/>
      <c r="Y141" s="32"/>
      <c r="Z141" s="32"/>
      <c r="AA141" s="71"/>
      <c r="AT141" s="17" t="s">
        <v>250</v>
      </c>
      <c r="AU141" s="17" t="s">
        <v>15</v>
      </c>
    </row>
    <row r="142" spans="2:65" s="1" customFormat="1" ht="28.9" customHeight="1" x14ac:dyDescent="0.3">
      <c r="B142" s="136"/>
      <c r="C142" s="137" t="s">
        <v>182</v>
      </c>
      <c r="D142" s="137" t="s">
        <v>222</v>
      </c>
      <c r="E142" s="138" t="s">
        <v>4186</v>
      </c>
      <c r="F142" s="250" t="s">
        <v>4187</v>
      </c>
      <c r="G142" s="251"/>
      <c r="H142" s="251"/>
      <c r="I142" s="251"/>
      <c r="J142" s="139" t="s">
        <v>276</v>
      </c>
      <c r="K142" s="140">
        <v>2</v>
      </c>
      <c r="L142" s="252"/>
      <c r="M142" s="251"/>
      <c r="N142" s="252">
        <f>ROUND(L142*K142,2)</f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>V142*K142</f>
        <v>0</v>
      </c>
      <c r="X142" s="143">
        <v>6.6E-4</v>
      </c>
      <c r="Y142" s="143">
        <f>X142*K142</f>
        <v>1.32E-3</v>
      </c>
      <c r="Z142" s="143">
        <v>0</v>
      </c>
      <c r="AA142" s="144">
        <f>Z142*K142</f>
        <v>0</v>
      </c>
      <c r="AR142" s="17" t="s">
        <v>247</v>
      </c>
      <c r="AT142" s="17" t="s">
        <v>222</v>
      </c>
      <c r="AU142" s="17" t="s">
        <v>15</v>
      </c>
      <c r="AY142" s="17" t="s">
        <v>221</v>
      </c>
      <c r="BE142" s="145">
        <f>IF(U142="základní",N142,0)</f>
        <v>0</v>
      </c>
      <c r="BF142" s="145">
        <f>IF(U142="snížená",N142,0)</f>
        <v>0</v>
      </c>
      <c r="BG142" s="145">
        <f>IF(U142="zákl. přenesená",N142,0)</f>
        <v>0</v>
      </c>
      <c r="BH142" s="145">
        <f>IF(U142="sníž. přenesená",N142,0)</f>
        <v>0</v>
      </c>
      <c r="BI142" s="145">
        <f>IF(U142="nulová",N142,0)</f>
        <v>0</v>
      </c>
      <c r="BJ142" s="17" t="s">
        <v>15</v>
      </c>
      <c r="BK142" s="145">
        <f>ROUND(L142*K142,2)</f>
        <v>0</v>
      </c>
      <c r="BL142" s="17" t="s">
        <v>247</v>
      </c>
      <c r="BM142" s="17" t="s">
        <v>4188</v>
      </c>
    </row>
    <row r="143" spans="2:65" s="1" customFormat="1" ht="74.45" customHeight="1" x14ac:dyDescent="0.3">
      <c r="B143" s="31"/>
      <c r="C143" s="32"/>
      <c r="D143" s="32"/>
      <c r="E143" s="32"/>
      <c r="F143" s="266" t="s">
        <v>4185</v>
      </c>
      <c r="G143" s="200"/>
      <c r="H143" s="200"/>
      <c r="I143" s="200"/>
      <c r="J143" s="32"/>
      <c r="K143" s="32"/>
      <c r="L143" s="32"/>
      <c r="M143" s="32"/>
      <c r="N143" s="32"/>
      <c r="O143" s="32"/>
      <c r="P143" s="32"/>
      <c r="Q143" s="32"/>
      <c r="R143" s="33"/>
      <c r="T143" s="70"/>
      <c r="U143" s="32"/>
      <c r="V143" s="32"/>
      <c r="W143" s="32"/>
      <c r="X143" s="32"/>
      <c r="Y143" s="32"/>
      <c r="Z143" s="32"/>
      <c r="AA143" s="71"/>
      <c r="AT143" s="17" t="s">
        <v>250</v>
      </c>
      <c r="AU143" s="17" t="s">
        <v>15</v>
      </c>
    </row>
    <row r="144" spans="2:65" s="1" customFormat="1" ht="28.9" customHeight="1" x14ac:dyDescent="0.3">
      <c r="B144" s="136"/>
      <c r="C144" s="137" t="s">
        <v>295</v>
      </c>
      <c r="D144" s="137" t="s">
        <v>222</v>
      </c>
      <c r="E144" s="138" t="s">
        <v>4189</v>
      </c>
      <c r="F144" s="250" t="s">
        <v>4190</v>
      </c>
      <c r="G144" s="251"/>
      <c r="H144" s="251"/>
      <c r="I144" s="251"/>
      <c r="J144" s="139" t="s">
        <v>276</v>
      </c>
      <c r="K144" s="140">
        <v>1</v>
      </c>
      <c r="L144" s="252"/>
      <c r="M144" s="251"/>
      <c r="N144" s="252">
        <f>ROUND(L144*K144,2)</f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>V144*K144</f>
        <v>0</v>
      </c>
      <c r="X144" s="143">
        <v>1.3600000000000001E-3</v>
      </c>
      <c r="Y144" s="143">
        <f>X144*K144</f>
        <v>1.3600000000000001E-3</v>
      </c>
      <c r="Z144" s="143">
        <v>0</v>
      </c>
      <c r="AA144" s="144">
        <f>Z144*K144</f>
        <v>0</v>
      </c>
      <c r="AR144" s="17" t="s">
        <v>247</v>
      </c>
      <c r="AT144" s="17" t="s">
        <v>222</v>
      </c>
      <c r="AU144" s="17" t="s">
        <v>15</v>
      </c>
      <c r="AY144" s="17" t="s">
        <v>221</v>
      </c>
      <c r="BE144" s="145">
        <f>IF(U144="základní",N144,0)</f>
        <v>0</v>
      </c>
      <c r="BF144" s="145">
        <f>IF(U144="snížená",N144,0)</f>
        <v>0</v>
      </c>
      <c r="BG144" s="145">
        <f>IF(U144="zákl. přenesená",N144,0)</f>
        <v>0</v>
      </c>
      <c r="BH144" s="145">
        <f>IF(U144="sníž. přenesená",N144,0)</f>
        <v>0</v>
      </c>
      <c r="BI144" s="145">
        <f>IF(U144="nulová",N144,0)</f>
        <v>0</v>
      </c>
      <c r="BJ144" s="17" t="s">
        <v>15</v>
      </c>
      <c r="BK144" s="145">
        <f>ROUND(L144*K144,2)</f>
        <v>0</v>
      </c>
      <c r="BL144" s="17" t="s">
        <v>247</v>
      </c>
      <c r="BM144" s="17" t="s">
        <v>4191</v>
      </c>
    </row>
    <row r="145" spans="2:65" s="1" customFormat="1" ht="74.45" customHeight="1" x14ac:dyDescent="0.3">
      <c r="B145" s="31"/>
      <c r="C145" s="32"/>
      <c r="D145" s="32"/>
      <c r="E145" s="32"/>
      <c r="F145" s="266" t="s">
        <v>4185</v>
      </c>
      <c r="G145" s="200"/>
      <c r="H145" s="200"/>
      <c r="I145" s="200"/>
      <c r="J145" s="32"/>
      <c r="K145" s="32"/>
      <c r="L145" s="32"/>
      <c r="M145" s="32"/>
      <c r="N145" s="32"/>
      <c r="O145" s="32"/>
      <c r="P145" s="32"/>
      <c r="Q145" s="32"/>
      <c r="R145" s="33"/>
      <c r="T145" s="70"/>
      <c r="U145" s="32"/>
      <c r="V145" s="32"/>
      <c r="W145" s="32"/>
      <c r="X145" s="32"/>
      <c r="Y145" s="32"/>
      <c r="Z145" s="32"/>
      <c r="AA145" s="71"/>
      <c r="AT145" s="17" t="s">
        <v>250</v>
      </c>
      <c r="AU145" s="17" t="s">
        <v>15</v>
      </c>
    </row>
    <row r="146" spans="2:65" s="1" customFormat="1" ht="28.9" customHeight="1" x14ac:dyDescent="0.3">
      <c r="B146" s="136"/>
      <c r="C146" s="137" t="s">
        <v>303</v>
      </c>
      <c r="D146" s="137" t="s">
        <v>222</v>
      </c>
      <c r="E146" s="138" t="s">
        <v>4192</v>
      </c>
      <c r="F146" s="250" t="s">
        <v>4193</v>
      </c>
      <c r="G146" s="251"/>
      <c r="H146" s="251"/>
      <c r="I146" s="251"/>
      <c r="J146" s="139" t="s">
        <v>276</v>
      </c>
      <c r="K146" s="140">
        <v>3</v>
      </c>
      <c r="L146" s="252"/>
      <c r="M146" s="251"/>
      <c r="N146" s="252">
        <f>ROUND(L146*K146,2)</f>
        <v>0</v>
      </c>
      <c r="O146" s="251"/>
      <c r="P146" s="251"/>
      <c r="Q146" s="251"/>
      <c r="R146" s="141"/>
      <c r="T146" s="142" t="s">
        <v>3</v>
      </c>
      <c r="U146" s="40" t="s">
        <v>43</v>
      </c>
      <c r="V146" s="143">
        <v>0</v>
      </c>
      <c r="W146" s="143">
        <f>V146*K146</f>
        <v>0</v>
      </c>
      <c r="X146" s="143">
        <v>2.16E-3</v>
      </c>
      <c r="Y146" s="143">
        <f>X146*K146</f>
        <v>6.4799999999999996E-3</v>
      </c>
      <c r="Z146" s="143">
        <v>0</v>
      </c>
      <c r="AA146" s="144">
        <f>Z146*K146</f>
        <v>0</v>
      </c>
      <c r="AR146" s="17" t="s">
        <v>247</v>
      </c>
      <c r="AT146" s="17" t="s">
        <v>222</v>
      </c>
      <c r="AU146" s="17" t="s">
        <v>15</v>
      </c>
      <c r="AY146" s="17" t="s">
        <v>221</v>
      </c>
      <c r="BE146" s="145">
        <f>IF(U146="základní",N146,0)</f>
        <v>0</v>
      </c>
      <c r="BF146" s="145">
        <f>IF(U146="snížená",N146,0)</f>
        <v>0</v>
      </c>
      <c r="BG146" s="145">
        <f>IF(U146="zákl. přenesená",N146,0)</f>
        <v>0</v>
      </c>
      <c r="BH146" s="145">
        <f>IF(U146="sníž. přenesená",N146,0)</f>
        <v>0</v>
      </c>
      <c r="BI146" s="145">
        <f>IF(U146="nulová",N146,0)</f>
        <v>0</v>
      </c>
      <c r="BJ146" s="17" t="s">
        <v>15</v>
      </c>
      <c r="BK146" s="145">
        <f>ROUND(L146*K146,2)</f>
        <v>0</v>
      </c>
      <c r="BL146" s="17" t="s">
        <v>247</v>
      </c>
      <c r="BM146" s="17" t="s">
        <v>4194</v>
      </c>
    </row>
    <row r="147" spans="2:65" s="1" customFormat="1" ht="74.45" customHeight="1" x14ac:dyDescent="0.3">
      <c r="B147" s="31"/>
      <c r="C147" s="32"/>
      <c r="D147" s="32"/>
      <c r="E147" s="32"/>
      <c r="F147" s="266" t="s">
        <v>4185</v>
      </c>
      <c r="G147" s="200"/>
      <c r="H147" s="200"/>
      <c r="I147" s="200"/>
      <c r="J147" s="32"/>
      <c r="K147" s="32"/>
      <c r="L147" s="32"/>
      <c r="M147" s="32"/>
      <c r="N147" s="32"/>
      <c r="O147" s="32"/>
      <c r="P147" s="32"/>
      <c r="Q147" s="32"/>
      <c r="R147" s="33"/>
      <c r="T147" s="70"/>
      <c r="U147" s="32"/>
      <c r="V147" s="32"/>
      <c r="W147" s="32"/>
      <c r="X147" s="32"/>
      <c r="Y147" s="32"/>
      <c r="Z147" s="32"/>
      <c r="AA147" s="71"/>
      <c r="AT147" s="17" t="s">
        <v>250</v>
      </c>
      <c r="AU147" s="17" t="s">
        <v>15</v>
      </c>
    </row>
    <row r="148" spans="2:65" s="1" customFormat="1" ht="28.9" customHeight="1" x14ac:dyDescent="0.3">
      <c r="B148" s="136"/>
      <c r="C148" s="137" t="s">
        <v>9</v>
      </c>
      <c r="D148" s="137" t="s">
        <v>222</v>
      </c>
      <c r="E148" s="138" t="s">
        <v>4195</v>
      </c>
      <c r="F148" s="250" t="s">
        <v>4196</v>
      </c>
      <c r="G148" s="251"/>
      <c r="H148" s="251"/>
      <c r="I148" s="251"/>
      <c r="J148" s="139" t="s">
        <v>276</v>
      </c>
      <c r="K148" s="140">
        <v>2</v>
      </c>
      <c r="L148" s="252"/>
      <c r="M148" s="251"/>
      <c r="N148" s="252">
        <f>ROUND(L148*K148,2)</f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0</v>
      </c>
      <c r="W148" s="143">
        <f>V148*K148</f>
        <v>0</v>
      </c>
      <c r="X148" s="143">
        <v>2.9999999999999997E-4</v>
      </c>
      <c r="Y148" s="143">
        <f>X148*K148</f>
        <v>5.9999999999999995E-4</v>
      </c>
      <c r="Z148" s="143">
        <v>0</v>
      </c>
      <c r="AA148" s="144">
        <f>Z148*K148</f>
        <v>0</v>
      </c>
      <c r="AR148" s="17" t="s">
        <v>247</v>
      </c>
      <c r="AT148" s="17" t="s">
        <v>222</v>
      </c>
      <c r="AU148" s="17" t="s">
        <v>15</v>
      </c>
      <c r="AY148" s="17" t="s">
        <v>221</v>
      </c>
      <c r="BE148" s="145">
        <f>IF(U148="základní",N148,0)</f>
        <v>0</v>
      </c>
      <c r="BF148" s="145">
        <f>IF(U148="snížená",N148,0)</f>
        <v>0</v>
      </c>
      <c r="BG148" s="145">
        <f>IF(U148="zákl. přenesená",N148,0)</f>
        <v>0</v>
      </c>
      <c r="BH148" s="145">
        <f>IF(U148="sníž. přenesená",N148,0)</f>
        <v>0</v>
      </c>
      <c r="BI148" s="145">
        <f>IF(U148="nulová",N148,0)</f>
        <v>0</v>
      </c>
      <c r="BJ148" s="17" t="s">
        <v>15</v>
      </c>
      <c r="BK148" s="145">
        <f>ROUND(L148*K148,2)</f>
        <v>0</v>
      </c>
      <c r="BL148" s="17" t="s">
        <v>247</v>
      </c>
      <c r="BM148" s="17" t="s">
        <v>4197</v>
      </c>
    </row>
    <row r="149" spans="2:65" s="1" customFormat="1" ht="74.45" customHeight="1" x14ac:dyDescent="0.3">
      <c r="B149" s="31"/>
      <c r="C149" s="32"/>
      <c r="D149" s="32"/>
      <c r="E149" s="32"/>
      <c r="F149" s="266" t="s">
        <v>4185</v>
      </c>
      <c r="G149" s="200"/>
      <c r="H149" s="200"/>
      <c r="I149" s="200"/>
      <c r="J149" s="32"/>
      <c r="K149" s="32"/>
      <c r="L149" s="32"/>
      <c r="M149" s="32"/>
      <c r="N149" s="32"/>
      <c r="O149" s="32"/>
      <c r="P149" s="32"/>
      <c r="Q149" s="32"/>
      <c r="R149" s="33"/>
      <c r="T149" s="70"/>
      <c r="U149" s="32"/>
      <c r="V149" s="32"/>
      <c r="W149" s="32"/>
      <c r="X149" s="32"/>
      <c r="Y149" s="32"/>
      <c r="Z149" s="32"/>
      <c r="AA149" s="71"/>
      <c r="AT149" s="17" t="s">
        <v>250</v>
      </c>
      <c r="AU149" s="17" t="s">
        <v>15</v>
      </c>
    </row>
    <row r="150" spans="2:65" s="1" customFormat="1" ht="40.15" customHeight="1" x14ac:dyDescent="0.3">
      <c r="B150" s="136"/>
      <c r="C150" s="137" t="s">
        <v>247</v>
      </c>
      <c r="D150" s="137" t="s">
        <v>222</v>
      </c>
      <c r="E150" s="138" t="s">
        <v>4198</v>
      </c>
      <c r="F150" s="250" t="s">
        <v>4199</v>
      </c>
      <c r="G150" s="251"/>
      <c r="H150" s="251"/>
      <c r="I150" s="251"/>
      <c r="J150" s="139" t="s">
        <v>276</v>
      </c>
      <c r="K150" s="140">
        <v>2</v>
      </c>
      <c r="L150" s="252"/>
      <c r="M150" s="251"/>
      <c r="N150" s="252">
        <f>ROUND(L150*K150,2)</f>
        <v>0</v>
      </c>
      <c r="O150" s="251"/>
      <c r="P150" s="251"/>
      <c r="Q150" s="251"/>
      <c r="R150" s="141"/>
      <c r="T150" s="142" t="s">
        <v>3</v>
      </c>
      <c r="U150" s="40" t="s">
        <v>43</v>
      </c>
      <c r="V150" s="143">
        <v>0</v>
      </c>
      <c r="W150" s="143">
        <f>V150*K150</f>
        <v>0</v>
      </c>
      <c r="X150" s="143">
        <v>8.9999999999999998E-4</v>
      </c>
      <c r="Y150" s="143">
        <f>X150*K150</f>
        <v>1.8E-3</v>
      </c>
      <c r="Z150" s="143">
        <v>0</v>
      </c>
      <c r="AA150" s="144">
        <f>Z150*K150</f>
        <v>0</v>
      </c>
      <c r="AR150" s="17" t="s">
        <v>247</v>
      </c>
      <c r="AT150" s="17" t="s">
        <v>222</v>
      </c>
      <c r="AU150" s="17" t="s">
        <v>15</v>
      </c>
      <c r="AY150" s="17" t="s">
        <v>221</v>
      </c>
      <c r="BE150" s="145">
        <f>IF(U150="základní",N150,0)</f>
        <v>0</v>
      </c>
      <c r="BF150" s="145">
        <f>IF(U150="snížená",N150,0)</f>
        <v>0</v>
      </c>
      <c r="BG150" s="145">
        <f>IF(U150="zákl. přenesená",N150,0)</f>
        <v>0</v>
      </c>
      <c r="BH150" s="145">
        <f>IF(U150="sníž. přenesená",N150,0)</f>
        <v>0</v>
      </c>
      <c r="BI150" s="145">
        <f>IF(U150="nulová",N150,0)</f>
        <v>0</v>
      </c>
      <c r="BJ150" s="17" t="s">
        <v>15</v>
      </c>
      <c r="BK150" s="145">
        <f>ROUND(L150*K150,2)</f>
        <v>0</v>
      </c>
      <c r="BL150" s="17" t="s">
        <v>247</v>
      </c>
      <c r="BM150" s="17" t="s">
        <v>4200</v>
      </c>
    </row>
    <row r="151" spans="2:65" s="1" customFormat="1" ht="74.45" customHeight="1" x14ac:dyDescent="0.3">
      <c r="B151" s="31"/>
      <c r="C151" s="32"/>
      <c r="D151" s="32"/>
      <c r="E151" s="32"/>
      <c r="F151" s="266" t="s">
        <v>4185</v>
      </c>
      <c r="G151" s="200"/>
      <c r="H151" s="200"/>
      <c r="I151" s="200"/>
      <c r="J151" s="32"/>
      <c r="K151" s="32"/>
      <c r="L151" s="32"/>
      <c r="M151" s="32"/>
      <c r="N151" s="32"/>
      <c r="O151" s="32"/>
      <c r="P151" s="32"/>
      <c r="Q151" s="32"/>
      <c r="R151" s="33"/>
      <c r="T151" s="70"/>
      <c r="U151" s="32"/>
      <c r="V151" s="32"/>
      <c r="W151" s="32"/>
      <c r="X151" s="32"/>
      <c r="Y151" s="32"/>
      <c r="Z151" s="32"/>
      <c r="AA151" s="71"/>
      <c r="AT151" s="17" t="s">
        <v>250</v>
      </c>
      <c r="AU151" s="17" t="s">
        <v>15</v>
      </c>
    </row>
    <row r="152" spans="2:65" s="1" customFormat="1" ht="63" customHeight="1" x14ac:dyDescent="0.3">
      <c r="B152" s="136"/>
      <c r="C152" s="137" t="s">
        <v>346</v>
      </c>
      <c r="D152" s="137" t="s">
        <v>222</v>
      </c>
      <c r="E152" s="138" t="s">
        <v>4201</v>
      </c>
      <c r="F152" s="250" t="s">
        <v>4202</v>
      </c>
      <c r="G152" s="251"/>
      <c r="H152" s="251"/>
      <c r="I152" s="251"/>
      <c r="J152" s="139" t="s">
        <v>315</v>
      </c>
      <c r="K152" s="140">
        <v>50</v>
      </c>
      <c r="L152" s="252"/>
      <c r="M152" s="251"/>
      <c r="N152" s="252">
        <f>ROUND(L152*K152,2)</f>
        <v>0</v>
      </c>
      <c r="O152" s="251"/>
      <c r="P152" s="251"/>
      <c r="Q152" s="251"/>
      <c r="R152" s="141"/>
      <c r="T152" s="142" t="s">
        <v>3</v>
      </c>
      <c r="U152" s="40" t="s">
        <v>43</v>
      </c>
      <c r="V152" s="143">
        <v>0</v>
      </c>
      <c r="W152" s="143">
        <f>V152*K152</f>
        <v>0</v>
      </c>
      <c r="X152" s="143">
        <v>0</v>
      </c>
      <c r="Y152" s="143">
        <f>X152*K152</f>
        <v>0</v>
      </c>
      <c r="Z152" s="143">
        <v>0</v>
      </c>
      <c r="AA152" s="144">
        <f>Z152*K152</f>
        <v>0</v>
      </c>
      <c r="AR152" s="17" t="s">
        <v>247</v>
      </c>
      <c r="AT152" s="17" t="s">
        <v>222</v>
      </c>
      <c r="AU152" s="17" t="s">
        <v>15</v>
      </c>
      <c r="AY152" s="17" t="s">
        <v>221</v>
      </c>
      <c r="BE152" s="145">
        <f>IF(U152="základní",N152,0)</f>
        <v>0</v>
      </c>
      <c r="BF152" s="145">
        <f>IF(U152="snížená",N152,0)</f>
        <v>0</v>
      </c>
      <c r="BG152" s="145">
        <f>IF(U152="zákl. přenesená",N152,0)</f>
        <v>0</v>
      </c>
      <c r="BH152" s="145">
        <f>IF(U152="sníž. přenesená",N152,0)</f>
        <v>0</v>
      </c>
      <c r="BI152" s="145">
        <f>IF(U152="nulová",N152,0)</f>
        <v>0</v>
      </c>
      <c r="BJ152" s="17" t="s">
        <v>15</v>
      </c>
      <c r="BK152" s="145">
        <f>ROUND(L152*K152,2)</f>
        <v>0</v>
      </c>
      <c r="BL152" s="17" t="s">
        <v>247</v>
      </c>
      <c r="BM152" s="17" t="s">
        <v>4203</v>
      </c>
    </row>
    <row r="153" spans="2:65" s="1" customFormat="1" ht="51.6" customHeight="1" x14ac:dyDescent="0.3">
      <c r="B153" s="136"/>
      <c r="C153" s="137" t="s">
        <v>351</v>
      </c>
      <c r="D153" s="137" t="s">
        <v>222</v>
      </c>
      <c r="E153" s="138" t="s">
        <v>4204</v>
      </c>
      <c r="F153" s="250" t="s">
        <v>4205</v>
      </c>
      <c r="G153" s="251"/>
      <c r="H153" s="251"/>
      <c r="I153" s="251"/>
      <c r="J153" s="139" t="s">
        <v>315</v>
      </c>
      <c r="K153" s="140">
        <v>20</v>
      </c>
      <c r="L153" s="252"/>
      <c r="M153" s="251"/>
      <c r="N153" s="252">
        <f>ROUND(L153*K153,2)</f>
        <v>0</v>
      </c>
      <c r="O153" s="251"/>
      <c r="P153" s="251"/>
      <c r="Q153" s="251"/>
      <c r="R153" s="141"/>
      <c r="T153" s="142" t="s">
        <v>3</v>
      </c>
      <c r="U153" s="40" t="s">
        <v>43</v>
      </c>
      <c r="V153" s="143">
        <v>0</v>
      </c>
      <c r="W153" s="143">
        <f>V153*K153</f>
        <v>0</v>
      </c>
      <c r="X153" s="143">
        <v>0</v>
      </c>
      <c r="Y153" s="143">
        <f>X153*K153</f>
        <v>0</v>
      </c>
      <c r="Z153" s="143">
        <v>0</v>
      </c>
      <c r="AA153" s="144">
        <f>Z153*K153</f>
        <v>0</v>
      </c>
      <c r="AR153" s="17" t="s">
        <v>247</v>
      </c>
      <c r="AT153" s="17" t="s">
        <v>222</v>
      </c>
      <c r="AU153" s="17" t="s">
        <v>15</v>
      </c>
      <c r="AY153" s="17" t="s">
        <v>221</v>
      </c>
      <c r="BE153" s="145">
        <f>IF(U153="základní",N153,0)</f>
        <v>0</v>
      </c>
      <c r="BF153" s="145">
        <f>IF(U153="snížená",N153,0)</f>
        <v>0</v>
      </c>
      <c r="BG153" s="145">
        <f>IF(U153="zákl. přenesená",N153,0)</f>
        <v>0</v>
      </c>
      <c r="BH153" s="145">
        <f>IF(U153="sníž. přenesená",N153,0)</f>
        <v>0</v>
      </c>
      <c r="BI153" s="145">
        <f>IF(U153="nulová",N153,0)</f>
        <v>0</v>
      </c>
      <c r="BJ153" s="17" t="s">
        <v>15</v>
      </c>
      <c r="BK153" s="145">
        <f>ROUND(L153*K153,2)</f>
        <v>0</v>
      </c>
      <c r="BL153" s="17" t="s">
        <v>247</v>
      </c>
      <c r="BM153" s="17" t="s">
        <v>4206</v>
      </c>
    </row>
    <row r="154" spans="2:65" s="1" customFormat="1" ht="20.45" customHeight="1" x14ac:dyDescent="0.3">
      <c r="B154" s="136"/>
      <c r="C154" s="137" t="s">
        <v>355</v>
      </c>
      <c r="D154" s="137" t="s">
        <v>222</v>
      </c>
      <c r="E154" s="138" t="s">
        <v>4207</v>
      </c>
      <c r="F154" s="250" t="s">
        <v>4208</v>
      </c>
      <c r="G154" s="251"/>
      <c r="H154" s="251"/>
      <c r="I154" s="251"/>
      <c r="J154" s="139" t="s">
        <v>349</v>
      </c>
      <c r="K154" s="140">
        <v>1</v>
      </c>
      <c r="L154" s="252"/>
      <c r="M154" s="251"/>
      <c r="N154" s="252">
        <f>ROUND(L154*K154,2)</f>
        <v>0</v>
      </c>
      <c r="O154" s="251"/>
      <c r="P154" s="251"/>
      <c r="Q154" s="251"/>
      <c r="R154" s="141"/>
      <c r="T154" s="142" t="s">
        <v>3</v>
      </c>
      <c r="U154" s="40" t="s">
        <v>43</v>
      </c>
      <c r="V154" s="143">
        <v>0</v>
      </c>
      <c r="W154" s="143">
        <f>V154*K154</f>
        <v>0</v>
      </c>
      <c r="X154" s="143">
        <v>0</v>
      </c>
      <c r="Y154" s="143">
        <f>X154*K154</f>
        <v>0</v>
      </c>
      <c r="Z154" s="143">
        <v>0</v>
      </c>
      <c r="AA154" s="144">
        <f>Z154*K154</f>
        <v>0</v>
      </c>
      <c r="AR154" s="17" t="s">
        <v>247</v>
      </c>
      <c r="AT154" s="17" t="s">
        <v>222</v>
      </c>
      <c r="AU154" s="17" t="s">
        <v>15</v>
      </c>
      <c r="AY154" s="17" t="s">
        <v>221</v>
      </c>
      <c r="BE154" s="145">
        <f>IF(U154="základní",N154,0)</f>
        <v>0</v>
      </c>
      <c r="BF154" s="145">
        <f>IF(U154="snížená",N154,0)</f>
        <v>0</v>
      </c>
      <c r="BG154" s="145">
        <f>IF(U154="zákl. přenesená",N154,0)</f>
        <v>0</v>
      </c>
      <c r="BH154" s="145">
        <f>IF(U154="sníž. přenesená",N154,0)</f>
        <v>0</v>
      </c>
      <c r="BI154" s="145">
        <f>IF(U154="nulová",N154,0)</f>
        <v>0</v>
      </c>
      <c r="BJ154" s="17" t="s">
        <v>15</v>
      </c>
      <c r="BK154" s="145">
        <f>ROUND(L154*K154,2)</f>
        <v>0</v>
      </c>
      <c r="BL154" s="17" t="s">
        <v>247</v>
      </c>
      <c r="BM154" s="17" t="s">
        <v>4209</v>
      </c>
    </row>
    <row r="155" spans="2:65" s="1" customFormat="1" ht="20.45" customHeight="1" x14ac:dyDescent="0.3">
      <c r="B155" s="136"/>
      <c r="C155" s="137" t="s">
        <v>359</v>
      </c>
      <c r="D155" s="137" t="s">
        <v>222</v>
      </c>
      <c r="E155" s="138" t="s">
        <v>3842</v>
      </c>
      <c r="F155" s="250" t="s">
        <v>4210</v>
      </c>
      <c r="G155" s="251"/>
      <c r="H155" s="251"/>
      <c r="I155" s="251"/>
      <c r="J155" s="139" t="s">
        <v>276</v>
      </c>
      <c r="K155" s="140">
        <v>5</v>
      </c>
      <c r="L155" s="252"/>
      <c r="M155" s="251"/>
      <c r="N155" s="252">
        <f>ROUND(L155*K155,2)</f>
        <v>0</v>
      </c>
      <c r="O155" s="251"/>
      <c r="P155" s="251"/>
      <c r="Q155" s="251"/>
      <c r="R155" s="141"/>
      <c r="T155" s="142" t="s">
        <v>3</v>
      </c>
      <c r="U155" s="40" t="s">
        <v>43</v>
      </c>
      <c r="V155" s="143">
        <v>0</v>
      </c>
      <c r="W155" s="143">
        <f>V155*K155</f>
        <v>0</v>
      </c>
      <c r="X155" s="143">
        <v>0</v>
      </c>
      <c r="Y155" s="143">
        <f>X155*K155</f>
        <v>0</v>
      </c>
      <c r="Z155" s="143">
        <v>0</v>
      </c>
      <c r="AA155" s="144">
        <f>Z155*K155</f>
        <v>0</v>
      </c>
      <c r="AR155" s="17" t="s">
        <v>247</v>
      </c>
      <c r="AT155" s="17" t="s">
        <v>222</v>
      </c>
      <c r="AU155" s="17" t="s">
        <v>15</v>
      </c>
      <c r="AY155" s="17" t="s">
        <v>221</v>
      </c>
      <c r="BE155" s="145">
        <f>IF(U155="základní",N155,0)</f>
        <v>0</v>
      </c>
      <c r="BF155" s="145">
        <f>IF(U155="snížená",N155,0)</f>
        <v>0</v>
      </c>
      <c r="BG155" s="145">
        <f>IF(U155="zákl. přenesená",N155,0)</f>
        <v>0</v>
      </c>
      <c r="BH155" s="145">
        <f>IF(U155="sníž. přenesená",N155,0)</f>
        <v>0</v>
      </c>
      <c r="BI155" s="145">
        <f>IF(U155="nulová",N155,0)</f>
        <v>0</v>
      </c>
      <c r="BJ155" s="17" t="s">
        <v>15</v>
      </c>
      <c r="BK155" s="145">
        <f>ROUND(L155*K155,2)</f>
        <v>0</v>
      </c>
      <c r="BL155" s="17" t="s">
        <v>247</v>
      </c>
      <c r="BM155" s="17" t="s">
        <v>4211</v>
      </c>
    </row>
    <row r="156" spans="2:65" s="1" customFormat="1" ht="20.45" customHeight="1" x14ac:dyDescent="0.3">
      <c r="B156" s="136"/>
      <c r="C156" s="137" t="s">
        <v>299</v>
      </c>
      <c r="D156" s="137" t="s">
        <v>222</v>
      </c>
      <c r="E156" s="138" t="s">
        <v>4212</v>
      </c>
      <c r="F156" s="250" t="s">
        <v>4213</v>
      </c>
      <c r="G156" s="251"/>
      <c r="H156" s="251"/>
      <c r="I156" s="251"/>
      <c r="J156" s="139" t="s">
        <v>276</v>
      </c>
      <c r="K156" s="140">
        <v>1</v>
      </c>
      <c r="L156" s="252"/>
      <c r="M156" s="251"/>
      <c r="N156" s="252">
        <f>ROUND(L156*K156,2)</f>
        <v>0</v>
      </c>
      <c r="O156" s="251"/>
      <c r="P156" s="251"/>
      <c r="Q156" s="251"/>
      <c r="R156" s="141"/>
      <c r="T156" s="142" t="s">
        <v>3</v>
      </c>
      <c r="U156" s="40" t="s">
        <v>43</v>
      </c>
      <c r="V156" s="143">
        <v>0</v>
      </c>
      <c r="W156" s="143">
        <f>V156*K156</f>
        <v>0</v>
      </c>
      <c r="X156" s="143">
        <v>0</v>
      </c>
      <c r="Y156" s="143">
        <f>X156*K156</f>
        <v>0</v>
      </c>
      <c r="Z156" s="143">
        <v>0</v>
      </c>
      <c r="AA156" s="144">
        <f>Z156*K156</f>
        <v>0</v>
      </c>
      <c r="AR156" s="17" t="s">
        <v>247</v>
      </c>
      <c r="AT156" s="17" t="s">
        <v>222</v>
      </c>
      <c r="AU156" s="17" t="s">
        <v>15</v>
      </c>
      <c r="AY156" s="17" t="s">
        <v>221</v>
      </c>
      <c r="BE156" s="145">
        <f>IF(U156="základní",N156,0)</f>
        <v>0</v>
      </c>
      <c r="BF156" s="145">
        <f>IF(U156="snížená",N156,0)</f>
        <v>0</v>
      </c>
      <c r="BG156" s="145">
        <f>IF(U156="zákl. přenesená",N156,0)</f>
        <v>0</v>
      </c>
      <c r="BH156" s="145">
        <f>IF(U156="sníž. přenesená",N156,0)</f>
        <v>0</v>
      </c>
      <c r="BI156" s="145">
        <f>IF(U156="nulová",N156,0)</f>
        <v>0</v>
      </c>
      <c r="BJ156" s="17" t="s">
        <v>15</v>
      </c>
      <c r="BK156" s="145">
        <f>ROUND(L156*K156,2)</f>
        <v>0</v>
      </c>
      <c r="BL156" s="17" t="s">
        <v>247</v>
      </c>
      <c r="BM156" s="17" t="s">
        <v>4214</v>
      </c>
    </row>
    <row r="157" spans="2:65" s="1" customFormat="1" ht="63" customHeight="1" x14ac:dyDescent="0.3">
      <c r="B157" s="31"/>
      <c r="C157" s="32"/>
      <c r="D157" s="32"/>
      <c r="E157" s="32"/>
      <c r="F157" s="266" t="s">
        <v>4215</v>
      </c>
      <c r="G157" s="200"/>
      <c r="H157" s="200"/>
      <c r="I157" s="200"/>
      <c r="J157" s="32"/>
      <c r="K157" s="32"/>
      <c r="L157" s="32"/>
      <c r="M157" s="32"/>
      <c r="N157" s="32"/>
      <c r="O157" s="32"/>
      <c r="P157" s="32"/>
      <c r="Q157" s="32"/>
      <c r="R157" s="33"/>
      <c r="T157" s="70"/>
      <c r="U157" s="32"/>
      <c r="V157" s="32"/>
      <c r="W157" s="32"/>
      <c r="X157" s="32"/>
      <c r="Y157" s="32"/>
      <c r="Z157" s="32"/>
      <c r="AA157" s="71"/>
      <c r="AT157" s="17" t="s">
        <v>250</v>
      </c>
      <c r="AU157" s="17" t="s">
        <v>15</v>
      </c>
    </row>
    <row r="158" spans="2:65" s="1" customFormat="1" ht="20.45" customHeight="1" x14ac:dyDescent="0.3">
      <c r="B158" s="136"/>
      <c r="C158" s="137" t="s">
        <v>312</v>
      </c>
      <c r="D158" s="137" t="s">
        <v>222</v>
      </c>
      <c r="E158" s="138" t="s">
        <v>4216</v>
      </c>
      <c r="F158" s="250" t="s">
        <v>4217</v>
      </c>
      <c r="G158" s="251"/>
      <c r="H158" s="251"/>
      <c r="I158" s="251"/>
      <c r="J158" s="139" t="s">
        <v>276</v>
      </c>
      <c r="K158" s="140">
        <v>1</v>
      </c>
      <c r="L158" s="252"/>
      <c r="M158" s="251"/>
      <c r="N158" s="252">
        <f>ROUND(L158*K158,2)</f>
        <v>0</v>
      </c>
      <c r="O158" s="251"/>
      <c r="P158" s="251"/>
      <c r="Q158" s="251"/>
      <c r="R158" s="141"/>
      <c r="T158" s="142" t="s">
        <v>3</v>
      </c>
      <c r="U158" s="40" t="s">
        <v>43</v>
      </c>
      <c r="V158" s="143">
        <v>0</v>
      </c>
      <c r="W158" s="143">
        <f>V158*K158</f>
        <v>0</v>
      </c>
      <c r="X158" s="143">
        <v>2.97E-3</v>
      </c>
      <c r="Y158" s="143">
        <f>X158*K158</f>
        <v>2.97E-3</v>
      </c>
      <c r="Z158" s="143">
        <v>0</v>
      </c>
      <c r="AA158" s="144">
        <f>Z158*K158</f>
        <v>0</v>
      </c>
      <c r="AR158" s="17" t="s">
        <v>247</v>
      </c>
      <c r="AT158" s="17" t="s">
        <v>222</v>
      </c>
      <c r="AU158" s="17" t="s">
        <v>15</v>
      </c>
      <c r="AY158" s="17" t="s">
        <v>221</v>
      </c>
      <c r="BE158" s="145">
        <f>IF(U158="základní",N158,0)</f>
        <v>0</v>
      </c>
      <c r="BF158" s="145">
        <f>IF(U158="snížená",N158,0)</f>
        <v>0</v>
      </c>
      <c r="BG158" s="145">
        <f>IF(U158="zákl. přenesená",N158,0)</f>
        <v>0</v>
      </c>
      <c r="BH158" s="145">
        <f>IF(U158="sníž. přenesená",N158,0)</f>
        <v>0</v>
      </c>
      <c r="BI158" s="145">
        <f>IF(U158="nulová",N158,0)</f>
        <v>0</v>
      </c>
      <c r="BJ158" s="17" t="s">
        <v>15</v>
      </c>
      <c r="BK158" s="145">
        <f>ROUND(L158*K158,2)</f>
        <v>0</v>
      </c>
      <c r="BL158" s="17" t="s">
        <v>247</v>
      </c>
      <c r="BM158" s="17" t="s">
        <v>4218</v>
      </c>
    </row>
    <row r="159" spans="2:65" s="1" customFormat="1" ht="97.15" customHeight="1" x14ac:dyDescent="0.3">
      <c r="B159" s="31"/>
      <c r="C159" s="32"/>
      <c r="D159" s="32"/>
      <c r="E159" s="32"/>
      <c r="F159" s="266" t="s">
        <v>331</v>
      </c>
      <c r="G159" s="200"/>
      <c r="H159" s="200"/>
      <c r="I159" s="200"/>
      <c r="J159" s="32"/>
      <c r="K159" s="32"/>
      <c r="L159" s="32"/>
      <c r="M159" s="32"/>
      <c r="N159" s="32"/>
      <c r="O159" s="32"/>
      <c r="P159" s="32"/>
      <c r="Q159" s="32"/>
      <c r="R159" s="33"/>
      <c r="T159" s="70"/>
      <c r="U159" s="32"/>
      <c r="V159" s="32"/>
      <c r="W159" s="32"/>
      <c r="X159" s="32"/>
      <c r="Y159" s="32"/>
      <c r="Z159" s="32"/>
      <c r="AA159" s="71"/>
      <c r="AT159" s="17" t="s">
        <v>250</v>
      </c>
      <c r="AU159" s="17" t="s">
        <v>15</v>
      </c>
    </row>
    <row r="160" spans="2:65" s="1" customFormat="1" ht="20.45" customHeight="1" x14ac:dyDescent="0.3">
      <c r="B160" s="136"/>
      <c r="C160" s="137" t="s">
        <v>364</v>
      </c>
      <c r="D160" s="137" t="s">
        <v>222</v>
      </c>
      <c r="E160" s="138" t="s">
        <v>4219</v>
      </c>
      <c r="F160" s="250" t="s">
        <v>4220</v>
      </c>
      <c r="G160" s="251"/>
      <c r="H160" s="251"/>
      <c r="I160" s="251"/>
      <c r="J160" s="139" t="s">
        <v>4221</v>
      </c>
      <c r="K160" s="140">
        <v>8</v>
      </c>
      <c r="L160" s="252"/>
      <c r="M160" s="251"/>
      <c r="N160" s="252">
        <f>ROUND(L160*K160,2)</f>
        <v>0</v>
      </c>
      <c r="O160" s="251"/>
      <c r="P160" s="251"/>
      <c r="Q160" s="251"/>
      <c r="R160" s="141"/>
      <c r="T160" s="142" t="s">
        <v>3</v>
      </c>
      <c r="U160" s="40" t="s">
        <v>43</v>
      </c>
      <c r="V160" s="143">
        <v>0</v>
      </c>
      <c r="W160" s="143">
        <f>V160*K160</f>
        <v>0</v>
      </c>
      <c r="X160" s="143">
        <v>0</v>
      </c>
      <c r="Y160" s="143">
        <f>X160*K160</f>
        <v>0</v>
      </c>
      <c r="Z160" s="143">
        <v>0</v>
      </c>
      <c r="AA160" s="144">
        <f>Z160*K160</f>
        <v>0</v>
      </c>
      <c r="AR160" s="17" t="s">
        <v>247</v>
      </c>
      <c r="AT160" s="17" t="s">
        <v>222</v>
      </c>
      <c r="AU160" s="17" t="s">
        <v>15</v>
      </c>
      <c r="AY160" s="17" t="s">
        <v>221</v>
      </c>
      <c r="BE160" s="145">
        <f>IF(U160="základní",N160,0)</f>
        <v>0</v>
      </c>
      <c r="BF160" s="145">
        <f>IF(U160="snížená",N160,0)</f>
        <v>0</v>
      </c>
      <c r="BG160" s="145">
        <f>IF(U160="zákl. přenesená",N160,0)</f>
        <v>0</v>
      </c>
      <c r="BH160" s="145">
        <f>IF(U160="sníž. přenesená",N160,0)</f>
        <v>0</v>
      </c>
      <c r="BI160" s="145">
        <f>IF(U160="nulová",N160,0)</f>
        <v>0</v>
      </c>
      <c r="BJ160" s="17" t="s">
        <v>15</v>
      </c>
      <c r="BK160" s="145">
        <f>ROUND(L160*K160,2)</f>
        <v>0</v>
      </c>
      <c r="BL160" s="17" t="s">
        <v>247</v>
      </c>
      <c r="BM160" s="17" t="s">
        <v>4222</v>
      </c>
    </row>
    <row r="161" spans="2:65" s="1" customFormat="1" ht="63" customHeight="1" x14ac:dyDescent="0.3">
      <c r="B161" s="31"/>
      <c r="C161" s="32"/>
      <c r="D161" s="32"/>
      <c r="E161" s="32"/>
      <c r="F161" s="266" t="s">
        <v>4223</v>
      </c>
      <c r="G161" s="200"/>
      <c r="H161" s="200"/>
      <c r="I161" s="200"/>
      <c r="J161" s="32"/>
      <c r="K161" s="32"/>
      <c r="L161" s="32"/>
      <c r="M161" s="32"/>
      <c r="N161" s="32"/>
      <c r="O161" s="32"/>
      <c r="P161" s="32"/>
      <c r="Q161" s="32"/>
      <c r="R161" s="33"/>
      <c r="T161" s="70"/>
      <c r="U161" s="32"/>
      <c r="V161" s="32"/>
      <c r="W161" s="32"/>
      <c r="X161" s="32"/>
      <c r="Y161" s="32"/>
      <c r="Z161" s="32"/>
      <c r="AA161" s="71"/>
      <c r="AT161" s="17" t="s">
        <v>250</v>
      </c>
      <c r="AU161" s="17" t="s">
        <v>15</v>
      </c>
    </row>
    <row r="162" spans="2:65" s="1" customFormat="1" ht="28.9" customHeight="1" x14ac:dyDescent="0.3">
      <c r="B162" s="136"/>
      <c r="C162" s="137" t="s">
        <v>822</v>
      </c>
      <c r="D162" s="137" t="s">
        <v>222</v>
      </c>
      <c r="E162" s="138" t="s">
        <v>4224</v>
      </c>
      <c r="F162" s="250" t="s">
        <v>4225</v>
      </c>
      <c r="G162" s="251"/>
      <c r="H162" s="251"/>
      <c r="I162" s="251"/>
      <c r="J162" s="139" t="s">
        <v>4221</v>
      </c>
      <c r="K162" s="140">
        <v>15</v>
      </c>
      <c r="L162" s="252"/>
      <c r="M162" s="251"/>
      <c r="N162" s="252">
        <f>ROUND(L162*K162,2)</f>
        <v>0</v>
      </c>
      <c r="O162" s="251"/>
      <c r="P162" s="251"/>
      <c r="Q162" s="251"/>
      <c r="R162" s="141"/>
      <c r="T162" s="142" t="s">
        <v>3</v>
      </c>
      <c r="U162" s="40" t="s">
        <v>43</v>
      </c>
      <c r="V162" s="143">
        <v>0</v>
      </c>
      <c r="W162" s="143">
        <f>V162*K162</f>
        <v>0</v>
      </c>
      <c r="X162" s="143">
        <v>0</v>
      </c>
      <c r="Y162" s="143">
        <f>X162*K162</f>
        <v>0</v>
      </c>
      <c r="Z162" s="143">
        <v>0</v>
      </c>
      <c r="AA162" s="144">
        <f>Z162*K162</f>
        <v>0</v>
      </c>
      <c r="AR162" s="17" t="s">
        <v>247</v>
      </c>
      <c r="AT162" s="17" t="s">
        <v>222</v>
      </c>
      <c r="AU162" s="17" t="s">
        <v>15</v>
      </c>
      <c r="AY162" s="17" t="s">
        <v>221</v>
      </c>
      <c r="BE162" s="145">
        <f>IF(U162="základní",N162,0)</f>
        <v>0</v>
      </c>
      <c r="BF162" s="145">
        <f>IF(U162="snížená",N162,0)</f>
        <v>0</v>
      </c>
      <c r="BG162" s="145">
        <f>IF(U162="zákl. přenesená",N162,0)</f>
        <v>0</v>
      </c>
      <c r="BH162" s="145">
        <f>IF(U162="sníž. přenesená",N162,0)</f>
        <v>0</v>
      </c>
      <c r="BI162" s="145">
        <f>IF(U162="nulová",N162,0)</f>
        <v>0</v>
      </c>
      <c r="BJ162" s="17" t="s">
        <v>15</v>
      </c>
      <c r="BK162" s="145">
        <f>ROUND(L162*K162,2)</f>
        <v>0</v>
      </c>
      <c r="BL162" s="17" t="s">
        <v>247</v>
      </c>
      <c r="BM162" s="17" t="s">
        <v>4226</v>
      </c>
    </row>
    <row r="163" spans="2:65" s="1" customFormat="1" ht="63" customHeight="1" x14ac:dyDescent="0.3">
      <c r="B163" s="31"/>
      <c r="C163" s="32"/>
      <c r="D163" s="32"/>
      <c r="E163" s="32"/>
      <c r="F163" s="266" t="s">
        <v>4223</v>
      </c>
      <c r="G163" s="200"/>
      <c r="H163" s="200"/>
      <c r="I163" s="200"/>
      <c r="J163" s="32"/>
      <c r="K163" s="32"/>
      <c r="L163" s="32"/>
      <c r="M163" s="32"/>
      <c r="N163" s="32"/>
      <c r="O163" s="32"/>
      <c r="P163" s="32"/>
      <c r="Q163" s="32"/>
      <c r="R163" s="33"/>
      <c r="T163" s="70"/>
      <c r="U163" s="32"/>
      <c r="V163" s="32"/>
      <c r="W163" s="32"/>
      <c r="X163" s="32"/>
      <c r="Y163" s="32"/>
      <c r="Z163" s="32"/>
      <c r="AA163" s="71"/>
      <c r="AT163" s="17" t="s">
        <v>250</v>
      </c>
      <c r="AU163" s="17" t="s">
        <v>15</v>
      </c>
    </row>
    <row r="164" spans="2:65" s="1" customFormat="1" ht="20.45" customHeight="1" x14ac:dyDescent="0.3">
      <c r="B164" s="136"/>
      <c r="C164" s="137" t="s">
        <v>826</v>
      </c>
      <c r="D164" s="137" t="s">
        <v>222</v>
      </c>
      <c r="E164" s="138" t="s">
        <v>4227</v>
      </c>
      <c r="F164" s="250" t="s">
        <v>334</v>
      </c>
      <c r="G164" s="251"/>
      <c r="H164" s="251"/>
      <c r="I164" s="251"/>
      <c r="J164" s="139" t="s">
        <v>335</v>
      </c>
      <c r="K164" s="140"/>
      <c r="L164" s="252"/>
      <c r="M164" s="251"/>
      <c r="N164" s="252">
        <f>ROUND(L164*K164,2)</f>
        <v>0</v>
      </c>
      <c r="O164" s="251"/>
      <c r="P164" s="251"/>
      <c r="Q164" s="251"/>
      <c r="R164" s="141"/>
      <c r="T164" s="142" t="s">
        <v>3</v>
      </c>
      <c r="U164" s="40" t="s">
        <v>43</v>
      </c>
      <c r="V164" s="143">
        <v>0</v>
      </c>
      <c r="W164" s="143">
        <f>V164*K164</f>
        <v>0</v>
      </c>
      <c r="X164" s="143">
        <v>0</v>
      </c>
      <c r="Y164" s="143">
        <f>X164*K164</f>
        <v>0</v>
      </c>
      <c r="Z164" s="143">
        <v>0</v>
      </c>
      <c r="AA164" s="144">
        <f>Z164*K164</f>
        <v>0</v>
      </c>
      <c r="AR164" s="17" t="s">
        <v>247</v>
      </c>
      <c r="AT164" s="17" t="s">
        <v>222</v>
      </c>
      <c r="AU164" s="17" t="s">
        <v>15</v>
      </c>
      <c r="AY164" s="17" t="s">
        <v>221</v>
      </c>
      <c r="BE164" s="145">
        <f>IF(U164="základní",N164,0)</f>
        <v>0</v>
      </c>
      <c r="BF164" s="145">
        <f>IF(U164="snížená",N164,0)</f>
        <v>0</v>
      </c>
      <c r="BG164" s="145">
        <f>IF(U164="zákl. přenesená",N164,0)</f>
        <v>0</v>
      </c>
      <c r="BH164" s="145">
        <f>IF(U164="sníž. přenesená",N164,0)</f>
        <v>0</v>
      </c>
      <c r="BI164" s="145">
        <f>IF(U164="nulová",N164,0)</f>
        <v>0</v>
      </c>
      <c r="BJ164" s="17" t="s">
        <v>15</v>
      </c>
      <c r="BK164" s="145">
        <f>ROUND(L164*K164,2)</f>
        <v>0</v>
      </c>
      <c r="BL164" s="17" t="s">
        <v>247</v>
      </c>
      <c r="BM164" s="17" t="s">
        <v>4228</v>
      </c>
    </row>
    <row r="165" spans="2:65" s="1" customFormat="1" ht="74.45" customHeight="1" x14ac:dyDescent="0.3">
      <c r="B165" s="31"/>
      <c r="C165" s="32"/>
      <c r="D165" s="32"/>
      <c r="E165" s="32"/>
      <c r="F165" s="266" t="s">
        <v>4229</v>
      </c>
      <c r="G165" s="200"/>
      <c r="H165" s="200"/>
      <c r="I165" s="200"/>
      <c r="J165" s="32"/>
      <c r="K165" s="32"/>
      <c r="L165" s="32"/>
      <c r="M165" s="32"/>
      <c r="N165" s="32"/>
      <c r="O165" s="32"/>
      <c r="P165" s="32"/>
      <c r="Q165" s="32"/>
      <c r="R165" s="33"/>
      <c r="T165" s="70"/>
      <c r="U165" s="32"/>
      <c r="V165" s="32"/>
      <c r="W165" s="32"/>
      <c r="X165" s="32"/>
      <c r="Y165" s="32"/>
      <c r="Z165" s="32"/>
      <c r="AA165" s="71"/>
      <c r="AT165" s="17" t="s">
        <v>250</v>
      </c>
      <c r="AU165" s="17" t="s">
        <v>15</v>
      </c>
    </row>
    <row r="166" spans="2:65" s="9" customFormat="1" ht="37.35" customHeight="1" x14ac:dyDescent="0.35">
      <c r="B166" s="125"/>
      <c r="C166" s="126"/>
      <c r="D166" s="127" t="s">
        <v>4127</v>
      </c>
      <c r="E166" s="127"/>
      <c r="F166" s="127"/>
      <c r="G166" s="127"/>
      <c r="H166" s="127"/>
      <c r="I166" s="127"/>
      <c r="J166" s="127"/>
      <c r="K166" s="127"/>
      <c r="L166" s="127"/>
      <c r="M166" s="127"/>
      <c r="N166" s="262">
        <f>BK166</f>
        <v>0</v>
      </c>
      <c r="O166" s="263"/>
      <c r="P166" s="263"/>
      <c r="Q166" s="263"/>
      <c r="R166" s="128"/>
      <c r="T166" s="129"/>
      <c r="U166" s="126"/>
      <c r="V166" s="126"/>
      <c r="W166" s="130">
        <f>SUM(W167:W168)</f>
        <v>0</v>
      </c>
      <c r="X166" s="126"/>
      <c r="Y166" s="130">
        <f>SUM(Y167:Y168)</f>
        <v>1.098E-2</v>
      </c>
      <c r="Z166" s="126"/>
      <c r="AA166" s="131">
        <f>SUM(AA167:AA168)</f>
        <v>0</v>
      </c>
      <c r="AR166" s="132" t="s">
        <v>190</v>
      </c>
      <c r="AT166" s="133" t="s">
        <v>77</v>
      </c>
      <c r="AU166" s="133" t="s">
        <v>78</v>
      </c>
      <c r="AY166" s="132" t="s">
        <v>221</v>
      </c>
      <c r="BK166" s="134">
        <f>SUM(BK167:BK168)</f>
        <v>0</v>
      </c>
    </row>
    <row r="167" spans="2:65" s="1" customFormat="1" ht="28.9" customHeight="1" x14ac:dyDescent="0.3">
      <c r="B167" s="136"/>
      <c r="C167" s="137" t="s">
        <v>385</v>
      </c>
      <c r="D167" s="137" t="s">
        <v>222</v>
      </c>
      <c r="E167" s="138" t="s">
        <v>4230</v>
      </c>
      <c r="F167" s="250" t="s">
        <v>4231</v>
      </c>
      <c r="G167" s="251"/>
      <c r="H167" s="251"/>
      <c r="I167" s="251"/>
      <c r="J167" s="139" t="s">
        <v>246</v>
      </c>
      <c r="K167" s="140">
        <v>122</v>
      </c>
      <c r="L167" s="252"/>
      <c r="M167" s="251"/>
      <c r="N167" s="252">
        <f>ROUND(L167*K167,2)</f>
        <v>0</v>
      </c>
      <c r="O167" s="251"/>
      <c r="P167" s="251"/>
      <c r="Q167" s="251"/>
      <c r="R167" s="141"/>
      <c r="T167" s="142" t="s">
        <v>3</v>
      </c>
      <c r="U167" s="40" t="s">
        <v>43</v>
      </c>
      <c r="V167" s="143">
        <v>0</v>
      </c>
      <c r="W167" s="143">
        <f>V167*K167</f>
        <v>0</v>
      </c>
      <c r="X167" s="143">
        <v>9.0000000000000006E-5</v>
      </c>
      <c r="Y167" s="143">
        <f>X167*K167</f>
        <v>1.098E-2</v>
      </c>
      <c r="Z167" s="143">
        <v>0</v>
      </c>
      <c r="AA167" s="144">
        <f>Z167*K167</f>
        <v>0</v>
      </c>
      <c r="AR167" s="17" t="s">
        <v>247</v>
      </c>
      <c r="AT167" s="17" t="s">
        <v>222</v>
      </c>
      <c r="AU167" s="17" t="s">
        <v>15</v>
      </c>
      <c r="AY167" s="17" t="s">
        <v>221</v>
      </c>
      <c r="BE167" s="145">
        <f>IF(U167="základní",N167,0)</f>
        <v>0</v>
      </c>
      <c r="BF167" s="145">
        <f>IF(U167="snížená",N167,0)</f>
        <v>0</v>
      </c>
      <c r="BG167" s="145">
        <f>IF(U167="zákl. přenesená",N167,0)</f>
        <v>0</v>
      </c>
      <c r="BH167" s="145">
        <f>IF(U167="sníž. přenesená",N167,0)</f>
        <v>0</v>
      </c>
      <c r="BI167" s="145">
        <f>IF(U167="nulová",N167,0)</f>
        <v>0</v>
      </c>
      <c r="BJ167" s="17" t="s">
        <v>15</v>
      </c>
      <c r="BK167" s="145">
        <f>ROUND(L167*K167,2)</f>
        <v>0</v>
      </c>
      <c r="BL167" s="17" t="s">
        <v>247</v>
      </c>
      <c r="BM167" s="17" t="s">
        <v>4232</v>
      </c>
    </row>
    <row r="168" spans="2:65" s="1" customFormat="1" ht="74.45" customHeight="1" x14ac:dyDescent="0.3">
      <c r="B168" s="31"/>
      <c r="C168" s="32"/>
      <c r="D168" s="32"/>
      <c r="E168" s="32"/>
      <c r="F168" s="266" t="s">
        <v>4233</v>
      </c>
      <c r="G168" s="200"/>
      <c r="H168" s="200"/>
      <c r="I168" s="200"/>
      <c r="J168" s="32"/>
      <c r="K168" s="32"/>
      <c r="L168" s="32"/>
      <c r="M168" s="32"/>
      <c r="N168" s="32"/>
      <c r="O168" s="32"/>
      <c r="P168" s="32"/>
      <c r="Q168" s="32"/>
      <c r="R168" s="33"/>
      <c r="T168" s="70"/>
      <c r="U168" s="32"/>
      <c r="V168" s="32"/>
      <c r="W168" s="32"/>
      <c r="X168" s="32"/>
      <c r="Y168" s="32"/>
      <c r="Z168" s="32"/>
      <c r="AA168" s="71"/>
      <c r="AT168" s="17" t="s">
        <v>250</v>
      </c>
      <c r="AU168" s="17" t="s">
        <v>15</v>
      </c>
    </row>
    <row r="169" spans="2:65" s="9" customFormat="1" ht="37.35" customHeight="1" x14ac:dyDescent="0.35">
      <c r="B169" s="125"/>
      <c r="C169" s="126"/>
      <c r="D169" s="127" t="s">
        <v>243</v>
      </c>
      <c r="E169" s="127"/>
      <c r="F169" s="127"/>
      <c r="G169" s="127"/>
      <c r="H169" s="127"/>
      <c r="I169" s="127"/>
      <c r="J169" s="127"/>
      <c r="K169" s="127"/>
      <c r="L169" s="127"/>
      <c r="M169" s="127"/>
      <c r="N169" s="262">
        <f>BK169</f>
        <v>0</v>
      </c>
      <c r="O169" s="263"/>
      <c r="P169" s="263"/>
      <c r="Q169" s="263"/>
      <c r="R169" s="128"/>
      <c r="T169" s="129"/>
      <c r="U169" s="126"/>
      <c r="V169" s="126"/>
      <c r="W169" s="130">
        <f>SUM(W170:W174)</f>
        <v>0</v>
      </c>
      <c r="X169" s="126"/>
      <c r="Y169" s="130">
        <f>SUM(Y170:Y174)</f>
        <v>0</v>
      </c>
      <c r="Z169" s="126"/>
      <c r="AA169" s="131">
        <f>SUM(AA170:AA174)</f>
        <v>0</v>
      </c>
      <c r="AR169" s="132" t="s">
        <v>190</v>
      </c>
      <c r="AT169" s="133" t="s">
        <v>77</v>
      </c>
      <c r="AU169" s="133" t="s">
        <v>78</v>
      </c>
      <c r="AY169" s="132" t="s">
        <v>221</v>
      </c>
      <c r="BK169" s="134">
        <f>SUM(BK170:BK174)</f>
        <v>0</v>
      </c>
    </row>
    <row r="170" spans="2:65" s="1" customFormat="1" ht="28.9" customHeight="1" x14ac:dyDescent="0.3">
      <c r="B170" s="136"/>
      <c r="C170" s="137" t="s">
        <v>831</v>
      </c>
      <c r="D170" s="137" t="s">
        <v>222</v>
      </c>
      <c r="E170" s="138" t="s">
        <v>4234</v>
      </c>
      <c r="F170" s="250" t="s">
        <v>440</v>
      </c>
      <c r="G170" s="251"/>
      <c r="H170" s="251"/>
      <c r="I170" s="251"/>
      <c r="J170" s="139" t="s">
        <v>362</v>
      </c>
      <c r="K170" s="140">
        <v>50</v>
      </c>
      <c r="L170" s="252"/>
      <c r="M170" s="251"/>
      <c r="N170" s="252">
        <f>ROUND(L170*K170,2)</f>
        <v>0</v>
      </c>
      <c r="O170" s="251"/>
      <c r="P170" s="251"/>
      <c r="Q170" s="251"/>
      <c r="R170" s="141"/>
      <c r="T170" s="142" t="s">
        <v>3</v>
      </c>
      <c r="U170" s="40" t="s">
        <v>43</v>
      </c>
      <c r="V170" s="143">
        <v>0</v>
      </c>
      <c r="W170" s="143">
        <f>V170*K170</f>
        <v>0</v>
      </c>
      <c r="X170" s="143">
        <v>0</v>
      </c>
      <c r="Y170" s="143">
        <f>X170*K170</f>
        <v>0</v>
      </c>
      <c r="Z170" s="143">
        <v>0</v>
      </c>
      <c r="AA170" s="144">
        <f>Z170*K170</f>
        <v>0</v>
      </c>
      <c r="AR170" s="17" t="s">
        <v>247</v>
      </c>
      <c r="AT170" s="17" t="s">
        <v>222</v>
      </c>
      <c r="AU170" s="17" t="s">
        <v>15</v>
      </c>
      <c r="AY170" s="17" t="s">
        <v>221</v>
      </c>
      <c r="BE170" s="145">
        <f>IF(U170="základní",N170,0)</f>
        <v>0</v>
      </c>
      <c r="BF170" s="145">
        <f>IF(U170="snížená",N170,0)</f>
        <v>0</v>
      </c>
      <c r="BG170" s="145">
        <f>IF(U170="zákl. přenesená",N170,0)</f>
        <v>0</v>
      </c>
      <c r="BH170" s="145">
        <f>IF(U170="sníž. přenesená",N170,0)</f>
        <v>0</v>
      </c>
      <c r="BI170" s="145">
        <f>IF(U170="nulová",N170,0)</f>
        <v>0</v>
      </c>
      <c r="BJ170" s="17" t="s">
        <v>15</v>
      </c>
      <c r="BK170" s="145">
        <f>ROUND(L170*K170,2)</f>
        <v>0</v>
      </c>
      <c r="BL170" s="17" t="s">
        <v>247</v>
      </c>
      <c r="BM170" s="17" t="s">
        <v>4235</v>
      </c>
    </row>
    <row r="171" spans="2:65" s="1" customFormat="1" ht="28.9" customHeight="1" x14ac:dyDescent="0.3">
      <c r="B171" s="136"/>
      <c r="C171" s="137" t="s">
        <v>835</v>
      </c>
      <c r="D171" s="137" t="s">
        <v>222</v>
      </c>
      <c r="E171" s="138" t="s">
        <v>4236</v>
      </c>
      <c r="F171" s="250" t="s">
        <v>4237</v>
      </c>
      <c r="G171" s="251"/>
      <c r="H171" s="251"/>
      <c r="I171" s="251"/>
      <c r="J171" s="139" t="s">
        <v>536</v>
      </c>
      <c r="K171" s="140">
        <v>5</v>
      </c>
      <c r="L171" s="252"/>
      <c r="M171" s="251"/>
      <c r="N171" s="252">
        <f>ROUND(L171*K171,2)</f>
        <v>0</v>
      </c>
      <c r="O171" s="251"/>
      <c r="P171" s="251"/>
      <c r="Q171" s="251"/>
      <c r="R171" s="141"/>
      <c r="T171" s="142" t="s">
        <v>3</v>
      </c>
      <c r="U171" s="40" t="s">
        <v>43</v>
      </c>
      <c r="V171" s="143">
        <v>0</v>
      </c>
      <c r="W171" s="143">
        <f>V171*K171</f>
        <v>0</v>
      </c>
      <c r="X171" s="143">
        <v>0</v>
      </c>
      <c r="Y171" s="143">
        <f>X171*K171</f>
        <v>0</v>
      </c>
      <c r="Z171" s="143">
        <v>0</v>
      </c>
      <c r="AA171" s="144">
        <f>Z171*K171</f>
        <v>0</v>
      </c>
      <c r="AR171" s="17" t="s">
        <v>247</v>
      </c>
      <c r="AT171" s="17" t="s">
        <v>222</v>
      </c>
      <c r="AU171" s="17" t="s">
        <v>15</v>
      </c>
      <c r="AY171" s="17" t="s">
        <v>221</v>
      </c>
      <c r="BE171" s="145">
        <f>IF(U171="základní",N171,0)</f>
        <v>0</v>
      </c>
      <c r="BF171" s="145">
        <f>IF(U171="snížená",N171,0)</f>
        <v>0</v>
      </c>
      <c r="BG171" s="145">
        <f>IF(U171="zákl. přenesená",N171,0)</f>
        <v>0</v>
      </c>
      <c r="BH171" s="145">
        <f>IF(U171="sníž. přenesená",N171,0)</f>
        <v>0</v>
      </c>
      <c r="BI171" s="145">
        <f>IF(U171="nulová",N171,0)</f>
        <v>0</v>
      </c>
      <c r="BJ171" s="17" t="s">
        <v>15</v>
      </c>
      <c r="BK171" s="145">
        <f>ROUND(L171*K171,2)</f>
        <v>0</v>
      </c>
      <c r="BL171" s="17" t="s">
        <v>247</v>
      </c>
      <c r="BM171" s="17" t="s">
        <v>4238</v>
      </c>
    </row>
    <row r="172" spans="2:65" s="1" customFormat="1" ht="28.9" customHeight="1" x14ac:dyDescent="0.3">
      <c r="B172" s="136"/>
      <c r="C172" s="137" t="s">
        <v>688</v>
      </c>
      <c r="D172" s="137" t="s">
        <v>222</v>
      </c>
      <c r="E172" s="138" t="s">
        <v>4239</v>
      </c>
      <c r="F172" s="250" t="s">
        <v>4240</v>
      </c>
      <c r="G172" s="251"/>
      <c r="H172" s="251"/>
      <c r="I172" s="251"/>
      <c r="J172" s="139" t="s">
        <v>349</v>
      </c>
      <c r="K172" s="140">
        <v>20</v>
      </c>
      <c r="L172" s="252"/>
      <c r="M172" s="251"/>
      <c r="N172" s="252">
        <f>ROUND(L172*K172,2)</f>
        <v>0</v>
      </c>
      <c r="O172" s="251"/>
      <c r="P172" s="251"/>
      <c r="Q172" s="251"/>
      <c r="R172" s="141"/>
      <c r="T172" s="142" t="s">
        <v>3</v>
      </c>
      <c r="U172" s="40" t="s">
        <v>43</v>
      </c>
      <c r="V172" s="143">
        <v>0</v>
      </c>
      <c r="W172" s="143">
        <f>V172*K172</f>
        <v>0</v>
      </c>
      <c r="X172" s="143">
        <v>0</v>
      </c>
      <c r="Y172" s="143">
        <f>X172*K172</f>
        <v>0</v>
      </c>
      <c r="Z172" s="143">
        <v>0</v>
      </c>
      <c r="AA172" s="144">
        <f>Z172*K172</f>
        <v>0</v>
      </c>
      <c r="AR172" s="17" t="s">
        <v>247</v>
      </c>
      <c r="AT172" s="17" t="s">
        <v>222</v>
      </c>
      <c r="AU172" s="17" t="s">
        <v>15</v>
      </c>
      <c r="AY172" s="17" t="s">
        <v>221</v>
      </c>
      <c r="BE172" s="145">
        <f>IF(U172="základní",N172,0)</f>
        <v>0</v>
      </c>
      <c r="BF172" s="145">
        <f>IF(U172="snížená",N172,0)</f>
        <v>0</v>
      </c>
      <c r="BG172" s="145">
        <f>IF(U172="zákl. přenesená",N172,0)</f>
        <v>0</v>
      </c>
      <c r="BH172" s="145">
        <f>IF(U172="sníž. přenesená",N172,0)</f>
        <v>0</v>
      </c>
      <c r="BI172" s="145">
        <f>IF(U172="nulová",N172,0)</f>
        <v>0</v>
      </c>
      <c r="BJ172" s="17" t="s">
        <v>15</v>
      </c>
      <c r="BK172" s="145">
        <f>ROUND(L172*K172,2)</f>
        <v>0</v>
      </c>
      <c r="BL172" s="17" t="s">
        <v>247</v>
      </c>
      <c r="BM172" s="17" t="s">
        <v>4241</v>
      </c>
    </row>
    <row r="173" spans="2:65" s="1" customFormat="1" ht="28.9" customHeight="1" x14ac:dyDescent="0.3">
      <c r="B173" s="136"/>
      <c r="C173" s="137" t="s">
        <v>812</v>
      </c>
      <c r="D173" s="137" t="s">
        <v>222</v>
      </c>
      <c r="E173" s="138" t="s">
        <v>4242</v>
      </c>
      <c r="F173" s="250" t="s">
        <v>4243</v>
      </c>
      <c r="G173" s="251"/>
      <c r="H173" s="251"/>
      <c r="I173" s="251"/>
      <c r="J173" s="139" t="s">
        <v>613</v>
      </c>
      <c r="K173" s="140">
        <v>0.5</v>
      </c>
      <c r="L173" s="252"/>
      <c r="M173" s="251"/>
      <c r="N173" s="252">
        <f>ROUND(L173*K173,2)</f>
        <v>0</v>
      </c>
      <c r="O173" s="251"/>
      <c r="P173" s="251"/>
      <c r="Q173" s="251"/>
      <c r="R173" s="141"/>
      <c r="T173" s="142" t="s">
        <v>3</v>
      </c>
      <c r="U173" s="40" t="s">
        <v>43</v>
      </c>
      <c r="V173" s="143">
        <v>0</v>
      </c>
      <c r="W173" s="143">
        <f>V173*K173</f>
        <v>0</v>
      </c>
      <c r="X173" s="143">
        <v>0</v>
      </c>
      <c r="Y173" s="143">
        <f>X173*K173</f>
        <v>0</v>
      </c>
      <c r="Z173" s="143">
        <v>0</v>
      </c>
      <c r="AA173" s="144">
        <f>Z173*K173</f>
        <v>0</v>
      </c>
      <c r="AR173" s="17" t="s">
        <v>247</v>
      </c>
      <c r="AT173" s="17" t="s">
        <v>222</v>
      </c>
      <c r="AU173" s="17" t="s">
        <v>15</v>
      </c>
      <c r="AY173" s="17" t="s">
        <v>221</v>
      </c>
      <c r="BE173" s="145">
        <f>IF(U173="základní",N173,0)</f>
        <v>0</v>
      </c>
      <c r="BF173" s="145">
        <f>IF(U173="snížená",N173,0)</f>
        <v>0</v>
      </c>
      <c r="BG173" s="145">
        <f>IF(U173="zákl. přenesená",N173,0)</f>
        <v>0</v>
      </c>
      <c r="BH173" s="145">
        <f>IF(U173="sníž. přenesená",N173,0)</f>
        <v>0</v>
      </c>
      <c r="BI173" s="145">
        <f>IF(U173="nulová",N173,0)</f>
        <v>0</v>
      </c>
      <c r="BJ173" s="17" t="s">
        <v>15</v>
      </c>
      <c r="BK173" s="145">
        <f>ROUND(L173*K173,2)</f>
        <v>0</v>
      </c>
      <c r="BL173" s="17" t="s">
        <v>247</v>
      </c>
      <c r="BM173" s="17" t="s">
        <v>4244</v>
      </c>
    </row>
    <row r="174" spans="2:65" s="1" customFormat="1" ht="20.45" customHeight="1" x14ac:dyDescent="0.3">
      <c r="B174" s="136"/>
      <c r="C174" s="137" t="s">
        <v>840</v>
      </c>
      <c r="D174" s="137" t="s">
        <v>222</v>
      </c>
      <c r="E174" s="138" t="s">
        <v>4245</v>
      </c>
      <c r="F174" s="250" t="s">
        <v>4246</v>
      </c>
      <c r="G174" s="251"/>
      <c r="H174" s="251"/>
      <c r="I174" s="251"/>
      <c r="J174" s="139" t="s">
        <v>349</v>
      </c>
      <c r="K174" s="140">
        <v>11</v>
      </c>
      <c r="L174" s="252"/>
      <c r="M174" s="251"/>
      <c r="N174" s="252">
        <f>ROUND(L174*K174,2)</f>
        <v>0</v>
      </c>
      <c r="O174" s="251"/>
      <c r="P174" s="251"/>
      <c r="Q174" s="251"/>
      <c r="R174" s="141"/>
      <c r="T174" s="142" t="s">
        <v>3</v>
      </c>
      <c r="U174" s="146" t="s">
        <v>43</v>
      </c>
      <c r="V174" s="147">
        <v>0</v>
      </c>
      <c r="W174" s="147">
        <f>V174*K174</f>
        <v>0</v>
      </c>
      <c r="X174" s="147">
        <v>0</v>
      </c>
      <c r="Y174" s="147">
        <f>X174*K174</f>
        <v>0</v>
      </c>
      <c r="Z174" s="147">
        <v>0</v>
      </c>
      <c r="AA174" s="148">
        <f>Z174*K174</f>
        <v>0</v>
      </c>
      <c r="AR174" s="17" t="s">
        <v>247</v>
      </c>
      <c r="AT174" s="17" t="s">
        <v>222</v>
      </c>
      <c r="AU174" s="17" t="s">
        <v>15</v>
      </c>
      <c r="AY174" s="17" t="s">
        <v>221</v>
      </c>
      <c r="BE174" s="145">
        <f>IF(U174="základní",N174,0)</f>
        <v>0</v>
      </c>
      <c r="BF174" s="145">
        <f>IF(U174="snížená",N174,0)</f>
        <v>0</v>
      </c>
      <c r="BG174" s="145">
        <f>IF(U174="zákl. přenesená",N174,0)</f>
        <v>0</v>
      </c>
      <c r="BH174" s="145">
        <f>IF(U174="sníž. přenesená",N174,0)</f>
        <v>0</v>
      </c>
      <c r="BI174" s="145">
        <f>IF(U174="nulová",N174,0)</f>
        <v>0</v>
      </c>
      <c r="BJ174" s="17" t="s">
        <v>15</v>
      </c>
      <c r="BK174" s="145">
        <f>ROUND(L174*K174,2)</f>
        <v>0</v>
      </c>
      <c r="BL174" s="17" t="s">
        <v>247</v>
      </c>
      <c r="BM174" s="17" t="s">
        <v>4247</v>
      </c>
    </row>
    <row r="175" spans="2:65" s="1" customFormat="1" ht="6.95" customHeight="1" x14ac:dyDescent="0.3">
      <c r="B175" s="55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7"/>
    </row>
  </sheetData>
  <mergeCells count="190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3:Q93"/>
    <mergeCell ref="L95:Q95"/>
    <mergeCell ref="C101:Q101"/>
    <mergeCell ref="F103:P103"/>
    <mergeCell ref="F104:P104"/>
    <mergeCell ref="M106:P106"/>
    <mergeCell ref="M108:Q108"/>
    <mergeCell ref="M109:Q109"/>
    <mergeCell ref="F111:I111"/>
    <mergeCell ref="L111:M111"/>
    <mergeCell ref="N111:Q111"/>
    <mergeCell ref="F114:I114"/>
    <mergeCell ref="L114:M114"/>
    <mergeCell ref="N114:Q114"/>
    <mergeCell ref="F115:I115"/>
    <mergeCell ref="L115:M115"/>
    <mergeCell ref="N115:Q115"/>
    <mergeCell ref="N112:Q112"/>
    <mergeCell ref="N113:Q113"/>
    <mergeCell ref="F116:I116"/>
    <mergeCell ref="F117:I117"/>
    <mergeCell ref="L117:M117"/>
    <mergeCell ref="N117:Q117"/>
    <mergeCell ref="F118:I118"/>
    <mergeCell ref="F119:I119"/>
    <mergeCell ref="L119:M119"/>
    <mergeCell ref="N119:Q119"/>
    <mergeCell ref="F120:I120"/>
    <mergeCell ref="F121:I121"/>
    <mergeCell ref="L121:M121"/>
    <mergeCell ref="N121:Q121"/>
    <mergeCell ref="F122:I122"/>
    <mergeCell ref="L122:M122"/>
    <mergeCell ref="N122:Q122"/>
    <mergeCell ref="F123:I123"/>
    <mergeCell ref="F124:I124"/>
    <mergeCell ref="L124:M124"/>
    <mergeCell ref="N124:Q124"/>
    <mergeCell ref="F125:I125"/>
    <mergeCell ref="F126:I126"/>
    <mergeCell ref="L126:M126"/>
    <mergeCell ref="N126:Q126"/>
    <mergeCell ref="F127:I127"/>
    <mergeCell ref="F128:I128"/>
    <mergeCell ref="L128:M128"/>
    <mergeCell ref="N128:Q128"/>
    <mergeCell ref="F129:I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F135:I135"/>
    <mergeCell ref="L135:M135"/>
    <mergeCell ref="N135:Q135"/>
    <mergeCell ref="F136:I136"/>
    <mergeCell ref="F137:I137"/>
    <mergeCell ref="L137:M137"/>
    <mergeCell ref="N137:Q137"/>
    <mergeCell ref="F138:I138"/>
    <mergeCell ref="L138:M138"/>
    <mergeCell ref="N138:Q138"/>
    <mergeCell ref="F139:I139"/>
    <mergeCell ref="F140:I140"/>
    <mergeCell ref="L140:M140"/>
    <mergeCell ref="N140:Q140"/>
    <mergeCell ref="F141:I141"/>
    <mergeCell ref="F142:I142"/>
    <mergeCell ref="L142:M142"/>
    <mergeCell ref="N142:Q142"/>
    <mergeCell ref="F143:I143"/>
    <mergeCell ref="F144:I144"/>
    <mergeCell ref="L144:M144"/>
    <mergeCell ref="N144:Q144"/>
    <mergeCell ref="F145:I145"/>
    <mergeCell ref="F146:I146"/>
    <mergeCell ref="L146:M146"/>
    <mergeCell ref="N146:Q146"/>
    <mergeCell ref="F147:I147"/>
    <mergeCell ref="F148:I148"/>
    <mergeCell ref="L148:M148"/>
    <mergeCell ref="N148:Q148"/>
    <mergeCell ref="F149:I149"/>
    <mergeCell ref="F150:I150"/>
    <mergeCell ref="L150:M150"/>
    <mergeCell ref="N150:Q150"/>
    <mergeCell ref="F151:I151"/>
    <mergeCell ref="F152:I152"/>
    <mergeCell ref="L152:M152"/>
    <mergeCell ref="N152:Q152"/>
    <mergeCell ref="L158:M158"/>
    <mergeCell ref="N158:Q158"/>
    <mergeCell ref="F159:I159"/>
    <mergeCell ref="F160:I160"/>
    <mergeCell ref="L160:M160"/>
    <mergeCell ref="N160:Q160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74:I174"/>
    <mergeCell ref="L174:M174"/>
    <mergeCell ref="N174:Q174"/>
    <mergeCell ref="F167:I167"/>
    <mergeCell ref="L167:M167"/>
    <mergeCell ref="N167:Q167"/>
    <mergeCell ref="F168:I168"/>
    <mergeCell ref="F170:I170"/>
    <mergeCell ref="L170:M170"/>
    <mergeCell ref="N170:Q170"/>
    <mergeCell ref="F171:I171"/>
    <mergeCell ref="L171:M171"/>
    <mergeCell ref="N171:Q171"/>
    <mergeCell ref="N166:Q166"/>
    <mergeCell ref="N169:Q169"/>
    <mergeCell ref="H1:K1"/>
    <mergeCell ref="S2:AC2"/>
    <mergeCell ref="F172:I172"/>
    <mergeCell ref="L172:M172"/>
    <mergeCell ref="N172:Q172"/>
    <mergeCell ref="F173:I173"/>
    <mergeCell ref="L173:M173"/>
    <mergeCell ref="N173:Q173"/>
    <mergeCell ref="F161:I161"/>
    <mergeCell ref="F162:I162"/>
    <mergeCell ref="L162:M162"/>
    <mergeCell ref="N162:Q162"/>
    <mergeCell ref="F163:I163"/>
    <mergeCell ref="F164:I164"/>
    <mergeCell ref="L164:M164"/>
    <mergeCell ref="N164:Q164"/>
    <mergeCell ref="F165:I165"/>
    <mergeCell ref="F156:I156"/>
    <mergeCell ref="L156:M156"/>
    <mergeCell ref="N156:Q156"/>
    <mergeCell ref="F157:I157"/>
    <mergeCell ref="F158:I158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1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88"/>
  <sheetViews>
    <sheetView showGridLines="0" workbookViewId="0">
      <pane ySplit="1" topLeftCell="A2" activePane="bottomLeft" state="frozen"/>
      <selection pane="bottomLeft" activeCell="E24" sqref="E24:L2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115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4248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7339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N98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ROUND((SUM(BE98:BE99)+SUM(BE117:BE287)), 2)</f>
        <v>0</v>
      </c>
      <c r="I32" s="200"/>
      <c r="J32" s="200"/>
      <c r="K32" s="32"/>
      <c r="L32" s="32"/>
      <c r="M32" s="260">
        <f>ROUND(ROUND((SUM(BE98:BE99)+SUM(BE117:BE287)),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ROUND((SUM(BF98:BF99)+SUM(BF117:BF287)), 2)</f>
        <v>0</v>
      </c>
      <c r="I33" s="200"/>
      <c r="J33" s="200"/>
      <c r="K33" s="32"/>
      <c r="L33" s="32"/>
      <c r="M33" s="260">
        <f>ROUND(ROUND((SUM(BF98:BF99)+SUM(BF117:BF287)),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ROUND((SUM(BG98:BG99)+SUM(BG117:BG287)),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ROUND((SUM(BH98:BH99)+SUM(BH117:BH287)),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ROUND((SUM(BI98:BI99)+SUM(BI117:BI287)),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05__4 - SO 04 - NOVÁ BUDOVA - VYTÁPĚNÍ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N117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369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N118</f>
        <v>0</v>
      </c>
      <c r="O89" s="249"/>
      <c r="P89" s="249"/>
      <c r="Q89" s="249"/>
      <c r="R89" s="111"/>
    </row>
    <row r="90" spans="2:47" s="6" customFormat="1" ht="24.95" customHeight="1" x14ac:dyDescent="0.3">
      <c r="B90" s="108"/>
      <c r="C90" s="109"/>
      <c r="D90" s="110" t="s">
        <v>370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39">
        <f>N131</f>
        <v>0</v>
      </c>
      <c r="O90" s="249"/>
      <c r="P90" s="249"/>
      <c r="Q90" s="249"/>
      <c r="R90" s="111"/>
    </row>
    <row r="91" spans="2:47" s="6" customFormat="1" ht="24.95" customHeight="1" x14ac:dyDescent="0.3">
      <c r="B91" s="108"/>
      <c r="C91" s="109"/>
      <c r="D91" s="110" t="s">
        <v>4249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39">
        <f>N141</f>
        <v>0</v>
      </c>
      <c r="O91" s="249"/>
      <c r="P91" s="249"/>
      <c r="Q91" s="249"/>
      <c r="R91" s="111"/>
    </row>
    <row r="92" spans="2:47" s="6" customFormat="1" ht="24.95" customHeight="1" x14ac:dyDescent="0.3">
      <c r="B92" s="108"/>
      <c r="C92" s="109"/>
      <c r="D92" s="110" t="s">
        <v>371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39">
        <f>N156</f>
        <v>0</v>
      </c>
      <c r="O92" s="249"/>
      <c r="P92" s="249"/>
      <c r="Q92" s="249"/>
      <c r="R92" s="111"/>
    </row>
    <row r="93" spans="2:47" s="6" customFormat="1" ht="24.95" customHeight="1" x14ac:dyDescent="0.3">
      <c r="B93" s="108"/>
      <c r="C93" s="109"/>
      <c r="D93" s="110" t="s">
        <v>372</v>
      </c>
      <c r="E93" s="109"/>
      <c r="F93" s="109"/>
      <c r="G93" s="109"/>
      <c r="H93" s="109"/>
      <c r="I93" s="109"/>
      <c r="J93" s="109"/>
      <c r="K93" s="109"/>
      <c r="L93" s="109"/>
      <c r="M93" s="109"/>
      <c r="N93" s="239">
        <f>N182</f>
        <v>0</v>
      </c>
      <c r="O93" s="249"/>
      <c r="P93" s="249"/>
      <c r="Q93" s="249"/>
      <c r="R93" s="111"/>
    </row>
    <row r="94" spans="2:47" s="6" customFormat="1" ht="24.95" customHeight="1" x14ac:dyDescent="0.3">
      <c r="B94" s="108"/>
      <c r="C94" s="109"/>
      <c r="D94" s="110" t="s">
        <v>4250</v>
      </c>
      <c r="E94" s="109"/>
      <c r="F94" s="109"/>
      <c r="G94" s="109"/>
      <c r="H94" s="109"/>
      <c r="I94" s="109"/>
      <c r="J94" s="109"/>
      <c r="K94" s="109"/>
      <c r="L94" s="109"/>
      <c r="M94" s="109"/>
      <c r="N94" s="239">
        <f>N235</f>
        <v>0</v>
      </c>
      <c r="O94" s="249"/>
      <c r="P94" s="249"/>
      <c r="Q94" s="249"/>
      <c r="R94" s="111"/>
    </row>
    <row r="95" spans="2:47" s="6" customFormat="1" ht="24.95" customHeight="1" x14ac:dyDescent="0.3">
      <c r="B95" s="108"/>
      <c r="C95" s="109"/>
      <c r="D95" s="110" t="s">
        <v>4251</v>
      </c>
      <c r="E95" s="109"/>
      <c r="F95" s="109"/>
      <c r="G95" s="109"/>
      <c r="H95" s="109"/>
      <c r="I95" s="109"/>
      <c r="J95" s="109"/>
      <c r="K95" s="109"/>
      <c r="L95" s="109"/>
      <c r="M95" s="109"/>
      <c r="N95" s="239">
        <f>N256</f>
        <v>0</v>
      </c>
      <c r="O95" s="249"/>
      <c r="P95" s="249"/>
      <c r="Q95" s="249"/>
      <c r="R95" s="111"/>
    </row>
    <row r="96" spans="2:47" s="6" customFormat="1" ht="24.95" customHeight="1" x14ac:dyDescent="0.3">
      <c r="B96" s="108"/>
      <c r="C96" s="109"/>
      <c r="D96" s="110" t="s">
        <v>243</v>
      </c>
      <c r="E96" s="109"/>
      <c r="F96" s="109"/>
      <c r="G96" s="109"/>
      <c r="H96" s="109"/>
      <c r="I96" s="109"/>
      <c r="J96" s="109"/>
      <c r="K96" s="109"/>
      <c r="L96" s="109"/>
      <c r="M96" s="109"/>
      <c r="N96" s="239">
        <f>N282</f>
        <v>0</v>
      </c>
      <c r="O96" s="249"/>
      <c r="P96" s="249"/>
      <c r="Q96" s="249"/>
      <c r="R96" s="111"/>
    </row>
    <row r="97" spans="2:21" s="1" customFormat="1" ht="21.75" customHeight="1" x14ac:dyDescent="0.3"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3"/>
    </row>
    <row r="98" spans="2:21" s="1" customFormat="1" ht="29.25" customHeight="1" x14ac:dyDescent="0.3">
      <c r="B98" s="31"/>
      <c r="C98" s="107" t="s">
        <v>205</v>
      </c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257">
        <v>0</v>
      </c>
      <c r="O98" s="200"/>
      <c r="P98" s="200"/>
      <c r="Q98" s="200"/>
      <c r="R98" s="33"/>
      <c r="T98" s="116"/>
      <c r="U98" s="117" t="s">
        <v>42</v>
      </c>
    </row>
    <row r="99" spans="2:21" s="1" customFormat="1" ht="18" customHeight="1" x14ac:dyDescent="0.3"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3"/>
    </row>
    <row r="100" spans="2:21" s="1" customFormat="1" ht="29.25" customHeight="1" x14ac:dyDescent="0.3">
      <c r="B100" s="31"/>
      <c r="C100" s="99" t="s">
        <v>188</v>
      </c>
      <c r="D100" s="100"/>
      <c r="E100" s="100"/>
      <c r="F100" s="100"/>
      <c r="G100" s="100"/>
      <c r="H100" s="100"/>
      <c r="I100" s="100"/>
      <c r="J100" s="100"/>
      <c r="K100" s="100"/>
      <c r="L100" s="201">
        <f>ROUND(SUM(N88+N98),2)</f>
        <v>0</v>
      </c>
      <c r="M100" s="246"/>
      <c r="N100" s="246"/>
      <c r="O100" s="246"/>
      <c r="P100" s="246"/>
      <c r="Q100" s="246"/>
      <c r="R100" s="33"/>
    </row>
    <row r="101" spans="2:21" s="1" customFormat="1" ht="6.95" customHeight="1" x14ac:dyDescent="0.3">
      <c r="B101" s="55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7"/>
    </row>
    <row r="105" spans="2:21" s="1" customFormat="1" ht="6.95" customHeight="1" x14ac:dyDescent="0.3"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60"/>
    </row>
    <row r="106" spans="2:21" s="1" customFormat="1" ht="36.950000000000003" customHeight="1" x14ac:dyDescent="0.3">
      <c r="B106" s="31"/>
      <c r="C106" s="212" t="s">
        <v>206</v>
      </c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33"/>
    </row>
    <row r="107" spans="2:21" s="1" customFormat="1" ht="6.95" customHeight="1" x14ac:dyDescent="0.3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21" s="1" customFormat="1" ht="30" customHeight="1" x14ac:dyDescent="0.3">
      <c r="B108" s="31"/>
      <c r="C108" s="28" t="s">
        <v>16</v>
      </c>
      <c r="D108" s="32"/>
      <c r="E108" s="32"/>
      <c r="F108" s="247" t="str">
        <f>F6</f>
        <v>DOPLNĚNÍ - ROZŠÍŘENÍ KAPACIT ZŠ A MŠ TŘEBOTOV</v>
      </c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32"/>
      <c r="R108" s="33"/>
    </row>
    <row r="109" spans="2:21" s="1" customFormat="1" ht="36.950000000000003" customHeight="1" x14ac:dyDescent="0.3">
      <c r="B109" s="31"/>
      <c r="C109" s="65" t="s">
        <v>192</v>
      </c>
      <c r="D109" s="32"/>
      <c r="E109" s="32"/>
      <c r="F109" s="213" t="str">
        <f>F7</f>
        <v>05__4 - SO 04 - NOVÁ BUDOVA - VYTÁPĚNÍ</v>
      </c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32"/>
      <c r="R109" s="33"/>
    </row>
    <row r="110" spans="2:21" s="1" customFormat="1" ht="6.95" customHeight="1" x14ac:dyDescent="0.3"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3"/>
    </row>
    <row r="111" spans="2:21" s="1" customFormat="1" ht="18" customHeight="1" x14ac:dyDescent="0.3">
      <c r="B111" s="31"/>
      <c r="C111" s="28" t="s">
        <v>22</v>
      </c>
      <c r="D111" s="32"/>
      <c r="E111" s="32"/>
      <c r="F111" s="26" t="str">
        <f>F9</f>
        <v>Třebotov, Hlavní 190, 252 26 areál školy</v>
      </c>
      <c r="G111" s="32"/>
      <c r="H111" s="32"/>
      <c r="I111" s="32"/>
      <c r="J111" s="32"/>
      <c r="K111" s="28" t="s">
        <v>24</v>
      </c>
      <c r="L111" s="32"/>
      <c r="M111" s="248" t="str">
        <f>IF(O9="","",O9)</f>
        <v>31. 10. 2016</v>
      </c>
      <c r="N111" s="200"/>
      <c r="O111" s="200"/>
      <c r="P111" s="200"/>
      <c r="Q111" s="32"/>
      <c r="R111" s="33"/>
    </row>
    <row r="112" spans="2:21" s="1" customFormat="1" ht="6.95" customHeight="1" x14ac:dyDescent="0.3"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3"/>
    </row>
    <row r="113" spans="2:65" s="1" customFormat="1" ht="15" x14ac:dyDescent="0.3">
      <c r="B113" s="31"/>
      <c r="C113" s="28" t="s">
        <v>26</v>
      </c>
      <c r="D113" s="32"/>
      <c r="E113" s="32"/>
      <c r="F113" s="26" t="str">
        <f>E12</f>
        <v>Obec Třebotov</v>
      </c>
      <c r="G113" s="32"/>
      <c r="H113" s="32"/>
      <c r="I113" s="32"/>
      <c r="J113" s="32"/>
      <c r="K113" s="28" t="s">
        <v>33</v>
      </c>
      <c r="L113" s="32"/>
      <c r="M113" s="226" t="str">
        <f>E18</f>
        <v>Ing.arch. Jan Linhart</v>
      </c>
      <c r="N113" s="200"/>
      <c r="O113" s="200"/>
      <c r="P113" s="200"/>
      <c r="Q113" s="200"/>
      <c r="R113" s="33"/>
    </row>
    <row r="114" spans="2:65" s="1" customFormat="1" ht="14.45" customHeight="1" x14ac:dyDescent="0.3">
      <c r="B114" s="31"/>
      <c r="C114" s="28" t="s">
        <v>31</v>
      </c>
      <c r="D114" s="32"/>
      <c r="E114" s="32"/>
      <c r="F114" s="26" t="str">
        <f>IF(E15="","",E15)</f>
        <v xml:space="preserve"> </v>
      </c>
      <c r="G114" s="32"/>
      <c r="H114" s="32"/>
      <c r="I114" s="32"/>
      <c r="J114" s="32"/>
      <c r="K114" s="28" t="s">
        <v>36</v>
      </c>
      <c r="L114" s="32"/>
      <c r="M114" s="226" t="str">
        <f>E21</f>
        <v>Ladislav Štefek</v>
      </c>
      <c r="N114" s="200"/>
      <c r="O114" s="200"/>
      <c r="P114" s="200"/>
      <c r="Q114" s="200"/>
      <c r="R114" s="33"/>
    </row>
    <row r="115" spans="2:65" s="1" customFormat="1" ht="10.35" customHeight="1" x14ac:dyDescent="0.3"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3"/>
    </row>
    <row r="116" spans="2:65" s="8" customFormat="1" ht="29.25" customHeight="1" x14ac:dyDescent="0.3">
      <c r="B116" s="118"/>
      <c r="C116" s="119" t="s">
        <v>207</v>
      </c>
      <c r="D116" s="120" t="s">
        <v>208</v>
      </c>
      <c r="E116" s="120" t="s">
        <v>60</v>
      </c>
      <c r="F116" s="242" t="s">
        <v>209</v>
      </c>
      <c r="G116" s="243"/>
      <c r="H116" s="243"/>
      <c r="I116" s="243"/>
      <c r="J116" s="120" t="s">
        <v>210</v>
      </c>
      <c r="K116" s="120" t="s">
        <v>211</v>
      </c>
      <c r="L116" s="244" t="s">
        <v>212</v>
      </c>
      <c r="M116" s="243"/>
      <c r="N116" s="242" t="s">
        <v>198</v>
      </c>
      <c r="O116" s="243"/>
      <c r="P116" s="243"/>
      <c r="Q116" s="245"/>
      <c r="R116" s="121"/>
      <c r="T116" s="73" t="s">
        <v>213</v>
      </c>
      <c r="U116" s="74" t="s">
        <v>42</v>
      </c>
      <c r="V116" s="74" t="s">
        <v>214</v>
      </c>
      <c r="W116" s="74" t="s">
        <v>215</v>
      </c>
      <c r="X116" s="74" t="s">
        <v>216</v>
      </c>
      <c r="Y116" s="74" t="s">
        <v>217</v>
      </c>
      <c r="Z116" s="74" t="s">
        <v>218</v>
      </c>
      <c r="AA116" s="75" t="s">
        <v>219</v>
      </c>
    </row>
    <row r="117" spans="2:65" s="1" customFormat="1" ht="29.25" customHeight="1" x14ac:dyDescent="0.35">
      <c r="B117" s="31"/>
      <c r="C117" s="77" t="s">
        <v>194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236">
        <f>BK117</f>
        <v>0</v>
      </c>
      <c r="O117" s="237"/>
      <c r="P117" s="237"/>
      <c r="Q117" s="237"/>
      <c r="R117" s="33"/>
      <c r="T117" s="76"/>
      <c r="U117" s="47"/>
      <c r="V117" s="47"/>
      <c r="W117" s="122">
        <f>W118+W131+W141+W156+W182+W235+W256+W282</f>
        <v>0</v>
      </c>
      <c r="X117" s="47"/>
      <c r="Y117" s="122">
        <f>Y118+Y131+Y141+Y156+Y182+Y235+Y256+Y282</f>
        <v>4.1876300000000004</v>
      </c>
      <c r="Z117" s="47"/>
      <c r="AA117" s="123">
        <f>AA118+AA131+AA141+AA156+AA182+AA235+AA256+AA282</f>
        <v>0</v>
      </c>
      <c r="AT117" s="17" t="s">
        <v>77</v>
      </c>
      <c r="AU117" s="17" t="s">
        <v>200</v>
      </c>
      <c r="BK117" s="124">
        <f>BK118+BK131+BK141+BK156+BK182+BK235+BK256+BK282</f>
        <v>0</v>
      </c>
    </row>
    <row r="118" spans="2:65" s="9" customFormat="1" ht="37.35" customHeight="1" x14ac:dyDescent="0.35">
      <c r="B118" s="125"/>
      <c r="C118" s="126"/>
      <c r="D118" s="127" t="s">
        <v>369</v>
      </c>
      <c r="E118" s="127"/>
      <c r="F118" s="127"/>
      <c r="G118" s="127"/>
      <c r="H118" s="127"/>
      <c r="I118" s="127"/>
      <c r="J118" s="127"/>
      <c r="K118" s="127"/>
      <c r="L118" s="127"/>
      <c r="M118" s="127"/>
      <c r="N118" s="262">
        <f>BK118</f>
        <v>0</v>
      </c>
      <c r="O118" s="263"/>
      <c r="P118" s="263"/>
      <c r="Q118" s="263"/>
      <c r="R118" s="128"/>
      <c r="T118" s="129"/>
      <c r="U118" s="126"/>
      <c r="V118" s="126"/>
      <c r="W118" s="130">
        <f>SUM(W119:W130)</f>
        <v>0</v>
      </c>
      <c r="X118" s="126"/>
      <c r="Y118" s="130">
        <f>SUM(Y119:Y130)</f>
        <v>0.32956000000000002</v>
      </c>
      <c r="Z118" s="126"/>
      <c r="AA118" s="131">
        <f>SUM(AA119:AA130)</f>
        <v>0</v>
      </c>
      <c r="AR118" s="132" t="s">
        <v>190</v>
      </c>
      <c r="AT118" s="133" t="s">
        <v>77</v>
      </c>
      <c r="AU118" s="133" t="s">
        <v>78</v>
      </c>
      <c r="AY118" s="132" t="s">
        <v>221</v>
      </c>
      <c r="BK118" s="134">
        <f>SUM(BK119:BK130)</f>
        <v>0</v>
      </c>
    </row>
    <row r="119" spans="2:65" s="1" customFormat="1" ht="20.45" customHeight="1" x14ac:dyDescent="0.3">
      <c r="B119" s="136"/>
      <c r="C119" s="137" t="s">
        <v>15</v>
      </c>
      <c r="D119" s="137" t="s">
        <v>222</v>
      </c>
      <c r="E119" s="138" t="s">
        <v>4252</v>
      </c>
      <c r="F119" s="250" t="s">
        <v>4253</v>
      </c>
      <c r="G119" s="251"/>
      <c r="H119" s="251"/>
      <c r="I119" s="251"/>
      <c r="J119" s="139" t="s">
        <v>536</v>
      </c>
      <c r="K119" s="140">
        <v>515</v>
      </c>
      <c r="L119" s="252"/>
      <c r="M119" s="251"/>
      <c r="N119" s="252">
        <f>ROUND(L119*K119,2)</f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>V119*K119</f>
        <v>0</v>
      </c>
      <c r="X119" s="143">
        <v>5.1000000000000004E-4</v>
      </c>
      <c r="Y119" s="143">
        <f>X119*K119</f>
        <v>0.26264999999999999</v>
      </c>
      <c r="Z119" s="143">
        <v>0</v>
      </c>
      <c r="AA119" s="144">
        <f>Z119*K119</f>
        <v>0</v>
      </c>
      <c r="AR119" s="17" t="s">
        <v>247</v>
      </c>
      <c r="AT119" s="17" t="s">
        <v>222</v>
      </c>
      <c r="AU119" s="17" t="s">
        <v>15</v>
      </c>
      <c r="AY119" s="17" t="s">
        <v>221</v>
      </c>
      <c r="BE119" s="145">
        <f>IF(U119="základní",N119,0)</f>
        <v>0</v>
      </c>
      <c r="BF119" s="145">
        <f>IF(U119="snížená",N119,0)</f>
        <v>0</v>
      </c>
      <c r="BG119" s="145">
        <f>IF(U119="zákl. přenesená",N119,0)</f>
        <v>0</v>
      </c>
      <c r="BH119" s="145">
        <f>IF(U119="sníž. přenesená",N119,0)</f>
        <v>0</v>
      </c>
      <c r="BI119" s="145">
        <f>IF(U119="nulová",N119,0)</f>
        <v>0</v>
      </c>
      <c r="BJ119" s="17" t="s">
        <v>15</v>
      </c>
      <c r="BK119" s="145">
        <f>ROUND(L119*K119,2)</f>
        <v>0</v>
      </c>
      <c r="BL119" s="17" t="s">
        <v>247</v>
      </c>
      <c r="BM119" s="17" t="s">
        <v>4254</v>
      </c>
    </row>
    <row r="120" spans="2:65" s="1" customFormat="1" ht="142.9" customHeight="1" x14ac:dyDescent="0.3">
      <c r="B120" s="31"/>
      <c r="C120" s="32"/>
      <c r="D120" s="32"/>
      <c r="E120" s="32"/>
      <c r="F120" s="266" t="s">
        <v>4255</v>
      </c>
      <c r="G120" s="200"/>
      <c r="H120" s="200"/>
      <c r="I120" s="200"/>
      <c r="J120" s="32"/>
      <c r="K120" s="32"/>
      <c r="L120" s="32"/>
      <c r="M120" s="32"/>
      <c r="N120" s="32"/>
      <c r="O120" s="32"/>
      <c r="P120" s="32"/>
      <c r="Q120" s="32"/>
      <c r="R120" s="33"/>
      <c r="T120" s="70"/>
      <c r="U120" s="32"/>
      <c r="V120" s="32"/>
      <c r="W120" s="32"/>
      <c r="X120" s="32"/>
      <c r="Y120" s="32"/>
      <c r="Z120" s="32"/>
      <c r="AA120" s="71"/>
      <c r="AT120" s="17" t="s">
        <v>250</v>
      </c>
      <c r="AU120" s="17" t="s">
        <v>15</v>
      </c>
    </row>
    <row r="121" spans="2:65" s="1" customFormat="1" ht="20.45" customHeight="1" x14ac:dyDescent="0.3">
      <c r="B121" s="136"/>
      <c r="C121" s="137" t="s">
        <v>190</v>
      </c>
      <c r="D121" s="137" t="s">
        <v>222</v>
      </c>
      <c r="E121" s="138" t="s">
        <v>4256</v>
      </c>
      <c r="F121" s="250" t="s">
        <v>4257</v>
      </c>
      <c r="G121" s="251"/>
      <c r="H121" s="251"/>
      <c r="I121" s="251"/>
      <c r="J121" s="139" t="s">
        <v>276</v>
      </c>
      <c r="K121" s="140">
        <v>2</v>
      </c>
      <c r="L121" s="252"/>
      <c r="M121" s="251"/>
      <c r="N121" s="252">
        <f>ROUND(L121*K121,2)</f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>V121*K121</f>
        <v>0</v>
      </c>
      <c r="X121" s="143">
        <v>6.8000000000000005E-4</v>
      </c>
      <c r="Y121" s="143">
        <f>X121*K121</f>
        <v>1.3600000000000001E-3</v>
      </c>
      <c r="Z121" s="143">
        <v>0</v>
      </c>
      <c r="AA121" s="144">
        <f>Z121*K121</f>
        <v>0</v>
      </c>
      <c r="AR121" s="17" t="s">
        <v>247</v>
      </c>
      <c r="AT121" s="17" t="s">
        <v>222</v>
      </c>
      <c r="AU121" s="17" t="s">
        <v>15</v>
      </c>
      <c r="AY121" s="17" t="s">
        <v>221</v>
      </c>
      <c r="BE121" s="145">
        <f>IF(U121="základní",N121,0)</f>
        <v>0</v>
      </c>
      <c r="BF121" s="145">
        <f>IF(U121="snížená",N121,0)</f>
        <v>0</v>
      </c>
      <c r="BG121" s="145">
        <f>IF(U121="zákl. přenesená",N121,0)</f>
        <v>0</v>
      </c>
      <c r="BH121" s="145">
        <f>IF(U121="sníž. přenesená",N121,0)</f>
        <v>0</v>
      </c>
      <c r="BI121" s="145">
        <f>IF(U121="nulová",N121,0)</f>
        <v>0</v>
      </c>
      <c r="BJ121" s="17" t="s">
        <v>15</v>
      </c>
      <c r="BK121" s="145">
        <f>ROUND(L121*K121,2)</f>
        <v>0</v>
      </c>
      <c r="BL121" s="17" t="s">
        <v>247</v>
      </c>
      <c r="BM121" s="17" t="s">
        <v>4258</v>
      </c>
    </row>
    <row r="122" spans="2:65" s="1" customFormat="1" ht="85.9" customHeight="1" x14ac:dyDescent="0.3">
      <c r="B122" s="31"/>
      <c r="C122" s="32"/>
      <c r="D122" s="32"/>
      <c r="E122" s="32"/>
      <c r="F122" s="266" t="s">
        <v>4259</v>
      </c>
      <c r="G122" s="200"/>
      <c r="H122" s="200"/>
      <c r="I122" s="200"/>
      <c r="J122" s="32"/>
      <c r="K122" s="32"/>
      <c r="L122" s="32"/>
      <c r="M122" s="32"/>
      <c r="N122" s="32"/>
      <c r="O122" s="32"/>
      <c r="P122" s="32"/>
      <c r="Q122" s="32"/>
      <c r="R122" s="33"/>
      <c r="T122" s="70"/>
      <c r="U122" s="32"/>
      <c r="V122" s="32"/>
      <c r="W122" s="32"/>
      <c r="X122" s="32"/>
      <c r="Y122" s="32"/>
      <c r="Z122" s="32"/>
      <c r="AA122" s="71"/>
      <c r="AT122" s="17" t="s">
        <v>250</v>
      </c>
      <c r="AU122" s="17" t="s">
        <v>15</v>
      </c>
    </row>
    <row r="123" spans="2:65" s="1" customFormat="1" ht="20.45" customHeight="1" x14ac:dyDescent="0.3">
      <c r="B123" s="136"/>
      <c r="C123" s="137" t="s">
        <v>254</v>
      </c>
      <c r="D123" s="137" t="s">
        <v>222</v>
      </c>
      <c r="E123" s="138" t="s">
        <v>4260</v>
      </c>
      <c r="F123" s="250" t="s">
        <v>4261</v>
      </c>
      <c r="G123" s="251"/>
      <c r="H123" s="251"/>
      <c r="I123" s="251"/>
      <c r="J123" s="139" t="s">
        <v>276</v>
      </c>
      <c r="K123" s="140">
        <v>8</v>
      </c>
      <c r="L123" s="252"/>
      <c r="M123" s="251"/>
      <c r="N123" s="252">
        <f>ROUND(L123*K123,2)</f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>V123*K123</f>
        <v>0</v>
      </c>
      <c r="X123" s="143">
        <v>1.89E-3</v>
      </c>
      <c r="Y123" s="143">
        <f>X123*K123</f>
        <v>1.512E-2</v>
      </c>
      <c r="Z123" s="143">
        <v>0</v>
      </c>
      <c r="AA123" s="144">
        <f>Z123*K123</f>
        <v>0</v>
      </c>
      <c r="AR123" s="17" t="s">
        <v>247</v>
      </c>
      <c r="AT123" s="17" t="s">
        <v>222</v>
      </c>
      <c r="AU123" s="17" t="s">
        <v>15</v>
      </c>
      <c r="AY123" s="17" t="s">
        <v>221</v>
      </c>
      <c r="BE123" s="145">
        <f>IF(U123="základní",N123,0)</f>
        <v>0</v>
      </c>
      <c r="BF123" s="145">
        <f>IF(U123="snížená",N123,0)</f>
        <v>0</v>
      </c>
      <c r="BG123" s="145">
        <f>IF(U123="zákl. přenesená",N123,0)</f>
        <v>0</v>
      </c>
      <c r="BH123" s="145">
        <f>IF(U123="sníž. přenesená",N123,0)</f>
        <v>0</v>
      </c>
      <c r="BI123" s="145">
        <f>IF(U123="nulová",N123,0)</f>
        <v>0</v>
      </c>
      <c r="BJ123" s="17" t="s">
        <v>15</v>
      </c>
      <c r="BK123" s="145">
        <f>ROUND(L123*K123,2)</f>
        <v>0</v>
      </c>
      <c r="BL123" s="17" t="s">
        <v>247</v>
      </c>
      <c r="BM123" s="17" t="s">
        <v>4262</v>
      </c>
    </row>
    <row r="124" spans="2:65" s="1" customFormat="1" ht="85.9" customHeight="1" x14ac:dyDescent="0.3">
      <c r="B124" s="31"/>
      <c r="C124" s="32"/>
      <c r="D124" s="32"/>
      <c r="E124" s="32"/>
      <c r="F124" s="266" t="s">
        <v>4259</v>
      </c>
      <c r="G124" s="200"/>
      <c r="H124" s="200"/>
      <c r="I124" s="200"/>
      <c r="J124" s="32"/>
      <c r="K124" s="32"/>
      <c r="L124" s="32"/>
      <c r="M124" s="32"/>
      <c r="N124" s="32"/>
      <c r="O124" s="32"/>
      <c r="P124" s="32"/>
      <c r="Q124" s="32"/>
      <c r="R124" s="33"/>
      <c r="T124" s="70"/>
      <c r="U124" s="32"/>
      <c r="V124" s="32"/>
      <c r="W124" s="32"/>
      <c r="X124" s="32"/>
      <c r="Y124" s="32"/>
      <c r="Z124" s="32"/>
      <c r="AA124" s="71"/>
      <c r="AT124" s="17" t="s">
        <v>250</v>
      </c>
      <c r="AU124" s="17" t="s">
        <v>15</v>
      </c>
    </row>
    <row r="125" spans="2:65" s="1" customFormat="1" ht="74.45" customHeight="1" x14ac:dyDescent="0.3">
      <c r="B125" s="136"/>
      <c r="C125" s="149" t="s">
        <v>231</v>
      </c>
      <c r="D125" s="149" t="s">
        <v>382</v>
      </c>
      <c r="E125" s="150" t="s">
        <v>4263</v>
      </c>
      <c r="F125" s="267" t="s">
        <v>4264</v>
      </c>
      <c r="G125" s="268"/>
      <c r="H125" s="268"/>
      <c r="I125" s="268"/>
      <c r="J125" s="151" t="s">
        <v>246</v>
      </c>
      <c r="K125" s="152">
        <v>42</v>
      </c>
      <c r="L125" s="269"/>
      <c r="M125" s="268"/>
      <c r="N125" s="269">
        <f t="shared" ref="N125:N130" si="0">ROUND(L125*K125,2)</f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 t="shared" ref="W125:W130" si="1">V125*K125</f>
        <v>0</v>
      </c>
      <c r="X125" s="143">
        <v>2.0000000000000002E-5</v>
      </c>
      <c r="Y125" s="143">
        <f t="shared" ref="Y125:Y130" si="2">X125*K125</f>
        <v>8.4000000000000003E-4</v>
      </c>
      <c r="Z125" s="143">
        <v>0</v>
      </c>
      <c r="AA125" s="144">
        <f t="shared" ref="AA125:AA130" si="3">Z125*K125</f>
        <v>0</v>
      </c>
      <c r="AR125" s="17" t="s">
        <v>385</v>
      </c>
      <c r="AT125" s="17" t="s">
        <v>382</v>
      </c>
      <c r="AU125" s="17" t="s">
        <v>15</v>
      </c>
      <c r="AY125" s="17" t="s">
        <v>221</v>
      </c>
      <c r="BE125" s="145">
        <f t="shared" ref="BE125:BE130" si="4">IF(U125="základní",N125,0)</f>
        <v>0</v>
      </c>
      <c r="BF125" s="145">
        <f t="shared" ref="BF125:BF130" si="5">IF(U125="snížená",N125,0)</f>
        <v>0</v>
      </c>
      <c r="BG125" s="145">
        <f t="shared" ref="BG125:BG130" si="6">IF(U125="zákl. přenesená",N125,0)</f>
        <v>0</v>
      </c>
      <c r="BH125" s="145">
        <f t="shared" ref="BH125:BH130" si="7">IF(U125="sníž. přenesená",N125,0)</f>
        <v>0</v>
      </c>
      <c r="BI125" s="145">
        <f t="shared" ref="BI125:BI130" si="8">IF(U125="nulová",N125,0)</f>
        <v>0</v>
      </c>
      <c r="BJ125" s="17" t="s">
        <v>15</v>
      </c>
      <c r="BK125" s="145">
        <f t="shared" ref="BK125:BK130" si="9">ROUND(L125*K125,2)</f>
        <v>0</v>
      </c>
      <c r="BL125" s="17" t="s">
        <v>247</v>
      </c>
      <c r="BM125" s="17" t="s">
        <v>4265</v>
      </c>
    </row>
    <row r="126" spans="2:65" s="1" customFormat="1" ht="74.45" customHeight="1" x14ac:dyDescent="0.3">
      <c r="B126" s="136"/>
      <c r="C126" s="149" t="s">
        <v>220</v>
      </c>
      <c r="D126" s="149" t="s">
        <v>382</v>
      </c>
      <c r="E126" s="150" t="s">
        <v>4266</v>
      </c>
      <c r="F126" s="267" t="s">
        <v>4267</v>
      </c>
      <c r="G126" s="268"/>
      <c r="H126" s="268"/>
      <c r="I126" s="268"/>
      <c r="J126" s="151" t="s">
        <v>246</v>
      </c>
      <c r="K126" s="152">
        <v>165</v>
      </c>
      <c r="L126" s="269"/>
      <c r="M126" s="268"/>
      <c r="N126" s="269">
        <f t="shared" si="0"/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 t="shared" si="1"/>
        <v>0</v>
      </c>
      <c r="X126" s="143">
        <v>3.0000000000000001E-5</v>
      </c>
      <c r="Y126" s="143">
        <f t="shared" si="2"/>
        <v>4.9500000000000004E-3</v>
      </c>
      <c r="Z126" s="143">
        <v>0</v>
      </c>
      <c r="AA126" s="144">
        <f t="shared" si="3"/>
        <v>0</v>
      </c>
      <c r="AR126" s="17" t="s">
        <v>385</v>
      </c>
      <c r="AT126" s="17" t="s">
        <v>382</v>
      </c>
      <c r="AU126" s="17" t="s">
        <v>15</v>
      </c>
      <c r="AY126" s="17" t="s">
        <v>221</v>
      </c>
      <c r="BE126" s="145">
        <f t="shared" si="4"/>
        <v>0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7" t="s">
        <v>15</v>
      </c>
      <c r="BK126" s="145">
        <f t="shared" si="9"/>
        <v>0</v>
      </c>
      <c r="BL126" s="17" t="s">
        <v>247</v>
      </c>
      <c r="BM126" s="17" t="s">
        <v>4268</v>
      </c>
    </row>
    <row r="127" spans="2:65" s="1" customFormat="1" ht="74.45" customHeight="1" x14ac:dyDescent="0.3">
      <c r="B127" s="136"/>
      <c r="C127" s="149" t="s">
        <v>265</v>
      </c>
      <c r="D127" s="149" t="s">
        <v>382</v>
      </c>
      <c r="E127" s="150" t="s">
        <v>4269</v>
      </c>
      <c r="F127" s="267" t="s">
        <v>4270</v>
      </c>
      <c r="G127" s="268"/>
      <c r="H127" s="268"/>
      <c r="I127" s="268"/>
      <c r="J127" s="151" t="s">
        <v>246</v>
      </c>
      <c r="K127" s="152">
        <v>45</v>
      </c>
      <c r="L127" s="269"/>
      <c r="M127" s="268"/>
      <c r="N127" s="269">
        <f t="shared" si="0"/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 t="shared" si="1"/>
        <v>0</v>
      </c>
      <c r="X127" s="143">
        <v>4.0000000000000003E-5</v>
      </c>
      <c r="Y127" s="143">
        <f t="shared" si="2"/>
        <v>1.8000000000000002E-3</v>
      </c>
      <c r="Z127" s="143">
        <v>0</v>
      </c>
      <c r="AA127" s="144">
        <f t="shared" si="3"/>
        <v>0</v>
      </c>
      <c r="AR127" s="17" t="s">
        <v>385</v>
      </c>
      <c r="AT127" s="17" t="s">
        <v>382</v>
      </c>
      <c r="AU127" s="17" t="s">
        <v>15</v>
      </c>
      <c r="AY127" s="17" t="s">
        <v>221</v>
      </c>
      <c r="BE127" s="145">
        <f t="shared" si="4"/>
        <v>0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7" t="s">
        <v>15</v>
      </c>
      <c r="BK127" s="145">
        <f t="shared" si="9"/>
        <v>0</v>
      </c>
      <c r="BL127" s="17" t="s">
        <v>247</v>
      </c>
      <c r="BM127" s="17" t="s">
        <v>4271</v>
      </c>
    </row>
    <row r="128" spans="2:65" s="1" customFormat="1" ht="74.45" customHeight="1" x14ac:dyDescent="0.3">
      <c r="B128" s="136"/>
      <c r="C128" s="149" t="s">
        <v>269</v>
      </c>
      <c r="D128" s="149" t="s">
        <v>382</v>
      </c>
      <c r="E128" s="150" t="s">
        <v>4272</v>
      </c>
      <c r="F128" s="267" t="s">
        <v>4273</v>
      </c>
      <c r="G128" s="268"/>
      <c r="H128" s="268"/>
      <c r="I128" s="268"/>
      <c r="J128" s="151" t="s">
        <v>246</v>
      </c>
      <c r="K128" s="152">
        <v>220</v>
      </c>
      <c r="L128" s="269"/>
      <c r="M128" s="268"/>
      <c r="N128" s="269">
        <f t="shared" si="0"/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 t="shared" si="1"/>
        <v>0</v>
      </c>
      <c r="X128" s="143">
        <v>5.0000000000000002E-5</v>
      </c>
      <c r="Y128" s="143">
        <f t="shared" si="2"/>
        <v>1.1000000000000001E-2</v>
      </c>
      <c r="Z128" s="143">
        <v>0</v>
      </c>
      <c r="AA128" s="144">
        <f t="shared" si="3"/>
        <v>0</v>
      </c>
      <c r="AR128" s="17" t="s">
        <v>385</v>
      </c>
      <c r="AT128" s="17" t="s">
        <v>382</v>
      </c>
      <c r="AU128" s="17" t="s">
        <v>15</v>
      </c>
      <c r="AY128" s="17" t="s">
        <v>221</v>
      </c>
      <c r="BE128" s="145">
        <f t="shared" si="4"/>
        <v>0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7" t="s">
        <v>15</v>
      </c>
      <c r="BK128" s="145">
        <f t="shared" si="9"/>
        <v>0</v>
      </c>
      <c r="BL128" s="17" t="s">
        <v>247</v>
      </c>
      <c r="BM128" s="17" t="s">
        <v>4274</v>
      </c>
    </row>
    <row r="129" spans="2:65" s="1" customFormat="1" ht="74.45" customHeight="1" x14ac:dyDescent="0.3">
      <c r="B129" s="136"/>
      <c r="C129" s="149" t="s">
        <v>273</v>
      </c>
      <c r="D129" s="149" t="s">
        <v>382</v>
      </c>
      <c r="E129" s="150" t="s">
        <v>4275</v>
      </c>
      <c r="F129" s="267" t="s">
        <v>4276</v>
      </c>
      <c r="G129" s="268"/>
      <c r="H129" s="268"/>
      <c r="I129" s="268"/>
      <c r="J129" s="151" t="s">
        <v>246</v>
      </c>
      <c r="K129" s="152">
        <v>8</v>
      </c>
      <c r="L129" s="269"/>
      <c r="M129" s="268"/>
      <c r="N129" s="269">
        <f t="shared" si="0"/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 t="shared" si="1"/>
        <v>0</v>
      </c>
      <c r="X129" s="143">
        <v>1.2999999999999999E-4</v>
      </c>
      <c r="Y129" s="143">
        <f t="shared" si="2"/>
        <v>1.0399999999999999E-3</v>
      </c>
      <c r="Z129" s="143">
        <v>0</v>
      </c>
      <c r="AA129" s="144">
        <f t="shared" si="3"/>
        <v>0</v>
      </c>
      <c r="AR129" s="17" t="s">
        <v>385</v>
      </c>
      <c r="AT129" s="17" t="s">
        <v>382</v>
      </c>
      <c r="AU129" s="17" t="s">
        <v>15</v>
      </c>
      <c r="AY129" s="17" t="s">
        <v>221</v>
      </c>
      <c r="BE129" s="145">
        <f t="shared" si="4"/>
        <v>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7" t="s">
        <v>15</v>
      </c>
      <c r="BK129" s="145">
        <f t="shared" si="9"/>
        <v>0</v>
      </c>
      <c r="BL129" s="17" t="s">
        <v>247</v>
      </c>
      <c r="BM129" s="17" t="s">
        <v>4277</v>
      </c>
    </row>
    <row r="130" spans="2:65" s="1" customFormat="1" ht="74.45" customHeight="1" x14ac:dyDescent="0.3">
      <c r="B130" s="136"/>
      <c r="C130" s="149" t="s">
        <v>279</v>
      </c>
      <c r="D130" s="149" t="s">
        <v>382</v>
      </c>
      <c r="E130" s="150" t="s">
        <v>4278</v>
      </c>
      <c r="F130" s="267" t="s">
        <v>4279</v>
      </c>
      <c r="G130" s="268"/>
      <c r="H130" s="268"/>
      <c r="I130" s="268"/>
      <c r="J130" s="151" t="s">
        <v>246</v>
      </c>
      <c r="K130" s="152">
        <v>35</v>
      </c>
      <c r="L130" s="269"/>
      <c r="M130" s="268"/>
      <c r="N130" s="269">
        <f t="shared" si="0"/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 t="shared" si="1"/>
        <v>0</v>
      </c>
      <c r="X130" s="143">
        <v>8.8000000000000003E-4</v>
      </c>
      <c r="Y130" s="143">
        <f t="shared" si="2"/>
        <v>3.0800000000000001E-2</v>
      </c>
      <c r="Z130" s="143">
        <v>0</v>
      </c>
      <c r="AA130" s="144">
        <f t="shared" si="3"/>
        <v>0</v>
      </c>
      <c r="AR130" s="17" t="s">
        <v>385</v>
      </c>
      <c r="AT130" s="17" t="s">
        <v>382</v>
      </c>
      <c r="AU130" s="17" t="s">
        <v>15</v>
      </c>
      <c r="AY130" s="17" t="s">
        <v>221</v>
      </c>
      <c r="BE130" s="145">
        <f t="shared" si="4"/>
        <v>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7" t="s">
        <v>15</v>
      </c>
      <c r="BK130" s="145">
        <f t="shared" si="9"/>
        <v>0</v>
      </c>
      <c r="BL130" s="17" t="s">
        <v>247</v>
      </c>
      <c r="BM130" s="17" t="s">
        <v>4280</v>
      </c>
    </row>
    <row r="131" spans="2:65" s="9" customFormat="1" ht="37.35" customHeight="1" x14ac:dyDescent="0.35">
      <c r="B131" s="125"/>
      <c r="C131" s="126"/>
      <c r="D131" s="127" t="s">
        <v>370</v>
      </c>
      <c r="E131" s="127"/>
      <c r="F131" s="127"/>
      <c r="G131" s="127"/>
      <c r="H131" s="127"/>
      <c r="I131" s="127"/>
      <c r="J131" s="127"/>
      <c r="K131" s="127"/>
      <c r="L131" s="127"/>
      <c r="M131" s="127"/>
      <c r="N131" s="264">
        <f>BK131</f>
        <v>0</v>
      </c>
      <c r="O131" s="265"/>
      <c r="P131" s="265"/>
      <c r="Q131" s="265"/>
      <c r="R131" s="128"/>
      <c r="T131" s="129"/>
      <c r="U131" s="126"/>
      <c r="V131" s="126"/>
      <c r="W131" s="130">
        <f>SUM(W132:W140)</f>
        <v>0</v>
      </c>
      <c r="X131" s="126"/>
      <c r="Y131" s="130">
        <f>SUM(Y132:Y140)</f>
        <v>8.9090000000000003E-2</v>
      </c>
      <c r="Z131" s="126"/>
      <c r="AA131" s="131">
        <f>SUM(AA132:AA140)</f>
        <v>0</v>
      </c>
      <c r="AR131" s="132" t="s">
        <v>190</v>
      </c>
      <c r="AT131" s="133" t="s">
        <v>77</v>
      </c>
      <c r="AU131" s="133" t="s">
        <v>78</v>
      </c>
      <c r="AY131" s="132" t="s">
        <v>221</v>
      </c>
      <c r="BK131" s="134">
        <f>SUM(BK132:BK140)</f>
        <v>0</v>
      </c>
    </row>
    <row r="132" spans="2:65" s="1" customFormat="1" ht="20.45" customHeight="1" x14ac:dyDescent="0.3">
      <c r="B132" s="136"/>
      <c r="C132" s="137" t="s">
        <v>284</v>
      </c>
      <c r="D132" s="137" t="s">
        <v>222</v>
      </c>
      <c r="E132" s="138" t="s">
        <v>4281</v>
      </c>
      <c r="F132" s="250" t="s">
        <v>4282</v>
      </c>
      <c r="G132" s="251"/>
      <c r="H132" s="251"/>
      <c r="I132" s="251"/>
      <c r="J132" s="139" t="s">
        <v>376</v>
      </c>
      <c r="K132" s="140">
        <v>2</v>
      </c>
      <c r="L132" s="252"/>
      <c r="M132" s="251"/>
      <c r="N132" s="252">
        <f>ROUND(L132*K132,2)</f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>V132*K132</f>
        <v>0</v>
      </c>
      <c r="X132" s="143">
        <v>4.6000000000000001E-4</v>
      </c>
      <c r="Y132" s="143">
        <f>X132*K132</f>
        <v>9.2000000000000003E-4</v>
      </c>
      <c r="Z132" s="143">
        <v>0</v>
      </c>
      <c r="AA132" s="144">
        <f>Z132*K132</f>
        <v>0</v>
      </c>
      <c r="AR132" s="17" t="s">
        <v>247</v>
      </c>
      <c r="AT132" s="17" t="s">
        <v>222</v>
      </c>
      <c r="AU132" s="17" t="s">
        <v>15</v>
      </c>
      <c r="AY132" s="17" t="s">
        <v>221</v>
      </c>
      <c r="BE132" s="145">
        <f>IF(U132="základní",N132,0)</f>
        <v>0</v>
      </c>
      <c r="BF132" s="145">
        <f>IF(U132="snížená",N132,0)</f>
        <v>0</v>
      </c>
      <c r="BG132" s="145">
        <f>IF(U132="zákl. přenesená",N132,0)</f>
        <v>0</v>
      </c>
      <c r="BH132" s="145">
        <f>IF(U132="sníž. přenesená",N132,0)</f>
        <v>0</v>
      </c>
      <c r="BI132" s="145">
        <f>IF(U132="nulová",N132,0)</f>
        <v>0</v>
      </c>
      <c r="BJ132" s="17" t="s">
        <v>15</v>
      </c>
      <c r="BK132" s="145">
        <f>ROUND(L132*K132,2)</f>
        <v>0</v>
      </c>
      <c r="BL132" s="17" t="s">
        <v>247</v>
      </c>
      <c r="BM132" s="17" t="s">
        <v>4283</v>
      </c>
    </row>
    <row r="133" spans="2:65" s="1" customFormat="1" ht="97.15" customHeight="1" x14ac:dyDescent="0.3">
      <c r="B133" s="31"/>
      <c r="C133" s="32"/>
      <c r="D133" s="32"/>
      <c r="E133" s="32"/>
      <c r="F133" s="266" t="s">
        <v>4284</v>
      </c>
      <c r="G133" s="200"/>
      <c r="H133" s="200"/>
      <c r="I133" s="200"/>
      <c r="J133" s="32"/>
      <c r="K133" s="32"/>
      <c r="L133" s="32"/>
      <c r="M133" s="32"/>
      <c r="N133" s="32"/>
      <c r="O133" s="32"/>
      <c r="P133" s="32"/>
      <c r="Q133" s="32"/>
      <c r="R133" s="33"/>
      <c r="T133" s="70"/>
      <c r="U133" s="32"/>
      <c r="V133" s="32"/>
      <c r="W133" s="32"/>
      <c r="X133" s="32"/>
      <c r="Y133" s="32"/>
      <c r="Z133" s="32"/>
      <c r="AA133" s="71"/>
      <c r="AT133" s="17" t="s">
        <v>250</v>
      </c>
      <c r="AU133" s="17" t="s">
        <v>15</v>
      </c>
    </row>
    <row r="134" spans="2:65" s="1" customFormat="1" ht="28.9" customHeight="1" x14ac:dyDescent="0.3">
      <c r="B134" s="136"/>
      <c r="C134" s="137" t="s">
        <v>288</v>
      </c>
      <c r="D134" s="137" t="s">
        <v>222</v>
      </c>
      <c r="E134" s="138" t="s">
        <v>4285</v>
      </c>
      <c r="F134" s="250" t="s">
        <v>4286</v>
      </c>
      <c r="G134" s="251"/>
      <c r="H134" s="251"/>
      <c r="I134" s="251"/>
      <c r="J134" s="139" t="s">
        <v>349</v>
      </c>
      <c r="K134" s="140">
        <v>2</v>
      </c>
      <c r="L134" s="252"/>
      <c r="M134" s="251"/>
      <c r="N134" s="252">
        <f t="shared" ref="N134:N139" si="10">ROUND(L134*K134,2)</f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 t="shared" ref="W134:W139" si="11">V134*K134</f>
        <v>0</v>
      </c>
      <c r="X134" s="143">
        <v>0</v>
      </c>
      <c r="Y134" s="143">
        <f t="shared" ref="Y134:Y139" si="12">X134*K134</f>
        <v>0</v>
      </c>
      <c r="Z134" s="143">
        <v>0</v>
      </c>
      <c r="AA134" s="144">
        <f t="shared" ref="AA134:AA139" si="13">Z134*K134</f>
        <v>0</v>
      </c>
      <c r="AR134" s="17" t="s">
        <v>247</v>
      </c>
      <c r="AT134" s="17" t="s">
        <v>222</v>
      </c>
      <c r="AU134" s="17" t="s">
        <v>15</v>
      </c>
      <c r="AY134" s="17" t="s">
        <v>221</v>
      </c>
      <c r="BE134" s="145">
        <f t="shared" ref="BE134:BE139" si="14">IF(U134="základní",N134,0)</f>
        <v>0</v>
      </c>
      <c r="BF134" s="145">
        <f t="shared" ref="BF134:BF139" si="15">IF(U134="snížená",N134,0)</f>
        <v>0</v>
      </c>
      <c r="BG134" s="145">
        <f t="shared" ref="BG134:BG139" si="16">IF(U134="zákl. přenesená",N134,0)</f>
        <v>0</v>
      </c>
      <c r="BH134" s="145">
        <f t="shared" ref="BH134:BH139" si="17">IF(U134="sníž. přenesená",N134,0)</f>
        <v>0</v>
      </c>
      <c r="BI134" s="145">
        <f t="shared" ref="BI134:BI139" si="18">IF(U134="nulová",N134,0)</f>
        <v>0</v>
      </c>
      <c r="BJ134" s="17" t="s">
        <v>15</v>
      </c>
      <c r="BK134" s="145">
        <f t="shared" ref="BK134:BK139" si="19">ROUND(L134*K134,2)</f>
        <v>0</v>
      </c>
      <c r="BL134" s="17" t="s">
        <v>247</v>
      </c>
      <c r="BM134" s="17" t="s">
        <v>4287</v>
      </c>
    </row>
    <row r="135" spans="2:65" s="1" customFormat="1" ht="20.45" customHeight="1" x14ac:dyDescent="0.3">
      <c r="B135" s="136"/>
      <c r="C135" s="137" t="s">
        <v>182</v>
      </c>
      <c r="D135" s="137" t="s">
        <v>222</v>
      </c>
      <c r="E135" s="138" t="s">
        <v>4288</v>
      </c>
      <c r="F135" s="250" t="s">
        <v>4289</v>
      </c>
      <c r="G135" s="251"/>
      <c r="H135" s="251"/>
      <c r="I135" s="251"/>
      <c r="J135" s="139" t="s">
        <v>349</v>
      </c>
      <c r="K135" s="140">
        <v>1</v>
      </c>
      <c r="L135" s="252"/>
      <c r="M135" s="251"/>
      <c r="N135" s="252">
        <f t="shared" si="10"/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 t="shared" si="11"/>
        <v>0</v>
      </c>
      <c r="X135" s="143">
        <v>0</v>
      </c>
      <c r="Y135" s="143">
        <f t="shared" si="12"/>
        <v>0</v>
      </c>
      <c r="Z135" s="143">
        <v>0</v>
      </c>
      <c r="AA135" s="144">
        <f t="shared" si="13"/>
        <v>0</v>
      </c>
      <c r="AR135" s="17" t="s">
        <v>247</v>
      </c>
      <c r="AT135" s="17" t="s">
        <v>222</v>
      </c>
      <c r="AU135" s="17" t="s">
        <v>15</v>
      </c>
      <c r="AY135" s="17" t="s">
        <v>221</v>
      </c>
      <c r="BE135" s="145">
        <f t="shared" si="14"/>
        <v>0</v>
      </c>
      <c r="BF135" s="145">
        <f t="shared" si="15"/>
        <v>0</v>
      </c>
      <c r="BG135" s="145">
        <f t="shared" si="16"/>
        <v>0</v>
      </c>
      <c r="BH135" s="145">
        <f t="shared" si="17"/>
        <v>0</v>
      </c>
      <c r="BI135" s="145">
        <f t="shared" si="18"/>
        <v>0</v>
      </c>
      <c r="BJ135" s="17" t="s">
        <v>15</v>
      </c>
      <c r="BK135" s="145">
        <f t="shared" si="19"/>
        <v>0</v>
      </c>
      <c r="BL135" s="17" t="s">
        <v>247</v>
      </c>
      <c r="BM135" s="17" t="s">
        <v>4290</v>
      </c>
    </row>
    <row r="136" spans="2:65" s="1" customFormat="1" ht="28.9" customHeight="1" x14ac:dyDescent="0.3">
      <c r="B136" s="136"/>
      <c r="C136" s="137" t="s">
        <v>295</v>
      </c>
      <c r="D136" s="137" t="s">
        <v>222</v>
      </c>
      <c r="E136" s="138" t="s">
        <v>4291</v>
      </c>
      <c r="F136" s="250" t="s">
        <v>4292</v>
      </c>
      <c r="G136" s="251"/>
      <c r="H136" s="251"/>
      <c r="I136" s="251"/>
      <c r="J136" s="139" t="s">
        <v>376</v>
      </c>
      <c r="K136" s="140">
        <v>1</v>
      </c>
      <c r="L136" s="252"/>
      <c r="M136" s="251"/>
      <c r="N136" s="252">
        <f t="shared" si="10"/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 t="shared" si="11"/>
        <v>0</v>
      </c>
      <c r="X136" s="143">
        <v>9.1699999999999993E-3</v>
      </c>
      <c r="Y136" s="143">
        <f t="shared" si="12"/>
        <v>9.1699999999999993E-3</v>
      </c>
      <c r="Z136" s="143">
        <v>0</v>
      </c>
      <c r="AA136" s="144">
        <f t="shared" si="13"/>
        <v>0</v>
      </c>
      <c r="AR136" s="17" t="s">
        <v>247</v>
      </c>
      <c r="AT136" s="17" t="s">
        <v>222</v>
      </c>
      <c r="AU136" s="17" t="s">
        <v>15</v>
      </c>
      <c r="AY136" s="17" t="s">
        <v>221</v>
      </c>
      <c r="BE136" s="145">
        <f t="shared" si="14"/>
        <v>0</v>
      </c>
      <c r="BF136" s="145">
        <f t="shared" si="15"/>
        <v>0</v>
      </c>
      <c r="BG136" s="145">
        <f t="shared" si="16"/>
        <v>0</v>
      </c>
      <c r="BH136" s="145">
        <f t="shared" si="17"/>
        <v>0</v>
      </c>
      <c r="BI136" s="145">
        <f t="shared" si="18"/>
        <v>0</v>
      </c>
      <c r="BJ136" s="17" t="s">
        <v>15</v>
      </c>
      <c r="BK136" s="145">
        <f t="shared" si="19"/>
        <v>0</v>
      </c>
      <c r="BL136" s="17" t="s">
        <v>247</v>
      </c>
      <c r="BM136" s="17" t="s">
        <v>4293</v>
      </c>
    </row>
    <row r="137" spans="2:65" s="1" customFormat="1" ht="28.9" customHeight="1" x14ac:dyDescent="0.3">
      <c r="B137" s="136"/>
      <c r="C137" s="137" t="s">
        <v>303</v>
      </c>
      <c r="D137" s="137" t="s">
        <v>222</v>
      </c>
      <c r="E137" s="138" t="s">
        <v>4294</v>
      </c>
      <c r="F137" s="250" t="s">
        <v>4295</v>
      </c>
      <c r="G137" s="251"/>
      <c r="H137" s="251"/>
      <c r="I137" s="251"/>
      <c r="J137" s="139" t="s">
        <v>4296</v>
      </c>
      <c r="K137" s="140">
        <v>2</v>
      </c>
      <c r="L137" s="252"/>
      <c r="M137" s="251"/>
      <c r="N137" s="252">
        <f t="shared" si="10"/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 t="shared" si="11"/>
        <v>0</v>
      </c>
      <c r="X137" s="143">
        <v>0</v>
      </c>
      <c r="Y137" s="143">
        <f t="shared" si="12"/>
        <v>0</v>
      </c>
      <c r="Z137" s="143">
        <v>0</v>
      </c>
      <c r="AA137" s="144">
        <f t="shared" si="13"/>
        <v>0</v>
      </c>
      <c r="AR137" s="17" t="s">
        <v>247</v>
      </c>
      <c r="AT137" s="17" t="s">
        <v>222</v>
      </c>
      <c r="AU137" s="17" t="s">
        <v>15</v>
      </c>
      <c r="AY137" s="17" t="s">
        <v>221</v>
      </c>
      <c r="BE137" s="145">
        <f t="shared" si="14"/>
        <v>0</v>
      </c>
      <c r="BF137" s="145">
        <f t="shared" si="15"/>
        <v>0</v>
      </c>
      <c r="BG137" s="145">
        <f t="shared" si="16"/>
        <v>0</v>
      </c>
      <c r="BH137" s="145">
        <f t="shared" si="17"/>
        <v>0</v>
      </c>
      <c r="BI137" s="145">
        <f t="shared" si="18"/>
        <v>0</v>
      </c>
      <c r="BJ137" s="17" t="s">
        <v>15</v>
      </c>
      <c r="BK137" s="145">
        <f t="shared" si="19"/>
        <v>0</v>
      </c>
      <c r="BL137" s="17" t="s">
        <v>247</v>
      </c>
      <c r="BM137" s="17" t="s">
        <v>4297</v>
      </c>
    </row>
    <row r="138" spans="2:65" s="1" customFormat="1" ht="85.9" customHeight="1" x14ac:dyDescent="0.3">
      <c r="B138" s="136"/>
      <c r="C138" s="149" t="s">
        <v>9</v>
      </c>
      <c r="D138" s="149" t="s">
        <v>382</v>
      </c>
      <c r="E138" s="150" t="s">
        <v>4298</v>
      </c>
      <c r="F138" s="267" t="s">
        <v>4299</v>
      </c>
      <c r="G138" s="268"/>
      <c r="H138" s="268"/>
      <c r="I138" s="268"/>
      <c r="J138" s="151" t="s">
        <v>276</v>
      </c>
      <c r="K138" s="152">
        <v>2</v>
      </c>
      <c r="L138" s="269"/>
      <c r="M138" s="268"/>
      <c r="N138" s="269">
        <f t="shared" si="10"/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 t="shared" si="11"/>
        <v>0</v>
      </c>
      <c r="X138" s="143">
        <v>3.95E-2</v>
      </c>
      <c r="Y138" s="143">
        <f t="shared" si="12"/>
        <v>7.9000000000000001E-2</v>
      </c>
      <c r="Z138" s="143">
        <v>0</v>
      </c>
      <c r="AA138" s="144">
        <f t="shared" si="13"/>
        <v>0</v>
      </c>
      <c r="AR138" s="17" t="s">
        <v>385</v>
      </c>
      <c r="AT138" s="17" t="s">
        <v>382</v>
      </c>
      <c r="AU138" s="17" t="s">
        <v>15</v>
      </c>
      <c r="AY138" s="17" t="s">
        <v>221</v>
      </c>
      <c r="BE138" s="145">
        <f t="shared" si="14"/>
        <v>0</v>
      </c>
      <c r="BF138" s="145">
        <f t="shared" si="15"/>
        <v>0</v>
      </c>
      <c r="BG138" s="145">
        <f t="shared" si="16"/>
        <v>0</v>
      </c>
      <c r="BH138" s="145">
        <f t="shared" si="17"/>
        <v>0</v>
      </c>
      <c r="BI138" s="145">
        <f t="shared" si="18"/>
        <v>0</v>
      </c>
      <c r="BJ138" s="17" t="s">
        <v>15</v>
      </c>
      <c r="BK138" s="145">
        <f t="shared" si="19"/>
        <v>0</v>
      </c>
      <c r="BL138" s="17" t="s">
        <v>247</v>
      </c>
      <c r="BM138" s="17" t="s">
        <v>4300</v>
      </c>
    </row>
    <row r="139" spans="2:65" s="1" customFormat="1" ht="20.45" customHeight="1" x14ac:dyDescent="0.3">
      <c r="B139" s="136"/>
      <c r="C139" s="137" t="s">
        <v>247</v>
      </c>
      <c r="D139" s="137" t="s">
        <v>222</v>
      </c>
      <c r="E139" s="138" t="s">
        <v>387</v>
      </c>
      <c r="F139" s="250" t="s">
        <v>388</v>
      </c>
      <c r="G139" s="251"/>
      <c r="H139" s="251"/>
      <c r="I139" s="251"/>
      <c r="J139" s="139" t="s">
        <v>335</v>
      </c>
      <c r="K139" s="140"/>
      <c r="L139" s="252"/>
      <c r="M139" s="251"/>
      <c r="N139" s="252">
        <f t="shared" si="10"/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 t="shared" si="11"/>
        <v>0</v>
      </c>
      <c r="X139" s="143">
        <v>0</v>
      </c>
      <c r="Y139" s="143">
        <f t="shared" si="12"/>
        <v>0</v>
      </c>
      <c r="Z139" s="143">
        <v>0</v>
      </c>
      <c r="AA139" s="144">
        <f t="shared" si="13"/>
        <v>0</v>
      </c>
      <c r="AR139" s="17" t="s">
        <v>247</v>
      </c>
      <c r="AT139" s="17" t="s">
        <v>222</v>
      </c>
      <c r="AU139" s="17" t="s">
        <v>15</v>
      </c>
      <c r="AY139" s="17" t="s">
        <v>221</v>
      </c>
      <c r="BE139" s="145">
        <f t="shared" si="14"/>
        <v>0</v>
      </c>
      <c r="BF139" s="145">
        <f t="shared" si="15"/>
        <v>0</v>
      </c>
      <c r="BG139" s="145">
        <f t="shared" si="16"/>
        <v>0</v>
      </c>
      <c r="BH139" s="145">
        <f t="shared" si="17"/>
        <v>0</v>
      </c>
      <c r="BI139" s="145">
        <f t="shared" si="18"/>
        <v>0</v>
      </c>
      <c r="BJ139" s="17" t="s">
        <v>15</v>
      </c>
      <c r="BK139" s="145">
        <f t="shared" si="19"/>
        <v>0</v>
      </c>
      <c r="BL139" s="17" t="s">
        <v>247</v>
      </c>
      <c r="BM139" s="17" t="s">
        <v>4301</v>
      </c>
    </row>
    <row r="140" spans="2:65" s="1" customFormat="1" ht="74.45" customHeight="1" x14ac:dyDescent="0.3">
      <c r="B140" s="31"/>
      <c r="C140" s="32"/>
      <c r="D140" s="32"/>
      <c r="E140" s="32"/>
      <c r="F140" s="266" t="s">
        <v>390</v>
      </c>
      <c r="G140" s="200"/>
      <c r="H140" s="200"/>
      <c r="I140" s="200"/>
      <c r="J140" s="32"/>
      <c r="K140" s="32"/>
      <c r="L140" s="32"/>
      <c r="M140" s="32"/>
      <c r="N140" s="32"/>
      <c r="O140" s="32"/>
      <c r="P140" s="32"/>
      <c r="Q140" s="32"/>
      <c r="R140" s="33"/>
      <c r="T140" s="70"/>
      <c r="U140" s="32"/>
      <c r="V140" s="32"/>
      <c r="W140" s="32"/>
      <c r="X140" s="32"/>
      <c r="Y140" s="32"/>
      <c r="Z140" s="32"/>
      <c r="AA140" s="71"/>
      <c r="AT140" s="17" t="s">
        <v>250</v>
      </c>
      <c r="AU140" s="17" t="s">
        <v>15</v>
      </c>
    </row>
    <row r="141" spans="2:65" s="9" customFormat="1" ht="37.35" customHeight="1" x14ac:dyDescent="0.35">
      <c r="B141" s="125"/>
      <c r="C141" s="126"/>
      <c r="D141" s="127" t="s">
        <v>4249</v>
      </c>
      <c r="E141" s="127"/>
      <c r="F141" s="127"/>
      <c r="G141" s="127"/>
      <c r="H141" s="127"/>
      <c r="I141" s="127"/>
      <c r="J141" s="127"/>
      <c r="K141" s="127"/>
      <c r="L141" s="127"/>
      <c r="M141" s="127"/>
      <c r="N141" s="262">
        <f>BK141</f>
        <v>0</v>
      </c>
      <c r="O141" s="263"/>
      <c r="P141" s="263"/>
      <c r="Q141" s="263"/>
      <c r="R141" s="128"/>
      <c r="T141" s="129"/>
      <c r="U141" s="126"/>
      <c r="V141" s="126"/>
      <c r="W141" s="130">
        <f>SUM(W142:W155)</f>
        <v>0</v>
      </c>
      <c r="X141" s="126"/>
      <c r="Y141" s="130">
        <f>SUM(Y142:Y155)</f>
        <v>0.36044999999999994</v>
      </c>
      <c r="Z141" s="126"/>
      <c r="AA141" s="131">
        <f>SUM(AA142:AA155)</f>
        <v>0</v>
      </c>
      <c r="AR141" s="132" t="s">
        <v>190</v>
      </c>
      <c r="AT141" s="133" t="s">
        <v>77</v>
      </c>
      <c r="AU141" s="133" t="s">
        <v>78</v>
      </c>
      <c r="AY141" s="132" t="s">
        <v>221</v>
      </c>
      <c r="BK141" s="134">
        <f>SUM(BK142:BK155)</f>
        <v>0</v>
      </c>
    </row>
    <row r="142" spans="2:65" s="1" customFormat="1" ht="51.6" customHeight="1" x14ac:dyDescent="0.3">
      <c r="B142" s="136"/>
      <c r="C142" s="137" t="s">
        <v>317</v>
      </c>
      <c r="D142" s="137" t="s">
        <v>222</v>
      </c>
      <c r="E142" s="138" t="s">
        <v>4302</v>
      </c>
      <c r="F142" s="250" t="s">
        <v>4303</v>
      </c>
      <c r="G142" s="251"/>
      <c r="H142" s="251"/>
      <c r="I142" s="251"/>
      <c r="J142" s="139" t="s">
        <v>276</v>
      </c>
      <c r="K142" s="140">
        <v>1</v>
      </c>
      <c r="L142" s="252"/>
      <c r="M142" s="251"/>
      <c r="N142" s="252">
        <f t="shared" ref="N142:N150" si="20">ROUND(L142*K142,2)</f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 t="shared" ref="W142:W150" si="21">V142*K142</f>
        <v>0</v>
      </c>
      <c r="X142" s="143">
        <v>8.6709999999999995E-2</v>
      </c>
      <c r="Y142" s="143">
        <f t="shared" ref="Y142:Y150" si="22">X142*K142</f>
        <v>8.6709999999999995E-2</v>
      </c>
      <c r="Z142" s="143">
        <v>0</v>
      </c>
      <c r="AA142" s="144">
        <f t="shared" ref="AA142:AA150" si="23">Z142*K142</f>
        <v>0</v>
      </c>
      <c r="AR142" s="17" t="s">
        <v>247</v>
      </c>
      <c r="AT142" s="17" t="s">
        <v>222</v>
      </c>
      <c r="AU142" s="17" t="s">
        <v>15</v>
      </c>
      <c r="AY142" s="17" t="s">
        <v>221</v>
      </c>
      <c r="BE142" s="145">
        <f t="shared" ref="BE142:BE150" si="24">IF(U142="základní",N142,0)</f>
        <v>0</v>
      </c>
      <c r="BF142" s="145">
        <f t="shared" ref="BF142:BF150" si="25">IF(U142="snížená",N142,0)</f>
        <v>0</v>
      </c>
      <c r="BG142" s="145">
        <f t="shared" ref="BG142:BG150" si="26">IF(U142="zákl. přenesená",N142,0)</f>
        <v>0</v>
      </c>
      <c r="BH142" s="145">
        <f t="shared" ref="BH142:BH150" si="27">IF(U142="sníž. přenesená",N142,0)</f>
        <v>0</v>
      </c>
      <c r="BI142" s="145">
        <f t="shared" ref="BI142:BI150" si="28">IF(U142="nulová",N142,0)</f>
        <v>0</v>
      </c>
      <c r="BJ142" s="17" t="s">
        <v>15</v>
      </c>
      <c r="BK142" s="145">
        <f t="shared" ref="BK142:BK150" si="29">ROUND(L142*K142,2)</f>
        <v>0</v>
      </c>
      <c r="BL142" s="17" t="s">
        <v>247</v>
      </c>
      <c r="BM142" s="17" t="s">
        <v>4304</v>
      </c>
    </row>
    <row r="143" spans="2:65" s="1" customFormat="1" ht="40.15" customHeight="1" x14ac:dyDescent="0.3">
      <c r="B143" s="136"/>
      <c r="C143" s="137" t="s">
        <v>321</v>
      </c>
      <c r="D143" s="137" t="s">
        <v>222</v>
      </c>
      <c r="E143" s="138" t="s">
        <v>4305</v>
      </c>
      <c r="F143" s="250" t="s">
        <v>4306</v>
      </c>
      <c r="G143" s="251"/>
      <c r="H143" s="251"/>
      <c r="I143" s="251"/>
      <c r="J143" s="139" t="s">
        <v>276</v>
      </c>
      <c r="K143" s="140">
        <v>1</v>
      </c>
      <c r="L143" s="252"/>
      <c r="M143" s="251"/>
      <c r="N143" s="252">
        <f t="shared" si="20"/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</v>
      </c>
      <c r="W143" s="143">
        <f t="shared" si="21"/>
        <v>0</v>
      </c>
      <c r="X143" s="143">
        <v>8.8400000000000006E-2</v>
      </c>
      <c r="Y143" s="143">
        <f t="shared" si="22"/>
        <v>8.8400000000000006E-2</v>
      </c>
      <c r="Z143" s="143">
        <v>0</v>
      </c>
      <c r="AA143" s="144">
        <f t="shared" si="23"/>
        <v>0</v>
      </c>
      <c r="AR143" s="17" t="s">
        <v>247</v>
      </c>
      <c r="AT143" s="17" t="s">
        <v>222</v>
      </c>
      <c r="AU143" s="17" t="s">
        <v>15</v>
      </c>
      <c r="AY143" s="17" t="s">
        <v>221</v>
      </c>
      <c r="BE143" s="145">
        <f t="shared" si="24"/>
        <v>0</v>
      </c>
      <c r="BF143" s="145">
        <f t="shared" si="25"/>
        <v>0</v>
      </c>
      <c r="BG143" s="145">
        <f t="shared" si="26"/>
        <v>0</v>
      </c>
      <c r="BH143" s="145">
        <f t="shared" si="27"/>
        <v>0</v>
      </c>
      <c r="BI143" s="145">
        <f t="shared" si="28"/>
        <v>0</v>
      </c>
      <c r="BJ143" s="17" t="s">
        <v>15</v>
      </c>
      <c r="BK143" s="145">
        <f t="shared" si="29"/>
        <v>0</v>
      </c>
      <c r="BL143" s="17" t="s">
        <v>247</v>
      </c>
      <c r="BM143" s="17" t="s">
        <v>4307</v>
      </c>
    </row>
    <row r="144" spans="2:65" s="1" customFormat="1" ht="28.9" customHeight="1" x14ac:dyDescent="0.3">
      <c r="B144" s="136"/>
      <c r="C144" s="137" t="s">
        <v>8</v>
      </c>
      <c r="D144" s="137" t="s">
        <v>222</v>
      </c>
      <c r="E144" s="138" t="s">
        <v>4308</v>
      </c>
      <c r="F144" s="250" t="s">
        <v>4309</v>
      </c>
      <c r="G144" s="251"/>
      <c r="H144" s="251"/>
      <c r="I144" s="251"/>
      <c r="J144" s="139" t="s">
        <v>376</v>
      </c>
      <c r="K144" s="140">
        <v>1</v>
      </c>
      <c r="L144" s="252"/>
      <c r="M144" s="251"/>
      <c r="N144" s="252">
        <f t="shared" si="20"/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 t="shared" si="21"/>
        <v>0</v>
      </c>
      <c r="X144" s="143">
        <v>6.9559999999999997E-2</v>
      </c>
      <c r="Y144" s="143">
        <f t="shared" si="22"/>
        <v>6.9559999999999997E-2</v>
      </c>
      <c r="Z144" s="143">
        <v>0</v>
      </c>
      <c r="AA144" s="144">
        <f t="shared" si="23"/>
        <v>0</v>
      </c>
      <c r="AR144" s="17" t="s">
        <v>247</v>
      </c>
      <c r="AT144" s="17" t="s">
        <v>222</v>
      </c>
      <c r="AU144" s="17" t="s">
        <v>15</v>
      </c>
      <c r="AY144" s="17" t="s">
        <v>221</v>
      </c>
      <c r="BE144" s="145">
        <f t="shared" si="24"/>
        <v>0</v>
      </c>
      <c r="BF144" s="145">
        <f t="shared" si="25"/>
        <v>0</v>
      </c>
      <c r="BG144" s="145">
        <f t="shared" si="26"/>
        <v>0</v>
      </c>
      <c r="BH144" s="145">
        <f t="shared" si="27"/>
        <v>0</v>
      </c>
      <c r="BI144" s="145">
        <f t="shared" si="28"/>
        <v>0</v>
      </c>
      <c r="BJ144" s="17" t="s">
        <v>15</v>
      </c>
      <c r="BK144" s="145">
        <f t="shared" si="29"/>
        <v>0</v>
      </c>
      <c r="BL144" s="17" t="s">
        <v>247</v>
      </c>
      <c r="BM144" s="17" t="s">
        <v>4310</v>
      </c>
    </row>
    <row r="145" spans="2:65" s="1" customFormat="1" ht="40.15" customHeight="1" x14ac:dyDescent="0.3">
      <c r="B145" s="136"/>
      <c r="C145" s="137" t="s">
        <v>332</v>
      </c>
      <c r="D145" s="137" t="s">
        <v>222</v>
      </c>
      <c r="E145" s="138" t="s">
        <v>4311</v>
      </c>
      <c r="F145" s="250" t="s">
        <v>4312</v>
      </c>
      <c r="G145" s="251"/>
      <c r="H145" s="251"/>
      <c r="I145" s="251"/>
      <c r="J145" s="139" t="s">
        <v>376</v>
      </c>
      <c r="K145" s="140">
        <v>1</v>
      </c>
      <c r="L145" s="252"/>
      <c r="M145" s="251"/>
      <c r="N145" s="252">
        <f t="shared" si="20"/>
        <v>0</v>
      </c>
      <c r="O145" s="251"/>
      <c r="P145" s="251"/>
      <c r="Q145" s="251"/>
      <c r="R145" s="141"/>
      <c r="T145" s="142" t="s">
        <v>3</v>
      </c>
      <c r="U145" s="40" t="s">
        <v>43</v>
      </c>
      <c r="V145" s="143">
        <v>0</v>
      </c>
      <c r="W145" s="143">
        <f t="shared" si="21"/>
        <v>0</v>
      </c>
      <c r="X145" s="143">
        <v>4.5710000000000001E-2</v>
      </c>
      <c r="Y145" s="143">
        <f t="shared" si="22"/>
        <v>4.5710000000000001E-2</v>
      </c>
      <c r="Z145" s="143">
        <v>0</v>
      </c>
      <c r="AA145" s="144">
        <f t="shared" si="23"/>
        <v>0</v>
      </c>
      <c r="AR145" s="17" t="s">
        <v>247</v>
      </c>
      <c r="AT145" s="17" t="s">
        <v>222</v>
      </c>
      <c r="AU145" s="17" t="s">
        <v>15</v>
      </c>
      <c r="AY145" s="17" t="s">
        <v>221</v>
      </c>
      <c r="BE145" s="145">
        <f t="shared" si="24"/>
        <v>0</v>
      </c>
      <c r="BF145" s="145">
        <f t="shared" si="25"/>
        <v>0</v>
      </c>
      <c r="BG145" s="145">
        <f t="shared" si="26"/>
        <v>0</v>
      </c>
      <c r="BH145" s="145">
        <f t="shared" si="27"/>
        <v>0</v>
      </c>
      <c r="BI145" s="145">
        <f t="shared" si="28"/>
        <v>0</v>
      </c>
      <c r="BJ145" s="17" t="s">
        <v>15</v>
      </c>
      <c r="BK145" s="145">
        <f t="shared" si="29"/>
        <v>0</v>
      </c>
      <c r="BL145" s="17" t="s">
        <v>247</v>
      </c>
      <c r="BM145" s="17" t="s">
        <v>4313</v>
      </c>
    </row>
    <row r="146" spans="2:65" s="1" customFormat="1" ht="28.9" customHeight="1" x14ac:dyDescent="0.3">
      <c r="B146" s="136"/>
      <c r="C146" s="149" t="s">
        <v>338</v>
      </c>
      <c r="D146" s="149" t="s">
        <v>382</v>
      </c>
      <c r="E146" s="150" t="s">
        <v>4314</v>
      </c>
      <c r="F146" s="267" t="s">
        <v>4315</v>
      </c>
      <c r="G146" s="268"/>
      <c r="H146" s="268"/>
      <c r="I146" s="268"/>
      <c r="J146" s="151" t="s">
        <v>276</v>
      </c>
      <c r="K146" s="152">
        <v>1</v>
      </c>
      <c r="L146" s="269"/>
      <c r="M146" s="268"/>
      <c r="N146" s="269">
        <f t="shared" si="20"/>
        <v>0</v>
      </c>
      <c r="O146" s="251"/>
      <c r="P146" s="251"/>
      <c r="Q146" s="251"/>
      <c r="R146" s="141"/>
      <c r="T146" s="142" t="s">
        <v>3</v>
      </c>
      <c r="U146" s="40" t="s">
        <v>43</v>
      </c>
      <c r="V146" s="143">
        <v>0</v>
      </c>
      <c r="W146" s="143">
        <f t="shared" si="21"/>
        <v>0</v>
      </c>
      <c r="X146" s="143">
        <v>4.2000000000000003E-2</v>
      </c>
      <c r="Y146" s="143">
        <f t="shared" si="22"/>
        <v>4.2000000000000003E-2</v>
      </c>
      <c r="Z146" s="143">
        <v>0</v>
      </c>
      <c r="AA146" s="144">
        <f t="shared" si="23"/>
        <v>0</v>
      </c>
      <c r="AR146" s="17" t="s">
        <v>385</v>
      </c>
      <c r="AT146" s="17" t="s">
        <v>382</v>
      </c>
      <c r="AU146" s="17" t="s">
        <v>15</v>
      </c>
      <c r="AY146" s="17" t="s">
        <v>221</v>
      </c>
      <c r="BE146" s="145">
        <f t="shared" si="24"/>
        <v>0</v>
      </c>
      <c r="BF146" s="145">
        <f t="shared" si="25"/>
        <v>0</v>
      </c>
      <c r="BG146" s="145">
        <f t="shared" si="26"/>
        <v>0</v>
      </c>
      <c r="BH146" s="145">
        <f t="shared" si="27"/>
        <v>0</v>
      </c>
      <c r="BI146" s="145">
        <f t="shared" si="28"/>
        <v>0</v>
      </c>
      <c r="BJ146" s="17" t="s">
        <v>15</v>
      </c>
      <c r="BK146" s="145">
        <f t="shared" si="29"/>
        <v>0</v>
      </c>
      <c r="BL146" s="17" t="s">
        <v>247</v>
      </c>
      <c r="BM146" s="17" t="s">
        <v>4316</v>
      </c>
    </row>
    <row r="147" spans="2:65" s="1" customFormat="1" ht="28.9" customHeight="1" x14ac:dyDescent="0.3">
      <c r="B147" s="136"/>
      <c r="C147" s="149" t="s">
        <v>342</v>
      </c>
      <c r="D147" s="149" t="s">
        <v>382</v>
      </c>
      <c r="E147" s="150" t="s">
        <v>4317</v>
      </c>
      <c r="F147" s="267" t="s">
        <v>4318</v>
      </c>
      <c r="G147" s="268"/>
      <c r="H147" s="268"/>
      <c r="I147" s="268"/>
      <c r="J147" s="151" t="s">
        <v>349</v>
      </c>
      <c r="K147" s="152">
        <v>1</v>
      </c>
      <c r="L147" s="269"/>
      <c r="M147" s="268"/>
      <c r="N147" s="269">
        <f t="shared" si="20"/>
        <v>0</v>
      </c>
      <c r="O147" s="251"/>
      <c r="P147" s="251"/>
      <c r="Q147" s="251"/>
      <c r="R147" s="141"/>
      <c r="T147" s="142" t="s">
        <v>3</v>
      </c>
      <c r="U147" s="40" t="s">
        <v>43</v>
      </c>
      <c r="V147" s="143">
        <v>0</v>
      </c>
      <c r="W147" s="143">
        <f t="shared" si="21"/>
        <v>0</v>
      </c>
      <c r="X147" s="143">
        <v>0</v>
      </c>
      <c r="Y147" s="143">
        <f t="shared" si="22"/>
        <v>0</v>
      </c>
      <c r="Z147" s="143">
        <v>0</v>
      </c>
      <c r="AA147" s="144">
        <f t="shared" si="23"/>
        <v>0</v>
      </c>
      <c r="AR147" s="17" t="s">
        <v>385</v>
      </c>
      <c r="AT147" s="17" t="s">
        <v>382</v>
      </c>
      <c r="AU147" s="17" t="s">
        <v>15</v>
      </c>
      <c r="AY147" s="17" t="s">
        <v>221</v>
      </c>
      <c r="BE147" s="145">
        <f t="shared" si="24"/>
        <v>0</v>
      </c>
      <c r="BF147" s="145">
        <f t="shared" si="25"/>
        <v>0</v>
      </c>
      <c r="BG147" s="145">
        <f t="shared" si="26"/>
        <v>0</v>
      </c>
      <c r="BH147" s="145">
        <f t="shared" si="27"/>
        <v>0</v>
      </c>
      <c r="BI147" s="145">
        <f t="shared" si="28"/>
        <v>0</v>
      </c>
      <c r="BJ147" s="17" t="s">
        <v>15</v>
      </c>
      <c r="BK147" s="145">
        <f t="shared" si="29"/>
        <v>0</v>
      </c>
      <c r="BL147" s="17" t="s">
        <v>247</v>
      </c>
      <c r="BM147" s="17" t="s">
        <v>4319</v>
      </c>
    </row>
    <row r="148" spans="2:65" s="1" customFormat="1" ht="28.9" customHeight="1" x14ac:dyDescent="0.3">
      <c r="B148" s="136"/>
      <c r="C148" s="149" t="s">
        <v>346</v>
      </c>
      <c r="D148" s="149" t="s">
        <v>382</v>
      </c>
      <c r="E148" s="150" t="s">
        <v>4320</v>
      </c>
      <c r="F148" s="267" t="s">
        <v>4321</v>
      </c>
      <c r="G148" s="268"/>
      <c r="H148" s="268"/>
      <c r="I148" s="268"/>
      <c r="J148" s="151" t="s">
        <v>349</v>
      </c>
      <c r="K148" s="152">
        <v>1</v>
      </c>
      <c r="L148" s="269"/>
      <c r="M148" s="268"/>
      <c r="N148" s="269">
        <f t="shared" si="20"/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0</v>
      </c>
      <c r="W148" s="143">
        <f t="shared" si="21"/>
        <v>0</v>
      </c>
      <c r="X148" s="143">
        <v>0</v>
      </c>
      <c r="Y148" s="143">
        <f t="shared" si="22"/>
        <v>0</v>
      </c>
      <c r="Z148" s="143">
        <v>0</v>
      </c>
      <c r="AA148" s="144">
        <f t="shared" si="23"/>
        <v>0</v>
      </c>
      <c r="AR148" s="17" t="s">
        <v>385</v>
      </c>
      <c r="AT148" s="17" t="s">
        <v>382</v>
      </c>
      <c r="AU148" s="17" t="s">
        <v>15</v>
      </c>
      <c r="AY148" s="17" t="s">
        <v>221</v>
      </c>
      <c r="BE148" s="145">
        <f t="shared" si="24"/>
        <v>0</v>
      </c>
      <c r="BF148" s="145">
        <f t="shared" si="25"/>
        <v>0</v>
      </c>
      <c r="BG148" s="145">
        <f t="shared" si="26"/>
        <v>0</v>
      </c>
      <c r="BH148" s="145">
        <f t="shared" si="27"/>
        <v>0</v>
      </c>
      <c r="BI148" s="145">
        <f t="shared" si="28"/>
        <v>0</v>
      </c>
      <c r="BJ148" s="17" t="s">
        <v>15</v>
      </c>
      <c r="BK148" s="145">
        <f t="shared" si="29"/>
        <v>0</v>
      </c>
      <c r="BL148" s="17" t="s">
        <v>247</v>
      </c>
      <c r="BM148" s="17" t="s">
        <v>4322</v>
      </c>
    </row>
    <row r="149" spans="2:65" s="1" customFormat="1" ht="40.15" customHeight="1" x14ac:dyDescent="0.3">
      <c r="B149" s="136"/>
      <c r="C149" s="149" t="s">
        <v>351</v>
      </c>
      <c r="D149" s="149" t="s">
        <v>382</v>
      </c>
      <c r="E149" s="150" t="s">
        <v>4323</v>
      </c>
      <c r="F149" s="267" t="s">
        <v>4324</v>
      </c>
      <c r="G149" s="268"/>
      <c r="H149" s="268"/>
      <c r="I149" s="268"/>
      <c r="J149" s="151" t="s">
        <v>349</v>
      </c>
      <c r="K149" s="152">
        <v>1</v>
      </c>
      <c r="L149" s="269"/>
      <c r="M149" s="268"/>
      <c r="N149" s="269">
        <f t="shared" si="20"/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0</v>
      </c>
      <c r="W149" s="143">
        <f t="shared" si="21"/>
        <v>0</v>
      </c>
      <c r="X149" s="143">
        <v>0</v>
      </c>
      <c r="Y149" s="143">
        <f t="shared" si="22"/>
        <v>0</v>
      </c>
      <c r="Z149" s="143">
        <v>0</v>
      </c>
      <c r="AA149" s="144">
        <f t="shared" si="23"/>
        <v>0</v>
      </c>
      <c r="AR149" s="17" t="s">
        <v>385</v>
      </c>
      <c r="AT149" s="17" t="s">
        <v>382</v>
      </c>
      <c r="AU149" s="17" t="s">
        <v>15</v>
      </c>
      <c r="AY149" s="17" t="s">
        <v>221</v>
      </c>
      <c r="BE149" s="145">
        <f t="shared" si="24"/>
        <v>0</v>
      </c>
      <c r="BF149" s="145">
        <f t="shared" si="25"/>
        <v>0</v>
      </c>
      <c r="BG149" s="145">
        <f t="shared" si="26"/>
        <v>0</v>
      </c>
      <c r="BH149" s="145">
        <f t="shared" si="27"/>
        <v>0</v>
      </c>
      <c r="BI149" s="145">
        <f t="shared" si="28"/>
        <v>0</v>
      </c>
      <c r="BJ149" s="17" t="s">
        <v>15</v>
      </c>
      <c r="BK149" s="145">
        <f t="shared" si="29"/>
        <v>0</v>
      </c>
      <c r="BL149" s="17" t="s">
        <v>247</v>
      </c>
      <c r="BM149" s="17" t="s">
        <v>4325</v>
      </c>
    </row>
    <row r="150" spans="2:65" s="1" customFormat="1" ht="20.45" customHeight="1" x14ac:dyDescent="0.3">
      <c r="B150" s="136"/>
      <c r="C150" s="137" t="s">
        <v>299</v>
      </c>
      <c r="D150" s="137" t="s">
        <v>222</v>
      </c>
      <c r="E150" s="138" t="s">
        <v>4326</v>
      </c>
      <c r="F150" s="250" t="s">
        <v>4327</v>
      </c>
      <c r="G150" s="251"/>
      <c r="H150" s="251"/>
      <c r="I150" s="251"/>
      <c r="J150" s="139" t="s">
        <v>376</v>
      </c>
      <c r="K150" s="140">
        <v>1</v>
      </c>
      <c r="L150" s="252"/>
      <c r="M150" s="251"/>
      <c r="N150" s="252">
        <f t="shared" si="20"/>
        <v>0</v>
      </c>
      <c r="O150" s="251"/>
      <c r="P150" s="251"/>
      <c r="Q150" s="251"/>
      <c r="R150" s="141"/>
      <c r="T150" s="142" t="s">
        <v>3</v>
      </c>
      <c r="U150" s="40" t="s">
        <v>43</v>
      </c>
      <c r="V150" s="143">
        <v>0</v>
      </c>
      <c r="W150" s="143">
        <f t="shared" si="21"/>
        <v>0</v>
      </c>
      <c r="X150" s="143">
        <v>2.571E-2</v>
      </c>
      <c r="Y150" s="143">
        <f t="shared" si="22"/>
        <v>2.571E-2</v>
      </c>
      <c r="Z150" s="143">
        <v>0</v>
      </c>
      <c r="AA150" s="144">
        <f t="shared" si="23"/>
        <v>0</v>
      </c>
      <c r="AR150" s="17" t="s">
        <v>247</v>
      </c>
      <c r="AT150" s="17" t="s">
        <v>222</v>
      </c>
      <c r="AU150" s="17" t="s">
        <v>15</v>
      </c>
      <c r="AY150" s="17" t="s">
        <v>221</v>
      </c>
      <c r="BE150" s="145">
        <f t="shared" si="24"/>
        <v>0</v>
      </c>
      <c r="BF150" s="145">
        <f t="shared" si="25"/>
        <v>0</v>
      </c>
      <c r="BG150" s="145">
        <f t="shared" si="26"/>
        <v>0</v>
      </c>
      <c r="BH150" s="145">
        <f t="shared" si="27"/>
        <v>0</v>
      </c>
      <c r="BI150" s="145">
        <f t="shared" si="28"/>
        <v>0</v>
      </c>
      <c r="BJ150" s="17" t="s">
        <v>15</v>
      </c>
      <c r="BK150" s="145">
        <f t="shared" si="29"/>
        <v>0</v>
      </c>
      <c r="BL150" s="17" t="s">
        <v>247</v>
      </c>
      <c r="BM150" s="17" t="s">
        <v>4328</v>
      </c>
    </row>
    <row r="151" spans="2:65" s="1" customFormat="1" ht="85.9" customHeight="1" x14ac:dyDescent="0.3">
      <c r="B151" s="31"/>
      <c r="C151" s="32"/>
      <c r="D151" s="32"/>
      <c r="E151" s="32"/>
      <c r="F151" s="266" t="s">
        <v>4329</v>
      </c>
      <c r="G151" s="200"/>
      <c r="H151" s="200"/>
      <c r="I151" s="200"/>
      <c r="J151" s="32"/>
      <c r="K151" s="32"/>
      <c r="L151" s="32"/>
      <c r="M151" s="32"/>
      <c r="N151" s="32"/>
      <c r="O151" s="32"/>
      <c r="P151" s="32"/>
      <c r="Q151" s="32"/>
      <c r="R151" s="33"/>
      <c r="T151" s="70"/>
      <c r="U151" s="32"/>
      <c r="V151" s="32"/>
      <c r="W151" s="32"/>
      <c r="X151" s="32"/>
      <c r="Y151" s="32"/>
      <c r="Z151" s="32"/>
      <c r="AA151" s="71"/>
      <c r="AT151" s="17" t="s">
        <v>250</v>
      </c>
      <c r="AU151" s="17" t="s">
        <v>15</v>
      </c>
    </row>
    <row r="152" spans="2:65" s="1" customFormat="1" ht="20.45" customHeight="1" x14ac:dyDescent="0.3">
      <c r="B152" s="136"/>
      <c r="C152" s="137" t="s">
        <v>312</v>
      </c>
      <c r="D152" s="137" t="s">
        <v>222</v>
      </c>
      <c r="E152" s="138" t="s">
        <v>4330</v>
      </c>
      <c r="F152" s="250" t="s">
        <v>4331</v>
      </c>
      <c r="G152" s="251"/>
      <c r="H152" s="251"/>
      <c r="I152" s="251"/>
      <c r="J152" s="139" t="s">
        <v>376</v>
      </c>
      <c r="K152" s="140">
        <v>4</v>
      </c>
      <c r="L152" s="252"/>
      <c r="M152" s="251"/>
      <c r="N152" s="252">
        <f>ROUND(L152*K152,2)</f>
        <v>0</v>
      </c>
      <c r="O152" s="251"/>
      <c r="P152" s="251"/>
      <c r="Q152" s="251"/>
      <c r="R152" s="141"/>
      <c r="T152" s="142" t="s">
        <v>3</v>
      </c>
      <c r="U152" s="40" t="s">
        <v>43</v>
      </c>
      <c r="V152" s="143">
        <v>0</v>
      </c>
      <c r="W152" s="143">
        <f>V152*K152</f>
        <v>0</v>
      </c>
      <c r="X152" s="143">
        <v>5.9000000000000003E-4</v>
      </c>
      <c r="Y152" s="143">
        <f>X152*K152</f>
        <v>2.3600000000000001E-3</v>
      </c>
      <c r="Z152" s="143">
        <v>0</v>
      </c>
      <c r="AA152" s="144">
        <f>Z152*K152</f>
        <v>0</v>
      </c>
      <c r="AR152" s="17" t="s">
        <v>247</v>
      </c>
      <c r="AT152" s="17" t="s">
        <v>222</v>
      </c>
      <c r="AU152" s="17" t="s">
        <v>15</v>
      </c>
      <c r="AY152" s="17" t="s">
        <v>221</v>
      </c>
      <c r="BE152" s="145">
        <f>IF(U152="základní",N152,0)</f>
        <v>0</v>
      </c>
      <c r="BF152" s="145">
        <f>IF(U152="snížená",N152,0)</f>
        <v>0</v>
      </c>
      <c r="BG152" s="145">
        <f>IF(U152="zákl. přenesená",N152,0)</f>
        <v>0</v>
      </c>
      <c r="BH152" s="145">
        <f>IF(U152="sníž. přenesená",N152,0)</f>
        <v>0</v>
      </c>
      <c r="BI152" s="145">
        <f>IF(U152="nulová",N152,0)</f>
        <v>0</v>
      </c>
      <c r="BJ152" s="17" t="s">
        <v>15</v>
      </c>
      <c r="BK152" s="145">
        <f>ROUND(L152*K152,2)</f>
        <v>0</v>
      </c>
      <c r="BL152" s="17" t="s">
        <v>247</v>
      </c>
      <c r="BM152" s="17" t="s">
        <v>4332</v>
      </c>
    </row>
    <row r="153" spans="2:65" s="1" customFormat="1" ht="97.15" customHeight="1" x14ac:dyDescent="0.3">
      <c r="B153" s="31"/>
      <c r="C153" s="32"/>
      <c r="D153" s="32"/>
      <c r="E153" s="32"/>
      <c r="F153" s="266" t="s">
        <v>4333</v>
      </c>
      <c r="G153" s="200"/>
      <c r="H153" s="200"/>
      <c r="I153" s="200"/>
      <c r="J153" s="32"/>
      <c r="K153" s="32"/>
      <c r="L153" s="32"/>
      <c r="M153" s="32"/>
      <c r="N153" s="32"/>
      <c r="O153" s="32"/>
      <c r="P153" s="32"/>
      <c r="Q153" s="32"/>
      <c r="R153" s="33"/>
      <c r="T153" s="70"/>
      <c r="U153" s="32"/>
      <c r="V153" s="32"/>
      <c r="W153" s="32"/>
      <c r="X153" s="32"/>
      <c r="Y153" s="32"/>
      <c r="Z153" s="32"/>
      <c r="AA153" s="71"/>
      <c r="AT153" s="17" t="s">
        <v>250</v>
      </c>
      <c r="AU153" s="17" t="s">
        <v>15</v>
      </c>
    </row>
    <row r="154" spans="2:65" s="1" customFormat="1" ht="20.45" customHeight="1" x14ac:dyDescent="0.3">
      <c r="B154" s="136"/>
      <c r="C154" s="137" t="s">
        <v>355</v>
      </c>
      <c r="D154" s="137" t="s">
        <v>222</v>
      </c>
      <c r="E154" s="138" t="s">
        <v>4334</v>
      </c>
      <c r="F154" s="250" t="s">
        <v>334</v>
      </c>
      <c r="G154" s="251"/>
      <c r="H154" s="251"/>
      <c r="I154" s="251"/>
      <c r="J154" s="139" t="s">
        <v>335</v>
      </c>
      <c r="K154" s="140"/>
      <c r="L154" s="252"/>
      <c r="M154" s="251"/>
      <c r="N154" s="252">
        <f>ROUND(L154*K154,2)</f>
        <v>0</v>
      </c>
      <c r="O154" s="251"/>
      <c r="P154" s="251"/>
      <c r="Q154" s="251"/>
      <c r="R154" s="141"/>
      <c r="T154" s="142" t="s">
        <v>3</v>
      </c>
      <c r="U154" s="40" t="s">
        <v>43</v>
      </c>
      <c r="V154" s="143">
        <v>0</v>
      </c>
      <c r="W154" s="143">
        <f>V154*K154</f>
        <v>0</v>
      </c>
      <c r="X154" s="143">
        <v>0</v>
      </c>
      <c r="Y154" s="143">
        <f>X154*K154</f>
        <v>0</v>
      </c>
      <c r="Z154" s="143">
        <v>0</v>
      </c>
      <c r="AA154" s="144">
        <f>Z154*K154</f>
        <v>0</v>
      </c>
      <c r="AR154" s="17" t="s">
        <v>247</v>
      </c>
      <c r="AT154" s="17" t="s">
        <v>222</v>
      </c>
      <c r="AU154" s="17" t="s">
        <v>15</v>
      </c>
      <c r="AY154" s="17" t="s">
        <v>221</v>
      </c>
      <c r="BE154" s="145">
        <f>IF(U154="základní",N154,0)</f>
        <v>0</v>
      </c>
      <c r="BF154" s="145">
        <f>IF(U154="snížená",N154,0)</f>
        <v>0</v>
      </c>
      <c r="BG154" s="145">
        <f>IF(U154="zákl. přenesená",N154,0)</f>
        <v>0</v>
      </c>
      <c r="BH154" s="145">
        <f>IF(U154="sníž. přenesená",N154,0)</f>
        <v>0</v>
      </c>
      <c r="BI154" s="145">
        <f>IF(U154="nulová",N154,0)</f>
        <v>0</v>
      </c>
      <c r="BJ154" s="17" t="s">
        <v>15</v>
      </c>
      <c r="BK154" s="145">
        <f>ROUND(L154*K154,2)</f>
        <v>0</v>
      </c>
      <c r="BL154" s="17" t="s">
        <v>247</v>
      </c>
      <c r="BM154" s="17" t="s">
        <v>4335</v>
      </c>
    </row>
    <row r="155" spans="2:65" s="1" customFormat="1" ht="63" customHeight="1" x14ac:dyDescent="0.3">
      <c r="B155" s="31"/>
      <c r="C155" s="32"/>
      <c r="D155" s="32"/>
      <c r="E155" s="32"/>
      <c r="F155" s="266" t="s">
        <v>4336</v>
      </c>
      <c r="G155" s="200"/>
      <c r="H155" s="200"/>
      <c r="I155" s="200"/>
      <c r="J155" s="32"/>
      <c r="K155" s="32"/>
      <c r="L155" s="32"/>
      <c r="M155" s="32"/>
      <c r="N155" s="32"/>
      <c r="O155" s="32"/>
      <c r="P155" s="32"/>
      <c r="Q155" s="32"/>
      <c r="R155" s="33"/>
      <c r="T155" s="70"/>
      <c r="U155" s="32"/>
      <c r="V155" s="32"/>
      <c r="W155" s="32"/>
      <c r="X155" s="32"/>
      <c r="Y155" s="32"/>
      <c r="Z155" s="32"/>
      <c r="AA155" s="71"/>
      <c r="AT155" s="17" t="s">
        <v>250</v>
      </c>
      <c r="AU155" s="17" t="s">
        <v>15</v>
      </c>
    </row>
    <row r="156" spans="2:65" s="9" customFormat="1" ht="37.35" customHeight="1" x14ac:dyDescent="0.35">
      <c r="B156" s="125"/>
      <c r="C156" s="126"/>
      <c r="D156" s="127" t="s">
        <v>371</v>
      </c>
      <c r="E156" s="127"/>
      <c r="F156" s="127"/>
      <c r="G156" s="127"/>
      <c r="H156" s="127"/>
      <c r="I156" s="127"/>
      <c r="J156" s="127"/>
      <c r="K156" s="127"/>
      <c r="L156" s="127"/>
      <c r="M156" s="127"/>
      <c r="N156" s="262">
        <f>BK156</f>
        <v>0</v>
      </c>
      <c r="O156" s="263"/>
      <c r="P156" s="263"/>
      <c r="Q156" s="263"/>
      <c r="R156" s="128"/>
      <c r="T156" s="129"/>
      <c r="U156" s="126"/>
      <c r="V156" s="126"/>
      <c r="W156" s="130">
        <f>SUM(W157:W181)</f>
        <v>0</v>
      </c>
      <c r="X156" s="126"/>
      <c r="Y156" s="130">
        <f>SUM(Y157:Y181)</f>
        <v>0.88413000000000008</v>
      </c>
      <c r="Z156" s="126"/>
      <c r="AA156" s="131">
        <f>SUM(AA157:AA181)</f>
        <v>0</v>
      </c>
      <c r="AR156" s="132" t="s">
        <v>190</v>
      </c>
      <c r="AT156" s="133" t="s">
        <v>77</v>
      </c>
      <c r="AU156" s="133" t="s">
        <v>78</v>
      </c>
      <c r="AY156" s="132" t="s">
        <v>221</v>
      </c>
      <c r="BK156" s="134">
        <f>SUM(BK157:BK181)</f>
        <v>0</v>
      </c>
    </row>
    <row r="157" spans="2:65" s="1" customFormat="1" ht="28.9" customHeight="1" x14ac:dyDescent="0.3">
      <c r="B157" s="136"/>
      <c r="C157" s="137" t="s">
        <v>359</v>
      </c>
      <c r="D157" s="137" t="s">
        <v>222</v>
      </c>
      <c r="E157" s="138" t="s">
        <v>4337</v>
      </c>
      <c r="F157" s="250" t="s">
        <v>4338</v>
      </c>
      <c r="G157" s="251"/>
      <c r="H157" s="251"/>
      <c r="I157" s="251"/>
      <c r="J157" s="139" t="s">
        <v>276</v>
      </c>
      <c r="K157" s="140">
        <v>22</v>
      </c>
      <c r="L157" s="252"/>
      <c r="M157" s="251"/>
      <c r="N157" s="252">
        <f>ROUND(L157*K157,2)</f>
        <v>0</v>
      </c>
      <c r="O157" s="251"/>
      <c r="P157" s="251"/>
      <c r="Q157" s="251"/>
      <c r="R157" s="141"/>
      <c r="T157" s="142" t="s">
        <v>3</v>
      </c>
      <c r="U157" s="40" t="s">
        <v>43</v>
      </c>
      <c r="V157" s="143">
        <v>0</v>
      </c>
      <c r="W157" s="143">
        <f>V157*K157</f>
        <v>0</v>
      </c>
      <c r="X157" s="143">
        <v>0</v>
      </c>
      <c r="Y157" s="143">
        <f>X157*K157</f>
        <v>0</v>
      </c>
      <c r="Z157" s="143">
        <v>0</v>
      </c>
      <c r="AA157" s="144">
        <f>Z157*K157</f>
        <v>0</v>
      </c>
      <c r="AR157" s="17" t="s">
        <v>247</v>
      </c>
      <c r="AT157" s="17" t="s">
        <v>222</v>
      </c>
      <c r="AU157" s="17" t="s">
        <v>15</v>
      </c>
      <c r="AY157" s="17" t="s">
        <v>221</v>
      </c>
      <c r="BE157" s="145">
        <f>IF(U157="základní",N157,0)</f>
        <v>0</v>
      </c>
      <c r="BF157" s="145">
        <f>IF(U157="snížená",N157,0)</f>
        <v>0</v>
      </c>
      <c r="BG157" s="145">
        <f>IF(U157="zákl. přenesená",N157,0)</f>
        <v>0</v>
      </c>
      <c r="BH157" s="145">
        <f>IF(U157="sníž. přenesená",N157,0)</f>
        <v>0</v>
      </c>
      <c r="BI157" s="145">
        <f>IF(U157="nulová",N157,0)</f>
        <v>0</v>
      </c>
      <c r="BJ157" s="17" t="s">
        <v>15</v>
      </c>
      <c r="BK157" s="145">
        <f>ROUND(L157*K157,2)</f>
        <v>0</v>
      </c>
      <c r="BL157" s="17" t="s">
        <v>247</v>
      </c>
      <c r="BM157" s="17" t="s">
        <v>4339</v>
      </c>
    </row>
    <row r="158" spans="2:65" s="1" customFormat="1" ht="63" customHeight="1" x14ac:dyDescent="0.3">
      <c r="B158" s="31"/>
      <c r="C158" s="32"/>
      <c r="D158" s="32"/>
      <c r="E158" s="32"/>
      <c r="F158" s="266" t="s">
        <v>394</v>
      </c>
      <c r="G158" s="200"/>
      <c r="H158" s="200"/>
      <c r="I158" s="200"/>
      <c r="J158" s="32"/>
      <c r="K158" s="32"/>
      <c r="L158" s="32"/>
      <c r="M158" s="32"/>
      <c r="N158" s="32"/>
      <c r="O158" s="32"/>
      <c r="P158" s="32"/>
      <c r="Q158" s="32"/>
      <c r="R158" s="33"/>
      <c r="T158" s="70"/>
      <c r="U158" s="32"/>
      <c r="V158" s="32"/>
      <c r="W158" s="32"/>
      <c r="X158" s="32"/>
      <c r="Y158" s="32"/>
      <c r="Z158" s="32"/>
      <c r="AA158" s="71"/>
      <c r="AT158" s="17" t="s">
        <v>250</v>
      </c>
      <c r="AU158" s="17" t="s">
        <v>15</v>
      </c>
    </row>
    <row r="159" spans="2:65" s="1" customFormat="1" ht="28.9" customHeight="1" x14ac:dyDescent="0.3">
      <c r="B159" s="136"/>
      <c r="C159" s="137" t="s">
        <v>364</v>
      </c>
      <c r="D159" s="137" t="s">
        <v>222</v>
      </c>
      <c r="E159" s="138" t="s">
        <v>4340</v>
      </c>
      <c r="F159" s="250" t="s">
        <v>4341</v>
      </c>
      <c r="G159" s="251"/>
      <c r="H159" s="251"/>
      <c r="I159" s="251"/>
      <c r="J159" s="139" t="s">
        <v>276</v>
      </c>
      <c r="K159" s="140">
        <v>2</v>
      </c>
      <c r="L159" s="252"/>
      <c r="M159" s="251"/>
      <c r="N159" s="252">
        <f>ROUND(L159*K159,2)</f>
        <v>0</v>
      </c>
      <c r="O159" s="251"/>
      <c r="P159" s="251"/>
      <c r="Q159" s="251"/>
      <c r="R159" s="141"/>
      <c r="T159" s="142" t="s">
        <v>3</v>
      </c>
      <c r="U159" s="40" t="s">
        <v>43</v>
      </c>
      <c r="V159" s="143">
        <v>0</v>
      </c>
      <c r="W159" s="143">
        <f>V159*K159</f>
        <v>0</v>
      </c>
      <c r="X159" s="143">
        <v>0</v>
      </c>
      <c r="Y159" s="143">
        <f>X159*K159</f>
        <v>0</v>
      </c>
      <c r="Z159" s="143">
        <v>0</v>
      </c>
      <c r="AA159" s="144">
        <f>Z159*K159</f>
        <v>0</v>
      </c>
      <c r="AR159" s="17" t="s">
        <v>247</v>
      </c>
      <c r="AT159" s="17" t="s">
        <v>222</v>
      </c>
      <c r="AU159" s="17" t="s">
        <v>15</v>
      </c>
      <c r="AY159" s="17" t="s">
        <v>221</v>
      </c>
      <c r="BE159" s="145">
        <f>IF(U159="základní",N159,0)</f>
        <v>0</v>
      </c>
      <c r="BF159" s="145">
        <f>IF(U159="snížená",N159,0)</f>
        <v>0</v>
      </c>
      <c r="BG159" s="145">
        <f>IF(U159="zákl. přenesená",N159,0)</f>
        <v>0</v>
      </c>
      <c r="BH159" s="145">
        <f>IF(U159="sníž. přenesená",N159,0)</f>
        <v>0</v>
      </c>
      <c r="BI159" s="145">
        <f>IF(U159="nulová",N159,0)</f>
        <v>0</v>
      </c>
      <c r="BJ159" s="17" t="s">
        <v>15</v>
      </c>
      <c r="BK159" s="145">
        <f>ROUND(L159*K159,2)</f>
        <v>0</v>
      </c>
      <c r="BL159" s="17" t="s">
        <v>247</v>
      </c>
      <c r="BM159" s="17" t="s">
        <v>4342</v>
      </c>
    </row>
    <row r="160" spans="2:65" s="1" customFormat="1" ht="63" customHeight="1" x14ac:dyDescent="0.3">
      <c r="B160" s="31"/>
      <c r="C160" s="32"/>
      <c r="D160" s="32"/>
      <c r="E160" s="32"/>
      <c r="F160" s="266" t="s">
        <v>394</v>
      </c>
      <c r="G160" s="200"/>
      <c r="H160" s="200"/>
      <c r="I160" s="200"/>
      <c r="J160" s="32"/>
      <c r="K160" s="32"/>
      <c r="L160" s="32"/>
      <c r="M160" s="32"/>
      <c r="N160" s="32"/>
      <c r="O160" s="32"/>
      <c r="P160" s="32"/>
      <c r="Q160" s="32"/>
      <c r="R160" s="33"/>
      <c r="T160" s="70"/>
      <c r="U160" s="32"/>
      <c r="V160" s="32"/>
      <c r="W160" s="32"/>
      <c r="X160" s="32"/>
      <c r="Y160" s="32"/>
      <c r="Z160" s="32"/>
      <c r="AA160" s="71"/>
      <c r="AT160" s="17" t="s">
        <v>250</v>
      </c>
      <c r="AU160" s="17" t="s">
        <v>15</v>
      </c>
    </row>
    <row r="161" spans="2:65" s="1" customFormat="1" ht="28.9" customHeight="1" x14ac:dyDescent="0.3">
      <c r="B161" s="136"/>
      <c r="C161" s="137" t="s">
        <v>822</v>
      </c>
      <c r="D161" s="137" t="s">
        <v>222</v>
      </c>
      <c r="E161" s="138" t="s">
        <v>4343</v>
      </c>
      <c r="F161" s="250" t="s">
        <v>4344</v>
      </c>
      <c r="G161" s="251"/>
      <c r="H161" s="251"/>
      <c r="I161" s="251"/>
      <c r="J161" s="139" t="s">
        <v>276</v>
      </c>
      <c r="K161" s="140">
        <v>1</v>
      </c>
      <c r="L161" s="252"/>
      <c r="M161" s="251"/>
      <c r="N161" s="252">
        <f>ROUND(L161*K161,2)</f>
        <v>0</v>
      </c>
      <c r="O161" s="251"/>
      <c r="P161" s="251"/>
      <c r="Q161" s="251"/>
      <c r="R161" s="141"/>
      <c r="T161" s="142" t="s">
        <v>3</v>
      </c>
      <c r="U161" s="40" t="s">
        <v>43</v>
      </c>
      <c r="V161" s="143">
        <v>0</v>
      </c>
      <c r="W161" s="143">
        <f>V161*K161</f>
        <v>0</v>
      </c>
      <c r="X161" s="143">
        <v>0</v>
      </c>
      <c r="Y161" s="143">
        <f>X161*K161</f>
        <v>0</v>
      </c>
      <c r="Z161" s="143">
        <v>0</v>
      </c>
      <c r="AA161" s="144">
        <f>Z161*K161</f>
        <v>0</v>
      </c>
      <c r="AR161" s="17" t="s">
        <v>247</v>
      </c>
      <c r="AT161" s="17" t="s">
        <v>222</v>
      </c>
      <c r="AU161" s="17" t="s">
        <v>15</v>
      </c>
      <c r="AY161" s="17" t="s">
        <v>221</v>
      </c>
      <c r="BE161" s="145">
        <f>IF(U161="základní",N161,0)</f>
        <v>0</v>
      </c>
      <c r="BF161" s="145">
        <f>IF(U161="snížená",N161,0)</f>
        <v>0</v>
      </c>
      <c r="BG161" s="145">
        <f>IF(U161="zákl. přenesená",N161,0)</f>
        <v>0</v>
      </c>
      <c r="BH161" s="145">
        <f>IF(U161="sníž. přenesená",N161,0)</f>
        <v>0</v>
      </c>
      <c r="BI161" s="145">
        <f>IF(U161="nulová",N161,0)</f>
        <v>0</v>
      </c>
      <c r="BJ161" s="17" t="s">
        <v>15</v>
      </c>
      <c r="BK161" s="145">
        <f>ROUND(L161*K161,2)</f>
        <v>0</v>
      </c>
      <c r="BL161" s="17" t="s">
        <v>247</v>
      </c>
      <c r="BM161" s="17" t="s">
        <v>4345</v>
      </c>
    </row>
    <row r="162" spans="2:65" s="1" customFormat="1" ht="63" customHeight="1" x14ac:dyDescent="0.3">
      <c r="B162" s="31"/>
      <c r="C162" s="32"/>
      <c r="D162" s="32"/>
      <c r="E162" s="32"/>
      <c r="F162" s="266" t="s">
        <v>394</v>
      </c>
      <c r="G162" s="200"/>
      <c r="H162" s="200"/>
      <c r="I162" s="200"/>
      <c r="J162" s="32"/>
      <c r="K162" s="32"/>
      <c r="L162" s="32"/>
      <c r="M162" s="32"/>
      <c r="N162" s="32"/>
      <c r="O162" s="32"/>
      <c r="P162" s="32"/>
      <c r="Q162" s="32"/>
      <c r="R162" s="33"/>
      <c r="T162" s="70"/>
      <c r="U162" s="32"/>
      <c r="V162" s="32"/>
      <c r="W162" s="32"/>
      <c r="X162" s="32"/>
      <c r="Y162" s="32"/>
      <c r="Z162" s="32"/>
      <c r="AA162" s="71"/>
      <c r="AT162" s="17" t="s">
        <v>250</v>
      </c>
      <c r="AU162" s="17" t="s">
        <v>15</v>
      </c>
    </row>
    <row r="163" spans="2:65" s="1" customFormat="1" ht="28.9" customHeight="1" x14ac:dyDescent="0.3">
      <c r="B163" s="136"/>
      <c r="C163" s="137" t="s">
        <v>826</v>
      </c>
      <c r="D163" s="137" t="s">
        <v>222</v>
      </c>
      <c r="E163" s="138" t="s">
        <v>391</v>
      </c>
      <c r="F163" s="250" t="s">
        <v>392</v>
      </c>
      <c r="G163" s="251"/>
      <c r="H163" s="251"/>
      <c r="I163" s="251"/>
      <c r="J163" s="139" t="s">
        <v>276</v>
      </c>
      <c r="K163" s="140">
        <v>6</v>
      </c>
      <c r="L163" s="252"/>
      <c r="M163" s="251"/>
      <c r="N163" s="252">
        <f>ROUND(L163*K163,2)</f>
        <v>0</v>
      </c>
      <c r="O163" s="251"/>
      <c r="P163" s="251"/>
      <c r="Q163" s="251"/>
      <c r="R163" s="141"/>
      <c r="T163" s="142" t="s">
        <v>3</v>
      </c>
      <c r="U163" s="40" t="s">
        <v>43</v>
      </c>
      <c r="V163" s="143">
        <v>0</v>
      </c>
      <c r="W163" s="143">
        <f>V163*K163</f>
        <v>0</v>
      </c>
      <c r="X163" s="143">
        <v>0</v>
      </c>
      <c r="Y163" s="143">
        <f>X163*K163</f>
        <v>0</v>
      </c>
      <c r="Z163" s="143">
        <v>0</v>
      </c>
      <c r="AA163" s="144">
        <f>Z163*K163</f>
        <v>0</v>
      </c>
      <c r="AR163" s="17" t="s">
        <v>247</v>
      </c>
      <c r="AT163" s="17" t="s">
        <v>222</v>
      </c>
      <c r="AU163" s="17" t="s">
        <v>15</v>
      </c>
      <c r="AY163" s="17" t="s">
        <v>221</v>
      </c>
      <c r="BE163" s="145">
        <f>IF(U163="základní",N163,0)</f>
        <v>0</v>
      </c>
      <c r="BF163" s="145">
        <f>IF(U163="snížená",N163,0)</f>
        <v>0</v>
      </c>
      <c r="BG163" s="145">
        <f>IF(U163="zákl. přenesená",N163,0)</f>
        <v>0</v>
      </c>
      <c r="BH163" s="145">
        <f>IF(U163="sníž. přenesená",N163,0)</f>
        <v>0</v>
      </c>
      <c r="BI163" s="145">
        <f>IF(U163="nulová",N163,0)</f>
        <v>0</v>
      </c>
      <c r="BJ163" s="17" t="s">
        <v>15</v>
      </c>
      <c r="BK163" s="145">
        <f>ROUND(L163*K163,2)</f>
        <v>0</v>
      </c>
      <c r="BL163" s="17" t="s">
        <v>247</v>
      </c>
      <c r="BM163" s="17" t="s">
        <v>4346</v>
      </c>
    </row>
    <row r="164" spans="2:65" s="1" customFormat="1" ht="63" customHeight="1" x14ac:dyDescent="0.3">
      <c r="B164" s="31"/>
      <c r="C164" s="32"/>
      <c r="D164" s="32"/>
      <c r="E164" s="32"/>
      <c r="F164" s="266" t="s">
        <v>394</v>
      </c>
      <c r="G164" s="200"/>
      <c r="H164" s="200"/>
      <c r="I164" s="200"/>
      <c r="J164" s="32"/>
      <c r="K164" s="32"/>
      <c r="L164" s="32"/>
      <c r="M164" s="32"/>
      <c r="N164" s="32"/>
      <c r="O164" s="32"/>
      <c r="P164" s="32"/>
      <c r="Q164" s="32"/>
      <c r="R164" s="33"/>
      <c r="T164" s="70"/>
      <c r="U164" s="32"/>
      <c r="V164" s="32"/>
      <c r="W164" s="32"/>
      <c r="X164" s="32"/>
      <c r="Y164" s="32"/>
      <c r="Z164" s="32"/>
      <c r="AA164" s="71"/>
      <c r="AT164" s="17" t="s">
        <v>250</v>
      </c>
      <c r="AU164" s="17" t="s">
        <v>15</v>
      </c>
    </row>
    <row r="165" spans="2:65" s="1" customFormat="1" ht="20.45" customHeight="1" x14ac:dyDescent="0.3">
      <c r="B165" s="136"/>
      <c r="C165" s="137" t="s">
        <v>701</v>
      </c>
      <c r="D165" s="137" t="s">
        <v>222</v>
      </c>
      <c r="E165" s="138" t="s">
        <v>4347</v>
      </c>
      <c r="F165" s="250" t="s">
        <v>4348</v>
      </c>
      <c r="G165" s="251"/>
      <c r="H165" s="251"/>
      <c r="I165" s="251"/>
      <c r="J165" s="139" t="s">
        <v>276</v>
      </c>
      <c r="K165" s="140">
        <v>2</v>
      </c>
      <c r="L165" s="252"/>
      <c r="M165" s="251"/>
      <c r="N165" s="252">
        <f>ROUND(L165*K165,2)</f>
        <v>0</v>
      </c>
      <c r="O165" s="251"/>
      <c r="P165" s="251"/>
      <c r="Q165" s="251"/>
      <c r="R165" s="141"/>
      <c r="T165" s="142" t="s">
        <v>3</v>
      </c>
      <c r="U165" s="40" t="s">
        <v>43</v>
      </c>
      <c r="V165" s="143">
        <v>0</v>
      </c>
      <c r="W165" s="143">
        <f>V165*K165</f>
        <v>0</v>
      </c>
      <c r="X165" s="143">
        <v>1.397E-2</v>
      </c>
      <c r="Y165" s="143">
        <f>X165*K165</f>
        <v>2.794E-2</v>
      </c>
      <c r="Z165" s="143">
        <v>0</v>
      </c>
      <c r="AA165" s="144">
        <f>Z165*K165</f>
        <v>0</v>
      </c>
      <c r="AR165" s="17" t="s">
        <v>247</v>
      </c>
      <c r="AT165" s="17" t="s">
        <v>222</v>
      </c>
      <c r="AU165" s="17" t="s">
        <v>15</v>
      </c>
      <c r="AY165" s="17" t="s">
        <v>221</v>
      </c>
      <c r="BE165" s="145">
        <f>IF(U165="základní",N165,0)</f>
        <v>0</v>
      </c>
      <c r="BF165" s="145">
        <f>IF(U165="snížená",N165,0)</f>
        <v>0</v>
      </c>
      <c r="BG165" s="145">
        <f>IF(U165="zákl. přenesená",N165,0)</f>
        <v>0</v>
      </c>
      <c r="BH165" s="145">
        <f>IF(U165="sníž. přenesená",N165,0)</f>
        <v>0</v>
      </c>
      <c r="BI165" s="145">
        <f>IF(U165="nulová",N165,0)</f>
        <v>0</v>
      </c>
      <c r="BJ165" s="17" t="s">
        <v>15</v>
      </c>
      <c r="BK165" s="145">
        <f>ROUND(L165*K165,2)</f>
        <v>0</v>
      </c>
      <c r="BL165" s="17" t="s">
        <v>247</v>
      </c>
      <c r="BM165" s="17" t="s">
        <v>4349</v>
      </c>
    </row>
    <row r="166" spans="2:65" s="1" customFormat="1" ht="40.15" customHeight="1" x14ac:dyDescent="0.3">
      <c r="B166" s="136"/>
      <c r="C166" s="137" t="s">
        <v>385</v>
      </c>
      <c r="D166" s="137" t="s">
        <v>222</v>
      </c>
      <c r="E166" s="138" t="s">
        <v>4350</v>
      </c>
      <c r="F166" s="250" t="s">
        <v>4351</v>
      </c>
      <c r="G166" s="251"/>
      <c r="H166" s="251"/>
      <c r="I166" s="251"/>
      <c r="J166" s="139" t="s">
        <v>246</v>
      </c>
      <c r="K166" s="140">
        <v>42</v>
      </c>
      <c r="L166" s="252"/>
      <c r="M166" s="251"/>
      <c r="N166" s="252">
        <f>ROUND(L166*K166,2)</f>
        <v>0</v>
      </c>
      <c r="O166" s="251"/>
      <c r="P166" s="251"/>
      <c r="Q166" s="251"/>
      <c r="R166" s="141"/>
      <c r="T166" s="142" t="s">
        <v>3</v>
      </c>
      <c r="U166" s="40" t="s">
        <v>43</v>
      </c>
      <c r="V166" s="143">
        <v>0</v>
      </c>
      <c r="W166" s="143">
        <f>V166*K166</f>
        <v>0</v>
      </c>
      <c r="X166" s="143">
        <v>8.8000000000000003E-4</v>
      </c>
      <c r="Y166" s="143">
        <f>X166*K166</f>
        <v>3.696E-2</v>
      </c>
      <c r="Z166" s="143">
        <v>0</v>
      </c>
      <c r="AA166" s="144">
        <f>Z166*K166</f>
        <v>0</v>
      </c>
      <c r="AR166" s="17" t="s">
        <v>247</v>
      </c>
      <c r="AT166" s="17" t="s">
        <v>222</v>
      </c>
      <c r="AU166" s="17" t="s">
        <v>15</v>
      </c>
      <c r="AY166" s="17" t="s">
        <v>221</v>
      </c>
      <c r="BE166" s="145">
        <f>IF(U166="základní",N166,0)</f>
        <v>0</v>
      </c>
      <c r="BF166" s="145">
        <f>IF(U166="snížená",N166,0)</f>
        <v>0</v>
      </c>
      <c r="BG166" s="145">
        <f>IF(U166="zákl. přenesená",N166,0)</f>
        <v>0</v>
      </c>
      <c r="BH166" s="145">
        <f>IF(U166="sníž. přenesená",N166,0)</f>
        <v>0</v>
      </c>
      <c r="BI166" s="145">
        <f>IF(U166="nulová",N166,0)</f>
        <v>0</v>
      </c>
      <c r="BJ166" s="17" t="s">
        <v>15</v>
      </c>
      <c r="BK166" s="145">
        <f>ROUND(L166*K166,2)</f>
        <v>0</v>
      </c>
      <c r="BL166" s="17" t="s">
        <v>247</v>
      </c>
      <c r="BM166" s="17" t="s">
        <v>4352</v>
      </c>
    </row>
    <row r="167" spans="2:65" s="1" customFormat="1" ht="74.45" customHeight="1" x14ac:dyDescent="0.3">
      <c r="B167" s="31"/>
      <c r="C167" s="32"/>
      <c r="D167" s="32"/>
      <c r="E167" s="32"/>
      <c r="F167" s="266" t="s">
        <v>404</v>
      </c>
      <c r="G167" s="200"/>
      <c r="H167" s="200"/>
      <c r="I167" s="200"/>
      <c r="J167" s="32"/>
      <c r="K167" s="32"/>
      <c r="L167" s="32"/>
      <c r="M167" s="32"/>
      <c r="N167" s="32"/>
      <c r="O167" s="32"/>
      <c r="P167" s="32"/>
      <c r="Q167" s="32"/>
      <c r="R167" s="33"/>
      <c r="T167" s="70"/>
      <c r="U167" s="32"/>
      <c r="V167" s="32"/>
      <c r="W167" s="32"/>
      <c r="X167" s="32"/>
      <c r="Y167" s="32"/>
      <c r="Z167" s="32"/>
      <c r="AA167" s="71"/>
      <c r="AT167" s="17" t="s">
        <v>250</v>
      </c>
      <c r="AU167" s="17" t="s">
        <v>15</v>
      </c>
    </row>
    <row r="168" spans="2:65" s="1" customFormat="1" ht="40.15" customHeight="1" x14ac:dyDescent="0.3">
      <c r="B168" s="136"/>
      <c r="C168" s="137" t="s">
        <v>831</v>
      </c>
      <c r="D168" s="137" t="s">
        <v>222</v>
      </c>
      <c r="E168" s="138" t="s">
        <v>4353</v>
      </c>
      <c r="F168" s="250" t="s">
        <v>4354</v>
      </c>
      <c r="G168" s="251"/>
      <c r="H168" s="251"/>
      <c r="I168" s="251"/>
      <c r="J168" s="139" t="s">
        <v>246</v>
      </c>
      <c r="K168" s="140">
        <v>165</v>
      </c>
      <c r="L168" s="252"/>
      <c r="M168" s="251"/>
      <c r="N168" s="252">
        <f>ROUND(L168*K168,2)</f>
        <v>0</v>
      </c>
      <c r="O168" s="251"/>
      <c r="P168" s="251"/>
      <c r="Q168" s="251"/>
      <c r="R168" s="141"/>
      <c r="T168" s="142" t="s">
        <v>3</v>
      </c>
      <c r="U168" s="40" t="s">
        <v>43</v>
      </c>
      <c r="V168" s="143">
        <v>0</v>
      </c>
      <c r="W168" s="143">
        <f>V168*K168</f>
        <v>0</v>
      </c>
      <c r="X168" s="143">
        <v>1.01E-3</v>
      </c>
      <c r="Y168" s="143">
        <f>X168*K168</f>
        <v>0.16665000000000002</v>
      </c>
      <c r="Z168" s="143">
        <v>0</v>
      </c>
      <c r="AA168" s="144">
        <f>Z168*K168</f>
        <v>0</v>
      </c>
      <c r="AR168" s="17" t="s">
        <v>247</v>
      </c>
      <c r="AT168" s="17" t="s">
        <v>222</v>
      </c>
      <c r="AU168" s="17" t="s">
        <v>15</v>
      </c>
      <c r="AY168" s="17" t="s">
        <v>221</v>
      </c>
      <c r="BE168" s="145">
        <f>IF(U168="základní",N168,0)</f>
        <v>0</v>
      </c>
      <c r="BF168" s="145">
        <f>IF(U168="snížená",N168,0)</f>
        <v>0</v>
      </c>
      <c r="BG168" s="145">
        <f>IF(U168="zákl. přenesená",N168,0)</f>
        <v>0</v>
      </c>
      <c r="BH168" s="145">
        <f>IF(U168="sníž. přenesená",N168,0)</f>
        <v>0</v>
      </c>
      <c r="BI168" s="145">
        <f>IF(U168="nulová",N168,0)</f>
        <v>0</v>
      </c>
      <c r="BJ168" s="17" t="s">
        <v>15</v>
      </c>
      <c r="BK168" s="145">
        <f>ROUND(L168*K168,2)</f>
        <v>0</v>
      </c>
      <c r="BL168" s="17" t="s">
        <v>247</v>
      </c>
      <c r="BM168" s="17" t="s">
        <v>4355</v>
      </c>
    </row>
    <row r="169" spans="2:65" s="1" customFormat="1" ht="74.45" customHeight="1" x14ac:dyDescent="0.3">
      <c r="B169" s="31"/>
      <c r="C169" s="32"/>
      <c r="D169" s="32"/>
      <c r="E169" s="32"/>
      <c r="F169" s="266" t="s">
        <v>404</v>
      </c>
      <c r="G169" s="200"/>
      <c r="H169" s="200"/>
      <c r="I169" s="200"/>
      <c r="J169" s="32"/>
      <c r="K169" s="32"/>
      <c r="L169" s="32"/>
      <c r="M169" s="32"/>
      <c r="N169" s="32"/>
      <c r="O169" s="32"/>
      <c r="P169" s="32"/>
      <c r="Q169" s="32"/>
      <c r="R169" s="33"/>
      <c r="T169" s="70"/>
      <c r="U169" s="32"/>
      <c r="V169" s="32"/>
      <c r="W169" s="32"/>
      <c r="X169" s="32"/>
      <c r="Y169" s="32"/>
      <c r="Z169" s="32"/>
      <c r="AA169" s="71"/>
      <c r="AT169" s="17" t="s">
        <v>250</v>
      </c>
      <c r="AU169" s="17" t="s">
        <v>15</v>
      </c>
    </row>
    <row r="170" spans="2:65" s="1" customFormat="1" ht="40.15" customHeight="1" x14ac:dyDescent="0.3">
      <c r="B170" s="136"/>
      <c r="C170" s="137" t="s">
        <v>835</v>
      </c>
      <c r="D170" s="137" t="s">
        <v>222</v>
      </c>
      <c r="E170" s="138" t="s">
        <v>4356</v>
      </c>
      <c r="F170" s="250" t="s">
        <v>4357</v>
      </c>
      <c r="G170" s="251"/>
      <c r="H170" s="251"/>
      <c r="I170" s="251"/>
      <c r="J170" s="139" t="s">
        <v>246</v>
      </c>
      <c r="K170" s="140">
        <v>45</v>
      </c>
      <c r="L170" s="252"/>
      <c r="M170" s="251"/>
      <c r="N170" s="252">
        <f>ROUND(L170*K170,2)</f>
        <v>0</v>
      </c>
      <c r="O170" s="251"/>
      <c r="P170" s="251"/>
      <c r="Q170" s="251"/>
      <c r="R170" s="141"/>
      <c r="T170" s="142" t="s">
        <v>3</v>
      </c>
      <c r="U170" s="40" t="s">
        <v>43</v>
      </c>
      <c r="V170" s="143">
        <v>0</v>
      </c>
      <c r="W170" s="143">
        <f>V170*K170</f>
        <v>0</v>
      </c>
      <c r="X170" s="143">
        <v>1.6000000000000001E-3</v>
      </c>
      <c r="Y170" s="143">
        <f>X170*K170</f>
        <v>7.2000000000000008E-2</v>
      </c>
      <c r="Z170" s="143">
        <v>0</v>
      </c>
      <c r="AA170" s="144">
        <f>Z170*K170</f>
        <v>0</v>
      </c>
      <c r="AR170" s="17" t="s">
        <v>247</v>
      </c>
      <c r="AT170" s="17" t="s">
        <v>222</v>
      </c>
      <c r="AU170" s="17" t="s">
        <v>15</v>
      </c>
      <c r="AY170" s="17" t="s">
        <v>221</v>
      </c>
      <c r="BE170" s="145">
        <f>IF(U170="základní",N170,0)</f>
        <v>0</v>
      </c>
      <c r="BF170" s="145">
        <f>IF(U170="snížená",N170,0)</f>
        <v>0</v>
      </c>
      <c r="BG170" s="145">
        <f>IF(U170="zákl. přenesená",N170,0)</f>
        <v>0</v>
      </c>
      <c r="BH170" s="145">
        <f>IF(U170="sníž. přenesená",N170,0)</f>
        <v>0</v>
      </c>
      <c r="BI170" s="145">
        <f>IF(U170="nulová",N170,0)</f>
        <v>0</v>
      </c>
      <c r="BJ170" s="17" t="s">
        <v>15</v>
      </c>
      <c r="BK170" s="145">
        <f>ROUND(L170*K170,2)</f>
        <v>0</v>
      </c>
      <c r="BL170" s="17" t="s">
        <v>247</v>
      </c>
      <c r="BM170" s="17" t="s">
        <v>4358</v>
      </c>
    </row>
    <row r="171" spans="2:65" s="1" customFormat="1" ht="74.45" customHeight="1" x14ac:dyDescent="0.3">
      <c r="B171" s="31"/>
      <c r="C171" s="32"/>
      <c r="D171" s="32"/>
      <c r="E171" s="32"/>
      <c r="F171" s="266" t="s">
        <v>404</v>
      </c>
      <c r="G171" s="200"/>
      <c r="H171" s="200"/>
      <c r="I171" s="200"/>
      <c r="J171" s="32"/>
      <c r="K171" s="32"/>
      <c r="L171" s="32"/>
      <c r="M171" s="32"/>
      <c r="N171" s="32"/>
      <c r="O171" s="32"/>
      <c r="P171" s="32"/>
      <c r="Q171" s="32"/>
      <c r="R171" s="33"/>
      <c r="T171" s="70"/>
      <c r="U171" s="32"/>
      <c r="V171" s="32"/>
      <c r="W171" s="32"/>
      <c r="X171" s="32"/>
      <c r="Y171" s="32"/>
      <c r="Z171" s="32"/>
      <c r="AA171" s="71"/>
      <c r="AT171" s="17" t="s">
        <v>250</v>
      </c>
      <c r="AU171" s="17" t="s">
        <v>15</v>
      </c>
    </row>
    <row r="172" spans="2:65" s="1" customFormat="1" ht="40.15" customHeight="1" x14ac:dyDescent="0.3">
      <c r="B172" s="136"/>
      <c r="C172" s="137" t="s">
        <v>688</v>
      </c>
      <c r="D172" s="137" t="s">
        <v>222</v>
      </c>
      <c r="E172" s="138" t="s">
        <v>401</v>
      </c>
      <c r="F172" s="250" t="s">
        <v>402</v>
      </c>
      <c r="G172" s="251"/>
      <c r="H172" s="251"/>
      <c r="I172" s="251"/>
      <c r="J172" s="139" t="s">
        <v>246</v>
      </c>
      <c r="K172" s="140">
        <v>220</v>
      </c>
      <c r="L172" s="252"/>
      <c r="M172" s="251"/>
      <c r="N172" s="252">
        <f>ROUND(L172*K172,2)</f>
        <v>0</v>
      </c>
      <c r="O172" s="251"/>
      <c r="P172" s="251"/>
      <c r="Q172" s="251"/>
      <c r="R172" s="141"/>
      <c r="T172" s="142" t="s">
        <v>3</v>
      </c>
      <c r="U172" s="40" t="s">
        <v>43</v>
      </c>
      <c r="V172" s="143">
        <v>0</v>
      </c>
      <c r="W172" s="143">
        <f>V172*K172</f>
        <v>0</v>
      </c>
      <c r="X172" s="143">
        <v>1.9599999999999999E-3</v>
      </c>
      <c r="Y172" s="143">
        <f>X172*K172</f>
        <v>0.43119999999999997</v>
      </c>
      <c r="Z172" s="143">
        <v>0</v>
      </c>
      <c r="AA172" s="144">
        <f>Z172*K172</f>
        <v>0</v>
      </c>
      <c r="AR172" s="17" t="s">
        <v>247</v>
      </c>
      <c r="AT172" s="17" t="s">
        <v>222</v>
      </c>
      <c r="AU172" s="17" t="s">
        <v>15</v>
      </c>
      <c r="AY172" s="17" t="s">
        <v>221</v>
      </c>
      <c r="BE172" s="145">
        <f>IF(U172="základní",N172,0)</f>
        <v>0</v>
      </c>
      <c r="BF172" s="145">
        <f>IF(U172="snížená",N172,0)</f>
        <v>0</v>
      </c>
      <c r="BG172" s="145">
        <f>IF(U172="zákl. přenesená",N172,0)</f>
        <v>0</v>
      </c>
      <c r="BH172" s="145">
        <f>IF(U172="sníž. přenesená",N172,0)</f>
        <v>0</v>
      </c>
      <c r="BI172" s="145">
        <f>IF(U172="nulová",N172,0)</f>
        <v>0</v>
      </c>
      <c r="BJ172" s="17" t="s">
        <v>15</v>
      </c>
      <c r="BK172" s="145">
        <f>ROUND(L172*K172,2)</f>
        <v>0</v>
      </c>
      <c r="BL172" s="17" t="s">
        <v>247</v>
      </c>
      <c r="BM172" s="17" t="s">
        <v>4359</v>
      </c>
    </row>
    <row r="173" spans="2:65" s="1" customFormat="1" ht="74.45" customHeight="1" x14ac:dyDescent="0.3">
      <c r="B173" s="31"/>
      <c r="C173" s="32"/>
      <c r="D173" s="32"/>
      <c r="E173" s="32"/>
      <c r="F173" s="266" t="s">
        <v>404</v>
      </c>
      <c r="G173" s="200"/>
      <c r="H173" s="200"/>
      <c r="I173" s="200"/>
      <c r="J173" s="32"/>
      <c r="K173" s="32"/>
      <c r="L173" s="32"/>
      <c r="M173" s="32"/>
      <c r="N173" s="32"/>
      <c r="O173" s="32"/>
      <c r="P173" s="32"/>
      <c r="Q173" s="32"/>
      <c r="R173" s="33"/>
      <c r="T173" s="70"/>
      <c r="U173" s="32"/>
      <c r="V173" s="32"/>
      <c r="W173" s="32"/>
      <c r="X173" s="32"/>
      <c r="Y173" s="32"/>
      <c r="Z173" s="32"/>
      <c r="AA173" s="71"/>
      <c r="AT173" s="17" t="s">
        <v>250</v>
      </c>
      <c r="AU173" s="17" t="s">
        <v>15</v>
      </c>
    </row>
    <row r="174" spans="2:65" s="1" customFormat="1" ht="40.15" customHeight="1" x14ac:dyDescent="0.3">
      <c r="B174" s="136"/>
      <c r="C174" s="137" t="s">
        <v>812</v>
      </c>
      <c r="D174" s="137" t="s">
        <v>222</v>
      </c>
      <c r="E174" s="138" t="s">
        <v>4360</v>
      </c>
      <c r="F174" s="250" t="s">
        <v>4361</v>
      </c>
      <c r="G174" s="251"/>
      <c r="H174" s="251"/>
      <c r="I174" s="251"/>
      <c r="J174" s="139" t="s">
        <v>246</v>
      </c>
      <c r="K174" s="140">
        <v>8</v>
      </c>
      <c r="L174" s="252"/>
      <c r="M174" s="251"/>
      <c r="N174" s="252">
        <f>ROUND(L174*K174,2)</f>
        <v>0</v>
      </c>
      <c r="O174" s="251"/>
      <c r="P174" s="251"/>
      <c r="Q174" s="251"/>
      <c r="R174" s="141"/>
      <c r="T174" s="142" t="s">
        <v>3</v>
      </c>
      <c r="U174" s="40" t="s">
        <v>43</v>
      </c>
      <c r="V174" s="143">
        <v>0</v>
      </c>
      <c r="W174" s="143">
        <f>V174*K174</f>
        <v>0</v>
      </c>
      <c r="X174" s="143">
        <v>2.31E-3</v>
      </c>
      <c r="Y174" s="143">
        <f>X174*K174</f>
        <v>1.848E-2</v>
      </c>
      <c r="Z174" s="143">
        <v>0</v>
      </c>
      <c r="AA174" s="144">
        <f>Z174*K174</f>
        <v>0</v>
      </c>
      <c r="AR174" s="17" t="s">
        <v>247</v>
      </c>
      <c r="AT174" s="17" t="s">
        <v>222</v>
      </c>
      <c r="AU174" s="17" t="s">
        <v>15</v>
      </c>
      <c r="AY174" s="17" t="s">
        <v>221</v>
      </c>
      <c r="BE174" s="145">
        <f>IF(U174="základní",N174,0)</f>
        <v>0</v>
      </c>
      <c r="BF174" s="145">
        <f>IF(U174="snížená",N174,0)</f>
        <v>0</v>
      </c>
      <c r="BG174" s="145">
        <f>IF(U174="zákl. přenesená",N174,0)</f>
        <v>0</v>
      </c>
      <c r="BH174" s="145">
        <f>IF(U174="sníž. přenesená",N174,0)</f>
        <v>0</v>
      </c>
      <c r="BI174" s="145">
        <f>IF(U174="nulová",N174,0)</f>
        <v>0</v>
      </c>
      <c r="BJ174" s="17" t="s">
        <v>15</v>
      </c>
      <c r="BK174" s="145">
        <f>ROUND(L174*K174,2)</f>
        <v>0</v>
      </c>
      <c r="BL174" s="17" t="s">
        <v>247</v>
      </c>
      <c r="BM174" s="17" t="s">
        <v>4362</v>
      </c>
    </row>
    <row r="175" spans="2:65" s="1" customFormat="1" ht="74.45" customHeight="1" x14ac:dyDescent="0.3">
      <c r="B175" s="31"/>
      <c r="C175" s="32"/>
      <c r="D175" s="32"/>
      <c r="E175" s="32"/>
      <c r="F175" s="266" t="s">
        <v>404</v>
      </c>
      <c r="G175" s="200"/>
      <c r="H175" s="200"/>
      <c r="I175" s="200"/>
      <c r="J175" s="32"/>
      <c r="K175" s="32"/>
      <c r="L175" s="32"/>
      <c r="M175" s="32"/>
      <c r="N175" s="32"/>
      <c r="O175" s="32"/>
      <c r="P175" s="32"/>
      <c r="Q175" s="32"/>
      <c r="R175" s="33"/>
      <c r="T175" s="70"/>
      <c r="U175" s="32"/>
      <c r="V175" s="32"/>
      <c r="W175" s="32"/>
      <c r="X175" s="32"/>
      <c r="Y175" s="32"/>
      <c r="Z175" s="32"/>
      <c r="AA175" s="71"/>
      <c r="AT175" s="17" t="s">
        <v>250</v>
      </c>
      <c r="AU175" s="17" t="s">
        <v>15</v>
      </c>
    </row>
    <row r="176" spans="2:65" s="1" customFormat="1" ht="40.15" customHeight="1" x14ac:dyDescent="0.3">
      <c r="B176" s="136"/>
      <c r="C176" s="137" t="s">
        <v>840</v>
      </c>
      <c r="D176" s="137" t="s">
        <v>222</v>
      </c>
      <c r="E176" s="138" t="s">
        <v>4363</v>
      </c>
      <c r="F176" s="250" t="s">
        <v>4364</v>
      </c>
      <c r="G176" s="251"/>
      <c r="H176" s="251"/>
      <c r="I176" s="251"/>
      <c r="J176" s="139" t="s">
        <v>246</v>
      </c>
      <c r="K176" s="140">
        <v>35</v>
      </c>
      <c r="L176" s="252"/>
      <c r="M176" s="251"/>
      <c r="N176" s="252">
        <f>ROUND(L176*K176,2)</f>
        <v>0</v>
      </c>
      <c r="O176" s="251"/>
      <c r="P176" s="251"/>
      <c r="Q176" s="251"/>
      <c r="R176" s="141"/>
      <c r="T176" s="142" t="s">
        <v>3</v>
      </c>
      <c r="U176" s="40" t="s">
        <v>43</v>
      </c>
      <c r="V176" s="143">
        <v>0</v>
      </c>
      <c r="W176" s="143">
        <f>V176*K176</f>
        <v>0</v>
      </c>
      <c r="X176" s="143">
        <v>3.7399999999999998E-3</v>
      </c>
      <c r="Y176" s="143">
        <f>X176*K176</f>
        <v>0.13089999999999999</v>
      </c>
      <c r="Z176" s="143">
        <v>0</v>
      </c>
      <c r="AA176" s="144">
        <f>Z176*K176</f>
        <v>0</v>
      </c>
      <c r="AR176" s="17" t="s">
        <v>247</v>
      </c>
      <c r="AT176" s="17" t="s">
        <v>222</v>
      </c>
      <c r="AU176" s="17" t="s">
        <v>15</v>
      </c>
      <c r="AY176" s="17" t="s">
        <v>221</v>
      </c>
      <c r="BE176" s="145">
        <f>IF(U176="základní",N176,0)</f>
        <v>0</v>
      </c>
      <c r="BF176" s="145">
        <f>IF(U176="snížená",N176,0)</f>
        <v>0</v>
      </c>
      <c r="BG176" s="145">
        <f>IF(U176="zákl. přenesená",N176,0)</f>
        <v>0</v>
      </c>
      <c r="BH176" s="145">
        <f>IF(U176="sníž. přenesená",N176,0)</f>
        <v>0</v>
      </c>
      <c r="BI176" s="145">
        <f>IF(U176="nulová",N176,0)</f>
        <v>0</v>
      </c>
      <c r="BJ176" s="17" t="s">
        <v>15</v>
      </c>
      <c r="BK176" s="145">
        <f>ROUND(L176*K176,2)</f>
        <v>0</v>
      </c>
      <c r="BL176" s="17" t="s">
        <v>247</v>
      </c>
      <c r="BM176" s="17" t="s">
        <v>4365</v>
      </c>
    </row>
    <row r="177" spans="2:65" s="1" customFormat="1" ht="74.45" customHeight="1" x14ac:dyDescent="0.3">
      <c r="B177" s="31"/>
      <c r="C177" s="32"/>
      <c r="D177" s="32"/>
      <c r="E177" s="32"/>
      <c r="F177" s="266" t="s">
        <v>404</v>
      </c>
      <c r="G177" s="200"/>
      <c r="H177" s="200"/>
      <c r="I177" s="200"/>
      <c r="J177" s="32"/>
      <c r="K177" s="32"/>
      <c r="L177" s="32"/>
      <c r="M177" s="32"/>
      <c r="N177" s="32"/>
      <c r="O177" s="32"/>
      <c r="P177" s="32"/>
      <c r="Q177" s="32"/>
      <c r="R177" s="33"/>
      <c r="T177" s="70"/>
      <c r="U177" s="32"/>
      <c r="V177" s="32"/>
      <c r="W177" s="32"/>
      <c r="X177" s="32"/>
      <c r="Y177" s="32"/>
      <c r="Z177" s="32"/>
      <c r="AA177" s="71"/>
      <c r="AT177" s="17" t="s">
        <v>250</v>
      </c>
      <c r="AU177" s="17" t="s">
        <v>15</v>
      </c>
    </row>
    <row r="178" spans="2:65" s="1" customFormat="1" ht="20.45" customHeight="1" x14ac:dyDescent="0.3">
      <c r="B178" s="136"/>
      <c r="C178" s="137" t="s">
        <v>844</v>
      </c>
      <c r="D178" s="137" t="s">
        <v>222</v>
      </c>
      <c r="E178" s="138" t="s">
        <v>4366</v>
      </c>
      <c r="F178" s="250" t="s">
        <v>4367</v>
      </c>
      <c r="G178" s="251"/>
      <c r="H178" s="251"/>
      <c r="I178" s="251"/>
      <c r="J178" s="139" t="s">
        <v>246</v>
      </c>
      <c r="K178" s="140">
        <v>515</v>
      </c>
      <c r="L178" s="252"/>
      <c r="M178" s="251"/>
      <c r="N178" s="252">
        <f>ROUND(L178*K178,2)</f>
        <v>0</v>
      </c>
      <c r="O178" s="251"/>
      <c r="P178" s="251"/>
      <c r="Q178" s="251"/>
      <c r="R178" s="141"/>
      <c r="T178" s="142" t="s">
        <v>3</v>
      </c>
      <c r="U178" s="40" t="s">
        <v>43</v>
      </c>
      <c r="V178" s="143">
        <v>0</v>
      </c>
      <c r="W178" s="143">
        <f>V178*K178</f>
        <v>0</v>
      </c>
      <c r="X178" s="143">
        <v>0</v>
      </c>
      <c r="Y178" s="143">
        <f>X178*K178</f>
        <v>0</v>
      </c>
      <c r="Z178" s="143">
        <v>0</v>
      </c>
      <c r="AA178" s="144">
        <f>Z178*K178</f>
        <v>0</v>
      </c>
      <c r="AR178" s="17" t="s">
        <v>247</v>
      </c>
      <c r="AT178" s="17" t="s">
        <v>222</v>
      </c>
      <c r="AU178" s="17" t="s">
        <v>15</v>
      </c>
      <c r="AY178" s="17" t="s">
        <v>221</v>
      </c>
      <c r="BE178" s="145">
        <f>IF(U178="základní",N178,0)</f>
        <v>0</v>
      </c>
      <c r="BF178" s="145">
        <f>IF(U178="snížená",N178,0)</f>
        <v>0</v>
      </c>
      <c r="BG178" s="145">
        <f>IF(U178="zákl. přenesená",N178,0)</f>
        <v>0</v>
      </c>
      <c r="BH178" s="145">
        <f>IF(U178="sníž. přenesená",N178,0)</f>
        <v>0</v>
      </c>
      <c r="BI178" s="145">
        <f>IF(U178="nulová",N178,0)</f>
        <v>0</v>
      </c>
      <c r="BJ178" s="17" t="s">
        <v>15</v>
      </c>
      <c r="BK178" s="145">
        <f>ROUND(L178*K178,2)</f>
        <v>0</v>
      </c>
      <c r="BL178" s="17" t="s">
        <v>247</v>
      </c>
      <c r="BM178" s="17" t="s">
        <v>4368</v>
      </c>
    </row>
    <row r="179" spans="2:65" s="1" customFormat="1" ht="97.15" customHeight="1" x14ac:dyDescent="0.3">
      <c r="B179" s="31"/>
      <c r="C179" s="32"/>
      <c r="D179" s="32"/>
      <c r="E179" s="32"/>
      <c r="F179" s="266" t="s">
        <v>408</v>
      </c>
      <c r="G179" s="200"/>
      <c r="H179" s="200"/>
      <c r="I179" s="200"/>
      <c r="J179" s="32"/>
      <c r="K179" s="32"/>
      <c r="L179" s="32"/>
      <c r="M179" s="32"/>
      <c r="N179" s="32"/>
      <c r="O179" s="32"/>
      <c r="P179" s="32"/>
      <c r="Q179" s="32"/>
      <c r="R179" s="33"/>
      <c r="T179" s="70"/>
      <c r="U179" s="32"/>
      <c r="V179" s="32"/>
      <c r="W179" s="32"/>
      <c r="X179" s="32"/>
      <c r="Y179" s="32"/>
      <c r="Z179" s="32"/>
      <c r="AA179" s="71"/>
      <c r="AT179" s="17" t="s">
        <v>250</v>
      </c>
      <c r="AU179" s="17" t="s">
        <v>15</v>
      </c>
    </row>
    <row r="180" spans="2:65" s="1" customFormat="1" ht="20.45" customHeight="1" x14ac:dyDescent="0.3">
      <c r="B180" s="136"/>
      <c r="C180" s="137" t="s">
        <v>804</v>
      </c>
      <c r="D180" s="137" t="s">
        <v>222</v>
      </c>
      <c r="E180" s="138" t="s">
        <v>409</v>
      </c>
      <c r="F180" s="250" t="s">
        <v>334</v>
      </c>
      <c r="G180" s="251"/>
      <c r="H180" s="251"/>
      <c r="I180" s="251"/>
      <c r="J180" s="139" t="s">
        <v>335</v>
      </c>
      <c r="K180" s="140"/>
      <c r="L180" s="252"/>
      <c r="M180" s="251"/>
      <c r="N180" s="252">
        <f>ROUND(L180*K180,2)</f>
        <v>0</v>
      </c>
      <c r="O180" s="251"/>
      <c r="P180" s="251"/>
      <c r="Q180" s="251"/>
      <c r="R180" s="141"/>
      <c r="T180" s="142" t="s">
        <v>3</v>
      </c>
      <c r="U180" s="40" t="s">
        <v>43</v>
      </c>
      <c r="V180" s="143">
        <v>0</v>
      </c>
      <c r="W180" s="143">
        <f>V180*K180</f>
        <v>0</v>
      </c>
      <c r="X180" s="143">
        <v>0</v>
      </c>
      <c r="Y180" s="143">
        <f>X180*K180</f>
        <v>0</v>
      </c>
      <c r="Z180" s="143">
        <v>0</v>
      </c>
      <c r="AA180" s="144">
        <f>Z180*K180</f>
        <v>0</v>
      </c>
      <c r="AR180" s="17" t="s">
        <v>247</v>
      </c>
      <c r="AT180" s="17" t="s">
        <v>222</v>
      </c>
      <c r="AU180" s="17" t="s">
        <v>15</v>
      </c>
      <c r="AY180" s="17" t="s">
        <v>221</v>
      </c>
      <c r="BE180" s="145">
        <f>IF(U180="základní",N180,0)</f>
        <v>0</v>
      </c>
      <c r="BF180" s="145">
        <f>IF(U180="snížená",N180,0)</f>
        <v>0</v>
      </c>
      <c r="BG180" s="145">
        <f>IF(U180="zákl. přenesená",N180,0)</f>
        <v>0</v>
      </c>
      <c r="BH180" s="145">
        <f>IF(U180="sníž. přenesená",N180,0)</f>
        <v>0</v>
      </c>
      <c r="BI180" s="145">
        <f>IF(U180="nulová",N180,0)</f>
        <v>0</v>
      </c>
      <c r="BJ180" s="17" t="s">
        <v>15</v>
      </c>
      <c r="BK180" s="145">
        <f>ROUND(L180*K180,2)</f>
        <v>0</v>
      </c>
      <c r="BL180" s="17" t="s">
        <v>247</v>
      </c>
      <c r="BM180" s="17" t="s">
        <v>4369</v>
      </c>
    </row>
    <row r="181" spans="2:65" s="1" customFormat="1" ht="63" customHeight="1" x14ac:dyDescent="0.3">
      <c r="B181" s="31"/>
      <c r="C181" s="32"/>
      <c r="D181" s="32"/>
      <c r="E181" s="32"/>
      <c r="F181" s="266" t="s">
        <v>411</v>
      </c>
      <c r="G181" s="200"/>
      <c r="H181" s="200"/>
      <c r="I181" s="200"/>
      <c r="J181" s="32"/>
      <c r="K181" s="32"/>
      <c r="L181" s="32"/>
      <c r="M181" s="32"/>
      <c r="N181" s="32"/>
      <c r="O181" s="32"/>
      <c r="P181" s="32"/>
      <c r="Q181" s="32"/>
      <c r="R181" s="33"/>
      <c r="T181" s="70"/>
      <c r="U181" s="32"/>
      <c r="V181" s="32"/>
      <c r="W181" s="32"/>
      <c r="X181" s="32"/>
      <c r="Y181" s="32"/>
      <c r="Z181" s="32"/>
      <c r="AA181" s="71"/>
      <c r="AT181" s="17" t="s">
        <v>250</v>
      </c>
      <c r="AU181" s="17" t="s">
        <v>15</v>
      </c>
    </row>
    <row r="182" spans="2:65" s="9" customFormat="1" ht="37.35" customHeight="1" x14ac:dyDescent="0.35">
      <c r="B182" s="125"/>
      <c r="C182" s="126"/>
      <c r="D182" s="127" t="s">
        <v>372</v>
      </c>
      <c r="E182" s="127"/>
      <c r="F182" s="127"/>
      <c r="G182" s="127"/>
      <c r="H182" s="127"/>
      <c r="I182" s="127"/>
      <c r="J182" s="127"/>
      <c r="K182" s="127"/>
      <c r="L182" s="127"/>
      <c r="M182" s="127"/>
      <c r="N182" s="262">
        <f>BK182</f>
        <v>0</v>
      </c>
      <c r="O182" s="263"/>
      <c r="P182" s="263"/>
      <c r="Q182" s="263"/>
      <c r="R182" s="128"/>
      <c r="T182" s="129"/>
      <c r="U182" s="126"/>
      <c r="V182" s="126"/>
      <c r="W182" s="130">
        <f>SUM(W183:W234)</f>
        <v>0</v>
      </c>
      <c r="X182" s="126"/>
      <c r="Y182" s="130">
        <f>SUM(Y183:Y234)</f>
        <v>5.9050000000000005E-2</v>
      </c>
      <c r="Z182" s="126"/>
      <c r="AA182" s="131">
        <f>SUM(AA183:AA234)</f>
        <v>0</v>
      </c>
      <c r="AR182" s="132" t="s">
        <v>190</v>
      </c>
      <c r="AT182" s="133" t="s">
        <v>77</v>
      </c>
      <c r="AU182" s="133" t="s">
        <v>78</v>
      </c>
      <c r="AY182" s="132" t="s">
        <v>221</v>
      </c>
      <c r="BK182" s="134">
        <f>SUM(BK183:BK234)</f>
        <v>0</v>
      </c>
    </row>
    <row r="183" spans="2:65" s="1" customFormat="1" ht="28.9" customHeight="1" x14ac:dyDescent="0.3">
      <c r="B183" s="136"/>
      <c r="C183" s="137" t="s">
        <v>808</v>
      </c>
      <c r="D183" s="137" t="s">
        <v>222</v>
      </c>
      <c r="E183" s="138" t="s">
        <v>412</v>
      </c>
      <c r="F183" s="250" t="s">
        <v>413</v>
      </c>
      <c r="G183" s="251"/>
      <c r="H183" s="251"/>
      <c r="I183" s="251"/>
      <c r="J183" s="139" t="s">
        <v>276</v>
      </c>
      <c r="K183" s="140">
        <v>10</v>
      </c>
      <c r="L183" s="252"/>
      <c r="M183" s="251"/>
      <c r="N183" s="252">
        <f>ROUND(L183*K183,2)</f>
        <v>0</v>
      </c>
      <c r="O183" s="251"/>
      <c r="P183" s="251"/>
      <c r="Q183" s="251"/>
      <c r="R183" s="141"/>
      <c r="T183" s="142" t="s">
        <v>3</v>
      </c>
      <c r="U183" s="40" t="s">
        <v>43</v>
      </c>
      <c r="V183" s="143">
        <v>0</v>
      </c>
      <c r="W183" s="143">
        <f>V183*K183</f>
        <v>0</v>
      </c>
      <c r="X183" s="143">
        <v>1E-4</v>
      </c>
      <c r="Y183" s="143">
        <f>X183*K183</f>
        <v>1E-3</v>
      </c>
      <c r="Z183" s="143">
        <v>0</v>
      </c>
      <c r="AA183" s="144">
        <f>Z183*K183</f>
        <v>0</v>
      </c>
      <c r="AR183" s="17" t="s">
        <v>247</v>
      </c>
      <c r="AT183" s="17" t="s">
        <v>222</v>
      </c>
      <c r="AU183" s="17" t="s">
        <v>15</v>
      </c>
      <c r="AY183" s="17" t="s">
        <v>221</v>
      </c>
      <c r="BE183" s="145">
        <f>IF(U183="základní",N183,0)</f>
        <v>0</v>
      </c>
      <c r="BF183" s="145">
        <f>IF(U183="snížená",N183,0)</f>
        <v>0</v>
      </c>
      <c r="BG183" s="145">
        <f>IF(U183="zákl. přenesená",N183,0)</f>
        <v>0</v>
      </c>
      <c r="BH183" s="145">
        <f>IF(U183="sníž. přenesená",N183,0)</f>
        <v>0</v>
      </c>
      <c r="BI183" s="145">
        <f>IF(U183="nulová",N183,0)</f>
        <v>0</v>
      </c>
      <c r="BJ183" s="17" t="s">
        <v>15</v>
      </c>
      <c r="BK183" s="145">
        <f>ROUND(L183*K183,2)</f>
        <v>0</v>
      </c>
      <c r="BL183" s="17" t="s">
        <v>247</v>
      </c>
      <c r="BM183" s="17" t="s">
        <v>4370</v>
      </c>
    </row>
    <row r="184" spans="2:65" s="1" customFormat="1" ht="85.9" customHeight="1" x14ac:dyDescent="0.3">
      <c r="B184" s="31"/>
      <c r="C184" s="32"/>
      <c r="D184" s="32"/>
      <c r="E184" s="32"/>
      <c r="F184" s="266" t="s">
        <v>415</v>
      </c>
      <c r="G184" s="200"/>
      <c r="H184" s="200"/>
      <c r="I184" s="200"/>
      <c r="J184" s="32"/>
      <c r="K184" s="32"/>
      <c r="L184" s="32"/>
      <c r="M184" s="32"/>
      <c r="N184" s="32"/>
      <c r="O184" s="32"/>
      <c r="P184" s="32"/>
      <c r="Q184" s="32"/>
      <c r="R184" s="33"/>
      <c r="T184" s="70"/>
      <c r="U184" s="32"/>
      <c r="V184" s="32"/>
      <c r="W184" s="32"/>
      <c r="X184" s="32"/>
      <c r="Y184" s="32"/>
      <c r="Z184" s="32"/>
      <c r="AA184" s="71"/>
      <c r="AT184" s="17" t="s">
        <v>250</v>
      </c>
      <c r="AU184" s="17" t="s">
        <v>15</v>
      </c>
    </row>
    <row r="185" spans="2:65" s="1" customFormat="1" ht="20.45" customHeight="1" x14ac:dyDescent="0.3">
      <c r="B185" s="136"/>
      <c r="C185" s="137" t="s">
        <v>2024</v>
      </c>
      <c r="D185" s="137" t="s">
        <v>222</v>
      </c>
      <c r="E185" s="138" t="s">
        <v>4371</v>
      </c>
      <c r="F185" s="250" t="s">
        <v>4372</v>
      </c>
      <c r="G185" s="251"/>
      <c r="H185" s="251"/>
      <c r="I185" s="251"/>
      <c r="J185" s="139" t="s">
        <v>349</v>
      </c>
      <c r="K185" s="140">
        <v>2</v>
      </c>
      <c r="L185" s="252"/>
      <c r="M185" s="251"/>
      <c r="N185" s="252">
        <f>ROUND(L185*K185,2)</f>
        <v>0</v>
      </c>
      <c r="O185" s="251"/>
      <c r="P185" s="251"/>
      <c r="Q185" s="251"/>
      <c r="R185" s="141"/>
      <c r="T185" s="142" t="s">
        <v>3</v>
      </c>
      <c r="U185" s="40" t="s">
        <v>43</v>
      </c>
      <c r="V185" s="143">
        <v>0</v>
      </c>
      <c r="W185" s="143">
        <f>V185*K185</f>
        <v>0</v>
      </c>
      <c r="X185" s="143">
        <v>0</v>
      </c>
      <c r="Y185" s="143">
        <f>X185*K185</f>
        <v>0</v>
      </c>
      <c r="Z185" s="143">
        <v>0</v>
      </c>
      <c r="AA185" s="144">
        <f>Z185*K185</f>
        <v>0</v>
      </c>
      <c r="AR185" s="17" t="s">
        <v>247</v>
      </c>
      <c r="AT185" s="17" t="s">
        <v>222</v>
      </c>
      <c r="AU185" s="17" t="s">
        <v>15</v>
      </c>
      <c r="AY185" s="17" t="s">
        <v>221</v>
      </c>
      <c r="BE185" s="145">
        <f>IF(U185="základní",N185,0)</f>
        <v>0</v>
      </c>
      <c r="BF185" s="145">
        <f>IF(U185="snížená",N185,0)</f>
        <v>0</v>
      </c>
      <c r="BG185" s="145">
        <f>IF(U185="zákl. přenesená",N185,0)</f>
        <v>0</v>
      </c>
      <c r="BH185" s="145">
        <f>IF(U185="sníž. přenesená",N185,0)</f>
        <v>0</v>
      </c>
      <c r="BI185" s="145">
        <f>IF(U185="nulová",N185,0)</f>
        <v>0</v>
      </c>
      <c r="BJ185" s="17" t="s">
        <v>15</v>
      </c>
      <c r="BK185" s="145">
        <f>ROUND(L185*K185,2)</f>
        <v>0</v>
      </c>
      <c r="BL185" s="17" t="s">
        <v>247</v>
      </c>
      <c r="BM185" s="17" t="s">
        <v>4373</v>
      </c>
    </row>
    <row r="186" spans="2:65" s="1" customFormat="1" ht="28.9" customHeight="1" x14ac:dyDescent="0.3">
      <c r="B186" s="136"/>
      <c r="C186" s="137" t="s">
        <v>867</v>
      </c>
      <c r="D186" s="137" t="s">
        <v>222</v>
      </c>
      <c r="E186" s="138" t="s">
        <v>4374</v>
      </c>
      <c r="F186" s="250" t="s">
        <v>4375</v>
      </c>
      <c r="G186" s="251"/>
      <c r="H186" s="251"/>
      <c r="I186" s="251"/>
      <c r="J186" s="139" t="s">
        <v>276</v>
      </c>
      <c r="K186" s="140">
        <v>10</v>
      </c>
      <c r="L186" s="252"/>
      <c r="M186" s="251"/>
      <c r="N186" s="252">
        <f>ROUND(L186*K186,2)</f>
        <v>0</v>
      </c>
      <c r="O186" s="251"/>
      <c r="P186" s="251"/>
      <c r="Q186" s="251"/>
      <c r="R186" s="141"/>
      <c r="T186" s="142" t="s">
        <v>3</v>
      </c>
      <c r="U186" s="40" t="s">
        <v>43</v>
      </c>
      <c r="V186" s="143">
        <v>0</v>
      </c>
      <c r="W186" s="143">
        <f>V186*K186</f>
        <v>0</v>
      </c>
      <c r="X186" s="143">
        <v>1.2E-4</v>
      </c>
      <c r="Y186" s="143">
        <f>X186*K186</f>
        <v>1.2000000000000001E-3</v>
      </c>
      <c r="Z186" s="143">
        <v>0</v>
      </c>
      <c r="AA186" s="144">
        <f>Z186*K186</f>
        <v>0</v>
      </c>
      <c r="AR186" s="17" t="s">
        <v>247</v>
      </c>
      <c r="AT186" s="17" t="s">
        <v>222</v>
      </c>
      <c r="AU186" s="17" t="s">
        <v>15</v>
      </c>
      <c r="AY186" s="17" t="s">
        <v>221</v>
      </c>
      <c r="BE186" s="145">
        <f>IF(U186="základní",N186,0)</f>
        <v>0</v>
      </c>
      <c r="BF186" s="145">
        <f>IF(U186="snížená",N186,0)</f>
        <v>0</v>
      </c>
      <c r="BG186" s="145">
        <f>IF(U186="zákl. přenesená",N186,0)</f>
        <v>0</v>
      </c>
      <c r="BH186" s="145">
        <f>IF(U186="sníž. přenesená",N186,0)</f>
        <v>0</v>
      </c>
      <c r="BI186" s="145">
        <f>IF(U186="nulová",N186,0)</f>
        <v>0</v>
      </c>
      <c r="BJ186" s="17" t="s">
        <v>15</v>
      </c>
      <c r="BK186" s="145">
        <f>ROUND(L186*K186,2)</f>
        <v>0</v>
      </c>
      <c r="BL186" s="17" t="s">
        <v>247</v>
      </c>
      <c r="BM186" s="17" t="s">
        <v>4376</v>
      </c>
    </row>
    <row r="187" spans="2:65" s="1" customFormat="1" ht="40.15" customHeight="1" x14ac:dyDescent="0.3">
      <c r="B187" s="136"/>
      <c r="C187" s="137" t="s">
        <v>2282</v>
      </c>
      <c r="D187" s="137" t="s">
        <v>222</v>
      </c>
      <c r="E187" s="138" t="s">
        <v>4377</v>
      </c>
      <c r="F187" s="250" t="s">
        <v>4378</v>
      </c>
      <c r="G187" s="251"/>
      <c r="H187" s="251"/>
      <c r="I187" s="251"/>
      <c r="J187" s="139" t="s">
        <v>276</v>
      </c>
      <c r="K187" s="140">
        <v>2</v>
      </c>
      <c r="L187" s="252"/>
      <c r="M187" s="251"/>
      <c r="N187" s="252">
        <f>ROUND(L187*K187,2)</f>
        <v>0</v>
      </c>
      <c r="O187" s="251"/>
      <c r="P187" s="251"/>
      <c r="Q187" s="251"/>
      <c r="R187" s="141"/>
      <c r="T187" s="142" t="s">
        <v>3</v>
      </c>
      <c r="U187" s="40" t="s">
        <v>43</v>
      </c>
      <c r="V187" s="143">
        <v>0</v>
      </c>
      <c r="W187" s="143">
        <f>V187*K187</f>
        <v>0</v>
      </c>
      <c r="X187" s="143">
        <v>2.0000000000000001E-4</v>
      </c>
      <c r="Y187" s="143">
        <f>X187*K187</f>
        <v>4.0000000000000002E-4</v>
      </c>
      <c r="Z187" s="143">
        <v>0</v>
      </c>
      <c r="AA187" s="144">
        <f>Z187*K187</f>
        <v>0</v>
      </c>
      <c r="AR187" s="17" t="s">
        <v>247</v>
      </c>
      <c r="AT187" s="17" t="s">
        <v>222</v>
      </c>
      <c r="AU187" s="17" t="s">
        <v>15</v>
      </c>
      <c r="AY187" s="17" t="s">
        <v>221</v>
      </c>
      <c r="BE187" s="145">
        <f>IF(U187="základní",N187,0)</f>
        <v>0</v>
      </c>
      <c r="BF187" s="145">
        <f>IF(U187="snížená",N187,0)</f>
        <v>0</v>
      </c>
      <c r="BG187" s="145">
        <f>IF(U187="zákl. přenesená",N187,0)</f>
        <v>0</v>
      </c>
      <c r="BH187" s="145">
        <f>IF(U187="sníž. přenesená",N187,0)</f>
        <v>0</v>
      </c>
      <c r="BI187" s="145">
        <f>IF(U187="nulová",N187,0)</f>
        <v>0</v>
      </c>
      <c r="BJ187" s="17" t="s">
        <v>15</v>
      </c>
      <c r="BK187" s="145">
        <f>ROUND(L187*K187,2)</f>
        <v>0</v>
      </c>
      <c r="BL187" s="17" t="s">
        <v>247</v>
      </c>
      <c r="BM187" s="17" t="s">
        <v>4379</v>
      </c>
    </row>
    <row r="188" spans="2:65" s="1" customFormat="1" ht="28.9" customHeight="1" x14ac:dyDescent="0.3">
      <c r="B188" s="136"/>
      <c r="C188" s="137" t="s">
        <v>792</v>
      </c>
      <c r="D188" s="137" t="s">
        <v>222</v>
      </c>
      <c r="E188" s="138" t="s">
        <v>4380</v>
      </c>
      <c r="F188" s="250" t="s">
        <v>4381</v>
      </c>
      <c r="G188" s="251"/>
      <c r="H188" s="251"/>
      <c r="I188" s="251"/>
      <c r="J188" s="139" t="s">
        <v>276</v>
      </c>
      <c r="K188" s="140">
        <v>4</v>
      </c>
      <c r="L188" s="252"/>
      <c r="M188" s="251"/>
      <c r="N188" s="252">
        <f>ROUND(L188*K188,2)</f>
        <v>0</v>
      </c>
      <c r="O188" s="251"/>
      <c r="P188" s="251"/>
      <c r="Q188" s="251"/>
      <c r="R188" s="141"/>
      <c r="T188" s="142" t="s">
        <v>3</v>
      </c>
      <c r="U188" s="40" t="s">
        <v>43</v>
      </c>
      <c r="V188" s="143">
        <v>0</v>
      </c>
      <c r="W188" s="143">
        <f>V188*K188</f>
        <v>0</v>
      </c>
      <c r="X188" s="143">
        <v>3.8000000000000002E-4</v>
      </c>
      <c r="Y188" s="143">
        <f>X188*K188</f>
        <v>1.5200000000000001E-3</v>
      </c>
      <c r="Z188" s="143">
        <v>0</v>
      </c>
      <c r="AA188" s="144">
        <f>Z188*K188</f>
        <v>0</v>
      </c>
      <c r="AR188" s="17" t="s">
        <v>247</v>
      </c>
      <c r="AT188" s="17" t="s">
        <v>222</v>
      </c>
      <c r="AU188" s="17" t="s">
        <v>15</v>
      </c>
      <c r="AY188" s="17" t="s">
        <v>221</v>
      </c>
      <c r="BE188" s="145">
        <f>IF(U188="základní",N188,0)</f>
        <v>0</v>
      </c>
      <c r="BF188" s="145">
        <f>IF(U188="snížená",N188,0)</f>
        <v>0</v>
      </c>
      <c r="BG188" s="145">
        <f>IF(U188="zákl. přenesená",N188,0)</f>
        <v>0</v>
      </c>
      <c r="BH188" s="145">
        <f>IF(U188="sníž. přenesená",N188,0)</f>
        <v>0</v>
      </c>
      <c r="BI188" s="145">
        <f>IF(U188="nulová",N188,0)</f>
        <v>0</v>
      </c>
      <c r="BJ188" s="17" t="s">
        <v>15</v>
      </c>
      <c r="BK188" s="145">
        <f>ROUND(L188*K188,2)</f>
        <v>0</v>
      </c>
      <c r="BL188" s="17" t="s">
        <v>247</v>
      </c>
      <c r="BM188" s="17" t="s">
        <v>4382</v>
      </c>
    </row>
    <row r="189" spans="2:65" s="1" customFormat="1" ht="85.9" customHeight="1" x14ac:dyDescent="0.3">
      <c r="B189" s="31"/>
      <c r="C189" s="32"/>
      <c r="D189" s="32"/>
      <c r="E189" s="32"/>
      <c r="F189" s="266" t="s">
        <v>419</v>
      </c>
      <c r="G189" s="200"/>
      <c r="H189" s="200"/>
      <c r="I189" s="200"/>
      <c r="J189" s="32"/>
      <c r="K189" s="32"/>
      <c r="L189" s="32"/>
      <c r="M189" s="32"/>
      <c r="N189" s="32"/>
      <c r="O189" s="32"/>
      <c r="P189" s="32"/>
      <c r="Q189" s="32"/>
      <c r="R189" s="33"/>
      <c r="T189" s="70"/>
      <c r="U189" s="32"/>
      <c r="V189" s="32"/>
      <c r="W189" s="32"/>
      <c r="X189" s="32"/>
      <c r="Y189" s="32"/>
      <c r="Z189" s="32"/>
      <c r="AA189" s="71"/>
      <c r="AT189" s="17" t="s">
        <v>250</v>
      </c>
      <c r="AU189" s="17" t="s">
        <v>15</v>
      </c>
    </row>
    <row r="190" spans="2:65" s="1" customFormat="1" ht="28.9" customHeight="1" x14ac:dyDescent="0.3">
      <c r="B190" s="136"/>
      <c r="C190" s="137" t="s">
        <v>796</v>
      </c>
      <c r="D190" s="137" t="s">
        <v>222</v>
      </c>
      <c r="E190" s="138" t="s">
        <v>4383</v>
      </c>
      <c r="F190" s="250" t="s">
        <v>417</v>
      </c>
      <c r="G190" s="251"/>
      <c r="H190" s="251"/>
      <c r="I190" s="251"/>
      <c r="J190" s="139" t="s">
        <v>276</v>
      </c>
      <c r="K190" s="140">
        <v>14</v>
      </c>
      <c r="L190" s="252"/>
      <c r="M190" s="251"/>
      <c r="N190" s="252">
        <f>ROUND(L190*K190,2)</f>
        <v>0</v>
      </c>
      <c r="O190" s="251"/>
      <c r="P190" s="251"/>
      <c r="Q190" s="251"/>
      <c r="R190" s="141"/>
      <c r="T190" s="142" t="s">
        <v>3</v>
      </c>
      <c r="U190" s="40" t="s">
        <v>43</v>
      </c>
      <c r="V190" s="143">
        <v>0</v>
      </c>
      <c r="W190" s="143">
        <f>V190*K190</f>
        <v>0</v>
      </c>
      <c r="X190" s="143">
        <v>8.8999999999999995E-4</v>
      </c>
      <c r="Y190" s="143">
        <f>X190*K190</f>
        <v>1.2459999999999999E-2</v>
      </c>
      <c r="Z190" s="143">
        <v>0</v>
      </c>
      <c r="AA190" s="144">
        <f>Z190*K190</f>
        <v>0</v>
      </c>
      <c r="AR190" s="17" t="s">
        <v>247</v>
      </c>
      <c r="AT190" s="17" t="s">
        <v>222</v>
      </c>
      <c r="AU190" s="17" t="s">
        <v>15</v>
      </c>
      <c r="AY190" s="17" t="s">
        <v>221</v>
      </c>
      <c r="BE190" s="145">
        <f>IF(U190="základní",N190,0)</f>
        <v>0</v>
      </c>
      <c r="BF190" s="145">
        <f>IF(U190="snížená",N190,0)</f>
        <v>0</v>
      </c>
      <c r="BG190" s="145">
        <f>IF(U190="zákl. přenesená",N190,0)</f>
        <v>0</v>
      </c>
      <c r="BH190" s="145">
        <f>IF(U190="sníž. přenesená",N190,0)</f>
        <v>0</v>
      </c>
      <c r="BI190" s="145">
        <f>IF(U190="nulová",N190,0)</f>
        <v>0</v>
      </c>
      <c r="BJ190" s="17" t="s">
        <v>15</v>
      </c>
      <c r="BK190" s="145">
        <f>ROUND(L190*K190,2)</f>
        <v>0</v>
      </c>
      <c r="BL190" s="17" t="s">
        <v>247</v>
      </c>
      <c r="BM190" s="17" t="s">
        <v>4384</v>
      </c>
    </row>
    <row r="191" spans="2:65" s="1" customFormat="1" ht="85.9" customHeight="1" x14ac:dyDescent="0.3">
      <c r="B191" s="31"/>
      <c r="C191" s="32"/>
      <c r="D191" s="32"/>
      <c r="E191" s="32"/>
      <c r="F191" s="266" t="s">
        <v>419</v>
      </c>
      <c r="G191" s="200"/>
      <c r="H191" s="200"/>
      <c r="I191" s="200"/>
      <c r="J191" s="32"/>
      <c r="K191" s="32"/>
      <c r="L191" s="32"/>
      <c r="M191" s="32"/>
      <c r="N191" s="32"/>
      <c r="O191" s="32"/>
      <c r="P191" s="32"/>
      <c r="Q191" s="32"/>
      <c r="R191" s="33"/>
      <c r="T191" s="70"/>
      <c r="U191" s="32"/>
      <c r="V191" s="32"/>
      <c r="W191" s="32"/>
      <c r="X191" s="32"/>
      <c r="Y191" s="32"/>
      <c r="Z191" s="32"/>
      <c r="AA191" s="71"/>
      <c r="AT191" s="17" t="s">
        <v>250</v>
      </c>
      <c r="AU191" s="17" t="s">
        <v>15</v>
      </c>
    </row>
    <row r="192" spans="2:65" s="1" customFormat="1" ht="28.9" customHeight="1" x14ac:dyDescent="0.3">
      <c r="B192" s="136"/>
      <c r="C192" s="137" t="s">
        <v>800</v>
      </c>
      <c r="D192" s="137" t="s">
        <v>222</v>
      </c>
      <c r="E192" s="138" t="s">
        <v>4385</v>
      </c>
      <c r="F192" s="250" t="s">
        <v>4386</v>
      </c>
      <c r="G192" s="251"/>
      <c r="H192" s="251"/>
      <c r="I192" s="251"/>
      <c r="J192" s="139" t="s">
        <v>276</v>
      </c>
      <c r="K192" s="140">
        <v>4</v>
      </c>
      <c r="L192" s="252"/>
      <c r="M192" s="251"/>
      <c r="N192" s="252">
        <f>ROUND(L192*K192,2)</f>
        <v>0</v>
      </c>
      <c r="O192" s="251"/>
      <c r="P192" s="251"/>
      <c r="Q192" s="251"/>
      <c r="R192" s="141"/>
      <c r="T192" s="142" t="s">
        <v>3</v>
      </c>
      <c r="U192" s="40" t="s">
        <v>43</v>
      </c>
      <c r="V192" s="143">
        <v>0</v>
      </c>
      <c r="W192" s="143">
        <f>V192*K192</f>
        <v>0</v>
      </c>
      <c r="X192" s="143">
        <v>1.2999999999999999E-3</v>
      </c>
      <c r="Y192" s="143">
        <f>X192*K192</f>
        <v>5.1999999999999998E-3</v>
      </c>
      <c r="Z192" s="143">
        <v>0</v>
      </c>
      <c r="AA192" s="144">
        <f>Z192*K192</f>
        <v>0</v>
      </c>
      <c r="AR192" s="17" t="s">
        <v>247</v>
      </c>
      <c r="AT192" s="17" t="s">
        <v>222</v>
      </c>
      <c r="AU192" s="17" t="s">
        <v>15</v>
      </c>
      <c r="AY192" s="17" t="s">
        <v>221</v>
      </c>
      <c r="BE192" s="145">
        <f>IF(U192="základní",N192,0)</f>
        <v>0</v>
      </c>
      <c r="BF192" s="145">
        <f>IF(U192="snížená",N192,0)</f>
        <v>0</v>
      </c>
      <c r="BG192" s="145">
        <f>IF(U192="zákl. přenesená",N192,0)</f>
        <v>0</v>
      </c>
      <c r="BH192" s="145">
        <f>IF(U192="sníž. přenesená",N192,0)</f>
        <v>0</v>
      </c>
      <c r="BI192" s="145">
        <f>IF(U192="nulová",N192,0)</f>
        <v>0</v>
      </c>
      <c r="BJ192" s="17" t="s">
        <v>15</v>
      </c>
      <c r="BK192" s="145">
        <f>ROUND(L192*K192,2)</f>
        <v>0</v>
      </c>
      <c r="BL192" s="17" t="s">
        <v>247</v>
      </c>
      <c r="BM192" s="17" t="s">
        <v>4387</v>
      </c>
    </row>
    <row r="193" spans="2:65" s="1" customFormat="1" ht="85.9" customHeight="1" x14ac:dyDescent="0.3">
      <c r="B193" s="31"/>
      <c r="C193" s="32"/>
      <c r="D193" s="32"/>
      <c r="E193" s="32"/>
      <c r="F193" s="266" t="s">
        <v>419</v>
      </c>
      <c r="G193" s="200"/>
      <c r="H193" s="200"/>
      <c r="I193" s="200"/>
      <c r="J193" s="32"/>
      <c r="K193" s="32"/>
      <c r="L193" s="32"/>
      <c r="M193" s="32"/>
      <c r="N193" s="32"/>
      <c r="O193" s="32"/>
      <c r="P193" s="32"/>
      <c r="Q193" s="32"/>
      <c r="R193" s="33"/>
      <c r="T193" s="70"/>
      <c r="U193" s="32"/>
      <c r="V193" s="32"/>
      <c r="W193" s="32"/>
      <c r="X193" s="32"/>
      <c r="Y193" s="32"/>
      <c r="Z193" s="32"/>
      <c r="AA193" s="71"/>
      <c r="AT193" s="17" t="s">
        <v>250</v>
      </c>
      <c r="AU193" s="17" t="s">
        <v>15</v>
      </c>
    </row>
    <row r="194" spans="2:65" s="1" customFormat="1" ht="28.9" customHeight="1" x14ac:dyDescent="0.3">
      <c r="B194" s="136"/>
      <c r="C194" s="137" t="s">
        <v>2286</v>
      </c>
      <c r="D194" s="137" t="s">
        <v>222</v>
      </c>
      <c r="E194" s="138" t="s">
        <v>4388</v>
      </c>
      <c r="F194" s="250" t="s">
        <v>4389</v>
      </c>
      <c r="G194" s="251"/>
      <c r="H194" s="251"/>
      <c r="I194" s="251"/>
      <c r="J194" s="139" t="s">
        <v>276</v>
      </c>
      <c r="K194" s="140">
        <v>1</v>
      </c>
      <c r="L194" s="252"/>
      <c r="M194" s="251"/>
      <c r="N194" s="252">
        <f>ROUND(L194*K194,2)</f>
        <v>0</v>
      </c>
      <c r="O194" s="251"/>
      <c r="P194" s="251"/>
      <c r="Q194" s="251"/>
      <c r="R194" s="141"/>
      <c r="T194" s="142" t="s">
        <v>3</v>
      </c>
      <c r="U194" s="40" t="s">
        <v>43</v>
      </c>
      <c r="V194" s="143">
        <v>0</v>
      </c>
      <c r="W194" s="143">
        <f>V194*K194</f>
        <v>0</v>
      </c>
      <c r="X194" s="143">
        <v>1.24E-3</v>
      </c>
      <c r="Y194" s="143">
        <f>X194*K194</f>
        <v>1.24E-3</v>
      </c>
      <c r="Z194" s="143">
        <v>0</v>
      </c>
      <c r="AA194" s="144">
        <f>Z194*K194</f>
        <v>0</v>
      </c>
      <c r="AR194" s="17" t="s">
        <v>247</v>
      </c>
      <c r="AT194" s="17" t="s">
        <v>222</v>
      </c>
      <c r="AU194" s="17" t="s">
        <v>15</v>
      </c>
      <c r="AY194" s="17" t="s">
        <v>221</v>
      </c>
      <c r="BE194" s="145">
        <f>IF(U194="základní",N194,0)</f>
        <v>0</v>
      </c>
      <c r="BF194" s="145">
        <f>IF(U194="snížená",N194,0)</f>
        <v>0</v>
      </c>
      <c r="BG194" s="145">
        <f>IF(U194="zákl. přenesená",N194,0)</f>
        <v>0</v>
      </c>
      <c r="BH194" s="145">
        <f>IF(U194="sníž. přenesená",N194,0)</f>
        <v>0</v>
      </c>
      <c r="BI194" s="145">
        <f>IF(U194="nulová",N194,0)</f>
        <v>0</v>
      </c>
      <c r="BJ194" s="17" t="s">
        <v>15</v>
      </c>
      <c r="BK194" s="145">
        <f>ROUND(L194*K194,2)</f>
        <v>0</v>
      </c>
      <c r="BL194" s="17" t="s">
        <v>247</v>
      </c>
      <c r="BM194" s="17" t="s">
        <v>4390</v>
      </c>
    </row>
    <row r="195" spans="2:65" s="1" customFormat="1" ht="40.15" customHeight="1" x14ac:dyDescent="0.3">
      <c r="B195" s="136"/>
      <c r="C195" s="137" t="s">
        <v>1641</v>
      </c>
      <c r="D195" s="137" t="s">
        <v>222</v>
      </c>
      <c r="E195" s="138" t="s">
        <v>4391</v>
      </c>
      <c r="F195" s="250" t="s">
        <v>4392</v>
      </c>
      <c r="G195" s="251"/>
      <c r="H195" s="251"/>
      <c r="I195" s="251"/>
      <c r="J195" s="139" t="s">
        <v>349</v>
      </c>
      <c r="K195" s="140">
        <v>1</v>
      </c>
      <c r="L195" s="252"/>
      <c r="M195" s="251"/>
      <c r="N195" s="252">
        <f>ROUND(L195*K195,2)</f>
        <v>0</v>
      </c>
      <c r="O195" s="251"/>
      <c r="P195" s="251"/>
      <c r="Q195" s="251"/>
      <c r="R195" s="141"/>
      <c r="T195" s="142" t="s">
        <v>3</v>
      </c>
      <c r="U195" s="40" t="s">
        <v>43</v>
      </c>
      <c r="V195" s="143">
        <v>0</v>
      </c>
      <c r="W195" s="143">
        <f>V195*K195</f>
        <v>0</v>
      </c>
      <c r="X195" s="143">
        <v>0</v>
      </c>
      <c r="Y195" s="143">
        <f>X195*K195</f>
        <v>0</v>
      </c>
      <c r="Z195" s="143">
        <v>0</v>
      </c>
      <c r="AA195" s="144">
        <f>Z195*K195</f>
        <v>0</v>
      </c>
      <c r="AR195" s="17" t="s">
        <v>247</v>
      </c>
      <c r="AT195" s="17" t="s">
        <v>222</v>
      </c>
      <c r="AU195" s="17" t="s">
        <v>15</v>
      </c>
      <c r="AY195" s="17" t="s">
        <v>221</v>
      </c>
      <c r="BE195" s="145">
        <f>IF(U195="základní",N195,0)</f>
        <v>0</v>
      </c>
      <c r="BF195" s="145">
        <f>IF(U195="snížená",N195,0)</f>
        <v>0</v>
      </c>
      <c r="BG195" s="145">
        <f>IF(U195="zákl. přenesená",N195,0)</f>
        <v>0</v>
      </c>
      <c r="BH195" s="145">
        <f>IF(U195="sníž. přenesená",N195,0)</f>
        <v>0</v>
      </c>
      <c r="BI195" s="145">
        <f>IF(U195="nulová",N195,0)</f>
        <v>0</v>
      </c>
      <c r="BJ195" s="17" t="s">
        <v>15</v>
      </c>
      <c r="BK195" s="145">
        <f>ROUND(L195*K195,2)</f>
        <v>0</v>
      </c>
      <c r="BL195" s="17" t="s">
        <v>247</v>
      </c>
      <c r="BM195" s="17" t="s">
        <v>4393</v>
      </c>
    </row>
    <row r="196" spans="2:65" s="1" customFormat="1" ht="28.9" customHeight="1" x14ac:dyDescent="0.3">
      <c r="B196" s="136"/>
      <c r="C196" s="137" t="s">
        <v>723</v>
      </c>
      <c r="D196" s="137" t="s">
        <v>222</v>
      </c>
      <c r="E196" s="138" t="s">
        <v>4394</v>
      </c>
      <c r="F196" s="250" t="s">
        <v>4395</v>
      </c>
      <c r="G196" s="251"/>
      <c r="H196" s="251"/>
      <c r="I196" s="251"/>
      <c r="J196" s="139" t="s">
        <v>276</v>
      </c>
      <c r="K196" s="140">
        <v>1</v>
      </c>
      <c r="L196" s="252"/>
      <c r="M196" s="251"/>
      <c r="N196" s="252">
        <f>ROUND(L196*K196,2)</f>
        <v>0</v>
      </c>
      <c r="O196" s="251"/>
      <c r="P196" s="251"/>
      <c r="Q196" s="251"/>
      <c r="R196" s="141"/>
      <c r="T196" s="142" t="s">
        <v>3</v>
      </c>
      <c r="U196" s="40" t="s">
        <v>43</v>
      </c>
      <c r="V196" s="143">
        <v>0</v>
      </c>
      <c r="W196" s="143">
        <f>V196*K196</f>
        <v>0</v>
      </c>
      <c r="X196" s="143">
        <v>2.3000000000000001E-4</v>
      </c>
      <c r="Y196" s="143">
        <f>X196*K196</f>
        <v>2.3000000000000001E-4</v>
      </c>
      <c r="Z196" s="143">
        <v>0</v>
      </c>
      <c r="AA196" s="144">
        <f>Z196*K196</f>
        <v>0</v>
      </c>
      <c r="AR196" s="17" t="s">
        <v>247</v>
      </c>
      <c r="AT196" s="17" t="s">
        <v>222</v>
      </c>
      <c r="AU196" s="17" t="s">
        <v>15</v>
      </c>
      <c r="AY196" s="17" t="s">
        <v>221</v>
      </c>
      <c r="BE196" s="145">
        <f>IF(U196="základní",N196,0)</f>
        <v>0</v>
      </c>
      <c r="BF196" s="145">
        <f>IF(U196="snížená",N196,0)</f>
        <v>0</v>
      </c>
      <c r="BG196" s="145">
        <f>IF(U196="zákl. přenesená",N196,0)</f>
        <v>0</v>
      </c>
      <c r="BH196" s="145">
        <f>IF(U196="sníž. přenesená",N196,0)</f>
        <v>0</v>
      </c>
      <c r="BI196" s="145">
        <f>IF(U196="nulová",N196,0)</f>
        <v>0</v>
      </c>
      <c r="BJ196" s="17" t="s">
        <v>15</v>
      </c>
      <c r="BK196" s="145">
        <f>ROUND(L196*K196,2)</f>
        <v>0</v>
      </c>
      <c r="BL196" s="17" t="s">
        <v>247</v>
      </c>
      <c r="BM196" s="17" t="s">
        <v>4396</v>
      </c>
    </row>
    <row r="197" spans="2:65" s="1" customFormat="1" ht="85.9" customHeight="1" x14ac:dyDescent="0.3">
      <c r="B197" s="31"/>
      <c r="C197" s="32"/>
      <c r="D197" s="32"/>
      <c r="E197" s="32"/>
      <c r="F197" s="266" t="s">
        <v>4397</v>
      </c>
      <c r="G197" s="200"/>
      <c r="H197" s="200"/>
      <c r="I197" s="200"/>
      <c r="J197" s="32"/>
      <c r="K197" s="32"/>
      <c r="L197" s="32"/>
      <c r="M197" s="32"/>
      <c r="N197" s="32"/>
      <c r="O197" s="32"/>
      <c r="P197" s="32"/>
      <c r="Q197" s="32"/>
      <c r="R197" s="33"/>
      <c r="T197" s="70"/>
      <c r="U197" s="32"/>
      <c r="V197" s="32"/>
      <c r="W197" s="32"/>
      <c r="X197" s="32"/>
      <c r="Y197" s="32"/>
      <c r="Z197" s="32"/>
      <c r="AA197" s="71"/>
      <c r="AT197" s="17" t="s">
        <v>250</v>
      </c>
      <c r="AU197" s="17" t="s">
        <v>15</v>
      </c>
    </row>
    <row r="198" spans="2:65" s="1" customFormat="1" ht="28.9" customHeight="1" x14ac:dyDescent="0.3">
      <c r="B198" s="136"/>
      <c r="C198" s="137" t="s">
        <v>2331</v>
      </c>
      <c r="D198" s="137" t="s">
        <v>222</v>
      </c>
      <c r="E198" s="138" t="s">
        <v>4398</v>
      </c>
      <c r="F198" s="250" t="s">
        <v>4399</v>
      </c>
      <c r="G198" s="251"/>
      <c r="H198" s="251"/>
      <c r="I198" s="251"/>
      <c r="J198" s="139" t="s">
        <v>276</v>
      </c>
      <c r="K198" s="140">
        <v>4</v>
      </c>
      <c r="L198" s="252"/>
      <c r="M198" s="251"/>
      <c r="N198" s="252">
        <f>ROUND(L198*K198,2)</f>
        <v>0</v>
      </c>
      <c r="O198" s="251"/>
      <c r="P198" s="251"/>
      <c r="Q198" s="251"/>
      <c r="R198" s="141"/>
      <c r="T198" s="142" t="s">
        <v>3</v>
      </c>
      <c r="U198" s="40" t="s">
        <v>43</v>
      </c>
      <c r="V198" s="143">
        <v>0</v>
      </c>
      <c r="W198" s="143">
        <f>V198*K198</f>
        <v>0</v>
      </c>
      <c r="X198" s="143">
        <v>5.5000000000000003E-4</v>
      </c>
      <c r="Y198" s="143">
        <f>X198*K198</f>
        <v>2.2000000000000001E-3</v>
      </c>
      <c r="Z198" s="143">
        <v>0</v>
      </c>
      <c r="AA198" s="144">
        <f>Z198*K198</f>
        <v>0</v>
      </c>
      <c r="AR198" s="17" t="s">
        <v>247</v>
      </c>
      <c r="AT198" s="17" t="s">
        <v>222</v>
      </c>
      <c r="AU198" s="17" t="s">
        <v>15</v>
      </c>
      <c r="AY198" s="17" t="s">
        <v>221</v>
      </c>
      <c r="BE198" s="145">
        <f>IF(U198="základní",N198,0)</f>
        <v>0</v>
      </c>
      <c r="BF198" s="145">
        <f>IF(U198="snížená",N198,0)</f>
        <v>0</v>
      </c>
      <c r="BG198" s="145">
        <f>IF(U198="zákl. přenesená",N198,0)</f>
        <v>0</v>
      </c>
      <c r="BH198" s="145">
        <f>IF(U198="sníž. přenesená",N198,0)</f>
        <v>0</v>
      </c>
      <c r="BI198" s="145">
        <f>IF(U198="nulová",N198,0)</f>
        <v>0</v>
      </c>
      <c r="BJ198" s="17" t="s">
        <v>15</v>
      </c>
      <c r="BK198" s="145">
        <f>ROUND(L198*K198,2)</f>
        <v>0</v>
      </c>
      <c r="BL198" s="17" t="s">
        <v>247</v>
      </c>
      <c r="BM198" s="17" t="s">
        <v>4400</v>
      </c>
    </row>
    <row r="199" spans="2:65" s="1" customFormat="1" ht="85.9" customHeight="1" x14ac:dyDescent="0.3">
      <c r="B199" s="31"/>
      <c r="C199" s="32"/>
      <c r="D199" s="32"/>
      <c r="E199" s="32"/>
      <c r="F199" s="266" t="s">
        <v>4397</v>
      </c>
      <c r="G199" s="200"/>
      <c r="H199" s="200"/>
      <c r="I199" s="200"/>
      <c r="J199" s="32"/>
      <c r="K199" s="32"/>
      <c r="L199" s="32"/>
      <c r="M199" s="32"/>
      <c r="N199" s="32"/>
      <c r="O199" s="32"/>
      <c r="P199" s="32"/>
      <c r="Q199" s="32"/>
      <c r="R199" s="33"/>
      <c r="T199" s="70"/>
      <c r="U199" s="32"/>
      <c r="V199" s="32"/>
      <c r="W199" s="32"/>
      <c r="X199" s="32"/>
      <c r="Y199" s="32"/>
      <c r="Z199" s="32"/>
      <c r="AA199" s="71"/>
      <c r="AT199" s="17" t="s">
        <v>250</v>
      </c>
      <c r="AU199" s="17" t="s">
        <v>15</v>
      </c>
    </row>
    <row r="200" spans="2:65" s="1" customFormat="1" ht="28.9" customHeight="1" x14ac:dyDescent="0.3">
      <c r="B200" s="136"/>
      <c r="C200" s="137" t="s">
        <v>2185</v>
      </c>
      <c r="D200" s="137" t="s">
        <v>222</v>
      </c>
      <c r="E200" s="138" t="s">
        <v>4401</v>
      </c>
      <c r="F200" s="250" t="s">
        <v>4402</v>
      </c>
      <c r="G200" s="251"/>
      <c r="H200" s="251"/>
      <c r="I200" s="251"/>
      <c r="J200" s="139" t="s">
        <v>276</v>
      </c>
      <c r="K200" s="140">
        <v>1</v>
      </c>
      <c r="L200" s="252"/>
      <c r="M200" s="251"/>
      <c r="N200" s="252">
        <f>ROUND(L200*K200,2)</f>
        <v>0</v>
      </c>
      <c r="O200" s="251"/>
      <c r="P200" s="251"/>
      <c r="Q200" s="251"/>
      <c r="R200" s="141"/>
      <c r="T200" s="142" t="s">
        <v>3</v>
      </c>
      <c r="U200" s="40" t="s">
        <v>43</v>
      </c>
      <c r="V200" s="143">
        <v>0</v>
      </c>
      <c r="W200" s="143">
        <f>V200*K200</f>
        <v>0</v>
      </c>
      <c r="X200" s="143">
        <v>6.8000000000000005E-4</v>
      </c>
      <c r="Y200" s="143">
        <f>X200*K200</f>
        <v>6.8000000000000005E-4</v>
      </c>
      <c r="Z200" s="143">
        <v>0</v>
      </c>
      <c r="AA200" s="144">
        <f>Z200*K200</f>
        <v>0</v>
      </c>
      <c r="AR200" s="17" t="s">
        <v>247</v>
      </c>
      <c r="AT200" s="17" t="s">
        <v>222</v>
      </c>
      <c r="AU200" s="17" t="s">
        <v>15</v>
      </c>
      <c r="AY200" s="17" t="s">
        <v>221</v>
      </c>
      <c r="BE200" s="145">
        <f>IF(U200="základní",N200,0)</f>
        <v>0</v>
      </c>
      <c r="BF200" s="145">
        <f>IF(U200="snížená",N200,0)</f>
        <v>0</v>
      </c>
      <c r="BG200" s="145">
        <f>IF(U200="zákl. přenesená",N200,0)</f>
        <v>0</v>
      </c>
      <c r="BH200" s="145">
        <f>IF(U200="sníž. přenesená",N200,0)</f>
        <v>0</v>
      </c>
      <c r="BI200" s="145">
        <f>IF(U200="nulová",N200,0)</f>
        <v>0</v>
      </c>
      <c r="BJ200" s="17" t="s">
        <v>15</v>
      </c>
      <c r="BK200" s="145">
        <f>ROUND(L200*K200,2)</f>
        <v>0</v>
      </c>
      <c r="BL200" s="17" t="s">
        <v>247</v>
      </c>
      <c r="BM200" s="17" t="s">
        <v>4403</v>
      </c>
    </row>
    <row r="201" spans="2:65" s="1" customFormat="1" ht="85.9" customHeight="1" x14ac:dyDescent="0.3">
      <c r="B201" s="31"/>
      <c r="C201" s="32"/>
      <c r="D201" s="32"/>
      <c r="E201" s="32"/>
      <c r="F201" s="266" t="s">
        <v>4397</v>
      </c>
      <c r="G201" s="200"/>
      <c r="H201" s="200"/>
      <c r="I201" s="200"/>
      <c r="J201" s="32"/>
      <c r="K201" s="32"/>
      <c r="L201" s="32"/>
      <c r="M201" s="32"/>
      <c r="N201" s="32"/>
      <c r="O201" s="32"/>
      <c r="P201" s="32"/>
      <c r="Q201" s="32"/>
      <c r="R201" s="33"/>
      <c r="T201" s="70"/>
      <c r="U201" s="32"/>
      <c r="V201" s="32"/>
      <c r="W201" s="32"/>
      <c r="X201" s="32"/>
      <c r="Y201" s="32"/>
      <c r="Z201" s="32"/>
      <c r="AA201" s="71"/>
      <c r="AT201" s="17" t="s">
        <v>250</v>
      </c>
      <c r="AU201" s="17" t="s">
        <v>15</v>
      </c>
    </row>
    <row r="202" spans="2:65" s="1" customFormat="1" ht="28.9" customHeight="1" x14ac:dyDescent="0.3">
      <c r="B202" s="136"/>
      <c r="C202" s="137" t="s">
        <v>2190</v>
      </c>
      <c r="D202" s="137" t="s">
        <v>222</v>
      </c>
      <c r="E202" s="138" t="s">
        <v>4404</v>
      </c>
      <c r="F202" s="250" t="s">
        <v>4405</v>
      </c>
      <c r="G202" s="251"/>
      <c r="H202" s="251"/>
      <c r="I202" s="251"/>
      <c r="J202" s="139" t="s">
        <v>276</v>
      </c>
      <c r="K202" s="140">
        <v>3</v>
      </c>
      <c r="L202" s="252"/>
      <c r="M202" s="251"/>
      <c r="N202" s="252">
        <f>ROUND(L202*K202,2)</f>
        <v>0</v>
      </c>
      <c r="O202" s="251"/>
      <c r="P202" s="251"/>
      <c r="Q202" s="251"/>
      <c r="R202" s="141"/>
      <c r="T202" s="142" t="s">
        <v>3</v>
      </c>
      <c r="U202" s="40" t="s">
        <v>43</v>
      </c>
      <c r="V202" s="143">
        <v>0</v>
      </c>
      <c r="W202" s="143">
        <f>V202*K202</f>
        <v>0</v>
      </c>
      <c r="X202" s="143">
        <v>1.8000000000000001E-4</v>
      </c>
      <c r="Y202" s="143">
        <f>X202*K202</f>
        <v>5.4000000000000001E-4</v>
      </c>
      <c r="Z202" s="143">
        <v>0</v>
      </c>
      <c r="AA202" s="144">
        <f>Z202*K202</f>
        <v>0</v>
      </c>
      <c r="AR202" s="17" t="s">
        <v>247</v>
      </c>
      <c r="AT202" s="17" t="s">
        <v>222</v>
      </c>
      <c r="AU202" s="17" t="s">
        <v>15</v>
      </c>
      <c r="AY202" s="17" t="s">
        <v>221</v>
      </c>
      <c r="BE202" s="145">
        <f>IF(U202="základní",N202,0)</f>
        <v>0</v>
      </c>
      <c r="BF202" s="145">
        <f>IF(U202="snížená",N202,0)</f>
        <v>0</v>
      </c>
      <c r="BG202" s="145">
        <f>IF(U202="zákl. přenesená",N202,0)</f>
        <v>0</v>
      </c>
      <c r="BH202" s="145">
        <f>IF(U202="sníž. přenesená",N202,0)</f>
        <v>0</v>
      </c>
      <c r="BI202" s="145">
        <f>IF(U202="nulová",N202,0)</f>
        <v>0</v>
      </c>
      <c r="BJ202" s="17" t="s">
        <v>15</v>
      </c>
      <c r="BK202" s="145">
        <f>ROUND(L202*K202,2)</f>
        <v>0</v>
      </c>
      <c r="BL202" s="17" t="s">
        <v>247</v>
      </c>
      <c r="BM202" s="17" t="s">
        <v>4406</v>
      </c>
    </row>
    <row r="203" spans="2:65" s="1" customFormat="1" ht="85.9" customHeight="1" x14ac:dyDescent="0.3">
      <c r="B203" s="31"/>
      <c r="C203" s="32"/>
      <c r="D203" s="32"/>
      <c r="E203" s="32"/>
      <c r="F203" s="266" t="s">
        <v>423</v>
      </c>
      <c r="G203" s="200"/>
      <c r="H203" s="200"/>
      <c r="I203" s="200"/>
      <c r="J203" s="32"/>
      <c r="K203" s="32"/>
      <c r="L203" s="32"/>
      <c r="M203" s="32"/>
      <c r="N203" s="32"/>
      <c r="O203" s="32"/>
      <c r="P203" s="32"/>
      <c r="Q203" s="32"/>
      <c r="R203" s="33"/>
      <c r="T203" s="70"/>
      <c r="U203" s="32"/>
      <c r="V203" s="32"/>
      <c r="W203" s="32"/>
      <c r="X203" s="32"/>
      <c r="Y203" s="32"/>
      <c r="Z203" s="32"/>
      <c r="AA203" s="71"/>
      <c r="AT203" s="17" t="s">
        <v>250</v>
      </c>
      <c r="AU203" s="17" t="s">
        <v>15</v>
      </c>
    </row>
    <row r="204" spans="2:65" s="1" customFormat="1" ht="28.9" customHeight="1" x14ac:dyDescent="0.3">
      <c r="B204" s="136"/>
      <c r="C204" s="137" t="s">
        <v>2195</v>
      </c>
      <c r="D204" s="137" t="s">
        <v>222</v>
      </c>
      <c r="E204" s="138" t="s">
        <v>420</v>
      </c>
      <c r="F204" s="250" t="s">
        <v>421</v>
      </c>
      <c r="G204" s="251"/>
      <c r="H204" s="251"/>
      <c r="I204" s="251"/>
      <c r="J204" s="139" t="s">
        <v>276</v>
      </c>
      <c r="K204" s="140">
        <v>10</v>
      </c>
      <c r="L204" s="252"/>
      <c r="M204" s="251"/>
      <c r="N204" s="252">
        <f>ROUND(L204*K204,2)</f>
        <v>0</v>
      </c>
      <c r="O204" s="251"/>
      <c r="P204" s="251"/>
      <c r="Q204" s="251"/>
      <c r="R204" s="141"/>
      <c r="T204" s="142" t="s">
        <v>3</v>
      </c>
      <c r="U204" s="40" t="s">
        <v>43</v>
      </c>
      <c r="V204" s="143">
        <v>0</v>
      </c>
      <c r="W204" s="143">
        <f>V204*K204</f>
        <v>0</v>
      </c>
      <c r="X204" s="143">
        <v>4.0000000000000002E-4</v>
      </c>
      <c r="Y204" s="143">
        <f>X204*K204</f>
        <v>4.0000000000000001E-3</v>
      </c>
      <c r="Z204" s="143">
        <v>0</v>
      </c>
      <c r="AA204" s="144">
        <f>Z204*K204</f>
        <v>0</v>
      </c>
      <c r="AR204" s="17" t="s">
        <v>247</v>
      </c>
      <c r="AT204" s="17" t="s">
        <v>222</v>
      </c>
      <c r="AU204" s="17" t="s">
        <v>15</v>
      </c>
      <c r="AY204" s="17" t="s">
        <v>221</v>
      </c>
      <c r="BE204" s="145">
        <f>IF(U204="základní",N204,0)</f>
        <v>0</v>
      </c>
      <c r="BF204" s="145">
        <f>IF(U204="snížená",N204,0)</f>
        <v>0</v>
      </c>
      <c r="BG204" s="145">
        <f>IF(U204="zákl. přenesená",N204,0)</f>
        <v>0</v>
      </c>
      <c r="BH204" s="145">
        <f>IF(U204="sníž. přenesená",N204,0)</f>
        <v>0</v>
      </c>
      <c r="BI204" s="145">
        <f>IF(U204="nulová",N204,0)</f>
        <v>0</v>
      </c>
      <c r="BJ204" s="17" t="s">
        <v>15</v>
      </c>
      <c r="BK204" s="145">
        <f>ROUND(L204*K204,2)</f>
        <v>0</v>
      </c>
      <c r="BL204" s="17" t="s">
        <v>247</v>
      </c>
      <c r="BM204" s="17" t="s">
        <v>4407</v>
      </c>
    </row>
    <row r="205" spans="2:65" s="1" customFormat="1" ht="85.9" customHeight="1" x14ac:dyDescent="0.3">
      <c r="B205" s="31"/>
      <c r="C205" s="32"/>
      <c r="D205" s="32"/>
      <c r="E205" s="32"/>
      <c r="F205" s="266" t="s">
        <v>423</v>
      </c>
      <c r="G205" s="200"/>
      <c r="H205" s="200"/>
      <c r="I205" s="200"/>
      <c r="J205" s="32"/>
      <c r="K205" s="32"/>
      <c r="L205" s="32"/>
      <c r="M205" s="32"/>
      <c r="N205" s="32"/>
      <c r="O205" s="32"/>
      <c r="P205" s="32"/>
      <c r="Q205" s="32"/>
      <c r="R205" s="33"/>
      <c r="T205" s="70"/>
      <c r="U205" s="32"/>
      <c r="V205" s="32"/>
      <c r="W205" s="32"/>
      <c r="X205" s="32"/>
      <c r="Y205" s="32"/>
      <c r="Z205" s="32"/>
      <c r="AA205" s="71"/>
      <c r="AT205" s="17" t="s">
        <v>250</v>
      </c>
      <c r="AU205" s="17" t="s">
        <v>15</v>
      </c>
    </row>
    <row r="206" spans="2:65" s="1" customFormat="1" ht="28.9" customHeight="1" x14ac:dyDescent="0.3">
      <c r="B206" s="136"/>
      <c r="C206" s="137" t="s">
        <v>3905</v>
      </c>
      <c r="D206" s="137" t="s">
        <v>222</v>
      </c>
      <c r="E206" s="138" t="s">
        <v>4408</v>
      </c>
      <c r="F206" s="250" t="s">
        <v>4409</v>
      </c>
      <c r="G206" s="251"/>
      <c r="H206" s="251"/>
      <c r="I206" s="251"/>
      <c r="J206" s="139" t="s">
        <v>276</v>
      </c>
      <c r="K206" s="140">
        <v>2</v>
      </c>
      <c r="L206" s="252"/>
      <c r="M206" s="251"/>
      <c r="N206" s="252">
        <f>ROUND(L206*K206,2)</f>
        <v>0</v>
      </c>
      <c r="O206" s="251"/>
      <c r="P206" s="251"/>
      <c r="Q206" s="251"/>
      <c r="R206" s="141"/>
      <c r="T206" s="142" t="s">
        <v>3</v>
      </c>
      <c r="U206" s="40" t="s">
        <v>43</v>
      </c>
      <c r="V206" s="143">
        <v>0</v>
      </c>
      <c r="W206" s="143">
        <f>V206*K206</f>
        <v>0</v>
      </c>
      <c r="X206" s="143">
        <v>8.4000000000000003E-4</v>
      </c>
      <c r="Y206" s="143">
        <f>X206*K206</f>
        <v>1.6800000000000001E-3</v>
      </c>
      <c r="Z206" s="143">
        <v>0</v>
      </c>
      <c r="AA206" s="144">
        <f>Z206*K206</f>
        <v>0</v>
      </c>
      <c r="AR206" s="17" t="s">
        <v>247</v>
      </c>
      <c r="AT206" s="17" t="s">
        <v>222</v>
      </c>
      <c r="AU206" s="17" t="s">
        <v>15</v>
      </c>
      <c r="AY206" s="17" t="s">
        <v>221</v>
      </c>
      <c r="BE206" s="145">
        <f>IF(U206="základní",N206,0)</f>
        <v>0</v>
      </c>
      <c r="BF206" s="145">
        <f>IF(U206="snížená",N206,0)</f>
        <v>0</v>
      </c>
      <c r="BG206" s="145">
        <f>IF(U206="zákl. přenesená",N206,0)</f>
        <v>0</v>
      </c>
      <c r="BH206" s="145">
        <f>IF(U206="sníž. přenesená",N206,0)</f>
        <v>0</v>
      </c>
      <c r="BI206" s="145">
        <f>IF(U206="nulová",N206,0)</f>
        <v>0</v>
      </c>
      <c r="BJ206" s="17" t="s">
        <v>15</v>
      </c>
      <c r="BK206" s="145">
        <f>ROUND(L206*K206,2)</f>
        <v>0</v>
      </c>
      <c r="BL206" s="17" t="s">
        <v>247</v>
      </c>
      <c r="BM206" s="17" t="s">
        <v>4410</v>
      </c>
    </row>
    <row r="207" spans="2:65" s="1" customFormat="1" ht="85.9" customHeight="1" x14ac:dyDescent="0.3">
      <c r="B207" s="31"/>
      <c r="C207" s="32"/>
      <c r="D207" s="32"/>
      <c r="E207" s="32"/>
      <c r="F207" s="266" t="s">
        <v>423</v>
      </c>
      <c r="G207" s="200"/>
      <c r="H207" s="200"/>
      <c r="I207" s="200"/>
      <c r="J207" s="32"/>
      <c r="K207" s="32"/>
      <c r="L207" s="32"/>
      <c r="M207" s="32"/>
      <c r="N207" s="32"/>
      <c r="O207" s="32"/>
      <c r="P207" s="32"/>
      <c r="Q207" s="32"/>
      <c r="R207" s="33"/>
      <c r="T207" s="70"/>
      <c r="U207" s="32"/>
      <c r="V207" s="32"/>
      <c r="W207" s="32"/>
      <c r="X207" s="32"/>
      <c r="Y207" s="32"/>
      <c r="Z207" s="32"/>
      <c r="AA207" s="71"/>
      <c r="AT207" s="17" t="s">
        <v>250</v>
      </c>
      <c r="AU207" s="17" t="s">
        <v>15</v>
      </c>
    </row>
    <row r="208" spans="2:65" s="1" customFormat="1" ht="51.6" customHeight="1" x14ac:dyDescent="0.3">
      <c r="B208" s="136"/>
      <c r="C208" s="137" t="s">
        <v>1756</v>
      </c>
      <c r="D208" s="137" t="s">
        <v>222</v>
      </c>
      <c r="E208" s="138" t="s">
        <v>4411</v>
      </c>
      <c r="F208" s="250" t="s">
        <v>4412</v>
      </c>
      <c r="G208" s="251"/>
      <c r="H208" s="251"/>
      <c r="I208" s="251"/>
      <c r="J208" s="139" t="s">
        <v>276</v>
      </c>
      <c r="K208" s="140">
        <v>10</v>
      </c>
      <c r="L208" s="252"/>
      <c r="M208" s="251"/>
      <c r="N208" s="252">
        <f>ROUND(L208*K208,2)</f>
        <v>0</v>
      </c>
      <c r="O208" s="251"/>
      <c r="P208" s="251"/>
      <c r="Q208" s="251"/>
      <c r="R208" s="141"/>
      <c r="T208" s="142" t="s">
        <v>3</v>
      </c>
      <c r="U208" s="40" t="s">
        <v>43</v>
      </c>
      <c r="V208" s="143">
        <v>0</v>
      </c>
      <c r="W208" s="143">
        <f>V208*K208</f>
        <v>0</v>
      </c>
      <c r="X208" s="143">
        <v>5.6999999999999998E-4</v>
      </c>
      <c r="Y208" s="143">
        <f>X208*K208</f>
        <v>5.7000000000000002E-3</v>
      </c>
      <c r="Z208" s="143">
        <v>0</v>
      </c>
      <c r="AA208" s="144">
        <f>Z208*K208</f>
        <v>0</v>
      </c>
      <c r="AR208" s="17" t="s">
        <v>247</v>
      </c>
      <c r="AT208" s="17" t="s">
        <v>222</v>
      </c>
      <c r="AU208" s="17" t="s">
        <v>15</v>
      </c>
      <c r="AY208" s="17" t="s">
        <v>221</v>
      </c>
      <c r="BE208" s="145">
        <f>IF(U208="základní",N208,0)</f>
        <v>0</v>
      </c>
      <c r="BF208" s="145">
        <f>IF(U208="snížená",N208,0)</f>
        <v>0</v>
      </c>
      <c r="BG208" s="145">
        <f>IF(U208="zákl. přenesená",N208,0)</f>
        <v>0</v>
      </c>
      <c r="BH208" s="145">
        <f>IF(U208="sníž. přenesená",N208,0)</f>
        <v>0</v>
      </c>
      <c r="BI208" s="145">
        <f>IF(U208="nulová",N208,0)</f>
        <v>0</v>
      </c>
      <c r="BJ208" s="17" t="s">
        <v>15</v>
      </c>
      <c r="BK208" s="145">
        <f>ROUND(L208*K208,2)</f>
        <v>0</v>
      </c>
      <c r="BL208" s="17" t="s">
        <v>247</v>
      </c>
      <c r="BM208" s="17" t="s">
        <v>4413</v>
      </c>
    </row>
    <row r="209" spans="2:65" s="1" customFormat="1" ht="85.9" customHeight="1" x14ac:dyDescent="0.3">
      <c r="B209" s="31"/>
      <c r="C209" s="32"/>
      <c r="D209" s="32"/>
      <c r="E209" s="32"/>
      <c r="F209" s="266" t="s">
        <v>423</v>
      </c>
      <c r="G209" s="200"/>
      <c r="H209" s="200"/>
      <c r="I209" s="200"/>
      <c r="J209" s="32"/>
      <c r="K209" s="32"/>
      <c r="L209" s="32"/>
      <c r="M209" s="32"/>
      <c r="N209" s="32"/>
      <c r="O209" s="32"/>
      <c r="P209" s="32"/>
      <c r="Q209" s="32"/>
      <c r="R209" s="33"/>
      <c r="T209" s="70"/>
      <c r="U209" s="32"/>
      <c r="V209" s="32"/>
      <c r="W209" s="32"/>
      <c r="X209" s="32"/>
      <c r="Y209" s="32"/>
      <c r="Z209" s="32"/>
      <c r="AA209" s="71"/>
      <c r="AT209" s="17" t="s">
        <v>250</v>
      </c>
      <c r="AU209" s="17" t="s">
        <v>15</v>
      </c>
    </row>
    <row r="210" spans="2:65" s="1" customFormat="1" ht="28.9" customHeight="1" x14ac:dyDescent="0.3">
      <c r="B210" s="136"/>
      <c r="C210" s="137" t="s">
        <v>1760</v>
      </c>
      <c r="D210" s="137" t="s">
        <v>222</v>
      </c>
      <c r="E210" s="138" t="s">
        <v>4414</v>
      </c>
      <c r="F210" s="250" t="s">
        <v>4415</v>
      </c>
      <c r="G210" s="251"/>
      <c r="H210" s="251"/>
      <c r="I210" s="251"/>
      <c r="J210" s="139" t="s">
        <v>276</v>
      </c>
      <c r="K210" s="140">
        <v>1</v>
      </c>
      <c r="L210" s="252"/>
      <c r="M210" s="251"/>
      <c r="N210" s="252">
        <f>ROUND(L210*K210,2)</f>
        <v>0</v>
      </c>
      <c r="O210" s="251"/>
      <c r="P210" s="251"/>
      <c r="Q210" s="251"/>
      <c r="R210" s="141"/>
      <c r="T210" s="142" t="s">
        <v>3</v>
      </c>
      <c r="U210" s="40" t="s">
        <v>43</v>
      </c>
      <c r="V210" s="143">
        <v>0</v>
      </c>
      <c r="W210" s="143">
        <f>V210*K210</f>
        <v>0</v>
      </c>
      <c r="X210" s="143">
        <v>2.5000000000000001E-4</v>
      </c>
      <c r="Y210" s="143">
        <f>X210*K210</f>
        <v>2.5000000000000001E-4</v>
      </c>
      <c r="Z210" s="143">
        <v>0</v>
      </c>
      <c r="AA210" s="144">
        <f>Z210*K210</f>
        <v>0</v>
      </c>
      <c r="AR210" s="17" t="s">
        <v>247</v>
      </c>
      <c r="AT210" s="17" t="s">
        <v>222</v>
      </c>
      <c r="AU210" s="17" t="s">
        <v>15</v>
      </c>
      <c r="AY210" s="17" t="s">
        <v>221</v>
      </c>
      <c r="BE210" s="145">
        <f>IF(U210="základní",N210,0)</f>
        <v>0</v>
      </c>
      <c r="BF210" s="145">
        <f>IF(U210="snížená",N210,0)</f>
        <v>0</v>
      </c>
      <c r="BG210" s="145">
        <f>IF(U210="zákl. přenesená",N210,0)</f>
        <v>0</v>
      </c>
      <c r="BH210" s="145">
        <f>IF(U210="sníž. přenesená",N210,0)</f>
        <v>0</v>
      </c>
      <c r="BI210" s="145">
        <f>IF(U210="nulová",N210,0)</f>
        <v>0</v>
      </c>
      <c r="BJ210" s="17" t="s">
        <v>15</v>
      </c>
      <c r="BK210" s="145">
        <f>ROUND(L210*K210,2)</f>
        <v>0</v>
      </c>
      <c r="BL210" s="17" t="s">
        <v>247</v>
      </c>
      <c r="BM210" s="17" t="s">
        <v>4416</v>
      </c>
    </row>
    <row r="211" spans="2:65" s="1" customFormat="1" ht="97.15" customHeight="1" x14ac:dyDescent="0.3">
      <c r="B211" s="31"/>
      <c r="C211" s="32"/>
      <c r="D211" s="32"/>
      <c r="E211" s="32"/>
      <c r="F211" s="266" t="s">
        <v>427</v>
      </c>
      <c r="G211" s="200"/>
      <c r="H211" s="200"/>
      <c r="I211" s="200"/>
      <c r="J211" s="32"/>
      <c r="K211" s="32"/>
      <c r="L211" s="32"/>
      <c r="M211" s="32"/>
      <c r="N211" s="32"/>
      <c r="O211" s="32"/>
      <c r="P211" s="32"/>
      <c r="Q211" s="32"/>
      <c r="R211" s="33"/>
      <c r="T211" s="70"/>
      <c r="U211" s="32"/>
      <c r="V211" s="32"/>
      <c r="W211" s="32"/>
      <c r="X211" s="32"/>
      <c r="Y211" s="32"/>
      <c r="Z211" s="32"/>
      <c r="AA211" s="71"/>
      <c r="AT211" s="17" t="s">
        <v>250</v>
      </c>
      <c r="AU211" s="17" t="s">
        <v>15</v>
      </c>
    </row>
    <row r="212" spans="2:65" s="1" customFormat="1" ht="28.9" customHeight="1" x14ac:dyDescent="0.3">
      <c r="B212" s="136"/>
      <c r="C212" s="137" t="s">
        <v>3919</v>
      </c>
      <c r="D212" s="137" t="s">
        <v>222</v>
      </c>
      <c r="E212" s="138" t="s">
        <v>424</v>
      </c>
      <c r="F212" s="250" t="s">
        <v>425</v>
      </c>
      <c r="G212" s="251"/>
      <c r="H212" s="251"/>
      <c r="I212" s="251"/>
      <c r="J212" s="139" t="s">
        <v>276</v>
      </c>
      <c r="K212" s="140">
        <v>4</v>
      </c>
      <c r="L212" s="252"/>
      <c r="M212" s="251"/>
      <c r="N212" s="252">
        <f>ROUND(L212*K212,2)</f>
        <v>0</v>
      </c>
      <c r="O212" s="251"/>
      <c r="P212" s="251"/>
      <c r="Q212" s="251"/>
      <c r="R212" s="141"/>
      <c r="T212" s="142" t="s">
        <v>3</v>
      </c>
      <c r="U212" s="40" t="s">
        <v>43</v>
      </c>
      <c r="V212" s="143">
        <v>0</v>
      </c>
      <c r="W212" s="143">
        <f>V212*K212</f>
        <v>0</v>
      </c>
      <c r="X212" s="143">
        <v>5.5999999999999995E-4</v>
      </c>
      <c r="Y212" s="143">
        <f>X212*K212</f>
        <v>2.2399999999999998E-3</v>
      </c>
      <c r="Z212" s="143">
        <v>0</v>
      </c>
      <c r="AA212" s="144">
        <f>Z212*K212</f>
        <v>0</v>
      </c>
      <c r="AR212" s="17" t="s">
        <v>247</v>
      </c>
      <c r="AT212" s="17" t="s">
        <v>222</v>
      </c>
      <c r="AU212" s="17" t="s">
        <v>15</v>
      </c>
      <c r="AY212" s="17" t="s">
        <v>221</v>
      </c>
      <c r="BE212" s="145">
        <f>IF(U212="základní",N212,0)</f>
        <v>0</v>
      </c>
      <c r="BF212" s="145">
        <f>IF(U212="snížená",N212,0)</f>
        <v>0</v>
      </c>
      <c r="BG212" s="145">
        <f>IF(U212="zákl. přenesená",N212,0)</f>
        <v>0</v>
      </c>
      <c r="BH212" s="145">
        <f>IF(U212="sníž. přenesená",N212,0)</f>
        <v>0</v>
      </c>
      <c r="BI212" s="145">
        <f>IF(U212="nulová",N212,0)</f>
        <v>0</v>
      </c>
      <c r="BJ212" s="17" t="s">
        <v>15</v>
      </c>
      <c r="BK212" s="145">
        <f>ROUND(L212*K212,2)</f>
        <v>0</v>
      </c>
      <c r="BL212" s="17" t="s">
        <v>247</v>
      </c>
      <c r="BM212" s="17" t="s">
        <v>4417</v>
      </c>
    </row>
    <row r="213" spans="2:65" s="1" customFormat="1" ht="97.15" customHeight="1" x14ac:dyDescent="0.3">
      <c r="B213" s="31"/>
      <c r="C213" s="32"/>
      <c r="D213" s="32"/>
      <c r="E213" s="32"/>
      <c r="F213" s="266" t="s">
        <v>427</v>
      </c>
      <c r="G213" s="200"/>
      <c r="H213" s="200"/>
      <c r="I213" s="200"/>
      <c r="J213" s="32"/>
      <c r="K213" s="32"/>
      <c r="L213" s="32"/>
      <c r="M213" s="32"/>
      <c r="N213" s="32"/>
      <c r="O213" s="32"/>
      <c r="P213" s="32"/>
      <c r="Q213" s="32"/>
      <c r="R213" s="33"/>
      <c r="T213" s="70"/>
      <c r="U213" s="32"/>
      <c r="V213" s="32"/>
      <c r="W213" s="32"/>
      <c r="X213" s="32"/>
      <c r="Y213" s="32"/>
      <c r="Z213" s="32"/>
      <c r="AA213" s="71"/>
      <c r="AT213" s="17" t="s">
        <v>250</v>
      </c>
      <c r="AU213" s="17" t="s">
        <v>15</v>
      </c>
    </row>
    <row r="214" spans="2:65" s="1" customFormat="1" ht="28.9" customHeight="1" x14ac:dyDescent="0.3">
      <c r="B214" s="136"/>
      <c r="C214" s="137" t="s">
        <v>1764</v>
      </c>
      <c r="D214" s="137" t="s">
        <v>222</v>
      </c>
      <c r="E214" s="138" t="s">
        <v>4418</v>
      </c>
      <c r="F214" s="250" t="s">
        <v>4419</v>
      </c>
      <c r="G214" s="251"/>
      <c r="H214" s="251"/>
      <c r="I214" s="251"/>
      <c r="J214" s="139" t="s">
        <v>276</v>
      </c>
      <c r="K214" s="140">
        <v>1</v>
      </c>
      <c r="L214" s="252"/>
      <c r="M214" s="251"/>
      <c r="N214" s="252">
        <f>ROUND(L214*K214,2)</f>
        <v>0</v>
      </c>
      <c r="O214" s="251"/>
      <c r="P214" s="251"/>
      <c r="Q214" s="251"/>
      <c r="R214" s="141"/>
      <c r="T214" s="142" t="s">
        <v>3</v>
      </c>
      <c r="U214" s="40" t="s">
        <v>43</v>
      </c>
      <c r="V214" s="143">
        <v>0</v>
      </c>
      <c r="W214" s="143">
        <f>V214*K214</f>
        <v>0</v>
      </c>
      <c r="X214" s="143">
        <v>8.4000000000000003E-4</v>
      </c>
      <c r="Y214" s="143">
        <f>X214*K214</f>
        <v>8.4000000000000003E-4</v>
      </c>
      <c r="Z214" s="143">
        <v>0</v>
      </c>
      <c r="AA214" s="144">
        <f>Z214*K214</f>
        <v>0</v>
      </c>
      <c r="AR214" s="17" t="s">
        <v>247</v>
      </c>
      <c r="AT214" s="17" t="s">
        <v>222</v>
      </c>
      <c r="AU214" s="17" t="s">
        <v>15</v>
      </c>
      <c r="AY214" s="17" t="s">
        <v>221</v>
      </c>
      <c r="BE214" s="145">
        <f>IF(U214="základní",N214,0)</f>
        <v>0</v>
      </c>
      <c r="BF214" s="145">
        <f>IF(U214="snížená",N214,0)</f>
        <v>0</v>
      </c>
      <c r="BG214" s="145">
        <f>IF(U214="zákl. přenesená",N214,0)</f>
        <v>0</v>
      </c>
      <c r="BH214" s="145">
        <f>IF(U214="sníž. přenesená",N214,0)</f>
        <v>0</v>
      </c>
      <c r="BI214" s="145">
        <f>IF(U214="nulová",N214,0)</f>
        <v>0</v>
      </c>
      <c r="BJ214" s="17" t="s">
        <v>15</v>
      </c>
      <c r="BK214" s="145">
        <f>ROUND(L214*K214,2)</f>
        <v>0</v>
      </c>
      <c r="BL214" s="17" t="s">
        <v>247</v>
      </c>
      <c r="BM214" s="17" t="s">
        <v>4420</v>
      </c>
    </row>
    <row r="215" spans="2:65" s="1" customFormat="1" ht="97.15" customHeight="1" x14ac:dyDescent="0.3">
      <c r="B215" s="31"/>
      <c r="C215" s="32"/>
      <c r="D215" s="32"/>
      <c r="E215" s="32"/>
      <c r="F215" s="266" t="s">
        <v>427</v>
      </c>
      <c r="G215" s="200"/>
      <c r="H215" s="200"/>
      <c r="I215" s="200"/>
      <c r="J215" s="32"/>
      <c r="K215" s="32"/>
      <c r="L215" s="32"/>
      <c r="M215" s="32"/>
      <c r="N215" s="32"/>
      <c r="O215" s="32"/>
      <c r="P215" s="32"/>
      <c r="Q215" s="32"/>
      <c r="R215" s="33"/>
      <c r="T215" s="70"/>
      <c r="U215" s="32"/>
      <c r="V215" s="32"/>
      <c r="W215" s="32"/>
      <c r="X215" s="32"/>
      <c r="Y215" s="32"/>
      <c r="Z215" s="32"/>
      <c r="AA215" s="71"/>
      <c r="AT215" s="17" t="s">
        <v>250</v>
      </c>
      <c r="AU215" s="17" t="s">
        <v>15</v>
      </c>
    </row>
    <row r="216" spans="2:65" s="1" customFormat="1" ht="28.9" customHeight="1" x14ac:dyDescent="0.3">
      <c r="B216" s="136"/>
      <c r="C216" s="137" t="s">
        <v>3912</v>
      </c>
      <c r="D216" s="137" t="s">
        <v>222</v>
      </c>
      <c r="E216" s="138" t="s">
        <v>428</v>
      </c>
      <c r="F216" s="250" t="s">
        <v>429</v>
      </c>
      <c r="G216" s="251"/>
      <c r="H216" s="251"/>
      <c r="I216" s="251"/>
      <c r="J216" s="139" t="s">
        <v>276</v>
      </c>
      <c r="K216" s="140">
        <v>6</v>
      </c>
      <c r="L216" s="252"/>
      <c r="M216" s="251"/>
      <c r="N216" s="252">
        <f>ROUND(L216*K216,2)</f>
        <v>0</v>
      </c>
      <c r="O216" s="251"/>
      <c r="P216" s="251"/>
      <c r="Q216" s="251"/>
      <c r="R216" s="141"/>
      <c r="T216" s="142" t="s">
        <v>3</v>
      </c>
      <c r="U216" s="40" t="s">
        <v>43</v>
      </c>
      <c r="V216" s="143">
        <v>0</v>
      </c>
      <c r="W216" s="143">
        <f>V216*K216</f>
        <v>0</v>
      </c>
      <c r="X216" s="143">
        <v>1.9000000000000001E-4</v>
      </c>
      <c r="Y216" s="143">
        <f>X216*K216</f>
        <v>1.14E-3</v>
      </c>
      <c r="Z216" s="143">
        <v>0</v>
      </c>
      <c r="AA216" s="144">
        <f>Z216*K216</f>
        <v>0</v>
      </c>
      <c r="AR216" s="17" t="s">
        <v>247</v>
      </c>
      <c r="AT216" s="17" t="s">
        <v>222</v>
      </c>
      <c r="AU216" s="17" t="s">
        <v>15</v>
      </c>
      <c r="AY216" s="17" t="s">
        <v>221</v>
      </c>
      <c r="BE216" s="145">
        <f>IF(U216="základní",N216,0)</f>
        <v>0</v>
      </c>
      <c r="BF216" s="145">
        <f>IF(U216="snížená",N216,0)</f>
        <v>0</v>
      </c>
      <c r="BG216" s="145">
        <f>IF(U216="zákl. přenesená",N216,0)</f>
        <v>0</v>
      </c>
      <c r="BH216" s="145">
        <f>IF(U216="sníž. přenesená",N216,0)</f>
        <v>0</v>
      </c>
      <c r="BI216" s="145">
        <f>IF(U216="nulová",N216,0)</f>
        <v>0</v>
      </c>
      <c r="BJ216" s="17" t="s">
        <v>15</v>
      </c>
      <c r="BK216" s="145">
        <f>ROUND(L216*K216,2)</f>
        <v>0</v>
      </c>
      <c r="BL216" s="17" t="s">
        <v>247</v>
      </c>
      <c r="BM216" s="17" t="s">
        <v>4421</v>
      </c>
    </row>
    <row r="217" spans="2:65" s="1" customFormat="1" ht="120" customHeight="1" x14ac:dyDescent="0.3">
      <c r="B217" s="31"/>
      <c r="C217" s="32"/>
      <c r="D217" s="32"/>
      <c r="E217" s="32"/>
      <c r="F217" s="266" t="s">
        <v>431</v>
      </c>
      <c r="G217" s="200"/>
      <c r="H217" s="200"/>
      <c r="I217" s="200"/>
      <c r="J217" s="32"/>
      <c r="K217" s="32"/>
      <c r="L217" s="32"/>
      <c r="M217" s="32"/>
      <c r="N217" s="32"/>
      <c r="O217" s="32"/>
      <c r="P217" s="32"/>
      <c r="Q217" s="32"/>
      <c r="R217" s="33"/>
      <c r="T217" s="70"/>
      <c r="U217" s="32"/>
      <c r="V217" s="32"/>
      <c r="W217" s="32"/>
      <c r="X217" s="32"/>
      <c r="Y217" s="32"/>
      <c r="Z217" s="32"/>
      <c r="AA217" s="71"/>
      <c r="AT217" s="17" t="s">
        <v>250</v>
      </c>
      <c r="AU217" s="17" t="s">
        <v>15</v>
      </c>
    </row>
    <row r="218" spans="2:65" s="1" customFormat="1" ht="20.45" customHeight="1" x14ac:dyDescent="0.3">
      <c r="B218" s="136"/>
      <c r="C218" s="137" t="s">
        <v>1769</v>
      </c>
      <c r="D218" s="137" t="s">
        <v>222</v>
      </c>
      <c r="E218" s="138" t="s">
        <v>4422</v>
      </c>
      <c r="F218" s="250" t="s">
        <v>4423</v>
      </c>
      <c r="G218" s="251"/>
      <c r="H218" s="251"/>
      <c r="I218" s="251"/>
      <c r="J218" s="139" t="s">
        <v>276</v>
      </c>
      <c r="K218" s="140">
        <v>8</v>
      </c>
      <c r="L218" s="252"/>
      <c r="M218" s="251"/>
      <c r="N218" s="252">
        <f>ROUND(L218*K218,2)</f>
        <v>0</v>
      </c>
      <c r="O218" s="251"/>
      <c r="P218" s="251"/>
      <c r="Q218" s="251"/>
      <c r="R218" s="141"/>
      <c r="T218" s="142" t="s">
        <v>3</v>
      </c>
      <c r="U218" s="40" t="s">
        <v>43</v>
      </c>
      <c r="V218" s="143">
        <v>0</v>
      </c>
      <c r="W218" s="143">
        <f>V218*K218</f>
        <v>0</v>
      </c>
      <c r="X218" s="143">
        <v>6.6E-4</v>
      </c>
      <c r="Y218" s="143">
        <f>X218*K218</f>
        <v>5.28E-3</v>
      </c>
      <c r="Z218" s="143">
        <v>0</v>
      </c>
      <c r="AA218" s="144">
        <f>Z218*K218</f>
        <v>0</v>
      </c>
      <c r="AR218" s="17" t="s">
        <v>247</v>
      </c>
      <c r="AT218" s="17" t="s">
        <v>222</v>
      </c>
      <c r="AU218" s="17" t="s">
        <v>15</v>
      </c>
      <c r="AY218" s="17" t="s">
        <v>221</v>
      </c>
      <c r="BE218" s="145">
        <f>IF(U218="základní",N218,0)</f>
        <v>0</v>
      </c>
      <c r="BF218" s="145">
        <f>IF(U218="snížená",N218,0)</f>
        <v>0</v>
      </c>
      <c r="BG218" s="145">
        <f>IF(U218="zákl. přenesená",N218,0)</f>
        <v>0</v>
      </c>
      <c r="BH218" s="145">
        <f>IF(U218="sníž. přenesená",N218,0)</f>
        <v>0</v>
      </c>
      <c r="BI218" s="145">
        <f>IF(U218="nulová",N218,0)</f>
        <v>0</v>
      </c>
      <c r="BJ218" s="17" t="s">
        <v>15</v>
      </c>
      <c r="BK218" s="145">
        <f>ROUND(L218*K218,2)</f>
        <v>0</v>
      </c>
      <c r="BL218" s="17" t="s">
        <v>247</v>
      </c>
      <c r="BM218" s="17" t="s">
        <v>4424</v>
      </c>
    </row>
    <row r="219" spans="2:65" s="1" customFormat="1" ht="97.15" customHeight="1" x14ac:dyDescent="0.3">
      <c r="B219" s="31"/>
      <c r="C219" s="32"/>
      <c r="D219" s="32"/>
      <c r="E219" s="32"/>
      <c r="F219" s="266" t="s">
        <v>4425</v>
      </c>
      <c r="G219" s="200"/>
      <c r="H219" s="200"/>
      <c r="I219" s="200"/>
      <c r="J219" s="32"/>
      <c r="K219" s="32"/>
      <c r="L219" s="32"/>
      <c r="M219" s="32"/>
      <c r="N219" s="32"/>
      <c r="O219" s="32"/>
      <c r="P219" s="32"/>
      <c r="Q219" s="32"/>
      <c r="R219" s="33"/>
      <c r="T219" s="70"/>
      <c r="U219" s="32"/>
      <c r="V219" s="32"/>
      <c r="W219" s="32"/>
      <c r="X219" s="32"/>
      <c r="Y219" s="32"/>
      <c r="Z219" s="32"/>
      <c r="AA219" s="71"/>
      <c r="AT219" s="17" t="s">
        <v>250</v>
      </c>
      <c r="AU219" s="17" t="s">
        <v>15</v>
      </c>
    </row>
    <row r="220" spans="2:65" s="1" customFormat="1" ht="20.45" customHeight="1" x14ac:dyDescent="0.3">
      <c r="B220" s="136"/>
      <c r="C220" s="137" t="s">
        <v>3926</v>
      </c>
      <c r="D220" s="137" t="s">
        <v>222</v>
      </c>
      <c r="E220" s="138" t="s">
        <v>4426</v>
      </c>
      <c r="F220" s="250" t="s">
        <v>433</v>
      </c>
      <c r="G220" s="251"/>
      <c r="H220" s="251"/>
      <c r="I220" s="251"/>
      <c r="J220" s="139" t="s">
        <v>376</v>
      </c>
      <c r="K220" s="140">
        <v>1</v>
      </c>
      <c r="L220" s="252"/>
      <c r="M220" s="251"/>
      <c r="N220" s="252">
        <f>ROUND(L220*K220,2)</f>
        <v>0</v>
      </c>
      <c r="O220" s="251"/>
      <c r="P220" s="251"/>
      <c r="Q220" s="251"/>
      <c r="R220" s="141"/>
      <c r="T220" s="142" t="s">
        <v>3</v>
      </c>
      <c r="U220" s="40" t="s">
        <v>43</v>
      </c>
      <c r="V220" s="143">
        <v>0</v>
      </c>
      <c r="W220" s="143">
        <f>V220*K220</f>
        <v>0</v>
      </c>
      <c r="X220" s="143">
        <v>8.0000000000000004E-4</v>
      </c>
      <c r="Y220" s="143">
        <f>X220*K220</f>
        <v>8.0000000000000004E-4</v>
      </c>
      <c r="Z220" s="143">
        <v>0</v>
      </c>
      <c r="AA220" s="144">
        <f>Z220*K220</f>
        <v>0</v>
      </c>
      <c r="AR220" s="17" t="s">
        <v>247</v>
      </c>
      <c r="AT220" s="17" t="s">
        <v>222</v>
      </c>
      <c r="AU220" s="17" t="s">
        <v>15</v>
      </c>
      <c r="AY220" s="17" t="s">
        <v>221</v>
      </c>
      <c r="BE220" s="145">
        <f>IF(U220="základní",N220,0)</f>
        <v>0</v>
      </c>
      <c r="BF220" s="145">
        <f>IF(U220="snížená",N220,0)</f>
        <v>0</v>
      </c>
      <c r="BG220" s="145">
        <f>IF(U220="zákl. přenesená",N220,0)</f>
        <v>0</v>
      </c>
      <c r="BH220" s="145">
        <f>IF(U220="sníž. přenesená",N220,0)</f>
        <v>0</v>
      </c>
      <c r="BI220" s="145">
        <f>IF(U220="nulová",N220,0)</f>
        <v>0</v>
      </c>
      <c r="BJ220" s="17" t="s">
        <v>15</v>
      </c>
      <c r="BK220" s="145">
        <f>ROUND(L220*K220,2)</f>
        <v>0</v>
      </c>
      <c r="BL220" s="17" t="s">
        <v>247</v>
      </c>
      <c r="BM220" s="17" t="s">
        <v>4427</v>
      </c>
    </row>
    <row r="221" spans="2:65" s="1" customFormat="1" ht="97.15" customHeight="1" x14ac:dyDescent="0.3">
      <c r="B221" s="31"/>
      <c r="C221" s="32"/>
      <c r="D221" s="32"/>
      <c r="E221" s="32"/>
      <c r="F221" s="266" t="s">
        <v>4428</v>
      </c>
      <c r="G221" s="200"/>
      <c r="H221" s="200"/>
      <c r="I221" s="200"/>
      <c r="J221" s="32"/>
      <c r="K221" s="32"/>
      <c r="L221" s="32"/>
      <c r="M221" s="32"/>
      <c r="N221" s="32"/>
      <c r="O221" s="32"/>
      <c r="P221" s="32"/>
      <c r="Q221" s="32"/>
      <c r="R221" s="33"/>
      <c r="T221" s="70"/>
      <c r="U221" s="32"/>
      <c r="V221" s="32"/>
      <c r="W221" s="32"/>
      <c r="X221" s="32"/>
      <c r="Y221" s="32"/>
      <c r="Z221" s="32"/>
      <c r="AA221" s="71"/>
      <c r="AT221" s="17" t="s">
        <v>250</v>
      </c>
      <c r="AU221" s="17" t="s">
        <v>15</v>
      </c>
    </row>
    <row r="222" spans="2:65" s="1" customFormat="1" ht="20.45" customHeight="1" x14ac:dyDescent="0.3">
      <c r="B222" s="136"/>
      <c r="C222" s="137" t="s">
        <v>1774</v>
      </c>
      <c r="D222" s="137" t="s">
        <v>222</v>
      </c>
      <c r="E222" s="138" t="s">
        <v>328</v>
      </c>
      <c r="F222" s="250" t="s">
        <v>329</v>
      </c>
      <c r="G222" s="251"/>
      <c r="H222" s="251"/>
      <c r="I222" s="251"/>
      <c r="J222" s="139" t="s">
        <v>276</v>
      </c>
      <c r="K222" s="140">
        <v>1</v>
      </c>
      <c r="L222" s="252"/>
      <c r="M222" s="251"/>
      <c r="N222" s="252">
        <f>ROUND(L222*K222,2)</f>
        <v>0</v>
      </c>
      <c r="O222" s="251"/>
      <c r="P222" s="251"/>
      <c r="Q222" s="251"/>
      <c r="R222" s="141"/>
      <c r="T222" s="142" t="s">
        <v>3</v>
      </c>
      <c r="U222" s="40" t="s">
        <v>43</v>
      </c>
      <c r="V222" s="143">
        <v>0</v>
      </c>
      <c r="W222" s="143">
        <f>V222*K222</f>
        <v>0</v>
      </c>
      <c r="X222" s="143">
        <v>2.5699999999999998E-3</v>
      </c>
      <c r="Y222" s="143">
        <f>X222*K222</f>
        <v>2.5699999999999998E-3</v>
      </c>
      <c r="Z222" s="143">
        <v>0</v>
      </c>
      <c r="AA222" s="144">
        <f>Z222*K222</f>
        <v>0</v>
      </c>
      <c r="AR222" s="17" t="s">
        <v>247</v>
      </c>
      <c r="AT222" s="17" t="s">
        <v>222</v>
      </c>
      <c r="AU222" s="17" t="s">
        <v>15</v>
      </c>
      <c r="AY222" s="17" t="s">
        <v>221</v>
      </c>
      <c r="BE222" s="145">
        <f>IF(U222="základní",N222,0)</f>
        <v>0</v>
      </c>
      <c r="BF222" s="145">
        <f>IF(U222="snížená",N222,0)</f>
        <v>0</v>
      </c>
      <c r="BG222" s="145">
        <f>IF(U222="zákl. přenesená",N222,0)</f>
        <v>0</v>
      </c>
      <c r="BH222" s="145">
        <f>IF(U222="sníž. přenesená",N222,0)</f>
        <v>0</v>
      </c>
      <c r="BI222" s="145">
        <f>IF(U222="nulová",N222,0)</f>
        <v>0</v>
      </c>
      <c r="BJ222" s="17" t="s">
        <v>15</v>
      </c>
      <c r="BK222" s="145">
        <f>ROUND(L222*K222,2)</f>
        <v>0</v>
      </c>
      <c r="BL222" s="17" t="s">
        <v>247</v>
      </c>
      <c r="BM222" s="17" t="s">
        <v>4429</v>
      </c>
    </row>
    <row r="223" spans="2:65" s="1" customFormat="1" ht="97.15" customHeight="1" x14ac:dyDescent="0.3">
      <c r="B223" s="31"/>
      <c r="C223" s="32"/>
      <c r="D223" s="32"/>
      <c r="E223" s="32"/>
      <c r="F223" s="266" t="s">
        <v>331</v>
      </c>
      <c r="G223" s="200"/>
      <c r="H223" s="200"/>
      <c r="I223" s="200"/>
      <c r="J223" s="32"/>
      <c r="K223" s="32"/>
      <c r="L223" s="32"/>
      <c r="M223" s="32"/>
      <c r="N223" s="32"/>
      <c r="O223" s="32"/>
      <c r="P223" s="32"/>
      <c r="Q223" s="32"/>
      <c r="R223" s="33"/>
      <c r="T223" s="70"/>
      <c r="U223" s="32"/>
      <c r="V223" s="32"/>
      <c r="W223" s="32"/>
      <c r="X223" s="32"/>
      <c r="Y223" s="32"/>
      <c r="Z223" s="32"/>
      <c r="AA223" s="71"/>
      <c r="AT223" s="17" t="s">
        <v>250</v>
      </c>
      <c r="AU223" s="17" t="s">
        <v>15</v>
      </c>
    </row>
    <row r="224" spans="2:65" s="1" customFormat="1" ht="28.9" customHeight="1" x14ac:dyDescent="0.3">
      <c r="B224" s="136"/>
      <c r="C224" s="137" t="s">
        <v>1653</v>
      </c>
      <c r="D224" s="137" t="s">
        <v>222</v>
      </c>
      <c r="E224" s="138" t="s">
        <v>4430</v>
      </c>
      <c r="F224" s="250" t="s">
        <v>4431</v>
      </c>
      <c r="G224" s="251"/>
      <c r="H224" s="251"/>
      <c r="I224" s="251"/>
      <c r="J224" s="139" t="s">
        <v>349</v>
      </c>
      <c r="K224" s="140">
        <v>3</v>
      </c>
      <c r="L224" s="252"/>
      <c r="M224" s="251"/>
      <c r="N224" s="252">
        <f t="shared" ref="N224:N231" si="30">ROUND(L224*K224,2)</f>
        <v>0</v>
      </c>
      <c r="O224" s="251"/>
      <c r="P224" s="251"/>
      <c r="Q224" s="251"/>
      <c r="R224" s="141"/>
      <c r="T224" s="142" t="s">
        <v>3</v>
      </c>
      <c r="U224" s="40" t="s">
        <v>43</v>
      </c>
      <c r="V224" s="143">
        <v>0</v>
      </c>
      <c r="W224" s="143">
        <f t="shared" ref="W224:W231" si="31">V224*K224</f>
        <v>0</v>
      </c>
      <c r="X224" s="143">
        <v>0</v>
      </c>
      <c r="Y224" s="143">
        <f t="shared" ref="Y224:Y231" si="32">X224*K224</f>
        <v>0</v>
      </c>
      <c r="Z224" s="143">
        <v>0</v>
      </c>
      <c r="AA224" s="144">
        <f t="shared" ref="AA224:AA231" si="33">Z224*K224</f>
        <v>0</v>
      </c>
      <c r="AR224" s="17" t="s">
        <v>247</v>
      </c>
      <c r="AT224" s="17" t="s">
        <v>222</v>
      </c>
      <c r="AU224" s="17" t="s">
        <v>15</v>
      </c>
      <c r="AY224" s="17" t="s">
        <v>221</v>
      </c>
      <c r="BE224" s="145">
        <f t="shared" ref="BE224:BE231" si="34">IF(U224="základní",N224,0)</f>
        <v>0</v>
      </c>
      <c r="BF224" s="145">
        <f t="shared" ref="BF224:BF231" si="35">IF(U224="snížená",N224,0)</f>
        <v>0</v>
      </c>
      <c r="BG224" s="145">
        <f t="shared" ref="BG224:BG231" si="36">IF(U224="zákl. přenesená",N224,0)</f>
        <v>0</v>
      </c>
      <c r="BH224" s="145">
        <f t="shared" ref="BH224:BH231" si="37">IF(U224="sníž. přenesená",N224,0)</f>
        <v>0</v>
      </c>
      <c r="BI224" s="145">
        <f t="shared" ref="BI224:BI231" si="38">IF(U224="nulová",N224,0)</f>
        <v>0</v>
      </c>
      <c r="BJ224" s="17" t="s">
        <v>15</v>
      </c>
      <c r="BK224" s="145">
        <f t="shared" ref="BK224:BK231" si="39">ROUND(L224*K224,2)</f>
        <v>0</v>
      </c>
      <c r="BL224" s="17" t="s">
        <v>247</v>
      </c>
      <c r="BM224" s="17" t="s">
        <v>4432</v>
      </c>
    </row>
    <row r="225" spans="2:65" s="1" customFormat="1" ht="28.9" customHeight="1" x14ac:dyDescent="0.3">
      <c r="B225" s="136"/>
      <c r="C225" s="137" t="s">
        <v>1658</v>
      </c>
      <c r="D225" s="137" t="s">
        <v>222</v>
      </c>
      <c r="E225" s="138" t="s">
        <v>4433</v>
      </c>
      <c r="F225" s="250" t="s">
        <v>4434</v>
      </c>
      <c r="G225" s="251"/>
      <c r="H225" s="251"/>
      <c r="I225" s="251"/>
      <c r="J225" s="139" t="s">
        <v>349</v>
      </c>
      <c r="K225" s="140">
        <v>2</v>
      </c>
      <c r="L225" s="252"/>
      <c r="M225" s="251"/>
      <c r="N225" s="252">
        <f t="shared" si="30"/>
        <v>0</v>
      </c>
      <c r="O225" s="251"/>
      <c r="P225" s="251"/>
      <c r="Q225" s="251"/>
      <c r="R225" s="141"/>
      <c r="T225" s="142" t="s">
        <v>3</v>
      </c>
      <c r="U225" s="40" t="s">
        <v>43</v>
      </c>
      <c r="V225" s="143">
        <v>0</v>
      </c>
      <c r="W225" s="143">
        <f t="shared" si="31"/>
        <v>0</v>
      </c>
      <c r="X225" s="143">
        <v>7.7999999999999999E-4</v>
      </c>
      <c r="Y225" s="143">
        <f t="shared" si="32"/>
        <v>1.56E-3</v>
      </c>
      <c r="Z225" s="143">
        <v>0</v>
      </c>
      <c r="AA225" s="144">
        <f t="shared" si="33"/>
        <v>0</v>
      </c>
      <c r="AR225" s="17" t="s">
        <v>247</v>
      </c>
      <c r="AT225" s="17" t="s">
        <v>222</v>
      </c>
      <c r="AU225" s="17" t="s">
        <v>15</v>
      </c>
      <c r="AY225" s="17" t="s">
        <v>221</v>
      </c>
      <c r="BE225" s="145">
        <f t="shared" si="34"/>
        <v>0</v>
      </c>
      <c r="BF225" s="145">
        <f t="shared" si="35"/>
        <v>0</v>
      </c>
      <c r="BG225" s="145">
        <f t="shared" si="36"/>
        <v>0</v>
      </c>
      <c r="BH225" s="145">
        <f t="shared" si="37"/>
        <v>0</v>
      </c>
      <c r="BI225" s="145">
        <f t="shared" si="38"/>
        <v>0</v>
      </c>
      <c r="BJ225" s="17" t="s">
        <v>15</v>
      </c>
      <c r="BK225" s="145">
        <f t="shared" si="39"/>
        <v>0</v>
      </c>
      <c r="BL225" s="17" t="s">
        <v>247</v>
      </c>
      <c r="BM225" s="17" t="s">
        <v>4435</v>
      </c>
    </row>
    <row r="226" spans="2:65" s="1" customFormat="1" ht="28.9" customHeight="1" x14ac:dyDescent="0.3">
      <c r="B226" s="136"/>
      <c r="C226" s="137" t="s">
        <v>1681</v>
      </c>
      <c r="D226" s="137" t="s">
        <v>222</v>
      </c>
      <c r="E226" s="138" t="s">
        <v>4436</v>
      </c>
      <c r="F226" s="250" t="s">
        <v>4437</v>
      </c>
      <c r="G226" s="251"/>
      <c r="H226" s="251"/>
      <c r="I226" s="251"/>
      <c r="J226" s="139" t="s">
        <v>349</v>
      </c>
      <c r="K226" s="140">
        <v>1</v>
      </c>
      <c r="L226" s="252"/>
      <c r="M226" s="251"/>
      <c r="N226" s="252">
        <f t="shared" si="30"/>
        <v>0</v>
      </c>
      <c r="O226" s="251"/>
      <c r="P226" s="251"/>
      <c r="Q226" s="251"/>
      <c r="R226" s="141"/>
      <c r="T226" s="142" t="s">
        <v>3</v>
      </c>
      <c r="U226" s="40" t="s">
        <v>43</v>
      </c>
      <c r="V226" s="143">
        <v>0</v>
      </c>
      <c r="W226" s="143">
        <f t="shared" si="31"/>
        <v>0</v>
      </c>
      <c r="X226" s="143">
        <v>0</v>
      </c>
      <c r="Y226" s="143">
        <f t="shared" si="32"/>
        <v>0</v>
      </c>
      <c r="Z226" s="143">
        <v>0</v>
      </c>
      <c r="AA226" s="144">
        <f t="shared" si="33"/>
        <v>0</v>
      </c>
      <c r="AR226" s="17" t="s">
        <v>247</v>
      </c>
      <c r="AT226" s="17" t="s">
        <v>222</v>
      </c>
      <c r="AU226" s="17" t="s">
        <v>15</v>
      </c>
      <c r="AY226" s="17" t="s">
        <v>221</v>
      </c>
      <c r="BE226" s="145">
        <f t="shared" si="34"/>
        <v>0</v>
      </c>
      <c r="BF226" s="145">
        <f t="shared" si="35"/>
        <v>0</v>
      </c>
      <c r="BG226" s="145">
        <f t="shared" si="36"/>
        <v>0</v>
      </c>
      <c r="BH226" s="145">
        <f t="shared" si="37"/>
        <v>0</v>
      </c>
      <c r="BI226" s="145">
        <f t="shared" si="38"/>
        <v>0</v>
      </c>
      <c r="BJ226" s="17" t="s">
        <v>15</v>
      </c>
      <c r="BK226" s="145">
        <f t="shared" si="39"/>
        <v>0</v>
      </c>
      <c r="BL226" s="17" t="s">
        <v>247</v>
      </c>
      <c r="BM226" s="17" t="s">
        <v>4438</v>
      </c>
    </row>
    <row r="227" spans="2:65" s="1" customFormat="1" ht="28.9" customHeight="1" x14ac:dyDescent="0.3">
      <c r="B227" s="136"/>
      <c r="C227" s="137" t="s">
        <v>1689</v>
      </c>
      <c r="D227" s="137" t="s">
        <v>222</v>
      </c>
      <c r="E227" s="138" t="s">
        <v>4439</v>
      </c>
      <c r="F227" s="250" t="s">
        <v>4440</v>
      </c>
      <c r="G227" s="251"/>
      <c r="H227" s="251"/>
      <c r="I227" s="251"/>
      <c r="J227" s="139" t="s">
        <v>349</v>
      </c>
      <c r="K227" s="140">
        <v>1</v>
      </c>
      <c r="L227" s="252"/>
      <c r="M227" s="251"/>
      <c r="N227" s="252">
        <f t="shared" si="30"/>
        <v>0</v>
      </c>
      <c r="O227" s="251"/>
      <c r="P227" s="251"/>
      <c r="Q227" s="251"/>
      <c r="R227" s="141"/>
      <c r="T227" s="142" t="s">
        <v>3</v>
      </c>
      <c r="U227" s="40" t="s">
        <v>43</v>
      </c>
      <c r="V227" s="143">
        <v>0</v>
      </c>
      <c r="W227" s="143">
        <f t="shared" si="31"/>
        <v>0</v>
      </c>
      <c r="X227" s="143">
        <v>0</v>
      </c>
      <c r="Y227" s="143">
        <f t="shared" si="32"/>
        <v>0</v>
      </c>
      <c r="Z227" s="143">
        <v>0</v>
      </c>
      <c r="AA227" s="144">
        <f t="shared" si="33"/>
        <v>0</v>
      </c>
      <c r="AR227" s="17" t="s">
        <v>247</v>
      </c>
      <c r="AT227" s="17" t="s">
        <v>222</v>
      </c>
      <c r="AU227" s="17" t="s">
        <v>15</v>
      </c>
      <c r="AY227" s="17" t="s">
        <v>221</v>
      </c>
      <c r="BE227" s="145">
        <f t="shared" si="34"/>
        <v>0</v>
      </c>
      <c r="BF227" s="145">
        <f t="shared" si="35"/>
        <v>0</v>
      </c>
      <c r="BG227" s="145">
        <f t="shared" si="36"/>
        <v>0</v>
      </c>
      <c r="BH227" s="145">
        <f t="shared" si="37"/>
        <v>0</v>
      </c>
      <c r="BI227" s="145">
        <f t="shared" si="38"/>
        <v>0</v>
      </c>
      <c r="BJ227" s="17" t="s">
        <v>15</v>
      </c>
      <c r="BK227" s="145">
        <f t="shared" si="39"/>
        <v>0</v>
      </c>
      <c r="BL227" s="17" t="s">
        <v>247</v>
      </c>
      <c r="BM227" s="17" t="s">
        <v>4441</v>
      </c>
    </row>
    <row r="228" spans="2:65" s="1" customFormat="1" ht="40.15" customHeight="1" x14ac:dyDescent="0.3">
      <c r="B228" s="136"/>
      <c r="C228" s="137" t="s">
        <v>1694</v>
      </c>
      <c r="D228" s="137" t="s">
        <v>222</v>
      </c>
      <c r="E228" s="138" t="s">
        <v>4442</v>
      </c>
      <c r="F228" s="250" t="s">
        <v>4443</v>
      </c>
      <c r="G228" s="251"/>
      <c r="H228" s="251"/>
      <c r="I228" s="251"/>
      <c r="J228" s="139" t="s">
        <v>349</v>
      </c>
      <c r="K228" s="140">
        <v>4</v>
      </c>
      <c r="L228" s="252"/>
      <c r="M228" s="251"/>
      <c r="N228" s="252">
        <f t="shared" si="30"/>
        <v>0</v>
      </c>
      <c r="O228" s="251"/>
      <c r="P228" s="251"/>
      <c r="Q228" s="251"/>
      <c r="R228" s="141"/>
      <c r="T228" s="142" t="s">
        <v>3</v>
      </c>
      <c r="U228" s="40" t="s">
        <v>43</v>
      </c>
      <c r="V228" s="143">
        <v>0</v>
      </c>
      <c r="W228" s="143">
        <f t="shared" si="31"/>
        <v>0</v>
      </c>
      <c r="X228" s="143">
        <v>0</v>
      </c>
      <c r="Y228" s="143">
        <f t="shared" si="32"/>
        <v>0</v>
      </c>
      <c r="Z228" s="143">
        <v>0</v>
      </c>
      <c r="AA228" s="144">
        <f t="shared" si="33"/>
        <v>0</v>
      </c>
      <c r="AR228" s="17" t="s">
        <v>247</v>
      </c>
      <c r="AT228" s="17" t="s">
        <v>222</v>
      </c>
      <c r="AU228" s="17" t="s">
        <v>15</v>
      </c>
      <c r="AY228" s="17" t="s">
        <v>221</v>
      </c>
      <c r="BE228" s="145">
        <f t="shared" si="34"/>
        <v>0</v>
      </c>
      <c r="BF228" s="145">
        <f t="shared" si="35"/>
        <v>0</v>
      </c>
      <c r="BG228" s="145">
        <f t="shared" si="36"/>
        <v>0</v>
      </c>
      <c r="BH228" s="145">
        <f t="shared" si="37"/>
        <v>0</v>
      </c>
      <c r="BI228" s="145">
        <f t="shared" si="38"/>
        <v>0</v>
      </c>
      <c r="BJ228" s="17" t="s">
        <v>15</v>
      </c>
      <c r="BK228" s="145">
        <f t="shared" si="39"/>
        <v>0</v>
      </c>
      <c r="BL228" s="17" t="s">
        <v>247</v>
      </c>
      <c r="BM228" s="17" t="s">
        <v>4444</v>
      </c>
    </row>
    <row r="229" spans="2:65" s="1" customFormat="1" ht="40.15" customHeight="1" x14ac:dyDescent="0.3">
      <c r="B229" s="136"/>
      <c r="C229" s="137" t="s">
        <v>2002</v>
      </c>
      <c r="D229" s="137" t="s">
        <v>222</v>
      </c>
      <c r="E229" s="138" t="s">
        <v>4445</v>
      </c>
      <c r="F229" s="250" t="s">
        <v>4446</v>
      </c>
      <c r="G229" s="251"/>
      <c r="H229" s="251"/>
      <c r="I229" s="251"/>
      <c r="J229" s="139" t="s">
        <v>349</v>
      </c>
      <c r="K229" s="140">
        <v>4</v>
      </c>
      <c r="L229" s="252"/>
      <c r="M229" s="251"/>
      <c r="N229" s="252">
        <f t="shared" si="30"/>
        <v>0</v>
      </c>
      <c r="O229" s="251"/>
      <c r="P229" s="251"/>
      <c r="Q229" s="251"/>
      <c r="R229" s="141"/>
      <c r="T229" s="142" t="s">
        <v>3</v>
      </c>
      <c r="U229" s="40" t="s">
        <v>43</v>
      </c>
      <c r="V229" s="143">
        <v>0</v>
      </c>
      <c r="W229" s="143">
        <f t="shared" si="31"/>
        <v>0</v>
      </c>
      <c r="X229" s="143">
        <v>0</v>
      </c>
      <c r="Y229" s="143">
        <f t="shared" si="32"/>
        <v>0</v>
      </c>
      <c r="Z229" s="143">
        <v>0</v>
      </c>
      <c r="AA229" s="144">
        <f t="shared" si="33"/>
        <v>0</v>
      </c>
      <c r="AR229" s="17" t="s">
        <v>247</v>
      </c>
      <c r="AT229" s="17" t="s">
        <v>222</v>
      </c>
      <c r="AU229" s="17" t="s">
        <v>15</v>
      </c>
      <c r="AY229" s="17" t="s">
        <v>221</v>
      </c>
      <c r="BE229" s="145">
        <f t="shared" si="34"/>
        <v>0</v>
      </c>
      <c r="BF229" s="145">
        <f t="shared" si="35"/>
        <v>0</v>
      </c>
      <c r="BG229" s="145">
        <f t="shared" si="36"/>
        <v>0</v>
      </c>
      <c r="BH229" s="145">
        <f t="shared" si="37"/>
        <v>0</v>
      </c>
      <c r="BI229" s="145">
        <f t="shared" si="38"/>
        <v>0</v>
      </c>
      <c r="BJ229" s="17" t="s">
        <v>15</v>
      </c>
      <c r="BK229" s="145">
        <f t="shared" si="39"/>
        <v>0</v>
      </c>
      <c r="BL229" s="17" t="s">
        <v>247</v>
      </c>
      <c r="BM229" s="17" t="s">
        <v>4447</v>
      </c>
    </row>
    <row r="230" spans="2:65" s="1" customFormat="1" ht="28.9" customHeight="1" x14ac:dyDescent="0.3">
      <c r="B230" s="136"/>
      <c r="C230" s="149" t="s">
        <v>2006</v>
      </c>
      <c r="D230" s="149" t="s">
        <v>382</v>
      </c>
      <c r="E230" s="150" t="s">
        <v>4448</v>
      </c>
      <c r="F230" s="267" t="s">
        <v>4449</v>
      </c>
      <c r="G230" s="268"/>
      <c r="H230" s="268"/>
      <c r="I230" s="268"/>
      <c r="J230" s="151" t="s">
        <v>276</v>
      </c>
      <c r="K230" s="152">
        <v>1</v>
      </c>
      <c r="L230" s="269"/>
      <c r="M230" s="268"/>
      <c r="N230" s="269">
        <f t="shared" si="30"/>
        <v>0</v>
      </c>
      <c r="O230" s="251"/>
      <c r="P230" s="251"/>
      <c r="Q230" s="251"/>
      <c r="R230" s="141"/>
      <c r="T230" s="142" t="s">
        <v>3</v>
      </c>
      <c r="U230" s="40" t="s">
        <v>43</v>
      </c>
      <c r="V230" s="143">
        <v>0</v>
      </c>
      <c r="W230" s="143">
        <f t="shared" si="31"/>
        <v>0</v>
      </c>
      <c r="X230" s="143">
        <v>2E-3</v>
      </c>
      <c r="Y230" s="143">
        <f t="shared" si="32"/>
        <v>2E-3</v>
      </c>
      <c r="Z230" s="143">
        <v>0</v>
      </c>
      <c r="AA230" s="144">
        <f t="shared" si="33"/>
        <v>0</v>
      </c>
      <c r="AR230" s="17" t="s">
        <v>385</v>
      </c>
      <c r="AT230" s="17" t="s">
        <v>382</v>
      </c>
      <c r="AU230" s="17" t="s">
        <v>15</v>
      </c>
      <c r="AY230" s="17" t="s">
        <v>221</v>
      </c>
      <c r="BE230" s="145">
        <f t="shared" si="34"/>
        <v>0</v>
      </c>
      <c r="BF230" s="145">
        <f t="shared" si="35"/>
        <v>0</v>
      </c>
      <c r="BG230" s="145">
        <f t="shared" si="36"/>
        <v>0</v>
      </c>
      <c r="BH230" s="145">
        <f t="shared" si="37"/>
        <v>0</v>
      </c>
      <c r="BI230" s="145">
        <f t="shared" si="38"/>
        <v>0</v>
      </c>
      <c r="BJ230" s="17" t="s">
        <v>15</v>
      </c>
      <c r="BK230" s="145">
        <f t="shared" si="39"/>
        <v>0</v>
      </c>
      <c r="BL230" s="17" t="s">
        <v>247</v>
      </c>
      <c r="BM230" s="17" t="s">
        <v>4450</v>
      </c>
    </row>
    <row r="231" spans="2:65" s="1" customFormat="1" ht="20.45" customHeight="1" x14ac:dyDescent="0.3">
      <c r="B231" s="136"/>
      <c r="C231" s="137" t="s">
        <v>2016</v>
      </c>
      <c r="D231" s="137" t="s">
        <v>222</v>
      </c>
      <c r="E231" s="138" t="s">
        <v>432</v>
      </c>
      <c r="F231" s="250" t="s">
        <v>433</v>
      </c>
      <c r="G231" s="251"/>
      <c r="H231" s="251"/>
      <c r="I231" s="251"/>
      <c r="J231" s="139" t="s">
        <v>276</v>
      </c>
      <c r="K231" s="140">
        <v>18</v>
      </c>
      <c r="L231" s="252"/>
      <c r="M231" s="251"/>
      <c r="N231" s="252">
        <f t="shared" si="30"/>
        <v>0</v>
      </c>
      <c r="O231" s="251"/>
      <c r="P231" s="251"/>
      <c r="Q231" s="251"/>
      <c r="R231" s="141"/>
      <c r="T231" s="142" t="s">
        <v>3</v>
      </c>
      <c r="U231" s="40" t="s">
        <v>43</v>
      </c>
      <c r="V231" s="143">
        <v>0</v>
      </c>
      <c r="W231" s="143">
        <f t="shared" si="31"/>
        <v>0</v>
      </c>
      <c r="X231" s="143">
        <v>2.4000000000000001E-4</v>
      </c>
      <c r="Y231" s="143">
        <f t="shared" si="32"/>
        <v>4.3200000000000001E-3</v>
      </c>
      <c r="Z231" s="143">
        <v>0</v>
      </c>
      <c r="AA231" s="144">
        <f t="shared" si="33"/>
        <v>0</v>
      </c>
      <c r="AR231" s="17" t="s">
        <v>247</v>
      </c>
      <c r="AT231" s="17" t="s">
        <v>222</v>
      </c>
      <c r="AU231" s="17" t="s">
        <v>15</v>
      </c>
      <c r="AY231" s="17" t="s">
        <v>221</v>
      </c>
      <c r="BE231" s="145">
        <f t="shared" si="34"/>
        <v>0</v>
      </c>
      <c r="BF231" s="145">
        <f t="shared" si="35"/>
        <v>0</v>
      </c>
      <c r="BG231" s="145">
        <f t="shared" si="36"/>
        <v>0</v>
      </c>
      <c r="BH231" s="145">
        <f t="shared" si="37"/>
        <v>0</v>
      </c>
      <c r="BI231" s="145">
        <f t="shared" si="38"/>
        <v>0</v>
      </c>
      <c r="BJ231" s="17" t="s">
        <v>15</v>
      </c>
      <c r="BK231" s="145">
        <f t="shared" si="39"/>
        <v>0</v>
      </c>
      <c r="BL231" s="17" t="s">
        <v>247</v>
      </c>
      <c r="BM231" s="17" t="s">
        <v>4451</v>
      </c>
    </row>
    <row r="232" spans="2:65" s="1" customFormat="1" ht="97.15" customHeight="1" x14ac:dyDescent="0.3">
      <c r="B232" s="31"/>
      <c r="C232" s="32"/>
      <c r="D232" s="32"/>
      <c r="E232" s="32"/>
      <c r="F232" s="266" t="s">
        <v>435</v>
      </c>
      <c r="G232" s="200"/>
      <c r="H232" s="200"/>
      <c r="I232" s="200"/>
      <c r="J232" s="32"/>
      <c r="K232" s="32"/>
      <c r="L232" s="32"/>
      <c r="M232" s="32"/>
      <c r="N232" s="32"/>
      <c r="O232" s="32"/>
      <c r="P232" s="32"/>
      <c r="Q232" s="32"/>
      <c r="R232" s="33"/>
      <c r="T232" s="70"/>
      <c r="U232" s="32"/>
      <c r="V232" s="32"/>
      <c r="W232" s="32"/>
      <c r="X232" s="32"/>
      <c r="Y232" s="32"/>
      <c r="Z232" s="32"/>
      <c r="AA232" s="71"/>
      <c r="AT232" s="17" t="s">
        <v>250</v>
      </c>
      <c r="AU232" s="17" t="s">
        <v>15</v>
      </c>
    </row>
    <row r="233" spans="2:65" s="1" customFormat="1" ht="20.45" customHeight="1" x14ac:dyDescent="0.3">
      <c r="B233" s="136"/>
      <c r="C233" s="137" t="s">
        <v>2434</v>
      </c>
      <c r="D233" s="137" t="s">
        <v>222</v>
      </c>
      <c r="E233" s="138" t="s">
        <v>436</v>
      </c>
      <c r="F233" s="250" t="s">
        <v>334</v>
      </c>
      <c r="G233" s="251"/>
      <c r="H233" s="251"/>
      <c r="I233" s="251"/>
      <c r="J233" s="139" t="s">
        <v>335</v>
      </c>
      <c r="K233" s="140"/>
      <c r="L233" s="252"/>
      <c r="M233" s="251"/>
      <c r="N233" s="252">
        <f>ROUND(L233*K233,2)</f>
        <v>0</v>
      </c>
      <c r="O233" s="251"/>
      <c r="P233" s="251"/>
      <c r="Q233" s="251"/>
      <c r="R233" s="141"/>
      <c r="T233" s="142" t="s">
        <v>3</v>
      </c>
      <c r="U233" s="40" t="s">
        <v>43</v>
      </c>
      <c r="V233" s="143">
        <v>0</v>
      </c>
      <c r="W233" s="143">
        <f>V233*K233</f>
        <v>0</v>
      </c>
      <c r="X233" s="143">
        <v>0</v>
      </c>
      <c r="Y233" s="143">
        <f>X233*K233</f>
        <v>0</v>
      </c>
      <c r="Z233" s="143">
        <v>0</v>
      </c>
      <c r="AA233" s="144">
        <f>Z233*K233</f>
        <v>0</v>
      </c>
      <c r="AR233" s="17" t="s">
        <v>247</v>
      </c>
      <c r="AT233" s="17" t="s">
        <v>222</v>
      </c>
      <c r="AU233" s="17" t="s">
        <v>15</v>
      </c>
      <c r="AY233" s="17" t="s">
        <v>221</v>
      </c>
      <c r="BE233" s="145">
        <f>IF(U233="základní",N233,0)</f>
        <v>0</v>
      </c>
      <c r="BF233" s="145">
        <f>IF(U233="snížená",N233,0)</f>
        <v>0</v>
      </c>
      <c r="BG233" s="145">
        <f>IF(U233="zákl. přenesená",N233,0)</f>
        <v>0</v>
      </c>
      <c r="BH233" s="145">
        <f>IF(U233="sníž. přenesená",N233,0)</f>
        <v>0</v>
      </c>
      <c r="BI233" s="145">
        <f>IF(U233="nulová",N233,0)</f>
        <v>0</v>
      </c>
      <c r="BJ233" s="17" t="s">
        <v>15</v>
      </c>
      <c r="BK233" s="145">
        <f>ROUND(L233*K233,2)</f>
        <v>0</v>
      </c>
      <c r="BL233" s="17" t="s">
        <v>247</v>
      </c>
      <c r="BM233" s="17" t="s">
        <v>4452</v>
      </c>
    </row>
    <row r="234" spans="2:65" s="1" customFormat="1" ht="63" customHeight="1" x14ac:dyDescent="0.3">
      <c r="B234" s="31"/>
      <c r="C234" s="32"/>
      <c r="D234" s="32"/>
      <c r="E234" s="32"/>
      <c r="F234" s="266" t="s">
        <v>438</v>
      </c>
      <c r="G234" s="200"/>
      <c r="H234" s="200"/>
      <c r="I234" s="200"/>
      <c r="J234" s="32"/>
      <c r="K234" s="32"/>
      <c r="L234" s="32"/>
      <c r="M234" s="32"/>
      <c r="N234" s="32"/>
      <c r="O234" s="32"/>
      <c r="P234" s="32"/>
      <c r="Q234" s="32"/>
      <c r="R234" s="33"/>
      <c r="T234" s="70"/>
      <c r="U234" s="32"/>
      <c r="V234" s="32"/>
      <c r="W234" s="32"/>
      <c r="X234" s="32"/>
      <c r="Y234" s="32"/>
      <c r="Z234" s="32"/>
      <c r="AA234" s="71"/>
      <c r="AT234" s="17" t="s">
        <v>250</v>
      </c>
      <c r="AU234" s="17" t="s">
        <v>15</v>
      </c>
    </row>
    <row r="235" spans="2:65" s="9" customFormat="1" ht="37.35" customHeight="1" x14ac:dyDescent="0.35">
      <c r="B235" s="125"/>
      <c r="C235" s="126"/>
      <c r="D235" s="127" t="s">
        <v>4250</v>
      </c>
      <c r="E235" s="127"/>
      <c r="F235" s="127"/>
      <c r="G235" s="127"/>
      <c r="H235" s="127"/>
      <c r="I235" s="127"/>
      <c r="J235" s="127"/>
      <c r="K235" s="127"/>
      <c r="L235" s="127"/>
      <c r="M235" s="127"/>
      <c r="N235" s="262">
        <f>BK235</f>
        <v>0</v>
      </c>
      <c r="O235" s="263"/>
      <c r="P235" s="263"/>
      <c r="Q235" s="263"/>
      <c r="R235" s="128"/>
      <c r="T235" s="129"/>
      <c r="U235" s="126"/>
      <c r="V235" s="126"/>
      <c r="W235" s="130">
        <f>SUM(W236:W255)</f>
        <v>0</v>
      </c>
      <c r="X235" s="126"/>
      <c r="Y235" s="130">
        <f>SUM(Y236:Y255)</f>
        <v>0.43103000000000002</v>
      </c>
      <c r="Z235" s="126"/>
      <c r="AA235" s="131">
        <f>SUM(AA236:AA255)</f>
        <v>0</v>
      </c>
      <c r="AR235" s="132" t="s">
        <v>190</v>
      </c>
      <c r="AT235" s="133" t="s">
        <v>77</v>
      </c>
      <c r="AU235" s="133" t="s">
        <v>78</v>
      </c>
      <c r="AY235" s="132" t="s">
        <v>221</v>
      </c>
      <c r="BK235" s="134">
        <f>SUM(BK236:BK255)</f>
        <v>0</v>
      </c>
    </row>
    <row r="236" spans="2:65" s="1" customFormat="1" ht="63" customHeight="1" x14ac:dyDescent="0.3">
      <c r="B236" s="136"/>
      <c r="C236" s="137" t="s">
        <v>2008</v>
      </c>
      <c r="D236" s="137" t="s">
        <v>222</v>
      </c>
      <c r="E236" s="138" t="s">
        <v>4453</v>
      </c>
      <c r="F236" s="250" t="s">
        <v>4454</v>
      </c>
      <c r="G236" s="251"/>
      <c r="H236" s="251"/>
      <c r="I236" s="251"/>
      <c r="J236" s="139" t="s">
        <v>276</v>
      </c>
      <c r="K236" s="140">
        <v>1</v>
      </c>
      <c r="L236" s="252"/>
      <c r="M236" s="251"/>
      <c r="N236" s="252">
        <f>ROUND(L236*K236,2)</f>
        <v>0</v>
      </c>
      <c r="O236" s="251"/>
      <c r="P236" s="251"/>
      <c r="Q236" s="251"/>
      <c r="R236" s="141"/>
      <c r="T236" s="142" t="s">
        <v>3</v>
      </c>
      <c r="U236" s="40" t="s">
        <v>43</v>
      </c>
      <c r="V236" s="143">
        <v>0</v>
      </c>
      <c r="W236" s="143">
        <f>V236*K236</f>
        <v>0</v>
      </c>
      <c r="X236" s="143">
        <v>8.6999999999999994E-3</v>
      </c>
      <c r="Y236" s="143">
        <f>X236*K236</f>
        <v>8.6999999999999994E-3</v>
      </c>
      <c r="Z236" s="143">
        <v>0</v>
      </c>
      <c r="AA236" s="144">
        <f>Z236*K236</f>
        <v>0</v>
      </c>
      <c r="AR236" s="17" t="s">
        <v>247</v>
      </c>
      <c r="AT236" s="17" t="s">
        <v>222</v>
      </c>
      <c r="AU236" s="17" t="s">
        <v>15</v>
      </c>
      <c r="AY236" s="17" t="s">
        <v>221</v>
      </c>
      <c r="BE236" s="145">
        <f>IF(U236="základní",N236,0)</f>
        <v>0</v>
      </c>
      <c r="BF236" s="145">
        <f>IF(U236="snížená",N236,0)</f>
        <v>0</v>
      </c>
      <c r="BG236" s="145">
        <f>IF(U236="zákl. přenesená",N236,0)</f>
        <v>0</v>
      </c>
      <c r="BH236" s="145">
        <f>IF(U236="sníž. přenesená",N236,0)</f>
        <v>0</v>
      </c>
      <c r="BI236" s="145">
        <f>IF(U236="nulová",N236,0)</f>
        <v>0</v>
      </c>
      <c r="BJ236" s="17" t="s">
        <v>15</v>
      </c>
      <c r="BK236" s="145">
        <f>ROUND(L236*K236,2)</f>
        <v>0</v>
      </c>
      <c r="BL236" s="17" t="s">
        <v>247</v>
      </c>
      <c r="BM236" s="17" t="s">
        <v>4455</v>
      </c>
    </row>
    <row r="237" spans="2:65" s="1" customFormat="1" ht="63" customHeight="1" x14ac:dyDescent="0.3">
      <c r="B237" s="31"/>
      <c r="C237" s="32"/>
      <c r="D237" s="32"/>
      <c r="E237" s="32"/>
      <c r="F237" s="266" t="s">
        <v>4456</v>
      </c>
      <c r="G237" s="200"/>
      <c r="H237" s="200"/>
      <c r="I237" s="200"/>
      <c r="J237" s="32"/>
      <c r="K237" s="32"/>
      <c r="L237" s="32"/>
      <c r="M237" s="32"/>
      <c r="N237" s="32"/>
      <c r="O237" s="32"/>
      <c r="P237" s="32"/>
      <c r="Q237" s="32"/>
      <c r="R237" s="33"/>
      <c r="T237" s="70"/>
      <c r="U237" s="32"/>
      <c r="V237" s="32"/>
      <c r="W237" s="32"/>
      <c r="X237" s="32"/>
      <c r="Y237" s="32"/>
      <c r="Z237" s="32"/>
      <c r="AA237" s="71"/>
      <c r="AT237" s="17" t="s">
        <v>250</v>
      </c>
      <c r="AU237" s="17" t="s">
        <v>15</v>
      </c>
    </row>
    <row r="238" spans="2:65" s="1" customFormat="1" ht="63" customHeight="1" x14ac:dyDescent="0.3">
      <c r="B238" s="136"/>
      <c r="C238" s="137" t="s">
        <v>2012</v>
      </c>
      <c r="D238" s="137" t="s">
        <v>222</v>
      </c>
      <c r="E238" s="138" t="s">
        <v>4457</v>
      </c>
      <c r="F238" s="250" t="s">
        <v>4458</v>
      </c>
      <c r="G238" s="251"/>
      <c r="H238" s="251"/>
      <c r="I238" s="251"/>
      <c r="J238" s="139" t="s">
        <v>276</v>
      </c>
      <c r="K238" s="140">
        <v>2</v>
      </c>
      <c r="L238" s="252"/>
      <c r="M238" s="251"/>
      <c r="N238" s="252">
        <f>ROUND(L238*K238,2)</f>
        <v>0</v>
      </c>
      <c r="O238" s="251"/>
      <c r="P238" s="251"/>
      <c r="Q238" s="251"/>
      <c r="R238" s="141"/>
      <c r="T238" s="142" t="s">
        <v>3</v>
      </c>
      <c r="U238" s="40" t="s">
        <v>43</v>
      </c>
      <c r="V238" s="143">
        <v>0</v>
      </c>
      <c r="W238" s="143">
        <f>V238*K238</f>
        <v>0</v>
      </c>
      <c r="X238" s="143">
        <v>1.0800000000000001E-2</v>
      </c>
      <c r="Y238" s="143">
        <f>X238*K238</f>
        <v>2.1600000000000001E-2</v>
      </c>
      <c r="Z238" s="143">
        <v>0</v>
      </c>
      <c r="AA238" s="144">
        <f>Z238*K238</f>
        <v>0</v>
      </c>
      <c r="AR238" s="17" t="s">
        <v>247</v>
      </c>
      <c r="AT238" s="17" t="s">
        <v>222</v>
      </c>
      <c r="AU238" s="17" t="s">
        <v>15</v>
      </c>
      <c r="AY238" s="17" t="s">
        <v>221</v>
      </c>
      <c r="BE238" s="145">
        <f>IF(U238="základní",N238,0)</f>
        <v>0</v>
      </c>
      <c r="BF238" s="145">
        <f>IF(U238="snížená",N238,0)</f>
        <v>0</v>
      </c>
      <c r="BG238" s="145">
        <f>IF(U238="zákl. přenesená",N238,0)</f>
        <v>0</v>
      </c>
      <c r="BH238" s="145">
        <f>IF(U238="sníž. přenesená",N238,0)</f>
        <v>0</v>
      </c>
      <c r="BI238" s="145">
        <f>IF(U238="nulová",N238,0)</f>
        <v>0</v>
      </c>
      <c r="BJ238" s="17" t="s">
        <v>15</v>
      </c>
      <c r="BK238" s="145">
        <f>ROUND(L238*K238,2)</f>
        <v>0</v>
      </c>
      <c r="BL238" s="17" t="s">
        <v>247</v>
      </c>
      <c r="BM238" s="17" t="s">
        <v>4459</v>
      </c>
    </row>
    <row r="239" spans="2:65" s="1" customFormat="1" ht="63" customHeight="1" x14ac:dyDescent="0.3">
      <c r="B239" s="31"/>
      <c r="C239" s="32"/>
      <c r="D239" s="32"/>
      <c r="E239" s="32"/>
      <c r="F239" s="266" t="s">
        <v>4456</v>
      </c>
      <c r="G239" s="200"/>
      <c r="H239" s="200"/>
      <c r="I239" s="200"/>
      <c r="J239" s="32"/>
      <c r="K239" s="32"/>
      <c r="L239" s="32"/>
      <c r="M239" s="32"/>
      <c r="N239" s="32"/>
      <c r="O239" s="32"/>
      <c r="P239" s="32"/>
      <c r="Q239" s="32"/>
      <c r="R239" s="33"/>
      <c r="T239" s="70"/>
      <c r="U239" s="32"/>
      <c r="V239" s="32"/>
      <c r="W239" s="32"/>
      <c r="X239" s="32"/>
      <c r="Y239" s="32"/>
      <c r="Z239" s="32"/>
      <c r="AA239" s="71"/>
      <c r="AT239" s="17" t="s">
        <v>250</v>
      </c>
      <c r="AU239" s="17" t="s">
        <v>15</v>
      </c>
    </row>
    <row r="240" spans="2:65" s="1" customFormat="1" ht="63" customHeight="1" x14ac:dyDescent="0.3">
      <c r="B240" s="136"/>
      <c r="C240" s="137" t="s">
        <v>1889</v>
      </c>
      <c r="D240" s="137" t="s">
        <v>222</v>
      </c>
      <c r="E240" s="138" t="s">
        <v>4460</v>
      </c>
      <c r="F240" s="250" t="s">
        <v>4461</v>
      </c>
      <c r="G240" s="251"/>
      <c r="H240" s="251"/>
      <c r="I240" s="251"/>
      <c r="J240" s="139" t="s">
        <v>276</v>
      </c>
      <c r="K240" s="140">
        <v>1</v>
      </c>
      <c r="L240" s="252"/>
      <c r="M240" s="251"/>
      <c r="N240" s="252">
        <f>ROUND(L240*K240,2)</f>
        <v>0</v>
      </c>
      <c r="O240" s="251"/>
      <c r="P240" s="251"/>
      <c r="Q240" s="251"/>
      <c r="R240" s="141"/>
      <c r="T240" s="142" t="s">
        <v>3</v>
      </c>
      <c r="U240" s="40" t="s">
        <v>43</v>
      </c>
      <c r="V240" s="143">
        <v>0</v>
      </c>
      <c r="W240" s="143">
        <f>V240*K240</f>
        <v>0</v>
      </c>
      <c r="X240" s="143">
        <v>1.728E-2</v>
      </c>
      <c r="Y240" s="143">
        <f>X240*K240</f>
        <v>1.728E-2</v>
      </c>
      <c r="Z240" s="143">
        <v>0</v>
      </c>
      <c r="AA240" s="144">
        <f>Z240*K240</f>
        <v>0</v>
      </c>
      <c r="AR240" s="17" t="s">
        <v>247</v>
      </c>
      <c r="AT240" s="17" t="s">
        <v>222</v>
      </c>
      <c r="AU240" s="17" t="s">
        <v>15</v>
      </c>
      <c r="AY240" s="17" t="s">
        <v>221</v>
      </c>
      <c r="BE240" s="145">
        <f>IF(U240="základní",N240,0)</f>
        <v>0</v>
      </c>
      <c r="BF240" s="145">
        <f>IF(U240="snížená",N240,0)</f>
        <v>0</v>
      </c>
      <c r="BG240" s="145">
        <f>IF(U240="zákl. přenesená",N240,0)</f>
        <v>0</v>
      </c>
      <c r="BH240" s="145">
        <f>IF(U240="sníž. přenesená",N240,0)</f>
        <v>0</v>
      </c>
      <c r="BI240" s="145">
        <f>IF(U240="nulová",N240,0)</f>
        <v>0</v>
      </c>
      <c r="BJ240" s="17" t="s">
        <v>15</v>
      </c>
      <c r="BK240" s="145">
        <f>ROUND(L240*K240,2)</f>
        <v>0</v>
      </c>
      <c r="BL240" s="17" t="s">
        <v>247</v>
      </c>
      <c r="BM240" s="17" t="s">
        <v>4462</v>
      </c>
    </row>
    <row r="241" spans="2:65" s="1" customFormat="1" ht="63" customHeight="1" x14ac:dyDescent="0.3">
      <c r="B241" s="31"/>
      <c r="C241" s="32"/>
      <c r="D241" s="32"/>
      <c r="E241" s="32"/>
      <c r="F241" s="266" t="s">
        <v>4456</v>
      </c>
      <c r="G241" s="200"/>
      <c r="H241" s="200"/>
      <c r="I241" s="200"/>
      <c r="J241" s="32"/>
      <c r="K241" s="32"/>
      <c r="L241" s="32"/>
      <c r="M241" s="32"/>
      <c r="N241" s="32"/>
      <c r="O241" s="32"/>
      <c r="P241" s="32"/>
      <c r="Q241" s="32"/>
      <c r="R241" s="33"/>
      <c r="T241" s="70"/>
      <c r="U241" s="32"/>
      <c r="V241" s="32"/>
      <c r="W241" s="32"/>
      <c r="X241" s="32"/>
      <c r="Y241" s="32"/>
      <c r="Z241" s="32"/>
      <c r="AA241" s="71"/>
      <c r="AT241" s="17" t="s">
        <v>250</v>
      </c>
      <c r="AU241" s="17" t="s">
        <v>15</v>
      </c>
    </row>
    <row r="242" spans="2:65" s="1" customFormat="1" ht="63" customHeight="1" x14ac:dyDescent="0.3">
      <c r="B242" s="136"/>
      <c r="C242" s="137" t="s">
        <v>3993</v>
      </c>
      <c r="D242" s="137" t="s">
        <v>222</v>
      </c>
      <c r="E242" s="138" t="s">
        <v>4463</v>
      </c>
      <c r="F242" s="250" t="s">
        <v>4464</v>
      </c>
      <c r="G242" s="251"/>
      <c r="H242" s="251"/>
      <c r="I242" s="251"/>
      <c r="J242" s="139" t="s">
        <v>276</v>
      </c>
      <c r="K242" s="140">
        <v>1</v>
      </c>
      <c r="L242" s="252"/>
      <c r="M242" s="251"/>
      <c r="N242" s="252">
        <f>ROUND(L242*K242,2)</f>
        <v>0</v>
      </c>
      <c r="O242" s="251"/>
      <c r="P242" s="251"/>
      <c r="Q242" s="251"/>
      <c r="R242" s="141"/>
      <c r="T242" s="142" t="s">
        <v>3</v>
      </c>
      <c r="U242" s="40" t="s">
        <v>43</v>
      </c>
      <c r="V242" s="143">
        <v>0</v>
      </c>
      <c r="W242" s="143">
        <f>V242*K242</f>
        <v>0</v>
      </c>
      <c r="X242" s="143">
        <v>4.5039999999999997E-2</v>
      </c>
      <c r="Y242" s="143">
        <f>X242*K242</f>
        <v>4.5039999999999997E-2</v>
      </c>
      <c r="Z242" s="143">
        <v>0</v>
      </c>
      <c r="AA242" s="144">
        <f>Z242*K242</f>
        <v>0</v>
      </c>
      <c r="AR242" s="17" t="s">
        <v>247</v>
      </c>
      <c r="AT242" s="17" t="s">
        <v>222</v>
      </c>
      <c r="AU242" s="17" t="s">
        <v>15</v>
      </c>
      <c r="AY242" s="17" t="s">
        <v>221</v>
      </c>
      <c r="BE242" s="145">
        <f>IF(U242="základní",N242,0)</f>
        <v>0</v>
      </c>
      <c r="BF242" s="145">
        <f>IF(U242="snížená",N242,0)</f>
        <v>0</v>
      </c>
      <c r="BG242" s="145">
        <f>IF(U242="zákl. přenesená",N242,0)</f>
        <v>0</v>
      </c>
      <c r="BH242" s="145">
        <f>IF(U242="sníž. přenesená",N242,0)</f>
        <v>0</v>
      </c>
      <c r="BI242" s="145">
        <f>IF(U242="nulová",N242,0)</f>
        <v>0</v>
      </c>
      <c r="BJ242" s="17" t="s">
        <v>15</v>
      </c>
      <c r="BK242" s="145">
        <f>ROUND(L242*K242,2)</f>
        <v>0</v>
      </c>
      <c r="BL242" s="17" t="s">
        <v>247</v>
      </c>
      <c r="BM242" s="17" t="s">
        <v>4465</v>
      </c>
    </row>
    <row r="243" spans="2:65" s="1" customFormat="1" ht="63" customHeight="1" x14ac:dyDescent="0.3">
      <c r="B243" s="31"/>
      <c r="C243" s="32"/>
      <c r="D243" s="32"/>
      <c r="E243" s="32"/>
      <c r="F243" s="266" t="s">
        <v>4456</v>
      </c>
      <c r="G243" s="200"/>
      <c r="H243" s="200"/>
      <c r="I243" s="200"/>
      <c r="J243" s="32"/>
      <c r="K243" s="32"/>
      <c r="L243" s="32"/>
      <c r="M243" s="32"/>
      <c r="N243" s="32"/>
      <c r="O243" s="32"/>
      <c r="P243" s="32"/>
      <c r="Q243" s="32"/>
      <c r="R243" s="33"/>
      <c r="T243" s="70"/>
      <c r="U243" s="32"/>
      <c r="V243" s="32"/>
      <c r="W243" s="32"/>
      <c r="X243" s="32"/>
      <c r="Y243" s="32"/>
      <c r="Z243" s="32"/>
      <c r="AA243" s="71"/>
      <c r="AT243" s="17" t="s">
        <v>250</v>
      </c>
      <c r="AU243" s="17" t="s">
        <v>15</v>
      </c>
    </row>
    <row r="244" spans="2:65" s="1" customFormat="1" ht="63" customHeight="1" x14ac:dyDescent="0.3">
      <c r="B244" s="136"/>
      <c r="C244" s="137" t="s">
        <v>1885</v>
      </c>
      <c r="D244" s="137" t="s">
        <v>222</v>
      </c>
      <c r="E244" s="138" t="s">
        <v>4466</v>
      </c>
      <c r="F244" s="250" t="s">
        <v>4467</v>
      </c>
      <c r="G244" s="251"/>
      <c r="H244" s="251"/>
      <c r="I244" s="251"/>
      <c r="J244" s="139" t="s">
        <v>276</v>
      </c>
      <c r="K244" s="140">
        <v>2</v>
      </c>
      <c r="L244" s="252"/>
      <c r="M244" s="251"/>
      <c r="N244" s="252">
        <f>ROUND(L244*K244,2)</f>
        <v>0</v>
      </c>
      <c r="O244" s="251"/>
      <c r="P244" s="251"/>
      <c r="Q244" s="251"/>
      <c r="R244" s="141"/>
      <c r="T244" s="142" t="s">
        <v>3</v>
      </c>
      <c r="U244" s="40" t="s">
        <v>43</v>
      </c>
      <c r="V244" s="143">
        <v>0</v>
      </c>
      <c r="W244" s="143">
        <f>V244*K244</f>
        <v>0</v>
      </c>
      <c r="X244" s="143">
        <v>4.9500000000000002E-2</v>
      </c>
      <c r="Y244" s="143">
        <f>X244*K244</f>
        <v>9.9000000000000005E-2</v>
      </c>
      <c r="Z244" s="143">
        <v>0</v>
      </c>
      <c r="AA244" s="144">
        <f>Z244*K244</f>
        <v>0</v>
      </c>
      <c r="AR244" s="17" t="s">
        <v>247</v>
      </c>
      <c r="AT244" s="17" t="s">
        <v>222</v>
      </c>
      <c r="AU244" s="17" t="s">
        <v>15</v>
      </c>
      <c r="AY244" s="17" t="s">
        <v>221</v>
      </c>
      <c r="BE244" s="145">
        <f>IF(U244="základní",N244,0)</f>
        <v>0</v>
      </c>
      <c r="BF244" s="145">
        <f>IF(U244="snížená",N244,0)</f>
        <v>0</v>
      </c>
      <c r="BG244" s="145">
        <f>IF(U244="zákl. přenesená",N244,0)</f>
        <v>0</v>
      </c>
      <c r="BH244" s="145">
        <f>IF(U244="sníž. přenesená",N244,0)</f>
        <v>0</v>
      </c>
      <c r="BI244" s="145">
        <f>IF(U244="nulová",N244,0)</f>
        <v>0</v>
      </c>
      <c r="BJ244" s="17" t="s">
        <v>15</v>
      </c>
      <c r="BK244" s="145">
        <f>ROUND(L244*K244,2)</f>
        <v>0</v>
      </c>
      <c r="BL244" s="17" t="s">
        <v>247</v>
      </c>
      <c r="BM244" s="17" t="s">
        <v>4468</v>
      </c>
    </row>
    <row r="245" spans="2:65" s="1" customFormat="1" ht="63" customHeight="1" x14ac:dyDescent="0.3">
      <c r="B245" s="31"/>
      <c r="C245" s="32"/>
      <c r="D245" s="32"/>
      <c r="E245" s="32"/>
      <c r="F245" s="266" t="s">
        <v>4456</v>
      </c>
      <c r="G245" s="200"/>
      <c r="H245" s="200"/>
      <c r="I245" s="200"/>
      <c r="J245" s="32"/>
      <c r="K245" s="32"/>
      <c r="L245" s="32"/>
      <c r="M245" s="32"/>
      <c r="N245" s="32"/>
      <c r="O245" s="32"/>
      <c r="P245" s="32"/>
      <c r="Q245" s="32"/>
      <c r="R245" s="33"/>
      <c r="T245" s="70"/>
      <c r="U245" s="32"/>
      <c r="V245" s="32"/>
      <c r="W245" s="32"/>
      <c r="X245" s="32"/>
      <c r="Y245" s="32"/>
      <c r="Z245" s="32"/>
      <c r="AA245" s="71"/>
      <c r="AT245" s="17" t="s">
        <v>250</v>
      </c>
      <c r="AU245" s="17" t="s">
        <v>15</v>
      </c>
    </row>
    <row r="246" spans="2:65" s="1" customFormat="1" ht="63" customHeight="1" x14ac:dyDescent="0.3">
      <c r="B246" s="136"/>
      <c r="C246" s="137" t="s">
        <v>2980</v>
      </c>
      <c r="D246" s="137" t="s">
        <v>222</v>
      </c>
      <c r="E246" s="138" t="s">
        <v>4469</v>
      </c>
      <c r="F246" s="250" t="s">
        <v>4470</v>
      </c>
      <c r="G246" s="251"/>
      <c r="H246" s="251"/>
      <c r="I246" s="251"/>
      <c r="J246" s="139" t="s">
        <v>276</v>
      </c>
      <c r="K246" s="140">
        <v>1</v>
      </c>
      <c r="L246" s="252"/>
      <c r="M246" s="251"/>
      <c r="N246" s="252">
        <f>ROUND(L246*K246,2)</f>
        <v>0</v>
      </c>
      <c r="O246" s="251"/>
      <c r="P246" s="251"/>
      <c r="Q246" s="251"/>
      <c r="R246" s="141"/>
      <c r="T246" s="142" t="s">
        <v>3</v>
      </c>
      <c r="U246" s="40" t="s">
        <v>43</v>
      </c>
      <c r="V246" s="143">
        <v>0</v>
      </c>
      <c r="W246" s="143">
        <f>V246*K246</f>
        <v>0</v>
      </c>
      <c r="X246" s="143">
        <v>5.0590000000000003E-2</v>
      </c>
      <c r="Y246" s="143">
        <f>X246*K246</f>
        <v>5.0590000000000003E-2</v>
      </c>
      <c r="Z246" s="143">
        <v>0</v>
      </c>
      <c r="AA246" s="144">
        <f>Z246*K246</f>
        <v>0</v>
      </c>
      <c r="AR246" s="17" t="s">
        <v>247</v>
      </c>
      <c r="AT246" s="17" t="s">
        <v>222</v>
      </c>
      <c r="AU246" s="17" t="s">
        <v>15</v>
      </c>
      <c r="AY246" s="17" t="s">
        <v>221</v>
      </c>
      <c r="BE246" s="145">
        <f>IF(U246="základní",N246,0)</f>
        <v>0</v>
      </c>
      <c r="BF246" s="145">
        <f>IF(U246="snížená",N246,0)</f>
        <v>0</v>
      </c>
      <c r="BG246" s="145">
        <f>IF(U246="zákl. přenesená",N246,0)</f>
        <v>0</v>
      </c>
      <c r="BH246" s="145">
        <f>IF(U246="sníž. přenesená",N246,0)</f>
        <v>0</v>
      </c>
      <c r="BI246" s="145">
        <f>IF(U246="nulová",N246,0)</f>
        <v>0</v>
      </c>
      <c r="BJ246" s="17" t="s">
        <v>15</v>
      </c>
      <c r="BK246" s="145">
        <f>ROUND(L246*K246,2)</f>
        <v>0</v>
      </c>
      <c r="BL246" s="17" t="s">
        <v>247</v>
      </c>
      <c r="BM246" s="17" t="s">
        <v>4471</v>
      </c>
    </row>
    <row r="247" spans="2:65" s="1" customFormat="1" ht="63" customHeight="1" x14ac:dyDescent="0.3">
      <c r="B247" s="31"/>
      <c r="C247" s="32"/>
      <c r="D247" s="32"/>
      <c r="E247" s="32"/>
      <c r="F247" s="266" t="s">
        <v>4456</v>
      </c>
      <c r="G247" s="200"/>
      <c r="H247" s="200"/>
      <c r="I247" s="200"/>
      <c r="J247" s="32"/>
      <c r="K247" s="32"/>
      <c r="L247" s="32"/>
      <c r="M247" s="32"/>
      <c r="N247" s="32"/>
      <c r="O247" s="32"/>
      <c r="P247" s="32"/>
      <c r="Q247" s="32"/>
      <c r="R247" s="33"/>
      <c r="T247" s="70"/>
      <c r="U247" s="32"/>
      <c r="V247" s="32"/>
      <c r="W247" s="32"/>
      <c r="X247" s="32"/>
      <c r="Y247" s="32"/>
      <c r="Z247" s="32"/>
      <c r="AA247" s="71"/>
      <c r="AT247" s="17" t="s">
        <v>250</v>
      </c>
      <c r="AU247" s="17" t="s">
        <v>15</v>
      </c>
    </row>
    <row r="248" spans="2:65" s="1" customFormat="1" ht="63" customHeight="1" x14ac:dyDescent="0.3">
      <c r="B248" s="136"/>
      <c r="C248" s="137" t="s">
        <v>2988</v>
      </c>
      <c r="D248" s="137" t="s">
        <v>222</v>
      </c>
      <c r="E248" s="138" t="s">
        <v>4472</v>
      </c>
      <c r="F248" s="250" t="s">
        <v>4473</v>
      </c>
      <c r="G248" s="251"/>
      <c r="H248" s="251"/>
      <c r="I248" s="251"/>
      <c r="J248" s="139" t="s">
        <v>276</v>
      </c>
      <c r="K248" s="140">
        <v>2</v>
      </c>
      <c r="L248" s="252"/>
      <c r="M248" s="251"/>
      <c r="N248" s="252">
        <f>ROUND(L248*K248,2)</f>
        <v>0</v>
      </c>
      <c r="O248" s="251"/>
      <c r="P248" s="251"/>
      <c r="Q248" s="251"/>
      <c r="R248" s="141"/>
      <c r="T248" s="142" t="s">
        <v>3</v>
      </c>
      <c r="U248" s="40" t="s">
        <v>43</v>
      </c>
      <c r="V248" s="143">
        <v>0</v>
      </c>
      <c r="W248" s="143">
        <f>V248*K248</f>
        <v>0</v>
      </c>
      <c r="X248" s="143">
        <v>8.4309999999999996E-2</v>
      </c>
      <c r="Y248" s="143">
        <f>X248*K248</f>
        <v>0.16861999999999999</v>
      </c>
      <c r="Z248" s="143">
        <v>0</v>
      </c>
      <c r="AA248" s="144">
        <f>Z248*K248</f>
        <v>0</v>
      </c>
      <c r="AR248" s="17" t="s">
        <v>247</v>
      </c>
      <c r="AT248" s="17" t="s">
        <v>222</v>
      </c>
      <c r="AU248" s="17" t="s">
        <v>15</v>
      </c>
      <c r="AY248" s="17" t="s">
        <v>221</v>
      </c>
      <c r="BE248" s="145">
        <f>IF(U248="základní",N248,0)</f>
        <v>0</v>
      </c>
      <c r="BF248" s="145">
        <f>IF(U248="snížená",N248,0)</f>
        <v>0</v>
      </c>
      <c r="BG248" s="145">
        <f>IF(U248="zákl. přenesená",N248,0)</f>
        <v>0</v>
      </c>
      <c r="BH248" s="145">
        <f>IF(U248="sníž. přenesená",N248,0)</f>
        <v>0</v>
      </c>
      <c r="BI248" s="145">
        <f>IF(U248="nulová",N248,0)</f>
        <v>0</v>
      </c>
      <c r="BJ248" s="17" t="s">
        <v>15</v>
      </c>
      <c r="BK248" s="145">
        <f>ROUND(L248*K248,2)</f>
        <v>0</v>
      </c>
      <c r="BL248" s="17" t="s">
        <v>247</v>
      </c>
      <c r="BM248" s="17" t="s">
        <v>4474</v>
      </c>
    </row>
    <row r="249" spans="2:65" s="1" customFormat="1" ht="63" customHeight="1" x14ac:dyDescent="0.3">
      <c r="B249" s="31"/>
      <c r="C249" s="32"/>
      <c r="D249" s="32"/>
      <c r="E249" s="32"/>
      <c r="F249" s="266" t="s">
        <v>4456</v>
      </c>
      <c r="G249" s="200"/>
      <c r="H249" s="200"/>
      <c r="I249" s="200"/>
      <c r="J249" s="32"/>
      <c r="K249" s="32"/>
      <c r="L249" s="32"/>
      <c r="M249" s="32"/>
      <c r="N249" s="32"/>
      <c r="O249" s="32"/>
      <c r="P249" s="32"/>
      <c r="Q249" s="32"/>
      <c r="R249" s="33"/>
      <c r="T249" s="70"/>
      <c r="U249" s="32"/>
      <c r="V249" s="32"/>
      <c r="W249" s="32"/>
      <c r="X249" s="32"/>
      <c r="Y249" s="32"/>
      <c r="Z249" s="32"/>
      <c r="AA249" s="71"/>
      <c r="AT249" s="17" t="s">
        <v>250</v>
      </c>
      <c r="AU249" s="17" t="s">
        <v>15</v>
      </c>
    </row>
    <row r="250" spans="2:65" s="1" customFormat="1" ht="51.6" customHeight="1" x14ac:dyDescent="0.3">
      <c r="B250" s="136"/>
      <c r="C250" s="137" t="s">
        <v>2966</v>
      </c>
      <c r="D250" s="137" t="s">
        <v>222</v>
      </c>
      <c r="E250" s="138" t="s">
        <v>4475</v>
      </c>
      <c r="F250" s="250" t="s">
        <v>4476</v>
      </c>
      <c r="G250" s="251"/>
      <c r="H250" s="251"/>
      <c r="I250" s="251"/>
      <c r="J250" s="139" t="s">
        <v>276</v>
      </c>
      <c r="K250" s="140">
        <v>1</v>
      </c>
      <c r="L250" s="252"/>
      <c r="M250" s="251"/>
      <c r="N250" s="252">
        <f>ROUND(L250*K250,2)</f>
        <v>0</v>
      </c>
      <c r="O250" s="251"/>
      <c r="P250" s="251"/>
      <c r="Q250" s="251"/>
      <c r="R250" s="141"/>
      <c r="T250" s="142" t="s">
        <v>3</v>
      </c>
      <c r="U250" s="40" t="s">
        <v>43</v>
      </c>
      <c r="V250" s="143">
        <v>0</v>
      </c>
      <c r="W250" s="143">
        <f>V250*K250</f>
        <v>0</v>
      </c>
      <c r="X250" s="143">
        <v>5.8999999999999999E-3</v>
      </c>
      <c r="Y250" s="143">
        <f>X250*K250</f>
        <v>5.8999999999999999E-3</v>
      </c>
      <c r="Z250" s="143">
        <v>0</v>
      </c>
      <c r="AA250" s="144">
        <f>Z250*K250</f>
        <v>0</v>
      </c>
      <c r="AR250" s="17" t="s">
        <v>247</v>
      </c>
      <c r="AT250" s="17" t="s">
        <v>222</v>
      </c>
      <c r="AU250" s="17" t="s">
        <v>15</v>
      </c>
      <c r="AY250" s="17" t="s">
        <v>221</v>
      </c>
      <c r="BE250" s="145">
        <f>IF(U250="základní",N250,0)</f>
        <v>0</v>
      </c>
      <c r="BF250" s="145">
        <f>IF(U250="snížená",N250,0)</f>
        <v>0</v>
      </c>
      <c r="BG250" s="145">
        <f>IF(U250="zákl. přenesená",N250,0)</f>
        <v>0</v>
      </c>
      <c r="BH250" s="145">
        <f>IF(U250="sníž. přenesená",N250,0)</f>
        <v>0</v>
      </c>
      <c r="BI250" s="145">
        <f>IF(U250="nulová",N250,0)</f>
        <v>0</v>
      </c>
      <c r="BJ250" s="17" t="s">
        <v>15</v>
      </c>
      <c r="BK250" s="145">
        <f>ROUND(L250*K250,2)</f>
        <v>0</v>
      </c>
      <c r="BL250" s="17" t="s">
        <v>247</v>
      </c>
      <c r="BM250" s="17" t="s">
        <v>4477</v>
      </c>
    </row>
    <row r="251" spans="2:65" s="1" customFormat="1" ht="63" customHeight="1" x14ac:dyDescent="0.3">
      <c r="B251" s="31"/>
      <c r="C251" s="32"/>
      <c r="D251" s="32"/>
      <c r="E251" s="32"/>
      <c r="F251" s="266" t="s">
        <v>4478</v>
      </c>
      <c r="G251" s="200"/>
      <c r="H251" s="200"/>
      <c r="I251" s="200"/>
      <c r="J251" s="32"/>
      <c r="K251" s="32"/>
      <c r="L251" s="32"/>
      <c r="M251" s="32"/>
      <c r="N251" s="32"/>
      <c r="O251" s="32"/>
      <c r="P251" s="32"/>
      <c r="Q251" s="32"/>
      <c r="R251" s="33"/>
      <c r="T251" s="70"/>
      <c r="U251" s="32"/>
      <c r="V251" s="32"/>
      <c r="W251" s="32"/>
      <c r="X251" s="32"/>
      <c r="Y251" s="32"/>
      <c r="Z251" s="32"/>
      <c r="AA251" s="71"/>
      <c r="AT251" s="17" t="s">
        <v>250</v>
      </c>
      <c r="AU251" s="17" t="s">
        <v>15</v>
      </c>
    </row>
    <row r="252" spans="2:65" s="1" customFormat="1" ht="63" customHeight="1" x14ac:dyDescent="0.3">
      <c r="B252" s="136"/>
      <c r="C252" s="137" t="s">
        <v>2978</v>
      </c>
      <c r="D252" s="137" t="s">
        <v>222</v>
      </c>
      <c r="E252" s="138" t="s">
        <v>4479</v>
      </c>
      <c r="F252" s="250" t="s">
        <v>4480</v>
      </c>
      <c r="G252" s="251"/>
      <c r="H252" s="251"/>
      <c r="I252" s="251"/>
      <c r="J252" s="139" t="s">
        <v>276</v>
      </c>
      <c r="K252" s="140">
        <v>1</v>
      </c>
      <c r="L252" s="252"/>
      <c r="M252" s="251"/>
      <c r="N252" s="252">
        <f>ROUND(L252*K252,2)</f>
        <v>0</v>
      </c>
      <c r="O252" s="251"/>
      <c r="P252" s="251"/>
      <c r="Q252" s="251"/>
      <c r="R252" s="141"/>
      <c r="T252" s="142" t="s">
        <v>3</v>
      </c>
      <c r="U252" s="40" t="s">
        <v>43</v>
      </c>
      <c r="V252" s="143">
        <v>0</v>
      </c>
      <c r="W252" s="143">
        <f>V252*K252</f>
        <v>0</v>
      </c>
      <c r="X252" s="143">
        <v>1.43E-2</v>
      </c>
      <c r="Y252" s="143">
        <f>X252*K252</f>
        <v>1.43E-2</v>
      </c>
      <c r="Z252" s="143">
        <v>0</v>
      </c>
      <c r="AA252" s="144">
        <f>Z252*K252</f>
        <v>0</v>
      </c>
      <c r="AR252" s="17" t="s">
        <v>247</v>
      </c>
      <c r="AT252" s="17" t="s">
        <v>222</v>
      </c>
      <c r="AU252" s="17" t="s">
        <v>15</v>
      </c>
      <c r="AY252" s="17" t="s">
        <v>221</v>
      </c>
      <c r="BE252" s="145">
        <f>IF(U252="základní",N252,0)</f>
        <v>0</v>
      </c>
      <c r="BF252" s="145">
        <f>IF(U252="snížená",N252,0)</f>
        <v>0</v>
      </c>
      <c r="BG252" s="145">
        <f>IF(U252="zákl. přenesená",N252,0)</f>
        <v>0</v>
      </c>
      <c r="BH252" s="145">
        <f>IF(U252="sníž. přenesená",N252,0)</f>
        <v>0</v>
      </c>
      <c r="BI252" s="145">
        <f>IF(U252="nulová",N252,0)</f>
        <v>0</v>
      </c>
      <c r="BJ252" s="17" t="s">
        <v>15</v>
      </c>
      <c r="BK252" s="145">
        <f>ROUND(L252*K252,2)</f>
        <v>0</v>
      </c>
      <c r="BL252" s="17" t="s">
        <v>247</v>
      </c>
      <c r="BM252" s="17" t="s">
        <v>4481</v>
      </c>
    </row>
    <row r="253" spans="2:65" s="1" customFormat="1" ht="63" customHeight="1" x14ac:dyDescent="0.3">
      <c r="B253" s="31"/>
      <c r="C253" s="32"/>
      <c r="D253" s="32"/>
      <c r="E253" s="32"/>
      <c r="F253" s="266" t="s">
        <v>4478</v>
      </c>
      <c r="G253" s="200"/>
      <c r="H253" s="200"/>
      <c r="I253" s="200"/>
      <c r="J253" s="32"/>
      <c r="K253" s="32"/>
      <c r="L253" s="32"/>
      <c r="M253" s="32"/>
      <c r="N253" s="32"/>
      <c r="O253" s="32"/>
      <c r="P253" s="32"/>
      <c r="Q253" s="32"/>
      <c r="R253" s="33"/>
      <c r="T253" s="70"/>
      <c r="U253" s="32"/>
      <c r="V253" s="32"/>
      <c r="W253" s="32"/>
      <c r="X253" s="32"/>
      <c r="Y253" s="32"/>
      <c r="Z253" s="32"/>
      <c r="AA253" s="71"/>
      <c r="AT253" s="17" t="s">
        <v>250</v>
      </c>
      <c r="AU253" s="17" t="s">
        <v>15</v>
      </c>
    </row>
    <row r="254" spans="2:65" s="1" customFormat="1" ht="20.45" customHeight="1" x14ac:dyDescent="0.3">
      <c r="B254" s="136"/>
      <c r="C254" s="137" t="s">
        <v>2999</v>
      </c>
      <c r="D254" s="137" t="s">
        <v>222</v>
      </c>
      <c r="E254" s="138" t="s">
        <v>4482</v>
      </c>
      <c r="F254" s="250" t="s">
        <v>334</v>
      </c>
      <c r="G254" s="251"/>
      <c r="H254" s="251"/>
      <c r="I254" s="251"/>
      <c r="J254" s="139" t="s">
        <v>335</v>
      </c>
      <c r="K254" s="140"/>
      <c r="L254" s="252"/>
      <c r="M254" s="251"/>
      <c r="N254" s="252">
        <f>ROUND(L254*K254,2)</f>
        <v>0</v>
      </c>
      <c r="O254" s="251"/>
      <c r="P254" s="251"/>
      <c r="Q254" s="251"/>
      <c r="R254" s="141"/>
      <c r="T254" s="142" t="s">
        <v>3</v>
      </c>
      <c r="U254" s="40" t="s">
        <v>43</v>
      </c>
      <c r="V254" s="143">
        <v>0</v>
      </c>
      <c r="W254" s="143">
        <f>V254*K254</f>
        <v>0</v>
      </c>
      <c r="X254" s="143">
        <v>0</v>
      </c>
      <c r="Y254" s="143">
        <f>X254*K254</f>
        <v>0</v>
      </c>
      <c r="Z254" s="143">
        <v>0</v>
      </c>
      <c r="AA254" s="144">
        <f>Z254*K254</f>
        <v>0</v>
      </c>
      <c r="AR254" s="17" t="s">
        <v>247</v>
      </c>
      <c r="AT254" s="17" t="s">
        <v>222</v>
      </c>
      <c r="AU254" s="17" t="s">
        <v>15</v>
      </c>
      <c r="AY254" s="17" t="s">
        <v>221</v>
      </c>
      <c r="BE254" s="145">
        <f>IF(U254="základní",N254,0)</f>
        <v>0</v>
      </c>
      <c r="BF254" s="145">
        <f>IF(U254="snížená",N254,0)</f>
        <v>0</v>
      </c>
      <c r="BG254" s="145">
        <f>IF(U254="zákl. přenesená",N254,0)</f>
        <v>0</v>
      </c>
      <c r="BH254" s="145">
        <f>IF(U254="sníž. přenesená",N254,0)</f>
        <v>0</v>
      </c>
      <c r="BI254" s="145">
        <f>IF(U254="nulová",N254,0)</f>
        <v>0</v>
      </c>
      <c r="BJ254" s="17" t="s">
        <v>15</v>
      </c>
      <c r="BK254" s="145">
        <f>ROUND(L254*K254,2)</f>
        <v>0</v>
      </c>
      <c r="BL254" s="17" t="s">
        <v>247</v>
      </c>
      <c r="BM254" s="17" t="s">
        <v>4483</v>
      </c>
    </row>
    <row r="255" spans="2:65" s="1" customFormat="1" ht="63" customHeight="1" x14ac:dyDescent="0.3">
      <c r="B255" s="31"/>
      <c r="C255" s="32"/>
      <c r="D255" s="32"/>
      <c r="E255" s="32"/>
      <c r="F255" s="266" t="s">
        <v>4484</v>
      </c>
      <c r="G255" s="200"/>
      <c r="H255" s="200"/>
      <c r="I255" s="200"/>
      <c r="J255" s="32"/>
      <c r="K255" s="32"/>
      <c r="L255" s="32"/>
      <c r="M255" s="32"/>
      <c r="N255" s="32"/>
      <c r="O255" s="32"/>
      <c r="P255" s="32"/>
      <c r="Q255" s="32"/>
      <c r="R255" s="33"/>
      <c r="T255" s="70"/>
      <c r="U255" s="32"/>
      <c r="V255" s="32"/>
      <c r="W255" s="32"/>
      <c r="X255" s="32"/>
      <c r="Y255" s="32"/>
      <c r="Z255" s="32"/>
      <c r="AA255" s="71"/>
      <c r="AT255" s="17" t="s">
        <v>250</v>
      </c>
      <c r="AU255" s="17" t="s">
        <v>15</v>
      </c>
    </row>
    <row r="256" spans="2:65" s="9" customFormat="1" ht="37.35" customHeight="1" x14ac:dyDescent="0.35">
      <c r="B256" s="125"/>
      <c r="C256" s="126"/>
      <c r="D256" s="127" t="s">
        <v>4251</v>
      </c>
      <c r="E256" s="127"/>
      <c r="F256" s="127"/>
      <c r="G256" s="127"/>
      <c r="H256" s="127"/>
      <c r="I256" s="127"/>
      <c r="J256" s="127"/>
      <c r="K256" s="127"/>
      <c r="L256" s="127"/>
      <c r="M256" s="127"/>
      <c r="N256" s="262">
        <f>BK256</f>
        <v>0</v>
      </c>
      <c r="O256" s="263"/>
      <c r="P256" s="263"/>
      <c r="Q256" s="263"/>
      <c r="R256" s="128"/>
      <c r="T256" s="129"/>
      <c r="U256" s="126"/>
      <c r="V256" s="126"/>
      <c r="W256" s="130">
        <f>SUM(W257:W281)</f>
        <v>0</v>
      </c>
      <c r="X256" s="126"/>
      <c r="Y256" s="130">
        <f>SUM(Y257:Y281)</f>
        <v>2.0343200000000001</v>
      </c>
      <c r="Z256" s="126"/>
      <c r="AA256" s="131">
        <f>SUM(AA257:AA281)</f>
        <v>0</v>
      </c>
      <c r="AR256" s="132" t="s">
        <v>190</v>
      </c>
      <c r="AT256" s="133" t="s">
        <v>77</v>
      </c>
      <c r="AU256" s="133" t="s">
        <v>78</v>
      </c>
      <c r="AY256" s="132" t="s">
        <v>221</v>
      </c>
      <c r="BK256" s="134">
        <f>SUM(BK257:BK281)</f>
        <v>0</v>
      </c>
    </row>
    <row r="257" spans="2:65" s="1" customFormat="1" ht="40.15" customHeight="1" x14ac:dyDescent="0.3">
      <c r="B257" s="136"/>
      <c r="C257" s="137" t="s">
        <v>3011</v>
      </c>
      <c r="D257" s="137" t="s">
        <v>222</v>
      </c>
      <c r="E257" s="138" t="s">
        <v>4485</v>
      </c>
      <c r="F257" s="250" t="s">
        <v>4486</v>
      </c>
      <c r="G257" s="251"/>
      <c r="H257" s="251"/>
      <c r="I257" s="251"/>
      <c r="J257" s="139" t="s">
        <v>536</v>
      </c>
      <c r="K257" s="140">
        <v>1340</v>
      </c>
      <c r="L257" s="252"/>
      <c r="M257" s="251"/>
      <c r="N257" s="252">
        <f>ROUND(L257*K257,2)</f>
        <v>0</v>
      </c>
      <c r="O257" s="251"/>
      <c r="P257" s="251"/>
      <c r="Q257" s="251"/>
      <c r="R257" s="141"/>
      <c r="T257" s="142" t="s">
        <v>3</v>
      </c>
      <c r="U257" s="40" t="s">
        <v>43</v>
      </c>
      <c r="V257" s="143">
        <v>0</v>
      </c>
      <c r="W257" s="143">
        <f>V257*K257</f>
        <v>0</v>
      </c>
      <c r="X257" s="143">
        <v>1.17E-3</v>
      </c>
      <c r="Y257" s="143">
        <f>X257*K257</f>
        <v>1.5678000000000001</v>
      </c>
      <c r="Z257" s="143">
        <v>0</v>
      </c>
      <c r="AA257" s="144">
        <f>Z257*K257</f>
        <v>0</v>
      </c>
      <c r="AR257" s="17" t="s">
        <v>247</v>
      </c>
      <c r="AT257" s="17" t="s">
        <v>222</v>
      </c>
      <c r="AU257" s="17" t="s">
        <v>15</v>
      </c>
      <c r="AY257" s="17" t="s">
        <v>221</v>
      </c>
      <c r="BE257" s="145">
        <f>IF(U257="základní",N257,0)</f>
        <v>0</v>
      </c>
      <c r="BF257" s="145">
        <f>IF(U257="snížená",N257,0)</f>
        <v>0</v>
      </c>
      <c r="BG257" s="145">
        <f>IF(U257="zákl. přenesená",N257,0)</f>
        <v>0</v>
      </c>
      <c r="BH257" s="145">
        <f>IF(U257="sníž. přenesená",N257,0)</f>
        <v>0</v>
      </c>
      <c r="BI257" s="145">
        <f>IF(U257="nulová",N257,0)</f>
        <v>0</v>
      </c>
      <c r="BJ257" s="17" t="s">
        <v>15</v>
      </c>
      <c r="BK257" s="145">
        <f>ROUND(L257*K257,2)</f>
        <v>0</v>
      </c>
      <c r="BL257" s="17" t="s">
        <v>247</v>
      </c>
      <c r="BM257" s="17" t="s">
        <v>4487</v>
      </c>
    </row>
    <row r="258" spans="2:65" s="1" customFormat="1" ht="63" customHeight="1" x14ac:dyDescent="0.3">
      <c r="B258" s="31"/>
      <c r="C258" s="32"/>
      <c r="D258" s="32"/>
      <c r="E258" s="32"/>
      <c r="F258" s="266" t="s">
        <v>4488</v>
      </c>
      <c r="G258" s="200"/>
      <c r="H258" s="200"/>
      <c r="I258" s="200"/>
      <c r="J258" s="32"/>
      <c r="K258" s="32"/>
      <c r="L258" s="32"/>
      <c r="M258" s="32"/>
      <c r="N258" s="32"/>
      <c r="O258" s="32"/>
      <c r="P258" s="32"/>
      <c r="Q258" s="32"/>
      <c r="R258" s="33"/>
      <c r="T258" s="70"/>
      <c r="U258" s="32"/>
      <c r="V258" s="32"/>
      <c r="W258" s="32"/>
      <c r="X258" s="32"/>
      <c r="Y258" s="32"/>
      <c r="Z258" s="32"/>
      <c r="AA258" s="71"/>
      <c r="AT258" s="17" t="s">
        <v>250</v>
      </c>
      <c r="AU258" s="17" t="s">
        <v>15</v>
      </c>
    </row>
    <row r="259" spans="2:65" s="1" customFormat="1" ht="74.45" customHeight="1" x14ac:dyDescent="0.3">
      <c r="B259" s="136"/>
      <c r="C259" s="137" t="s">
        <v>2990</v>
      </c>
      <c r="D259" s="137" t="s">
        <v>222</v>
      </c>
      <c r="E259" s="138" t="s">
        <v>4489</v>
      </c>
      <c r="F259" s="250" t="s">
        <v>4490</v>
      </c>
      <c r="G259" s="251"/>
      <c r="H259" s="251"/>
      <c r="I259" s="251"/>
      <c r="J259" s="139" t="s">
        <v>276</v>
      </c>
      <c r="K259" s="140">
        <v>2</v>
      </c>
      <c r="L259" s="252"/>
      <c r="M259" s="251"/>
      <c r="N259" s="252">
        <f>ROUND(L259*K259,2)</f>
        <v>0</v>
      </c>
      <c r="O259" s="251"/>
      <c r="P259" s="251"/>
      <c r="Q259" s="251"/>
      <c r="R259" s="141"/>
      <c r="T259" s="142" t="s">
        <v>3</v>
      </c>
      <c r="U259" s="40" t="s">
        <v>43</v>
      </c>
      <c r="V259" s="143">
        <v>0</v>
      </c>
      <c r="W259" s="143">
        <f>V259*K259</f>
        <v>0</v>
      </c>
      <c r="X259" s="143">
        <v>5.8999999999999999E-3</v>
      </c>
      <c r="Y259" s="143">
        <f>X259*K259</f>
        <v>1.18E-2</v>
      </c>
      <c r="Z259" s="143">
        <v>0</v>
      </c>
      <c r="AA259" s="144">
        <f>Z259*K259</f>
        <v>0</v>
      </c>
      <c r="AR259" s="17" t="s">
        <v>247</v>
      </c>
      <c r="AT259" s="17" t="s">
        <v>222</v>
      </c>
      <c r="AU259" s="17" t="s">
        <v>15</v>
      </c>
      <c r="AY259" s="17" t="s">
        <v>221</v>
      </c>
      <c r="BE259" s="145">
        <f>IF(U259="základní",N259,0)</f>
        <v>0</v>
      </c>
      <c r="BF259" s="145">
        <f>IF(U259="snížená",N259,0)</f>
        <v>0</v>
      </c>
      <c r="BG259" s="145">
        <f>IF(U259="zákl. přenesená",N259,0)</f>
        <v>0</v>
      </c>
      <c r="BH259" s="145">
        <f>IF(U259="sníž. přenesená",N259,0)</f>
        <v>0</v>
      </c>
      <c r="BI259" s="145">
        <f>IF(U259="nulová",N259,0)</f>
        <v>0</v>
      </c>
      <c r="BJ259" s="17" t="s">
        <v>15</v>
      </c>
      <c r="BK259" s="145">
        <f>ROUND(L259*K259,2)</f>
        <v>0</v>
      </c>
      <c r="BL259" s="17" t="s">
        <v>247</v>
      </c>
      <c r="BM259" s="17" t="s">
        <v>4491</v>
      </c>
    </row>
    <row r="260" spans="2:65" s="1" customFormat="1" ht="63" customHeight="1" x14ac:dyDescent="0.3">
      <c r="B260" s="31"/>
      <c r="C260" s="32"/>
      <c r="D260" s="32"/>
      <c r="E260" s="32"/>
      <c r="F260" s="266" t="s">
        <v>4492</v>
      </c>
      <c r="G260" s="200"/>
      <c r="H260" s="200"/>
      <c r="I260" s="200"/>
      <c r="J260" s="32"/>
      <c r="K260" s="32"/>
      <c r="L260" s="32"/>
      <c r="M260" s="32"/>
      <c r="N260" s="32"/>
      <c r="O260" s="32"/>
      <c r="P260" s="32"/>
      <c r="Q260" s="32"/>
      <c r="R260" s="33"/>
      <c r="T260" s="70"/>
      <c r="U260" s="32"/>
      <c r="V260" s="32"/>
      <c r="W260" s="32"/>
      <c r="X260" s="32"/>
      <c r="Y260" s="32"/>
      <c r="Z260" s="32"/>
      <c r="AA260" s="71"/>
      <c r="AT260" s="17" t="s">
        <v>250</v>
      </c>
      <c r="AU260" s="17" t="s">
        <v>15</v>
      </c>
    </row>
    <row r="261" spans="2:65" s="1" customFormat="1" ht="74.45" customHeight="1" x14ac:dyDescent="0.3">
      <c r="B261" s="136"/>
      <c r="C261" s="137" t="s">
        <v>2997</v>
      </c>
      <c r="D261" s="137" t="s">
        <v>222</v>
      </c>
      <c r="E261" s="138" t="s">
        <v>4493</v>
      </c>
      <c r="F261" s="250" t="s">
        <v>4494</v>
      </c>
      <c r="G261" s="251"/>
      <c r="H261" s="251"/>
      <c r="I261" s="251"/>
      <c r="J261" s="139" t="s">
        <v>276</v>
      </c>
      <c r="K261" s="140">
        <v>4</v>
      </c>
      <c r="L261" s="252"/>
      <c r="M261" s="251"/>
      <c r="N261" s="252">
        <f>ROUND(L261*K261,2)</f>
        <v>0</v>
      </c>
      <c r="O261" s="251"/>
      <c r="P261" s="251"/>
      <c r="Q261" s="251"/>
      <c r="R261" s="141"/>
      <c r="T261" s="142" t="s">
        <v>3</v>
      </c>
      <c r="U261" s="40" t="s">
        <v>43</v>
      </c>
      <c r="V261" s="143">
        <v>0</v>
      </c>
      <c r="W261" s="143">
        <f>V261*K261</f>
        <v>0</v>
      </c>
      <c r="X261" s="143">
        <v>6.3E-3</v>
      </c>
      <c r="Y261" s="143">
        <f>X261*K261</f>
        <v>2.52E-2</v>
      </c>
      <c r="Z261" s="143">
        <v>0</v>
      </c>
      <c r="AA261" s="144">
        <f>Z261*K261</f>
        <v>0</v>
      </c>
      <c r="AR261" s="17" t="s">
        <v>247</v>
      </c>
      <c r="AT261" s="17" t="s">
        <v>222</v>
      </c>
      <c r="AU261" s="17" t="s">
        <v>15</v>
      </c>
      <c r="AY261" s="17" t="s">
        <v>221</v>
      </c>
      <c r="BE261" s="145">
        <f>IF(U261="základní",N261,0)</f>
        <v>0</v>
      </c>
      <c r="BF261" s="145">
        <f>IF(U261="snížená",N261,0)</f>
        <v>0</v>
      </c>
      <c r="BG261" s="145">
        <f>IF(U261="zákl. přenesená",N261,0)</f>
        <v>0</v>
      </c>
      <c r="BH261" s="145">
        <f>IF(U261="sníž. přenesená",N261,0)</f>
        <v>0</v>
      </c>
      <c r="BI261" s="145">
        <f>IF(U261="nulová",N261,0)</f>
        <v>0</v>
      </c>
      <c r="BJ261" s="17" t="s">
        <v>15</v>
      </c>
      <c r="BK261" s="145">
        <f>ROUND(L261*K261,2)</f>
        <v>0</v>
      </c>
      <c r="BL261" s="17" t="s">
        <v>247</v>
      </c>
      <c r="BM261" s="17" t="s">
        <v>4495</v>
      </c>
    </row>
    <row r="262" spans="2:65" s="1" customFormat="1" ht="63" customHeight="1" x14ac:dyDescent="0.3">
      <c r="B262" s="31"/>
      <c r="C262" s="32"/>
      <c r="D262" s="32"/>
      <c r="E262" s="32"/>
      <c r="F262" s="266" t="s">
        <v>4492</v>
      </c>
      <c r="G262" s="200"/>
      <c r="H262" s="200"/>
      <c r="I262" s="200"/>
      <c r="J262" s="32"/>
      <c r="K262" s="32"/>
      <c r="L262" s="32"/>
      <c r="M262" s="32"/>
      <c r="N262" s="32"/>
      <c r="O262" s="32"/>
      <c r="P262" s="32"/>
      <c r="Q262" s="32"/>
      <c r="R262" s="33"/>
      <c r="T262" s="70"/>
      <c r="U262" s="32"/>
      <c r="V262" s="32"/>
      <c r="W262" s="32"/>
      <c r="X262" s="32"/>
      <c r="Y262" s="32"/>
      <c r="Z262" s="32"/>
      <c r="AA262" s="71"/>
      <c r="AT262" s="17" t="s">
        <v>250</v>
      </c>
      <c r="AU262" s="17" t="s">
        <v>15</v>
      </c>
    </row>
    <row r="263" spans="2:65" s="1" customFormat="1" ht="85.9" customHeight="1" x14ac:dyDescent="0.3">
      <c r="B263" s="136"/>
      <c r="C263" s="137" t="s">
        <v>2893</v>
      </c>
      <c r="D263" s="137" t="s">
        <v>222</v>
      </c>
      <c r="E263" s="138" t="s">
        <v>4496</v>
      </c>
      <c r="F263" s="250" t="s">
        <v>4497</v>
      </c>
      <c r="G263" s="251"/>
      <c r="H263" s="251"/>
      <c r="I263" s="251"/>
      <c r="J263" s="139" t="s">
        <v>276</v>
      </c>
      <c r="K263" s="140">
        <v>2</v>
      </c>
      <c r="L263" s="252"/>
      <c r="M263" s="251"/>
      <c r="N263" s="252">
        <f>ROUND(L263*K263,2)</f>
        <v>0</v>
      </c>
      <c r="O263" s="251"/>
      <c r="P263" s="251"/>
      <c r="Q263" s="251"/>
      <c r="R263" s="141"/>
      <c r="T263" s="142" t="s">
        <v>3</v>
      </c>
      <c r="U263" s="40" t="s">
        <v>43</v>
      </c>
      <c r="V263" s="143">
        <v>0</v>
      </c>
      <c r="W263" s="143">
        <f>V263*K263</f>
        <v>0</v>
      </c>
      <c r="X263" s="143">
        <v>6.7000000000000002E-3</v>
      </c>
      <c r="Y263" s="143">
        <f>X263*K263</f>
        <v>1.34E-2</v>
      </c>
      <c r="Z263" s="143">
        <v>0</v>
      </c>
      <c r="AA263" s="144">
        <f>Z263*K263</f>
        <v>0</v>
      </c>
      <c r="AR263" s="17" t="s">
        <v>247</v>
      </c>
      <c r="AT263" s="17" t="s">
        <v>222</v>
      </c>
      <c r="AU263" s="17" t="s">
        <v>15</v>
      </c>
      <c r="AY263" s="17" t="s">
        <v>221</v>
      </c>
      <c r="BE263" s="145">
        <f>IF(U263="základní",N263,0)</f>
        <v>0</v>
      </c>
      <c r="BF263" s="145">
        <f>IF(U263="snížená",N263,0)</f>
        <v>0</v>
      </c>
      <c r="BG263" s="145">
        <f>IF(U263="zákl. přenesená",N263,0)</f>
        <v>0</v>
      </c>
      <c r="BH263" s="145">
        <f>IF(U263="sníž. přenesená",N263,0)</f>
        <v>0</v>
      </c>
      <c r="BI263" s="145">
        <f>IF(U263="nulová",N263,0)</f>
        <v>0</v>
      </c>
      <c r="BJ263" s="17" t="s">
        <v>15</v>
      </c>
      <c r="BK263" s="145">
        <f>ROUND(L263*K263,2)</f>
        <v>0</v>
      </c>
      <c r="BL263" s="17" t="s">
        <v>247</v>
      </c>
      <c r="BM263" s="17" t="s">
        <v>4498</v>
      </c>
    </row>
    <row r="264" spans="2:65" s="1" customFormat="1" ht="63" customHeight="1" x14ac:dyDescent="0.3">
      <c r="B264" s="31"/>
      <c r="C264" s="32"/>
      <c r="D264" s="32"/>
      <c r="E264" s="32"/>
      <c r="F264" s="266" t="s">
        <v>4492</v>
      </c>
      <c r="G264" s="200"/>
      <c r="H264" s="200"/>
      <c r="I264" s="200"/>
      <c r="J264" s="32"/>
      <c r="K264" s="32"/>
      <c r="L264" s="32"/>
      <c r="M264" s="32"/>
      <c r="N264" s="32"/>
      <c r="O264" s="32"/>
      <c r="P264" s="32"/>
      <c r="Q264" s="32"/>
      <c r="R264" s="33"/>
      <c r="T264" s="70"/>
      <c r="U264" s="32"/>
      <c r="V264" s="32"/>
      <c r="W264" s="32"/>
      <c r="X264" s="32"/>
      <c r="Y264" s="32"/>
      <c r="Z264" s="32"/>
      <c r="AA264" s="71"/>
      <c r="AT264" s="17" t="s">
        <v>250</v>
      </c>
      <c r="AU264" s="17" t="s">
        <v>15</v>
      </c>
    </row>
    <row r="265" spans="2:65" s="1" customFormat="1" ht="85.9" customHeight="1" x14ac:dyDescent="0.3">
      <c r="B265" s="136"/>
      <c r="C265" s="137" t="s">
        <v>2898</v>
      </c>
      <c r="D265" s="137" t="s">
        <v>222</v>
      </c>
      <c r="E265" s="138" t="s">
        <v>4499</v>
      </c>
      <c r="F265" s="250" t="s">
        <v>4500</v>
      </c>
      <c r="G265" s="251"/>
      <c r="H265" s="251"/>
      <c r="I265" s="251"/>
      <c r="J265" s="139" t="s">
        <v>276</v>
      </c>
      <c r="K265" s="140">
        <v>1</v>
      </c>
      <c r="L265" s="252"/>
      <c r="M265" s="251"/>
      <c r="N265" s="252">
        <f>ROUND(L265*K265,2)</f>
        <v>0</v>
      </c>
      <c r="O265" s="251"/>
      <c r="P265" s="251"/>
      <c r="Q265" s="251"/>
      <c r="R265" s="141"/>
      <c r="T265" s="142" t="s">
        <v>3</v>
      </c>
      <c r="U265" s="40" t="s">
        <v>43</v>
      </c>
      <c r="V265" s="143">
        <v>0</v>
      </c>
      <c r="W265" s="143">
        <f>V265*K265</f>
        <v>0</v>
      </c>
      <c r="X265" s="143">
        <v>7.7000000000000002E-3</v>
      </c>
      <c r="Y265" s="143">
        <f>X265*K265</f>
        <v>7.7000000000000002E-3</v>
      </c>
      <c r="Z265" s="143">
        <v>0</v>
      </c>
      <c r="AA265" s="144">
        <f>Z265*K265</f>
        <v>0</v>
      </c>
      <c r="AR265" s="17" t="s">
        <v>247</v>
      </c>
      <c r="AT265" s="17" t="s">
        <v>222</v>
      </c>
      <c r="AU265" s="17" t="s">
        <v>15</v>
      </c>
      <c r="AY265" s="17" t="s">
        <v>221</v>
      </c>
      <c r="BE265" s="145">
        <f>IF(U265="základní",N265,0)</f>
        <v>0</v>
      </c>
      <c r="BF265" s="145">
        <f>IF(U265="snížená",N265,0)</f>
        <v>0</v>
      </c>
      <c r="BG265" s="145">
        <f>IF(U265="zákl. přenesená",N265,0)</f>
        <v>0</v>
      </c>
      <c r="BH265" s="145">
        <f>IF(U265="sníž. přenesená",N265,0)</f>
        <v>0</v>
      </c>
      <c r="BI265" s="145">
        <f>IF(U265="nulová",N265,0)</f>
        <v>0</v>
      </c>
      <c r="BJ265" s="17" t="s">
        <v>15</v>
      </c>
      <c r="BK265" s="145">
        <f>ROUND(L265*K265,2)</f>
        <v>0</v>
      </c>
      <c r="BL265" s="17" t="s">
        <v>247</v>
      </c>
      <c r="BM265" s="17" t="s">
        <v>4501</v>
      </c>
    </row>
    <row r="266" spans="2:65" s="1" customFormat="1" ht="63" customHeight="1" x14ac:dyDescent="0.3">
      <c r="B266" s="31"/>
      <c r="C266" s="32"/>
      <c r="D266" s="32"/>
      <c r="E266" s="32"/>
      <c r="F266" s="266" t="s">
        <v>4492</v>
      </c>
      <c r="G266" s="200"/>
      <c r="H266" s="200"/>
      <c r="I266" s="200"/>
      <c r="J266" s="32"/>
      <c r="K266" s="32"/>
      <c r="L266" s="32"/>
      <c r="M266" s="32"/>
      <c r="N266" s="32"/>
      <c r="O266" s="32"/>
      <c r="P266" s="32"/>
      <c r="Q266" s="32"/>
      <c r="R266" s="33"/>
      <c r="T266" s="70"/>
      <c r="U266" s="32"/>
      <c r="V266" s="32"/>
      <c r="W266" s="32"/>
      <c r="X266" s="32"/>
      <c r="Y266" s="32"/>
      <c r="Z266" s="32"/>
      <c r="AA266" s="71"/>
      <c r="AT266" s="17" t="s">
        <v>250</v>
      </c>
      <c r="AU266" s="17" t="s">
        <v>15</v>
      </c>
    </row>
    <row r="267" spans="2:65" s="1" customFormat="1" ht="40.15" customHeight="1" x14ac:dyDescent="0.3">
      <c r="B267" s="136"/>
      <c r="C267" s="137" t="s">
        <v>2902</v>
      </c>
      <c r="D267" s="137" t="s">
        <v>222</v>
      </c>
      <c r="E267" s="138" t="s">
        <v>4502</v>
      </c>
      <c r="F267" s="250" t="s">
        <v>4503</v>
      </c>
      <c r="G267" s="251"/>
      <c r="H267" s="251"/>
      <c r="I267" s="251"/>
      <c r="J267" s="139" t="s">
        <v>276</v>
      </c>
      <c r="K267" s="140">
        <v>6</v>
      </c>
      <c r="L267" s="252"/>
      <c r="M267" s="251"/>
      <c r="N267" s="252">
        <f>ROUND(L267*K267,2)</f>
        <v>0</v>
      </c>
      <c r="O267" s="251"/>
      <c r="P267" s="251"/>
      <c r="Q267" s="251"/>
      <c r="R267" s="141"/>
      <c r="T267" s="142" t="s">
        <v>3</v>
      </c>
      <c r="U267" s="40" t="s">
        <v>43</v>
      </c>
      <c r="V267" s="143">
        <v>0</v>
      </c>
      <c r="W267" s="143">
        <f>V267*K267</f>
        <v>0</v>
      </c>
      <c r="X267" s="143">
        <v>1.89E-2</v>
      </c>
      <c r="Y267" s="143">
        <f>X267*K267</f>
        <v>0.1134</v>
      </c>
      <c r="Z267" s="143">
        <v>0</v>
      </c>
      <c r="AA267" s="144">
        <f>Z267*K267</f>
        <v>0</v>
      </c>
      <c r="AR267" s="17" t="s">
        <v>247</v>
      </c>
      <c r="AT267" s="17" t="s">
        <v>222</v>
      </c>
      <c r="AU267" s="17" t="s">
        <v>15</v>
      </c>
      <c r="AY267" s="17" t="s">
        <v>221</v>
      </c>
      <c r="BE267" s="145">
        <f>IF(U267="základní",N267,0)</f>
        <v>0</v>
      </c>
      <c r="BF267" s="145">
        <f>IF(U267="snížená",N267,0)</f>
        <v>0</v>
      </c>
      <c r="BG267" s="145">
        <f>IF(U267="zákl. přenesená",N267,0)</f>
        <v>0</v>
      </c>
      <c r="BH267" s="145">
        <f>IF(U267="sníž. přenesená",N267,0)</f>
        <v>0</v>
      </c>
      <c r="BI267" s="145">
        <f>IF(U267="nulová",N267,0)</f>
        <v>0</v>
      </c>
      <c r="BJ267" s="17" t="s">
        <v>15</v>
      </c>
      <c r="BK267" s="145">
        <f>ROUND(L267*K267,2)</f>
        <v>0</v>
      </c>
      <c r="BL267" s="17" t="s">
        <v>247</v>
      </c>
      <c r="BM267" s="17" t="s">
        <v>4504</v>
      </c>
    </row>
    <row r="268" spans="2:65" s="1" customFormat="1" ht="85.9" customHeight="1" x14ac:dyDescent="0.3">
      <c r="B268" s="31"/>
      <c r="C268" s="32"/>
      <c r="D268" s="32"/>
      <c r="E268" s="32"/>
      <c r="F268" s="266" t="s">
        <v>4505</v>
      </c>
      <c r="G268" s="200"/>
      <c r="H268" s="200"/>
      <c r="I268" s="200"/>
      <c r="J268" s="32"/>
      <c r="K268" s="32"/>
      <c r="L268" s="32"/>
      <c r="M268" s="32"/>
      <c r="N268" s="32"/>
      <c r="O268" s="32"/>
      <c r="P268" s="32"/>
      <c r="Q268" s="32"/>
      <c r="R268" s="33"/>
      <c r="T268" s="70"/>
      <c r="U268" s="32"/>
      <c r="V268" s="32"/>
      <c r="W268" s="32"/>
      <c r="X268" s="32"/>
      <c r="Y268" s="32"/>
      <c r="Z268" s="32"/>
      <c r="AA268" s="71"/>
      <c r="AT268" s="17" t="s">
        <v>250</v>
      </c>
      <c r="AU268" s="17" t="s">
        <v>15</v>
      </c>
    </row>
    <row r="269" spans="2:65" s="1" customFormat="1" ht="40.15" customHeight="1" x14ac:dyDescent="0.3">
      <c r="B269" s="136"/>
      <c r="C269" s="137" t="s">
        <v>3032</v>
      </c>
      <c r="D269" s="137" t="s">
        <v>222</v>
      </c>
      <c r="E269" s="138" t="s">
        <v>4506</v>
      </c>
      <c r="F269" s="250" t="s">
        <v>4507</v>
      </c>
      <c r="G269" s="251"/>
      <c r="H269" s="251"/>
      <c r="I269" s="251"/>
      <c r="J269" s="139" t="s">
        <v>276</v>
      </c>
      <c r="K269" s="140">
        <v>2</v>
      </c>
      <c r="L269" s="252"/>
      <c r="M269" s="251"/>
      <c r="N269" s="252">
        <f>ROUND(L269*K269,2)</f>
        <v>0</v>
      </c>
      <c r="O269" s="251"/>
      <c r="P269" s="251"/>
      <c r="Q269" s="251"/>
      <c r="R269" s="141"/>
      <c r="T269" s="142" t="s">
        <v>3</v>
      </c>
      <c r="U269" s="40" t="s">
        <v>43</v>
      </c>
      <c r="V269" s="143">
        <v>0</v>
      </c>
      <c r="W269" s="143">
        <f>V269*K269</f>
        <v>0</v>
      </c>
      <c r="X269" s="143">
        <v>2.1700000000000001E-2</v>
      </c>
      <c r="Y269" s="143">
        <f>X269*K269</f>
        <v>4.3400000000000001E-2</v>
      </c>
      <c r="Z269" s="143">
        <v>0</v>
      </c>
      <c r="AA269" s="144">
        <f>Z269*K269</f>
        <v>0</v>
      </c>
      <c r="AR269" s="17" t="s">
        <v>247</v>
      </c>
      <c r="AT269" s="17" t="s">
        <v>222</v>
      </c>
      <c r="AU269" s="17" t="s">
        <v>15</v>
      </c>
      <c r="AY269" s="17" t="s">
        <v>221</v>
      </c>
      <c r="BE269" s="145">
        <f>IF(U269="základní",N269,0)</f>
        <v>0</v>
      </c>
      <c r="BF269" s="145">
        <f>IF(U269="snížená",N269,0)</f>
        <v>0</v>
      </c>
      <c r="BG269" s="145">
        <f>IF(U269="zákl. přenesená",N269,0)</f>
        <v>0</v>
      </c>
      <c r="BH269" s="145">
        <f>IF(U269="sníž. přenesená",N269,0)</f>
        <v>0</v>
      </c>
      <c r="BI269" s="145">
        <f>IF(U269="nulová",N269,0)</f>
        <v>0</v>
      </c>
      <c r="BJ269" s="17" t="s">
        <v>15</v>
      </c>
      <c r="BK269" s="145">
        <f>ROUND(L269*K269,2)</f>
        <v>0</v>
      </c>
      <c r="BL269" s="17" t="s">
        <v>247</v>
      </c>
      <c r="BM269" s="17" t="s">
        <v>4508</v>
      </c>
    </row>
    <row r="270" spans="2:65" s="1" customFormat="1" ht="85.9" customHeight="1" x14ac:dyDescent="0.3">
      <c r="B270" s="31"/>
      <c r="C270" s="32"/>
      <c r="D270" s="32"/>
      <c r="E270" s="32"/>
      <c r="F270" s="266" t="s">
        <v>4505</v>
      </c>
      <c r="G270" s="200"/>
      <c r="H270" s="200"/>
      <c r="I270" s="200"/>
      <c r="J270" s="32"/>
      <c r="K270" s="32"/>
      <c r="L270" s="32"/>
      <c r="M270" s="32"/>
      <c r="N270" s="32"/>
      <c r="O270" s="32"/>
      <c r="P270" s="32"/>
      <c r="Q270" s="32"/>
      <c r="R270" s="33"/>
      <c r="T270" s="70"/>
      <c r="U270" s="32"/>
      <c r="V270" s="32"/>
      <c r="W270" s="32"/>
      <c r="X270" s="32"/>
      <c r="Y270" s="32"/>
      <c r="Z270" s="32"/>
      <c r="AA270" s="71"/>
      <c r="AT270" s="17" t="s">
        <v>250</v>
      </c>
      <c r="AU270" s="17" t="s">
        <v>15</v>
      </c>
    </row>
    <row r="271" spans="2:65" s="1" customFormat="1" ht="40.15" customHeight="1" x14ac:dyDescent="0.3">
      <c r="B271" s="136"/>
      <c r="C271" s="137" t="s">
        <v>3040</v>
      </c>
      <c r="D271" s="137" t="s">
        <v>222</v>
      </c>
      <c r="E271" s="138" t="s">
        <v>4509</v>
      </c>
      <c r="F271" s="250" t="s">
        <v>4510</v>
      </c>
      <c r="G271" s="251"/>
      <c r="H271" s="251"/>
      <c r="I271" s="251"/>
      <c r="J271" s="139" t="s">
        <v>276</v>
      </c>
      <c r="K271" s="140">
        <v>1</v>
      </c>
      <c r="L271" s="252"/>
      <c r="M271" s="251"/>
      <c r="N271" s="252">
        <f>ROUND(L271*K271,2)</f>
        <v>0</v>
      </c>
      <c r="O271" s="251"/>
      <c r="P271" s="251"/>
      <c r="Q271" s="251"/>
      <c r="R271" s="141"/>
      <c r="T271" s="142" t="s">
        <v>3</v>
      </c>
      <c r="U271" s="40" t="s">
        <v>43</v>
      </c>
      <c r="V271" s="143">
        <v>0</v>
      </c>
      <c r="W271" s="143">
        <f>V271*K271</f>
        <v>0</v>
      </c>
      <c r="X271" s="143">
        <v>2.1700000000000001E-2</v>
      </c>
      <c r="Y271" s="143">
        <f>X271*K271</f>
        <v>2.1700000000000001E-2</v>
      </c>
      <c r="Z271" s="143">
        <v>0</v>
      </c>
      <c r="AA271" s="144">
        <f>Z271*K271</f>
        <v>0</v>
      </c>
      <c r="AR271" s="17" t="s">
        <v>247</v>
      </c>
      <c r="AT271" s="17" t="s">
        <v>222</v>
      </c>
      <c r="AU271" s="17" t="s">
        <v>15</v>
      </c>
      <c r="AY271" s="17" t="s">
        <v>221</v>
      </c>
      <c r="BE271" s="145">
        <f>IF(U271="základní",N271,0)</f>
        <v>0</v>
      </c>
      <c r="BF271" s="145">
        <f>IF(U271="snížená",N271,0)</f>
        <v>0</v>
      </c>
      <c r="BG271" s="145">
        <f>IF(U271="zákl. přenesená",N271,0)</f>
        <v>0</v>
      </c>
      <c r="BH271" s="145">
        <f>IF(U271="sníž. přenesená",N271,0)</f>
        <v>0</v>
      </c>
      <c r="BI271" s="145">
        <f>IF(U271="nulová",N271,0)</f>
        <v>0</v>
      </c>
      <c r="BJ271" s="17" t="s">
        <v>15</v>
      </c>
      <c r="BK271" s="145">
        <f>ROUND(L271*K271,2)</f>
        <v>0</v>
      </c>
      <c r="BL271" s="17" t="s">
        <v>247</v>
      </c>
      <c r="BM271" s="17" t="s">
        <v>4511</v>
      </c>
    </row>
    <row r="272" spans="2:65" s="1" customFormat="1" ht="85.9" customHeight="1" x14ac:dyDescent="0.3">
      <c r="B272" s="31"/>
      <c r="C272" s="32"/>
      <c r="D272" s="32"/>
      <c r="E272" s="32"/>
      <c r="F272" s="266" t="s">
        <v>4505</v>
      </c>
      <c r="G272" s="200"/>
      <c r="H272" s="200"/>
      <c r="I272" s="200"/>
      <c r="J272" s="32"/>
      <c r="K272" s="32"/>
      <c r="L272" s="32"/>
      <c r="M272" s="32"/>
      <c r="N272" s="32"/>
      <c r="O272" s="32"/>
      <c r="P272" s="32"/>
      <c r="Q272" s="32"/>
      <c r="R272" s="33"/>
      <c r="T272" s="70"/>
      <c r="U272" s="32"/>
      <c r="V272" s="32"/>
      <c r="W272" s="32"/>
      <c r="X272" s="32"/>
      <c r="Y272" s="32"/>
      <c r="Z272" s="32"/>
      <c r="AA272" s="71"/>
      <c r="AT272" s="17" t="s">
        <v>250</v>
      </c>
      <c r="AU272" s="17" t="s">
        <v>15</v>
      </c>
    </row>
    <row r="273" spans="2:65" s="1" customFormat="1" ht="28.9" customHeight="1" x14ac:dyDescent="0.3">
      <c r="B273" s="136"/>
      <c r="C273" s="137" t="s">
        <v>3068</v>
      </c>
      <c r="D273" s="137" t="s">
        <v>222</v>
      </c>
      <c r="E273" s="138" t="s">
        <v>4512</v>
      </c>
      <c r="F273" s="250" t="s">
        <v>4513</v>
      </c>
      <c r="G273" s="251"/>
      <c r="H273" s="251"/>
      <c r="I273" s="251"/>
      <c r="J273" s="139" t="s">
        <v>276</v>
      </c>
      <c r="K273" s="140">
        <v>96</v>
      </c>
      <c r="L273" s="252"/>
      <c r="M273" s="251"/>
      <c r="N273" s="252">
        <f>ROUND(L273*K273,2)</f>
        <v>0</v>
      </c>
      <c r="O273" s="251"/>
      <c r="P273" s="251"/>
      <c r="Q273" s="251"/>
      <c r="R273" s="141"/>
      <c r="T273" s="142" t="s">
        <v>3</v>
      </c>
      <c r="U273" s="40" t="s">
        <v>43</v>
      </c>
      <c r="V273" s="143">
        <v>0</v>
      </c>
      <c r="W273" s="143">
        <f>V273*K273</f>
        <v>0</v>
      </c>
      <c r="X273" s="143">
        <v>6.9999999999999994E-5</v>
      </c>
      <c r="Y273" s="143">
        <f>X273*K273</f>
        <v>6.7199999999999994E-3</v>
      </c>
      <c r="Z273" s="143">
        <v>0</v>
      </c>
      <c r="AA273" s="144">
        <f>Z273*K273</f>
        <v>0</v>
      </c>
      <c r="AR273" s="17" t="s">
        <v>247</v>
      </c>
      <c r="AT273" s="17" t="s">
        <v>222</v>
      </c>
      <c r="AU273" s="17" t="s">
        <v>15</v>
      </c>
      <c r="AY273" s="17" t="s">
        <v>221</v>
      </c>
      <c r="BE273" s="145">
        <f>IF(U273="základní",N273,0)</f>
        <v>0</v>
      </c>
      <c r="BF273" s="145">
        <f>IF(U273="snížená",N273,0)</f>
        <v>0</v>
      </c>
      <c r="BG273" s="145">
        <f>IF(U273="zákl. přenesená",N273,0)</f>
        <v>0</v>
      </c>
      <c r="BH273" s="145">
        <f>IF(U273="sníž. přenesená",N273,0)</f>
        <v>0</v>
      </c>
      <c r="BI273" s="145">
        <f>IF(U273="nulová",N273,0)</f>
        <v>0</v>
      </c>
      <c r="BJ273" s="17" t="s">
        <v>15</v>
      </c>
      <c r="BK273" s="145">
        <f>ROUND(L273*K273,2)</f>
        <v>0</v>
      </c>
      <c r="BL273" s="17" t="s">
        <v>247</v>
      </c>
      <c r="BM273" s="17" t="s">
        <v>4514</v>
      </c>
    </row>
    <row r="274" spans="2:65" s="1" customFormat="1" ht="85.9" customHeight="1" x14ac:dyDescent="0.3">
      <c r="B274" s="31"/>
      <c r="C274" s="32"/>
      <c r="D274" s="32"/>
      <c r="E274" s="32"/>
      <c r="F274" s="266" t="s">
        <v>4515</v>
      </c>
      <c r="G274" s="200"/>
      <c r="H274" s="200"/>
      <c r="I274" s="200"/>
      <c r="J274" s="32"/>
      <c r="K274" s="32"/>
      <c r="L274" s="32"/>
      <c r="M274" s="32"/>
      <c r="N274" s="32"/>
      <c r="O274" s="32"/>
      <c r="P274" s="32"/>
      <c r="Q274" s="32"/>
      <c r="R274" s="33"/>
      <c r="T274" s="70"/>
      <c r="U274" s="32"/>
      <c r="V274" s="32"/>
      <c r="W274" s="32"/>
      <c r="X274" s="32"/>
      <c r="Y274" s="32"/>
      <c r="Z274" s="32"/>
      <c r="AA274" s="71"/>
      <c r="AT274" s="17" t="s">
        <v>250</v>
      </c>
      <c r="AU274" s="17" t="s">
        <v>15</v>
      </c>
    </row>
    <row r="275" spans="2:65" s="1" customFormat="1" ht="20.45" customHeight="1" x14ac:dyDescent="0.3">
      <c r="B275" s="136"/>
      <c r="C275" s="137" t="s">
        <v>3022</v>
      </c>
      <c r="D275" s="137" t="s">
        <v>222</v>
      </c>
      <c r="E275" s="138" t="s">
        <v>4516</v>
      </c>
      <c r="F275" s="250" t="s">
        <v>4517</v>
      </c>
      <c r="G275" s="251"/>
      <c r="H275" s="251"/>
      <c r="I275" s="251"/>
      <c r="J275" s="139" t="s">
        <v>246</v>
      </c>
      <c r="K275" s="140">
        <v>720</v>
      </c>
      <c r="L275" s="252"/>
      <c r="M275" s="251"/>
      <c r="N275" s="252">
        <f>ROUND(L275*K275,2)</f>
        <v>0</v>
      </c>
      <c r="O275" s="251"/>
      <c r="P275" s="251"/>
      <c r="Q275" s="251"/>
      <c r="R275" s="141"/>
      <c r="T275" s="142" t="s">
        <v>3</v>
      </c>
      <c r="U275" s="40" t="s">
        <v>43</v>
      </c>
      <c r="V275" s="143">
        <v>0</v>
      </c>
      <c r="W275" s="143">
        <f>V275*K275</f>
        <v>0</v>
      </c>
      <c r="X275" s="143">
        <v>3.1E-4</v>
      </c>
      <c r="Y275" s="143">
        <f>X275*K275</f>
        <v>0.22320000000000001</v>
      </c>
      <c r="Z275" s="143">
        <v>0</v>
      </c>
      <c r="AA275" s="144">
        <f>Z275*K275</f>
        <v>0</v>
      </c>
      <c r="AR275" s="17" t="s">
        <v>247</v>
      </c>
      <c r="AT275" s="17" t="s">
        <v>222</v>
      </c>
      <c r="AU275" s="17" t="s">
        <v>15</v>
      </c>
      <c r="AY275" s="17" t="s">
        <v>221</v>
      </c>
      <c r="BE275" s="145">
        <f>IF(U275="základní",N275,0)</f>
        <v>0</v>
      </c>
      <c r="BF275" s="145">
        <f>IF(U275="snížená",N275,0)</f>
        <v>0</v>
      </c>
      <c r="BG275" s="145">
        <f>IF(U275="zákl. přenesená",N275,0)</f>
        <v>0</v>
      </c>
      <c r="BH275" s="145">
        <f>IF(U275="sníž. přenesená",N275,0)</f>
        <v>0</v>
      </c>
      <c r="BI275" s="145">
        <f>IF(U275="nulová",N275,0)</f>
        <v>0</v>
      </c>
      <c r="BJ275" s="17" t="s">
        <v>15</v>
      </c>
      <c r="BK275" s="145">
        <f>ROUND(L275*K275,2)</f>
        <v>0</v>
      </c>
      <c r="BL275" s="17" t="s">
        <v>247</v>
      </c>
      <c r="BM275" s="17" t="s">
        <v>4518</v>
      </c>
    </row>
    <row r="276" spans="2:65" s="1" customFormat="1" ht="20.45" customHeight="1" x14ac:dyDescent="0.3">
      <c r="B276" s="136"/>
      <c r="C276" s="137" t="s">
        <v>3028</v>
      </c>
      <c r="D276" s="137" t="s">
        <v>222</v>
      </c>
      <c r="E276" s="138" t="s">
        <v>4519</v>
      </c>
      <c r="F276" s="250" t="s">
        <v>4520</v>
      </c>
      <c r="G276" s="251"/>
      <c r="H276" s="251"/>
      <c r="I276" s="251"/>
      <c r="J276" s="139" t="s">
        <v>349</v>
      </c>
      <c r="K276" s="140">
        <v>150</v>
      </c>
      <c r="L276" s="252"/>
      <c r="M276" s="251"/>
      <c r="N276" s="252">
        <f>ROUND(L276*K276,2)</f>
        <v>0</v>
      </c>
      <c r="O276" s="251"/>
      <c r="P276" s="251"/>
      <c r="Q276" s="251"/>
      <c r="R276" s="141"/>
      <c r="T276" s="142" t="s">
        <v>3</v>
      </c>
      <c r="U276" s="40" t="s">
        <v>43</v>
      </c>
      <c r="V276" s="143">
        <v>0</v>
      </c>
      <c r="W276" s="143">
        <f>V276*K276</f>
        <v>0</v>
      </c>
      <c r="X276" s="143">
        <v>0</v>
      </c>
      <c r="Y276" s="143">
        <f>X276*K276</f>
        <v>0</v>
      </c>
      <c r="Z276" s="143">
        <v>0</v>
      </c>
      <c r="AA276" s="144">
        <f>Z276*K276</f>
        <v>0</v>
      </c>
      <c r="AR276" s="17" t="s">
        <v>247</v>
      </c>
      <c r="AT276" s="17" t="s">
        <v>222</v>
      </c>
      <c r="AU276" s="17" t="s">
        <v>15</v>
      </c>
      <c r="AY276" s="17" t="s">
        <v>221</v>
      </c>
      <c r="BE276" s="145">
        <f>IF(U276="základní",N276,0)</f>
        <v>0</v>
      </c>
      <c r="BF276" s="145">
        <f>IF(U276="snížená",N276,0)</f>
        <v>0</v>
      </c>
      <c r="BG276" s="145">
        <f>IF(U276="zákl. přenesená",N276,0)</f>
        <v>0</v>
      </c>
      <c r="BH276" s="145">
        <f>IF(U276="sníž. přenesená",N276,0)</f>
        <v>0</v>
      </c>
      <c r="BI276" s="145">
        <f>IF(U276="nulová",N276,0)</f>
        <v>0</v>
      </c>
      <c r="BJ276" s="17" t="s">
        <v>15</v>
      </c>
      <c r="BK276" s="145">
        <f>ROUND(L276*K276,2)</f>
        <v>0</v>
      </c>
      <c r="BL276" s="17" t="s">
        <v>247</v>
      </c>
      <c r="BM276" s="17" t="s">
        <v>4521</v>
      </c>
    </row>
    <row r="277" spans="2:65" s="1" customFormat="1" ht="28.9" customHeight="1" x14ac:dyDescent="0.3">
      <c r="B277" s="136"/>
      <c r="C277" s="137" t="s">
        <v>1778</v>
      </c>
      <c r="D277" s="137" t="s">
        <v>222</v>
      </c>
      <c r="E277" s="138" t="s">
        <v>4522</v>
      </c>
      <c r="F277" s="250" t="s">
        <v>4523</v>
      </c>
      <c r="G277" s="251"/>
      <c r="H277" s="251"/>
      <c r="I277" s="251"/>
      <c r="J277" s="139" t="s">
        <v>246</v>
      </c>
      <c r="K277" s="140">
        <v>7200</v>
      </c>
      <c r="L277" s="252"/>
      <c r="M277" s="251"/>
      <c r="N277" s="252">
        <f>ROUND(L277*K277,2)</f>
        <v>0</v>
      </c>
      <c r="O277" s="251"/>
      <c r="P277" s="251"/>
      <c r="Q277" s="251"/>
      <c r="R277" s="141"/>
      <c r="T277" s="142" t="s">
        <v>3</v>
      </c>
      <c r="U277" s="40" t="s">
        <v>43</v>
      </c>
      <c r="V277" s="143">
        <v>0</v>
      </c>
      <c r="W277" s="143">
        <f>V277*K277</f>
        <v>0</v>
      </c>
      <c r="X277" s="143">
        <v>0</v>
      </c>
      <c r="Y277" s="143">
        <f>X277*K277</f>
        <v>0</v>
      </c>
      <c r="Z277" s="143">
        <v>0</v>
      </c>
      <c r="AA277" s="144">
        <f>Z277*K277</f>
        <v>0</v>
      </c>
      <c r="AR277" s="17" t="s">
        <v>247</v>
      </c>
      <c r="AT277" s="17" t="s">
        <v>222</v>
      </c>
      <c r="AU277" s="17" t="s">
        <v>15</v>
      </c>
      <c r="AY277" s="17" t="s">
        <v>221</v>
      </c>
      <c r="BE277" s="145">
        <f>IF(U277="základní",N277,0)</f>
        <v>0</v>
      </c>
      <c r="BF277" s="145">
        <f>IF(U277="snížená",N277,0)</f>
        <v>0</v>
      </c>
      <c r="BG277" s="145">
        <f>IF(U277="zákl. přenesená",N277,0)</f>
        <v>0</v>
      </c>
      <c r="BH277" s="145">
        <f>IF(U277="sníž. přenesená",N277,0)</f>
        <v>0</v>
      </c>
      <c r="BI277" s="145">
        <f>IF(U277="nulová",N277,0)</f>
        <v>0</v>
      </c>
      <c r="BJ277" s="17" t="s">
        <v>15</v>
      </c>
      <c r="BK277" s="145">
        <f>ROUND(L277*K277,2)</f>
        <v>0</v>
      </c>
      <c r="BL277" s="17" t="s">
        <v>247</v>
      </c>
      <c r="BM277" s="17" t="s">
        <v>4524</v>
      </c>
    </row>
    <row r="278" spans="2:65" s="1" customFormat="1" ht="28.9" customHeight="1" x14ac:dyDescent="0.3">
      <c r="B278" s="136"/>
      <c r="C278" s="137" t="s">
        <v>1784</v>
      </c>
      <c r="D278" s="137" t="s">
        <v>222</v>
      </c>
      <c r="E278" s="138" t="s">
        <v>4525</v>
      </c>
      <c r="F278" s="250" t="s">
        <v>4526</v>
      </c>
      <c r="G278" s="251"/>
      <c r="H278" s="251"/>
      <c r="I278" s="251"/>
      <c r="J278" s="139" t="s">
        <v>4221</v>
      </c>
      <c r="K278" s="140">
        <v>34</v>
      </c>
      <c r="L278" s="252"/>
      <c r="M278" s="251"/>
      <c r="N278" s="252">
        <f>ROUND(L278*K278,2)</f>
        <v>0</v>
      </c>
      <c r="O278" s="251"/>
      <c r="P278" s="251"/>
      <c r="Q278" s="251"/>
      <c r="R278" s="141"/>
      <c r="T278" s="142" t="s">
        <v>3</v>
      </c>
      <c r="U278" s="40" t="s">
        <v>43</v>
      </c>
      <c r="V278" s="143">
        <v>0</v>
      </c>
      <c r="W278" s="143">
        <f>V278*K278</f>
        <v>0</v>
      </c>
      <c r="X278" s="143">
        <v>0</v>
      </c>
      <c r="Y278" s="143">
        <f>X278*K278</f>
        <v>0</v>
      </c>
      <c r="Z278" s="143">
        <v>0</v>
      </c>
      <c r="AA278" s="144">
        <f>Z278*K278</f>
        <v>0</v>
      </c>
      <c r="AR278" s="17" t="s">
        <v>247</v>
      </c>
      <c r="AT278" s="17" t="s">
        <v>222</v>
      </c>
      <c r="AU278" s="17" t="s">
        <v>15</v>
      </c>
      <c r="AY278" s="17" t="s">
        <v>221</v>
      </c>
      <c r="BE278" s="145">
        <f>IF(U278="základní",N278,0)</f>
        <v>0</v>
      </c>
      <c r="BF278" s="145">
        <f>IF(U278="snížená",N278,0)</f>
        <v>0</v>
      </c>
      <c r="BG278" s="145">
        <f>IF(U278="zákl. přenesená",N278,0)</f>
        <v>0</v>
      </c>
      <c r="BH278" s="145">
        <f>IF(U278="sníž. přenesená",N278,0)</f>
        <v>0</v>
      </c>
      <c r="BI278" s="145">
        <f>IF(U278="nulová",N278,0)</f>
        <v>0</v>
      </c>
      <c r="BJ278" s="17" t="s">
        <v>15</v>
      </c>
      <c r="BK278" s="145">
        <f>ROUND(L278*K278,2)</f>
        <v>0</v>
      </c>
      <c r="BL278" s="17" t="s">
        <v>247</v>
      </c>
      <c r="BM278" s="17" t="s">
        <v>4527</v>
      </c>
    </row>
    <row r="279" spans="2:65" s="1" customFormat="1" ht="63" customHeight="1" x14ac:dyDescent="0.3">
      <c r="B279" s="31"/>
      <c r="C279" s="32"/>
      <c r="D279" s="32"/>
      <c r="E279" s="32"/>
      <c r="F279" s="266" t="s">
        <v>4223</v>
      </c>
      <c r="G279" s="200"/>
      <c r="H279" s="200"/>
      <c r="I279" s="200"/>
      <c r="J279" s="32"/>
      <c r="K279" s="32"/>
      <c r="L279" s="32"/>
      <c r="M279" s="32"/>
      <c r="N279" s="32"/>
      <c r="O279" s="32"/>
      <c r="P279" s="32"/>
      <c r="Q279" s="32"/>
      <c r="R279" s="33"/>
      <c r="T279" s="70"/>
      <c r="U279" s="32"/>
      <c r="V279" s="32"/>
      <c r="W279" s="32"/>
      <c r="X279" s="32"/>
      <c r="Y279" s="32"/>
      <c r="Z279" s="32"/>
      <c r="AA279" s="71"/>
      <c r="AT279" s="17" t="s">
        <v>250</v>
      </c>
      <c r="AU279" s="17" t="s">
        <v>15</v>
      </c>
    </row>
    <row r="280" spans="2:65" s="1" customFormat="1" ht="20.45" customHeight="1" x14ac:dyDescent="0.3">
      <c r="B280" s="136"/>
      <c r="C280" s="137" t="s">
        <v>1791</v>
      </c>
      <c r="D280" s="137" t="s">
        <v>222</v>
      </c>
      <c r="E280" s="138" t="s">
        <v>4528</v>
      </c>
      <c r="F280" s="250" t="s">
        <v>334</v>
      </c>
      <c r="G280" s="251"/>
      <c r="H280" s="251"/>
      <c r="I280" s="251"/>
      <c r="J280" s="139" t="s">
        <v>335</v>
      </c>
      <c r="K280" s="140"/>
      <c r="L280" s="252"/>
      <c r="M280" s="251"/>
      <c r="N280" s="252">
        <f>ROUND(L280*K280,2)</f>
        <v>0</v>
      </c>
      <c r="O280" s="251"/>
      <c r="P280" s="251"/>
      <c r="Q280" s="251"/>
      <c r="R280" s="141"/>
      <c r="T280" s="142" t="s">
        <v>3</v>
      </c>
      <c r="U280" s="40" t="s">
        <v>43</v>
      </c>
      <c r="V280" s="143">
        <v>0</v>
      </c>
      <c r="W280" s="143">
        <f>V280*K280</f>
        <v>0</v>
      </c>
      <c r="X280" s="143">
        <v>0</v>
      </c>
      <c r="Y280" s="143">
        <f>X280*K280</f>
        <v>0</v>
      </c>
      <c r="Z280" s="143">
        <v>0</v>
      </c>
      <c r="AA280" s="144">
        <f>Z280*K280</f>
        <v>0</v>
      </c>
      <c r="AR280" s="17" t="s">
        <v>247</v>
      </c>
      <c r="AT280" s="17" t="s">
        <v>222</v>
      </c>
      <c r="AU280" s="17" t="s">
        <v>15</v>
      </c>
      <c r="AY280" s="17" t="s">
        <v>221</v>
      </c>
      <c r="BE280" s="145">
        <f>IF(U280="základní",N280,0)</f>
        <v>0</v>
      </c>
      <c r="BF280" s="145">
        <f>IF(U280="snížená",N280,0)</f>
        <v>0</v>
      </c>
      <c r="BG280" s="145">
        <f>IF(U280="zákl. přenesená",N280,0)</f>
        <v>0</v>
      </c>
      <c r="BH280" s="145">
        <f>IF(U280="sníž. přenesená",N280,0)</f>
        <v>0</v>
      </c>
      <c r="BI280" s="145">
        <f>IF(U280="nulová",N280,0)</f>
        <v>0</v>
      </c>
      <c r="BJ280" s="17" t="s">
        <v>15</v>
      </c>
      <c r="BK280" s="145">
        <f>ROUND(L280*K280,2)</f>
        <v>0</v>
      </c>
      <c r="BL280" s="17" t="s">
        <v>247</v>
      </c>
      <c r="BM280" s="17" t="s">
        <v>4529</v>
      </c>
    </row>
    <row r="281" spans="2:65" s="1" customFormat="1" ht="63" customHeight="1" x14ac:dyDescent="0.3">
      <c r="B281" s="31"/>
      <c r="C281" s="32"/>
      <c r="D281" s="32"/>
      <c r="E281" s="32"/>
      <c r="F281" s="266" t="s">
        <v>4530</v>
      </c>
      <c r="G281" s="200"/>
      <c r="H281" s="200"/>
      <c r="I281" s="200"/>
      <c r="J281" s="32"/>
      <c r="K281" s="32"/>
      <c r="L281" s="32"/>
      <c r="M281" s="32"/>
      <c r="N281" s="32"/>
      <c r="O281" s="32"/>
      <c r="P281" s="32"/>
      <c r="Q281" s="32"/>
      <c r="R281" s="33"/>
      <c r="T281" s="70"/>
      <c r="U281" s="32"/>
      <c r="V281" s="32"/>
      <c r="W281" s="32"/>
      <c r="X281" s="32"/>
      <c r="Y281" s="32"/>
      <c r="Z281" s="32"/>
      <c r="AA281" s="71"/>
      <c r="AT281" s="17" t="s">
        <v>250</v>
      </c>
      <c r="AU281" s="17" t="s">
        <v>15</v>
      </c>
    </row>
    <row r="282" spans="2:65" s="9" customFormat="1" ht="37.35" customHeight="1" x14ac:dyDescent="0.35">
      <c r="B282" s="125"/>
      <c r="C282" s="126"/>
      <c r="D282" s="127" t="s">
        <v>243</v>
      </c>
      <c r="E282" s="127"/>
      <c r="F282" s="127"/>
      <c r="G282" s="127"/>
      <c r="H282" s="127"/>
      <c r="I282" s="127"/>
      <c r="J282" s="127"/>
      <c r="K282" s="127"/>
      <c r="L282" s="127"/>
      <c r="M282" s="127"/>
      <c r="N282" s="262">
        <f>BK282</f>
        <v>0</v>
      </c>
      <c r="O282" s="263"/>
      <c r="P282" s="263"/>
      <c r="Q282" s="263"/>
      <c r="R282" s="128"/>
      <c r="T282" s="129"/>
      <c r="U282" s="126"/>
      <c r="V282" s="126"/>
      <c r="W282" s="130">
        <f>SUM(W283:W287)</f>
        <v>0</v>
      </c>
      <c r="X282" s="126"/>
      <c r="Y282" s="130">
        <f>SUM(Y283:Y287)</f>
        <v>0</v>
      </c>
      <c r="Z282" s="126"/>
      <c r="AA282" s="131">
        <f>SUM(AA283:AA287)</f>
        <v>0</v>
      </c>
      <c r="AR282" s="132" t="s">
        <v>190</v>
      </c>
      <c r="AT282" s="133" t="s">
        <v>77</v>
      </c>
      <c r="AU282" s="133" t="s">
        <v>78</v>
      </c>
      <c r="AY282" s="132" t="s">
        <v>221</v>
      </c>
      <c r="BK282" s="134">
        <f>SUM(BK283:BK287)</f>
        <v>0</v>
      </c>
    </row>
    <row r="283" spans="2:65" s="1" customFormat="1" ht="40.15" customHeight="1" x14ac:dyDescent="0.3">
      <c r="B283" s="136"/>
      <c r="C283" s="137" t="s">
        <v>3077</v>
      </c>
      <c r="D283" s="137" t="s">
        <v>222</v>
      </c>
      <c r="E283" s="138" t="s">
        <v>4531</v>
      </c>
      <c r="F283" s="250" t="s">
        <v>4532</v>
      </c>
      <c r="G283" s="251"/>
      <c r="H283" s="251"/>
      <c r="I283" s="251"/>
      <c r="J283" s="139" t="s">
        <v>315</v>
      </c>
      <c r="K283" s="140">
        <v>70</v>
      </c>
      <c r="L283" s="252"/>
      <c r="M283" s="251"/>
      <c r="N283" s="252">
        <f>ROUND(L283*K283,2)</f>
        <v>0</v>
      </c>
      <c r="O283" s="251"/>
      <c r="P283" s="251"/>
      <c r="Q283" s="251"/>
      <c r="R283" s="141"/>
      <c r="T283" s="142" t="s">
        <v>3</v>
      </c>
      <c r="U283" s="40" t="s">
        <v>43</v>
      </c>
      <c r="V283" s="143">
        <v>0</v>
      </c>
      <c r="W283" s="143">
        <f>V283*K283</f>
        <v>0</v>
      </c>
      <c r="X283" s="143">
        <v>0</v>
      </c>
      <c r="Y283" s="143">
        <f>X283*K283</f>
        <v>0</v>
      </c>
      <c r="Z283" s="143">
        <v>0</v>
      </c>
      <c r="AA283" s="144">
        <f>Z283*K283</f>
        <v>0</v>
      </c>
      <c r="AR283" s="17" t="s">
        <v>247</v>
      </c>
      <c r="AT283" s="17" t="s">
        <v>222</v>
      </c>
      <c r="AU283" s="17" t="s">
        <v>15</v>
      </c>
      <c r="AY283" s="17" t="s">
        <v>221</v>
      </c>
      <c r="BE283" s="145">
        <f>IF(U283="základní",N283,0)</f>
        <v>0</v>
      </c>
      <c r="BF283" s="145">
        <f>IF(U283="snížená",N283,0)</f>
        <v>0</v>
      </c>
      <c r="BG283" s="145">
        <f>IF(U283="zákl. přenesená",N283,0)</f>
        <v>0</v>
      </c>
      <c r="BH283" s="145">
        <f>IF(U283="sníž. přenesená",N283,0)</f>
        <v>0</v>
      </c>
      <c r="BI283" s="145">
        <f>IF(U283="nulová",N283,0)</f>
        <v>0</v>
      </c>
      <c r="BJ283" s="17" t="s">
        <v>15</v>
      </c>
      <c r="BK283" s="145">
        <f>ROUND(L283*K283,2)</f>
        <v>0</v>
      </c>
      <c r="BL283" s="17" t="s">
        <v>247</v>
      </c>
      <c r="BM283" s="17" t="s">
        <v>4533</v>
      </c>
    </row>
    <row r="284" spans="2:65" s="1" customFormat="1" ht="51.6" customHeight="1" x14ac:dyDescent="0.3">
      <c r="B284" s="136"/>
      <c r="C284" s="137" t="s">
        <v>3017</v>
      </c>
      <c r="D284" s="137" t="s">
        <v>222</v>
      </c>
      <c r="E284" s="138" t="s">
        <v>4534</v>
      </c>
      <c r="F284" s="250" t="s">
        <v>4535</v>
      </c>
      <c r="G284" s="251"/>
      <c r="H284" s="251"/>
      <c r="I284" s="251"/>
      <c r="J284" s="139" t="s">
        <v>315</v>
      </c>
      <c r="K284" s="140">
        <v>32</v>
      </c>
      <c r="L284" s="252"/>
      <c r="M284" s="251"/>
      <c r="N284" s="252">
        <f>ROUND(L284*K284,2)</f>
        <v>0</v>
      </c>
      <c r="O284" s="251"/>
      <c r="P284" s="251"/>
      <c r="Q284" s="251"/>
      <c r="R284" s="141"/>
      <c r="T284" s="142" t="s">
        <v>3</v>
      </c>
      <c r="U284" s="40" t="s">
        <v>43</v>
      </c>
      <c r="V284" s="143">
        <v>0</v>
      </c>
      <c r="W284" s="143">
        <f>V284*K284</f>
        <v>0</v>
      </c>
      <c r="X284" s="143">
        <v>0</v>
      </c>
      <c r="Y284" s="143">
        <f>X284*K284</f>
        <v>0</v>
      </c>
      <c r="Z284" s="143">
        <v>0</v>
      </c>
      <c r="AA284" s="144">
        <f>Z284*K284</f>
        <v>0</v>
      </c>
      <c r="AR284" s="17" t="s">
        <v>247</v>
      </c>
      <c r="AT284" s="17" t="s">
        <v>222</v>
      </c>
      <c r="AU284" s="17" t="s">
        <v>15</v>
      </c>
      <c r="AY284" s="17" t="s">
        <v>221</v>
      </c>
      <c r="BE284" s="145">
        <f>IF(U284="základní",N284,0)</f>
        <v>0</v>
      </c>
      <c r="BF284" s="145">
        <f>IF(U284="snížená",N284,0)</f>
        <v>0</v>
      </c>
      <c r="BG284" s="145">
        <f>IF(U284="zákl. přenesená",N284,0)</f>
        <v>0</v>
      </c>
      <c r="BH284" s="145">
        <f>IF(U284="sníž. přenesená",N284,0)</f>
        <v>0</v>
      </c>
      <c r="BI284" s="145">
        <f>IF(U284="nulová",N284,0)</f>
        <v>0</v>
      </c>
      <c r="BJ284" s="17" t="s">
        <v>15</v>
      </c>
      <c r="BK284" s="145">
        <f>ROUND(L284*K284,2)</f>
        <v>0</v>
      </c>
      <c r="BL284" s="17" t="s">
        <v>247</v>
      </c>
      <c r="BM284" s="17" t="s">
        <v>4536</v>
      </c>
    </row>
    <row r="285" spans="2:65" s="1" customFormat="1" ht="28.9" customHeight="1" x14ac:dyDescent="0.3">
      <c r="B285" s="136"/>
      <c r="C285" s="137" t="s">
        <v>3044</v>
      </c>
      <c r="D285" s="137" t="s">
        <v>222</v>
      </c>
      <c r="E285" s="138" t="s">
        <v>4537</v>
      </c>
      <c r="F285" s="250" t="s">
        <v>4538</v>
      </c>
      <c r="G285" s="251"/>
      <c r="H285" s="251"/>
      <c r="I285" s="251"/>
      <c r="J285" s="139" t="s">
        <v>315</v>
      </c>
      <c r="K285" s="140">
        <v>30</v>
      </c>
      <c r="L285" s="252"/>
      <c r="M285" s="251"/>
      <c r="N285" s="252">
        <f>ROUND(L285*K285,2)</f>
        <v>0</v>
      </c>
      <c r="O285" s="251"/>
      <c r="P285" s="251"/>
      <c r="Q285" s="251"/>
      <c r="R285" s="141"/>
      <c r="T285" s="142" t="s">
        <v>3</v>
      </c>
      <c r="U285" s="40" t="s">
        <v>43</v>
      </c>
      <c r="V285" s="143">
        <v>0</v>
      </c>
      <c r="W285" s="143">
        <f>V285*K285</f>
        <v>0</v>
      </c>
      <c r="X285" s="143">
        <v>0</v>
      </c>
      <c r="Y285" s="143">
        <f>X285*K285</f>
        <v>0</v>
      </c>
      <c r="Z285" s="143">
        <v>0</v>
      </c>
      <c r="AA285" s="144">
        <f>Z285*K285</f>
        <v>0</v>
      </c>
      <c r="AR285" s="17" t="s">
        <v>247</v>
      </c>
      <c r="AT285" s="17" t="s">
        <v>222</v>
      </c>
      <c r="AU285" s="17" t="s">
        <v>15</v>
      </c>
      <c r="AY285" s="17" t="s">
        <v>221</v>
      </c>
      <c r="BE285" s="145">
        <f>IF(U285="základní",N285,0)</f>
        <v>0</v>
      </c>
      <c r="BF285" s="145">
        <f>IF(U285="snížená",N285,0)</f>
        <v>0</v>
      </c>
      <c r="BG285" s="145">
        <f>IF(U285="zákl. přenesená",N285,0)</f>
        <v>0</v>
      </c>
      <c r="BH285" s="145">
        <f>IF(U285="sníž. přenesená",N285,0)</f>
        <v>0</v>
      </c>
      <c r="BI285" s="145">
        <f>IF(U285="nulová",N285,0)</f>
        <v>0</v>
      </c>
      <c r="BJ285" s="17" t="s">
        <v>15</v>
      </c>
      <c r="BK285" s="145">
        <f>ROUND(L285*K285,2)</f>
        <v>0</v>
      </c>
      <c r="BL285" s="17" t="s">
        <v>247</v>
      </c>
      <c r="BM285" s="17" t="s">
        <v>4539</v>
      </c>
    </row>
    <row r="286" spans="2:65" s="1" customFormat="1" ht="28.9" customHeight="1" x14ac:dyDescent="0.3">
      <c r="B286" s="136"/>
      <c r="C286" s="137" t="s">
        <v>3060</v>
      </c>
      <c r="D286" s="137" t="s">
        <v>222</v>
      </c>
      <c r="E286" s="138" t="s">
        <v>4540</v>
      </c>
      <c r="F286" s="250" t="s">
        <v>4541</v>
      </c>
      <c r="G286" s="251"/>
      <c r="H286" s="251"/>
      <c r="I286" s="251"/>
      <c r="J286" s="139" t="s">
        <v>362</v>
      </c>
      <c r="K286" s="140">
        <v>50</v>
      </c>
      <c r="L286" s="252"/>
      <c r="M286" s="251"/>
      <c r="N286" s="252">
        <f>ROUND(L286*K286,2)</f>
        <v>0</v>
      </c>
      <c r="O286" s="251"/>
      <c r="P286" s="251"/>
      <c r="Q286" s="251"/>
      <c r="R286" s="141"/>
      <c r="T286" s="142" t="s">
        <v>3</v>
      </c>
      <c r="U286" s="40" t="s">
        <v>43</v>
      </c>
      <c r="V286" s="143">
        <v>0</v>
      </c>
      <c r="W286" s="143">
        <f>V286*K286</f>
        <v>0</v>
      </c>
      <c r="X286" s="143">
        <v>0</v>
      </c>
      <c r="Y286" s="143">
        <f>X286*K286</f>
        <v>0</v>
      </c>
      <c r="Z286" s="143">
        <v>0</v>
      </c>
      <c r="AA286" s="144">
        <f>Z286*K286</f>
        <v>0</v>
      </c>
      <c r="AR286" s="17" t="s">
        <v>247</v>
      </c>
      <c r="AT286" s="17" t="s">
        <v>222</v>
      </c>
      <c r="AU286" s="17" t="s">
        <v>15</v>
      </c>
      <c r="AY286" s="17" t="s">
        <v>221</v>
      </c>
      <c r="BE286" s="145">
        <f>IF(U286="základní",N286,0)</f>
        <v>0</v>
      </c>
      <c r="BF286" s="145">
        <f>IF(U286="snížená",N286,0)</f>
        <v>0</v>
      </c>
      <c r="BG286" s="145">
        <f>IF(U286="zákl. přenesená",N286,0)</f>
        <v>0</v>
      </c>
      <c r="BH286" s="145">
        <f>IF(U286="sníž. přenesená",N286,0)</f>
        <v>0</v>
      </c>
      <c r="BI286" s="145">
        <f>IF(U286="nulová",N286,0)</f>
        <v>0</v>
      </c>
      <c r="BJ286" s="17" t="s">
        <v>15</v>
      </c>
      <c r="BK286" s="145">
        <f>ROUND(L286*K286,2)</f>
        <v>0</v>
      </c>
      <c r="BL286" s="17" t="s">
        <v>247</v>
      </c>
      <c r="BM286" s="17" t="s">
        <v>4542</v>
      </c>
    </row>
    <row r="287" spans="2:65" s="1" customFormat="1" ht="28.9" customHeight="1" x14ac:dyDescent="0.3">
      <c r="B287" s="136"/>
      <c r="C287" s="137" t="s">
        <v>2908</v>
      </c>
      <c r="D287" s="137" t="s">
        <v>222</v>
      </c>
      <c r="E287" s="138" t="s">
        <v>4543</v>
      </c>
      <c r="F287" s="250" t="s">
        <v>4544</v>
      </c>
      <c r="G287" s="251"/>
      <c r="H287" s="251"/>
      <c r="I287" s="251"/>
      <c r="J287" s="139" t="s">
        <v>349</v>
      </c>
      <c r="K287" s="140">
        <v>1</v>
      </c>
      <c r="L287" s="252"/>
      <c r="M287" s="251"/>
      <c r="N287" s="252">
        <f>ROUND(L287*K287,2)</f>
        <v>0</v>
      </c>
      <c r="O287" s="251"/>
      <c r="P287" s="251"/>
      <c r="Q287" s="251"/>
      <c r="R287" s="141"/>
      <c r="T287" s="142" t="s">
        <v>3</v>
      </c>
      <c r="U287" s="146" t="s">
        <v>43</v>
      </c>
      <c r="V287" s="147">
        <v>0</v>
      </c>
      <c r="W287" s="147">
        <f>V287*K287</f>
        <v>0</v>
      </c>
      <c r="X287" s="147">
        <v>0</v>
      </c>
      <c r="Y287" s="147">
        <f>X287*K287</f>
        <v>0</v>
      </c>
      <c r="Z287" s="147">
        <v>0</v>
      </c>
      <c r="AA287" s="148">
        <f>Z287*K287</f>
        <v>0</v>
      </c>
      <c r="AR287" s="17" t="s">
        <v>247</v>
      </c>
      <c r="AT287" s="17" t="s">
        <v>222</v>
      </c>
      <c r="AU287" s="17" t="s">
        <v>15</v>
      </c>
      <c r="AY287" s="17" t="s">
        <v>221</v>
      </c>
      <c r="BE287" s="145">
        <f>IF(U287="základní",N287,0)</f>
        <v>0</v>
      </c>
      <c r="BF287" s="145">
        <f>IF(U287="snížená",N287,0)</f>
        <v>0</v>
      </c>
      <c r="BG287" s="145">
        <f>IF(U287="zákl. přenesená",N287,0)</f>
        <v>0</v>
      </c>
      <c r="BH287" s="145">
        <f>IF(U287="sníž. přenesená",N287,0)</f>
        <v>0</v>
      </c>
      <c r="BI287" s="145">
        <f>IF(U287="nulová",N287,0)</f>
        <v>0</v>
      </c>
      <c r="BJ287" s="17" t="s">
        <v>15</v>
      </c>
      <c r="BK287" s="145">
        <f>ROUND(L287*K287,2)</f>
        <v>0</v>
      </c>
      <c r="BL287" s="17" t="s">
        <v>247</v>
      </c>
      <c r="BM287" s="17" t="s">
        <v>4545</v>
      </c>
    </row>
    <row r="288" spans="2:65" s="1" customFormat="1" ht="6.95" customHeight="1" x14ac:dyDescent="0.3">
      <c r="B288" s="55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7"/>
    </row>
  </sheetData>
  <mergeCells count="431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L100:Q100"/>
    <mergeCell ref="C106:Q106"/>
    <mergeCell ref="F108:P108"/>
    <mergeCell ref="F109:P109"/>
    <mergeCell ref="M111:P111"/>
    <mergeCell ref="M113:Q113"/>
    <mergeCell ref="M114:Q114"/>
    <mergeCell ref="F116:I116"/>
    <mergeCell ref="L116:M116"/>
    <mergeCell ref="N116:Q116"/>
    <mergeCell ref="F119:I119"/>
    <mergeCell ref="L119:M119"/>
    <mergeCell ref="N119:Q119"/>
    <mergeCell ref="F120:I120"/>
    <mergeCell ref="F121:I121"/>
    <mergeCell ref="L121:M121"/>
    <mergeCell ref="N121:Q121"/>
    <mergeCell ref="F122:I122"/>
    <mergeCell ref="F123:I123"/>
    <mergeCell ref="L123:M123"/>
    <mergeCell ref="N123:Q123"/>
    <mergeCell ref="F124:I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2:I132"/>
    <mergeCell ref="L132:M132"/>
    <mergeCell ref="N132:Q132"/>
    <mergeCell ref="F133:I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1:I151"/>
    <mergeCell ref="F152:I152"/>
    <mergeCell ref="L152:M152"/>
    <mergeCell ref="N152:Q152"/>
    <mergeCell ref="F153:I153"/>
    <mergeCell ref="F154:I154"/>
    <mergeCell ref="L154:M154"/>
    <mergeCell ref="N154:Q154"/>
    <mergeCell ref="F155:I155"/>
    <mergeCell ref="F157:I157"/>
    <mergeCell ref="L157:M157"/>
    <mergeCell ref="N157:Q157"/>
    <mergeCell ref="F158:I158"/>
    <mergeCell ref="F159:I159"/>
    <mergeCell ref="L159:M159"/>
    <mergeCell ref="N159:Q159"/>
    <mergeCell ref="F160:I160"/>
    <mergeCell ref="F161:I161"/>
    <mergeCell ref="L161:M161"/>
    <mergeCell ref="N161:Q161"/>
    <mergeCell ref="F162:I162"/>
    <mergeCell ref="F163:I163"/>
    <mergeCell ref="L163:M163"/>
    <mergeCell ref="N163:Q163"/>
    <mergeCell ref="F164:I164"/>
    <mergeCell ref="F165:I165"/>
    <mergeCell ref="L165:M165"/>
    <mergeCell ref="N165:Q165"/>
    <mergeCell ref="F166:I166"/>
    <mergeCell ref="L166:M166"/>
    <mergeCell ref="N166:Q166"/>
    <mergeCell ref="F167:I167"/>
    <mergeCell ref="F168:I168"/>
    <mergeCell ref="L168:M168"/>
    <mergeCell ref="N168:Q168"/>
    <mergeCell ref="F169:I169"/>
    <mergeCell ref="F170:I170"/>
    <mergeCell ref="L170:M170"/>
    <mergeCell ref="N170:Q170"/>
    <mergeCell ref="F171:I171"/>
    <mergeCell ref="F172:I172"/>
    <mergeCell ref="L172:M172"/>
    <mergeCell ref="N172:Q172"/>
    <mergeCell ref="F173:I173"/>
    <mergeCell ref="F174:I174"/>
    <mergeCell ref="L174:M174"/>
    <mergeCell ref="N174:Q174"/>
    <mergeCell ref="F175:I175"/>
    <mergeCell ref="F176:I176"/>
    <mergeCell ref="L176:M176"/>
    <mergeCell ref="N176:Q176"/>
    <mergeCell ref="F177:I177"/>
    <mergeCell ref="F178:I178"/>
    <mergeCell ref="L178:M178"/>
    <mergeCell ref="N178:Q178"/>
    <mergeCell ref="F179:I179"/>
    <mergeCell ref="F180:I180"/>
    <mergeCell ref="L180:M180"/>
    <mergeCell ref="N180:Q180"/>
    <mergeCell ref="F181:I181"/>
    <mergeCell ref="F183:I183"/>
    <mergeCell ref="L183:M183"/>
    <mergeCell ref="N183:Q183"/>
    <mergeCell ref="F184:I184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9:I189"/>
    <mergeCell ref="F190:I190"/>
    <mergeCell ref="L190:M190"/>
    <mergeCell ref="N190:Q190"/>
    <mergeCell ref="F191:I191"/>
    <mergeCell ref="F192:I192"/>
    <mergeCell ref="L192:M192"/>
    <mergeCell ref="N192:Q192"/>
    <mergeCell ref="F193:I193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7:I197"/>
    <mergeCell ref="F198:I198"/>
    <mergeCell ref="L198:M198"/>
    <mergeCell ref="N198:Q198"/>
    <mergeCell ref="F199:I199"/>
    <mergeCell ref="F200:I200"/>
    <mergeCell ref="L200:M200"/>
    <mergeCell ref="N200:Q200"/>
    <mergeCell ref="F201:I201"/>
    <mergeCell ref="F202:I202"/>
    <mergeCell ref="L202:M202"/>
    <mergeCell ref="N202:Q202"/>
    <mergeCell ref="F203:I203"/>
    <mergeCell ref="F204:I204"/>
    <mergeCell ref="L204:M204"/>
    <mergeCell ref="N204:Q204"/>
    <mergeCell ref="F205:I205"/>
    <mergeCell ref="F206:I206"/>
    <mergeCell ref="L206:M206"/>
    <mergeCell ref="N206:Q206"/>
    <mergeCell ref="F207:I207"/>
    <mergeCell ref="F208:I208"/>
    <mergeCell ref="L208:M208"/>
    <mergeCell ref="N208:Q208"/>
    <mergeCell ref="F209:I209"/>
    <mergeCell ref="F210:I210"/>
    <mergeCell ref="L210:M210"/>
    <mergeCell ref="N210:Q210"/>
    <mergeCell ref="F211:I211"/>
    <mergeCell ref="F212:I212"/>
    <mergeCell ref="L212:M212"/>
    <mergeCell ref="N212:Q212"/>
    <mergeCell ref="F213:I213"/>
    <mergeCell ref="F214:I214"/>
    <mergeCell ref="L214:M214"/>
    <mergeCell ref="N214:Q214"/>
    <mergeCell ref="F215:I215"/>
    <mergeCell ref="F216:I216"/>
    <mergeCell ref="L216:M216"/>
    <mergeCell ref="N216:Q216"/>
    <mergeCell ref="F217:I217"/>
    <mergeCell ref="F218:I218"/>
    <mergeCell ref="L218:M218"/>
    <mergeCell ref="N218:Q218"/>
    <mergeCell ref="F219:I219"/>
    <mergeCell ref="F220:I220"/>
    <mergeCell ref="L220:M220"/>
    <mergeCell ref="N220:Q220"/>
    <mergeCell ref="F221:I221"/>
    <mergeCell ref="F222:I222"/>
    <mergeCell ref="L222:M222"/>
    <mergeCell ref="N222:Q222"/>
    <mergeCell ref="F223:I223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F231:I231"/>
    <mergeCell ref="L231:M231"/>
    <mergeCell ref="N231:Q231"/>
    <mergeCell ref="F232:I232"/>
    <mergeCell ref="F233:I233"/>
    <mergeCell ref="L233:M233"/>
    <mergeCell ref="N233:Q233"/>
    <mergeCell ref="F234:I234"/>
    <mergeCell ref="F236:I236"/>
    <mergeCell ref="L236:M236"/>
    <mergeCell ref="N236:Q236"/>
    <mergeCell ref="F237:I237"/>
    <mergeCell ref="F238:I238"/>
    <mergeCell ref="L238:M238"/>
    <mergeCell ref="N238:Q238"/>
    <mergeCell ref="F239:I239"/>
    <mergeCell ref="F240:I240"/>
    <mergeCell ref="L240:M240"/>
    <mergeCell ref="N240:Q240"/>
    <mergeCell ref="F241:I241"/>
    <mergeCell ref="F242:I242"/>
    <mergeCell ref="L242:M242"/>
    <mergeCell ref="N242:Q242"/>
    <mergeCell ref="F243:I243"/>
    <mergeCell ref="F244:I244"/>
    <mergeCell ref="L244:M244"/>
    <mergeCell ref="N244:Q244"/>
    <mergeCell ref="F245:I245"/>
    <mergeCell ref="F246:I246"/>
    <mergeCell ref="L246:M246"/>
    <mergeCell ref="N246:Q246"/>
    <mergeCell ref="F247:I247"/>
    <mergeCell ref="F248:I248"/>
    <mergeCell ref="L248:M248"/>
    <mergeCell ref="N248:Q248"/>
    <mergeCell ref="F249:I249"/>
    <mergeCell ref="F250:I250"/>
    <mergeCell ref="L250:M250"/>
    <mergeCell ref="N250:Q250"/>
    <mergeCell ref="F251:I251"/>
    <mergeCell ref="F252:I252"/>
    <mergeCell ref="L252:M252"/>
    <mergeCell ref="N252:Q252"/>
    <mergeCell ref="F253:I253"/>
    <mergeCell ref="F254:I254"/>
    <mergeCell ref="L254:M254"/>
    <mergeCell ref="N254:Q254"/>
    <mergeCell ref="F255:I255"/>
    <mergeCell ref="F257:I257"/>
    <mergeCell ref="L257:M257"/>
    <mergeCell ref="N257:Q257"/>
    <mergeCell ref="F258:I258"/>
    <mergeCell ref="F259:I259"/>
    <mergeCell ref="L259:M259"/>
    <mergeCell ref="N259:Q259"/>
    <mergeCell ref="F260:I260"/>
    <mergeCell ref="F261:I261"/>
    <mergeCell ref="L261:M261"/>
    <mergeCell ref="N261:Q261"/>
    <mergeCell ref="F262:I262"/>
    <mergeCell ref="F263:I263"/>
    <mergeCell ref="L263:M263"/>
    <mergeCell ref="N263:Q263"/>
    <mergeCell ref="F264:I264"/>
    <mergeCell ref="F265:I265"/>
    <mergeCell ref="L265:M265"/>
    <mergeCell ref="N265:Q265"/>
    <mergeCell ref="F266:I266"/>
    <mergeCell ref="F267:I267"/>
    <mergeCell ref="L267:M267"/>
    <mergeCell ref="N267:Q267"/>
    <mergeCell ref="F268:I268"/>
    <mergeCell ref="F269:I269"/>
    <mergeCell ref="L269:M269"/>
    <mergeCell ref="N269:Q269"/>
    <mergeCell ref="F270:I270"/>
    <mergeCell ref="F271:I271"/>
    <mergeCell ref="L271:M271"/>
    <mergeCell ref="N271:Q271"/>
    <mergeCell ref="F272:I272"/>
    <mergeCell ref="F273:I273"/>
    <mergeCell ref="L273:M273"/>
    <mergeCell ref="N273:Q273"/>
    <mergeCell ref="F274:I274"/>
    <mergeCell ref="F275:I275"/>
    <mergeCell ref="L275:M275"/>
    <mergeCell ref="N275:Q275"/>
    <mergeCell ref="F276:I276"/>
    <mergeCell ref="L276:M276"/>
    <mergeCell ref="N276:Q276"/>
    <mergeCell ref="F277:I277"/>
    <mergeCell ref="L277:M277"/>
    <mergeCell ref="N277:Q277"/>
    <mergeCell ref="L278:M278"/>
    <mergeCell ref="N278:Q278"/>
    <mergeCell ref="F279:I279"/>
    <mergeCell ref="F280:I280"/>
    <mergeCell ref="L280:M280"/>
    <mergeCell ref="N280:Q280"/>
    <mergeCell ref="F281:I281"/>
    <mergeCell ref="F283:I283"/>
    <mergeCell ref="L283:M283"/>
    <mergeCell ref="N283:Q283"/>
    <mergeCell ref="H1:K1"/>
    <mergeCell ref="S2:AC2"/>
    <mergeCell ref="F287:I287"/>
    <mergeCell ref="L287:M287"/>
    <mergeCell ref="N287:Q287"/>
    <mergeCell ref="N117:Q117"/>
    <mergeCell ref="N118:Q118"/>
    <mergeCell ref="N131:Q131"/>
    <mergeCell ref="N141:Q141"/>
    <mergeCell ref="N156:Q156"/>
    <mergeCell ref="N182:Q182"/>
    <mergeCell ref="N235:Q235"/>
    <mergeCell ref="N256:Q256"/>
    <mergeCell ref="N282:Q282"/>
    <mergeCell ref="F284:I284"/>
    <mergeCell ref="L284:M284"/>
    <mergeCell ref="N284:Q284"/>
    <mergeCell ref="F285:I285"/>
    <mergeCell ref="L285:M285"/>
    <mergeCell ref="N285:Q285"/>
    <mergeCell ref="F286:I286"/>
    <mergeCell ref="L286:M286"/>
    <mergeCell ref="N286:Q286"/>
    <mergeCell ref="F278:I278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6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35"/>
  <sheetViews>
    <sheetView showGridLines="0" workbookViewId="0">
      <pane ySplit="1" topLeftCell="A2" activePane="bottomLeft" state="frozen"/>
      <selection pane="bottomLeft" activeCell="E24" sqref="E24:L2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118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4546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7340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N92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ROUND((SUM(BE92:BE93)+SUM(BE111:BE334)), 2)</f>
        <v>0</v>
      </c>
      <c r="I32" s="200"/>
      <c r="J32" s="200"/>
      <c r="K32" s="32"/>
      <c r="L32" s="32"/>
      <c r="M32" s="260">
        <f>ROUND(ROUND((SUM(BE92:BE93)+SUM(BE111:BE334)),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ROUND((SUM(BF92:BF93)+SUM(BF111:BF334)), 2)</f>
        <v>0</v>
      </c>
      <c r="I33" s="200"/>
      <c r="J33" s="200"/>
      <c r="K33" s="32"/>
      <c r="L33" s="32"/>
      <c r="M33" s="260">
        <f>ROUND(ROUND((SUM(BF92:BF93)+SUM(BF111:BF334)),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ROUND((SUM(BG92:BG93)+SUM(BG111:BG334)),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ROUND((SUM(BH92:BH93)+SUM(BH111:BH334)),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ROUND((SUM(BI92:BI93)+SUM(BI111:BI334)),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05__5 - SO 04 - NOVÁ BUDOVA - VZDUCHOTECHNIKA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N111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4547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N112</f>
        <v>0</v>
      </c>
      <c r="O89" s="249"/>
      <c r="P89" s="249"/>
      <c r="Q89" s="249"/>
      <c r="R89" s="111"/>
    </row>
    <row r="90" spans="2:47" s="6" customFormat="1" ht="24.95" customHeight="1" x14ac:dyDescent="0.3">
      <c r="B90" s="108"/>
      <c r="C90" s="109"/>
      <c r="D90" s="110" t="s">
        <v>243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39">
        <f>N326</f>
        <v>0</v>
      </c>
      <c r="O90" s="249"/>
      <c r="P90" s="249"/>
      <c r="Q90" s="249"/>
      <c r="R90" s="111"/>
    </row>
    <row r="91" spans="2:47" s="1" customFormat="1" ht="21.75" customHeight="1" x14ac:dyDescent="0.3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3"/>
    </row>
    <row r="92" spans="2:47" s="1" customFormat="1" ht="29.25" customHeight="1" x14ac:dyDescent="0.3">
      <c r="B92" s="31"/>
      <c r="C92" s="107" t="s">
        <v>205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257">
        <v>0</v>
      </c>
      <c r="O92" s="200"/>
      <c r="P92" s="200"/>
      <c r="Q92" s="200"/>
      <c r="R92" s="33"/>
      <c r="T92" s="116"/>
      <c r="U92" s="117" t="s">
        <v>42</v>
      </c>
    </row>
    <row r="93" spans="2:47" s="1" customFormat="1" ht="18" customHeight="1" x14ac:dyDescent="0.3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3"/>
    </row>
    <row r="94" spans="2:47" s="1" customFormat="1" ht="29.25" customHeight="1" x14ac:dyDescent="0.3">
      <c r="B94" s="31"/>
      <c r="C94" s="99" t="s">
        <v>188</v>
      </c>
      <c r="D94" s="100"/>
      <c r="E94" s="100"/>
      <c r="F94" s="100"/>
      <c r="G94" s="100"/>
      <c r="H94" s="100"/>
      <c r="I94" s="100"/>
      <c r="J94" s="100"/>
      <c r="K94" s="100"/>
      <c r="L94" s="201">
        <f>ROUND(SUM(N88+N92),2)</f>
        <v>0</v>
      </c>
      <c r="M94" s="246"/>
      <c r="N94" s="246"/>
      <c r="O94" s="246"/>
      <c r="P94" s="246"/>
      <c r="Q94" s="246"/>
      <c r="R94" s="33"/>
    </row>
    <row r="95" spans="2:47" s="1" customFormat="1" ht="6.95" customHeight="1" x14ac:dyDescent="0.3">
      <c r="B95" s="55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7"/>
    </row>
    <row r="99" spans="2:63" s="1" customFormat="1" ht="6.95" customHeight="1" x14ac:dyDescent="0.3">
      <c r="B99" s="58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60"/>
    </row>
    <row r="100" spans="2:63" s="1" customFormat="1" ht="36.950000000000003" customHeight="1" x14ac:dyDescent="0.3">
      <c r="B100" s="31"/>
      <c r="C100" s="212" t="s">
        <v>206</v>
      </c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33"/>
    </row>
    <row r="101" spans="2:63" s="1" customFormat="1" ht="6.95" customHeight="1" x14ac:dyDescent="0.3"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3"/>
    </row>
    <row r="102" spans="2:63" s="1" customFormat="1" ht="30" customHeight="1" x14ac:dyDescent="0.3">
      <c r="B102" s="31"/>
      <c r="C102" s="28" t="s">
        <v>16</v>
      </c>
      <c r="D102" s="32"/>
      <c r="E102" s="32"/>
      <c r="F102" s="247" t="str">
        <f>F6</f>
        <v>DOPLNĚNÍ - ROZŠÍŘENÍ KAPACIT ZŠ A MŠ TŘEBOTOV</v>
      </c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32"/>
      <c r="R102" s="33"/>
    </row>
    <row r="103" spans="2:63" s="1" customFormat="1" ht="36.950000000000003" customHeight="1" x14ac:dyDescent="0.3">
      <c r="B103" s="31"/>
      <c r="C103" s="65" t="s">
        <v>192</v>
      </c>
      <c r="D103" s="32"/>
      <c r="E103" s="32"/>
      <c r="F103" s="213" t="str">
        <f>F7</f>
        <v>05__5 - SO 04 - NOVÁ BUDOVA - VZDUCHOTECHNIKA</v>
      </c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32"/>
      <c r="R103" s="33"/>
    </row>
    <row r="104" spans="2:63" s="1" customFormat="1" ht="6.95" customHeight="1" x14ac:dyDescent="0.3"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3"/>
    </row>
    <row r="105" spans="2:63" s="1" customFormat="1" ht="18" customHeight="1" x14ac:dyDescent="0.3">
      <c r="B105" s="31"/>
      <c r="C105" s="28" t="s">
        <v>22</v>
      </c>
      <c r="D105" s="32"/>
      <c r="E105" s="32"/>
      <c r="F105" s="26" t="str">
        <f>F9</f>
        <v>Třebotov, Hlavní 190, 252 26 areál školy</v>
      </c>
      <c r="G105" s="32"/>
      <c r="H105" s="32"/>
      <c r="I105" s="32"/>
      <c r="J105" s="32"/>
      <c r="K105" s="28" t="s">
        <v>24</v>
      </c>
      <c r="L105" s="32"/>
      <c r="M105" s="248" t="str">
        <f>IF(O9="","",O9)</f>
        <v>31. 10. 2016</v>
      </c>
      <c r="N105" s="200"/>
      <c r="O105" s="200"/>
      <c r="P105" s="200"/>
      <c r="Q105" s="32"/>
      <c r="R105" s="33"/>
    </row>
    <row r="106" spans="2:63" s="1" customFormat="1" ht="6.95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63" s="1" customFormat="1" ht="15" x14ac:dyDescent="0.3">
      <c r="B107" s="31"/>
      <c r="C107" s="28" t="s">
        <v>26</v>
      </c>
      <c r="D107" s="32"/>
      <c r="E107" s="32"/>
      <c r="F107" s="26" t="str">
        <f>E12</f>
        <v>Obec Třebotov</v>
      </c>
      <c r="G107" s="32"/>
      <c r="H107" s="32"/>
      <c r="I107" s="32"/>
      <c r="J107" s="32"/>
      <c r="K107" s="28" t="s">
        <v>33</v>
      </c>
      <c r="L107" s="32"/>
      <c r="M107" s="226" t="str">
        <f>E18</f>
        <v>Ing.arch. Jan Linhart</v>
      </c>
      <c r="N107" s="200"/>
      <c r="O107" s="200"/>
      <c r="P107" s="200"/>
      <c r="Q107" s="200"/>
      <c r="R107" s="33"/>
    </row>
    <row r="108" spans="2:63" s="1" customFormat="1" ht="14.45" customHeight="1" x14ac:dyDescent="0.3">
      <c r="B108" s="31"/>
      <c r="C108" s="28" t="s">
        <v>31</v>
      </c>
      <c r="D108" s="32"/>
      <c r="E108" s="32"/>
      <c r="F108" s="26" t="str">
        <f>IF(E15="","",E15)</f>
        <v xml:space="preserve"> </v>
      </c>
      <c r="G108" s="32"/>
      <c r="H108" s="32"/>
      <c r="I108" s="32"/>
      <c r="J108" s="32"/>
      <c r="K108" s="28" t="s">
        <v>36</v>
      </c>
      <c r="L108" s="32"/>
      <c r="M108" s="226" t="str">
        <f>E21</f>
        <v>Ladislav Štefek</v>
      </c>
      <c r="N108" s="200"/>
      <c r="O108" s="200"/>
      <c r="P108" s="200"/>
      <c r="Q108" s="200"/>
      <c r="R108" s="33"/>
    </row>
    <row r="109" spans="2:63" s="1" customFormat="1" ht="10.35" customHeight="1" x14ac:dyDescent="0.3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63" s="8" customFormat="1" ht="29.25" customHeight="1" x14ac:dyDescent="0.3">
      <c r="B110" s="118"/>
      <c r="C110" s="119" t="s">
        <v>207</v>
      </c>
      <c r="D110" s="120" t="s">
        <v>208</v>
      </c>
      <c r="E110" s="120" t="s">
        <v>60</v>
      </c>
      <c r="F110" s="242" t="s">
        <v>209</v>
      </c>
      <c r="G110" s="243"/>
      <c r="H110" s="243"/>
      <c r="I110" s="243"/>
      <c r="J110" s="120" t="s">
        <v>210</v>
      </c>
      <c r="K110" s="120" t="s">
        <v>211</v>
      </c>
      <c r="L110" s="244" t="s">
        <v>212</v>
      </c>
      <c r="M110" s="243"/>
      <c r="N110" s="242" t="s">
        <v>198</v>
      </c>
      <c r="O110" s="243"/>
      <c r="P110" s="243"/>
      <c r="Q110" s="245"/>
      <c r="R110" s="121"/>
      <c r="T110" s="73" t="s">
        <v>213</v>
      </c>
      <c r="U110" s="74" t="s">
        <v>42</v>
      </c>
      <c r="V110" s="74" t="s">
        <v>214</v>
      </c>
      <c r="W110" s="74" t="s">
        <v>215</v>
      </c>
      <c r="X110" s="74" t="s">
        <v>216</v>
      </c>
      <c r="Y110" s="74" t="s">
        <v>217</v>
      </c>
      <c r="Z110" s="74" t="s">
        <v>218</v>
      </c>
      <c r="AA110" s="75" t="s">
        <v>219</v>
      </c>
    </row>
    <row r="111" spans="2:63" s="1" customFormat="1" ht="29.25" customHeight="1" x14ac:dyDescent="0.35">
      <c r="B111" s="31"/>
      <c r="C111" s="77" t="s">
        <v>194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236">
        <f>BK111</f>
        <v>0</v>
      </c>
      <c r="O111" s="237"/>
      <c r="P111" s="237"/>
      <c r="Q111" s="237"/>
      <c r="R111" s="33"/>
      <c r="T111" s="76"/>
      <c r="U111" s="47"/>
      <c r="V111" s="47"/>
      <c r="W111" s="122">
        <f>W112+W326</f>
        <v>0</v>
      </c>
      <c r="X111" s="47"/>
      <c r="Y111" s="122">
        <f>Y112+Y326</f>
        <v>0</v>
      </c>
      <c r="Z111" s="47"/>
      <c r="AA111" s="123">
        <f>AA112+AA326</f>
        <v>0</v>
      </c>
      <c r="AT111" s="17" t="s">
        <v>77</v>
      </c>
      <c r="AU111" s="17" t="s">
        <v>200</v>
      </c>
      <c r="BK111" s="124">
        <f>BK112+BK326</f>
        <v>0</v>
      </c>
    </row>
    <row r="112" spans="2:63" s="9" customFormat="1" ht="37.35" customHeight="1" x14ac:dyDescent="0.35">
      <c r="B112" s="125"/>
      <c r="C112" s="126"/>
      <c r="D112" s="127" t="s">
        <v>4547</v>
      </c>
      <c r="E112" s="127"/>
      <c r="F112" s="127"/>
      <c r="G112" s="127"/>
      <c r="H112" s="127"/>
      <c r="I112" s="127"/>
      <c r="J112" s="127"/>
      <c r="K112" s="127"/>
      <c r="L112" s="127"/>
      <c r="M112" s="127"/>
      <c r="N112" s="262">
        <f>BK112</f>
        <v>0</v>
      </c>
      <c r="O112" s="263"/>
      <c r="P112" s="263"/>
      <c r="Q112" s="263"/>
      <c r="R112" s="128"/>
      <c r="T112" s="129"/>
      <c r="U112" s="126"/>
      <c r="V112" s="126"/>
      <c r="W112" s="130">
        <f>SUM(W113:W325)</f>
        <v>0</v>
      </c>
      <c r="X112" s="126"/>
      <c r="Y112" s="130">
        <f>SUM(Y113:Y325)</f>
        <v>0</v>
      </c>
      <c r="Z112" s="126"/>
      <c r="AA112" s="131">
        <f>SUM(AA113:AA325)</f>
        <v>0</v>
      </c>
      <c r="AR112" s="132" t="s">
        <v>190</v>
      </c>
      <c r="AT112" s="133" t="s">
        <v>77</v>
      </c>
      <c r="AU112" s="133" t="s">
        <v>78</v>
      </c>
      <c r="AY112" s="132" t="s">
        <v>221</v>
      </c>
      <c r="BK112" s="134">
        <f>SUM(BK113:BK325)</f>
        <v>0</v>
      </c>
    </row>
    <row r="113" spans="2:65" s="1" customFormat="1" ht="20.45" customHeight="1" x14ac:dyDescent="0.3">
      <c r="B113" s="136"/>
      <c r="C113" s="137" t="s">
        <v>15</v>
      </c>
      <c r="D113" s="137" t="s">
        <v>222</v>
      </c>
      <c r="E113" s="138" t="s">
        <v>4548</v>
      </c>
      <c r="F113" s="250" t="s">
        <v>4549</v>
      </c>
      <c r="G113" s="251"/>
      <c r="H113" s="251"/>
      <c r="I113" s="251"/>
      <c r="J113" s="139" t="s">
        <v>246</v>
      </c>
      <c r="K113" s="140">
        <v>5</v>
      </c>
      <c r="L113" s="252"/>
      <c r="M113" s="251"/>
      <c r="N113" s="252">
        <f t="shared" ref="N113:N176" si="0">ROUND(L113*K113,2)</f>
        <v>0</v>
      </c>
      <c r="O113" s="251"/>
      <c r="P113" s="251"/>
      <c r="Q113" s="251"/>
      <c r="R113" s="141"/>
      <c r="T113" s="142" t="s">
        <v>3</v>
      </c>
      <c r="U113" s="40" t="s">
        <v>43</v>
      </c>
      <c r="V113" s="143">
        <v>0</v>
      </c>
      <c r="W113" s="143">
        <f t="shared" ref="W113:W176" si="1">V113*K113</f>
        <v>0</v>
      </c>
      <c r="X113" s="143">
        <v>0</v>
      </c>
      <c r="Y113" s="143">
        <f t="shared" ref="Y113:Y176" si="2">X113*K113</f>
        <v>0</v>
      </c>
      <c r="Z113" s="143">
        <v>0</v>
      </c>
      <c r="AA113" s="144">
        <f t="shared" ref="AA113:AA176" si="3">Z113*K113</f>
        <v>0</v>
      </c>
      <c r="AR113" s="17" t="s">
        <v>247</v>
      </c>
      <c r="AT113" s="17" t="s">
        <v>222</v>
      </c>
      <c r="AU113" s="17" t="s">
        <v>15</v>
      </c>
      <c r="AY113" s="17" t="s">
        <v>221</v>
      </c>
      <c r="BE113" s="145">
        <f t="shared" ref="BE113:BE176" si="4">IF(U113="základní",N113,0)</f>
        <v>0</v>
      </c>
      <c r="BF113" s="145">
        <f t="shared" ref="BF113:BF176" si="5">IF(U113="snížená",N113,0)</f>
        <v>0</v>
      </c>
      <c r="BG113" s="145">
        <f t="shared" ref="BG113:BG176" si="6">IF(U113="zákl. přenesená",N113,0)</f>
        <v>0</v>
      </c>
      <c r="BH113" s="145">
        <f t="shared" ref="BH113:BH176" si="7">IF(U113="sníž. přenesená",N113,0)</f>
        <v>0</v>
      </c>
      <c r="BI113" s="145">
        <f t="shared" ref="BI113:BI176" si="8">IF(U113="nulová",N113,0)</f>
        <v>0</v>
      </c>
      <c r="BJ113" s="17" t="s">
        <v>15</v>
      </c>
      <c r="BK113" s="145">
        <f t="shared" ref="BK113:BK176" si="9">ROUND(L113*K113,2)</f>
        <v>0</v>
      </c>
      <c r="BL113" s="17" t="s">
        <v>247</v>
      </c>
      <c r="BM113" s="17" t="s">
        <v>4550</v>
      </c>
    </row>
    <row r="114" spans="2:65" s="1" customFormat="1" ht="20.45" customHeight="1" x14ac:dyDescent="0.3">
      <c r="B114" s="136"/>
      <c r="C114" s="137" t="s">
        <v>190</v>
      </c>
      <c r="D114" s="137" t="s">
        <v>222</v>
      </c>
      <c r="E114" s="138" t="s">
        <v>4551</v>
      </c>
      <c r="F114" s="250" t="s">
        <v>4552</v>
      </c>
      <c r="G114" s="251"/>
      <c r="H114" s="251"/>
      <c r="I114" s="251"/>
      <c r="J114" s="139" t="s">
        <v>246</v>
      </c>
      <c r="K114" s="140">
        <v>4</v>
      </c>
      <c r="L114" s="252"/>
      <c r="M114" s="251"/>
      <c r="N114" s="252">
        <f t="shared" si="0"/>
        <v>0</v>
      </c>
      <c r="O114" s="251"/>
      <c r="P114" s="251"/>
      <c r="Q114" s="251"/>
      <c r="R114" s="141"/>
      <c r="T114" s="142" t="s">
        <v>3</v>
      </c>
      <c r="U114" s="40" t="s">
        <v>43</v>
      </c>
      <c r="V114" s="143">
        <v>0</v>
      </c>
      <c r="W114" s="143">
        <f t="shared" si="1"/>
        <v>0</v>
      </c>
      <c r="X114" s="143">
        <v>0</v>
      </c>
      <c r="Y114" s="143">
        <f t="shared" si="2"/>
        <v>0</v>
      </c>
      <c r="Z114" s="143">
        <v>0</v>
      </c>
      <c r="AA114" s="144">
        <f t="shared" si="3"/>
        <v>0</v>
      </c>
      <c r="AR114" s="17" t="s">
        <v>247</v>
      </c>
      <c r="AT114" s="17" t="s">
        <v>222</v>
      </c>
      <c r="AU114" s="17" t="s">
        <v>15</v>
      </c>
      <c r="AY114" s="17" t="s">
        <v>221</v>
      </c>
      <c r="BE114" s="145">
        <f t="shared" si="4"/>
        <v>0</v>
      </c>
      <c r="BF114" s="145">
        <f t="shared" si="5"/>
        <v>0</v>
      </c>
      <c r="BG114" s="145">
        <f t="shared" si="6"/>
        <v>0</v>
      </c>
      <c r="BH114" s="145">
        <f t="shared" si="7"/>
        <v>0</v>
      </c>
      <c r="BI114" s="145">
        <f t="shared" si="8"/>
        <v>0</v>
      </c>
      <c r="BJ114" s="17" t="s">
        <v>15</v>
      </c>
      <c r="BK114" s="145">
        <f t="shared" si="9"/>
        <v>0</v>
      </c>
      <c r="BL114" s="17" t="s">
        <v>247</v>
      </c>
      <c r="BM114" s="17" t="s">
        <v>4553</v>
      </c>
    </row>
    <row r="115" spans="2:65" s="1" customFormat="1" ht="20.45" customHeight="1" x14ac:dyDescent="0.3">
      <c r="B115" s="136"/>
      <c r="C115" s="137" t="s">
        <v>254</v>
      </c>
      <c r="D115" s="137" t="s">
        <v>222</v>
      </c>
      <c r="E115" s="138" t="s">
        <v>4554</v>
      </c>
      <c r="F115" s="250" t="s">
        <v>4555</v>
      </c>
      <c r="G115" s="251"/>
      <c r="H115" s="251"/>
      <c r="I115" s="251"/>
      <c r="J115" s="139" t="s">
        <v>246</v>
      </c>
      <c r="K115" s="140">
        <v>40</v>
      </c>
      <c r="L115" s="252"/>
      <c r="M115" s="251"/>
      <c r="N115" s="252">
        <f t="shared" si="0"/>
        <v>0</v>
      </c>
      <c r="O115" s="251"/>
      <c r="P115" s="251"/>
      <c r="Q115" s="251"/>
      <c r="R115" s="141"/>
      <c r="T115" s="142" t="s">
        <v>3</v>
      </c>
      <c r="U115" s="40" t="s">
        <v>43</v>
      </c>
      <c r="V115" s="143">
        <v>0</v>
      </c>
      <c r="W115" s="143">
        <f t="shared" si="1"/>
        <v>0</v>
      </c>
      <c r="X115" s="143">
        <v>0</v>
      </c>
      <c r="Y115" s="143">
        <f t="shared" si="2"/>
        <v>0</v>
      </c>
      <c r="Z115" s="143">
        <v>0</v>
      </c>
      <c r="AA115" s="144">
        <f t="shared" si="3"/>
        <v>0</v>
      </c>
      <c r="AR115" s="17" t="s">
        <v>247</v>
      </c>
      <c r="AT115" s="17" t="s">
        <v>222</v>
      </c>
      <c r="AU115" s="17" t="s">
        <v>15</v>
      </c>
      <c r="AY115" s="17" t="s">
        <v>221</v>
      </c>
      <c r="BE115" s="145">
        <f t="shared" si="4"/>
        <v>0</v>
      </c>
      <c r="BF115" s="145">
        <f t="shared" si="5"/>
        <v>0</v>
      </c>
      <c r="BG115" s="145">
        <f t="shared" si="6"/>
        <v>0</v>
      </c>
      <c r="BH115" s="145">
        <f t="shared" si="7"/>
        <v>0</v>
      </c>
      <c r="BI115" s="145">
        <f t="shared" si="8"/>
        <v>0</v>
      </c>
      <c r="BJ115" s="17" t="s">
        <v>15</v>
      </c>
      <c r="BK115" s="145">
        <f t="shared" si="9"/>
        <v>0</v>
      </c>
      <c r="BL115" s="17" t="s">
        <v>247</v>
      </c>
      <c r="BM115" s="17" t="s">
        <v>4556</v>
      </c>
    </row>
    <row r="116" spans="2:65" s="1" customFormat="1" ht="20.45" customHeight="1" x14ac:dyDescent="0.3">
      <c r="B116" s="136"/>
      <c r="C116" s="137" t="s">
        <v>231</v>
      </c>
      <c r="D116" s="137" t="s">
        <v>222</v>
      </c>
      <c r="E116" s="138" t="s">
        <v>4557</v>
      </c>
      <c r="F116" s="250" t="s">
        <v>4558</v>
      </c>
      <c r="G116" s="251"/>
      <c r="H116" s="251"/>
      <c r="I116" s="251"/>
      <c r="J116" s="139" t="s">
        <v>246</v>
      </c>
      <c r="K116" s="140">
        <v>16</v>
      </c>
      <c r="L116" s="252"/>
      <c r="M116" s="251"/>
      <c r="N116" s="252">
        <f t="shared" si="0"/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</v>
      </c>
      <c r="W116" s="143">
        <f t="shared" si="1"/>
        <v>0</v>
      </c>
      <c r="X116" s="143">
        <v>0</v>
      </c>
      <c r="Y116" s="143">
        <f t="shared" si="2"/>
        <v>0</v>
      </c>
      <c r="Z116" s="143">
        <v>0</v>
      </c>
      <c r="AA116" s="144">
        <f t="shared" si="3"/>
        <v>0</v>
      </c>
      <c r="AR116" s="17" t="s">
        <v>247</v>
      </c>
      <c r="AT116" s="17" t="s">
        <v>222</v>
      </c>
      <c r="AU116" s="17" t="s">
        <v>15</v>
      </c>
      <c r="AY116" s="17" t="s">
        <v>221</v>
      </c>
      <c r="BE116" s="145">
        <f t="shared" si="4"/>
        <v>0</v>
      </c>
      <c r="BF116" s="145">
        <f t="shared" si="5"/>
        <v>0</v>
      </c>
      <c r="BG116" s="145">
        <f t="shared" si="6"/>
        <v>0</v>
      </c>
      <c r="BH116" s="145">
        <f t="shared" si="7"/>
        <v>0</v>
      </c>
      <c r="BI116" s="145">
        <f t="shared" si="8"/>
        <v>0</v>
      </c>
      <c r="BJ116" s="17" t="s">
        <v>15</v>
      </c>
      <c r="BK116" s="145">
        <f t="shared" si="9"/>
        <v>0</v>
      </c>
      <c r="BL116" s="17" t="s">
        <v>247</v>
      </c>
      <c r="BM116" s="17" t="s">
        <v>4559</v>
      </c>
    </row>
    <row r="117" spans="2:65" s="1" customFormat="1" ht="20.45" customHeight="1" x14ac:dyDescent="0.3">
      <c r="B117" s="136"/>
      <c r="C117" s="137" t="s">
        <v>220</v>
      </c>
      <c r="D117" s="137" t="s">
        <v>222</v>
      </c>
      <c r="E117" s="138" t="s">
        <v>4560</v>
      </c>
      <c r="F117" s="250" t="s">
        <v>4561</v>
      </c>
      <c r="G117" s="251"/>
      <c r="H117" s="251"/>
      <c r="I117" s="251"/>
      <c r="J117" s="139" t="s">
        <v>246</v>
      </c>
      <c r="K117" s="140">
        <v>1</v>
      </c>
      <c r="L117" s="252"/>
      <c r="M117" s="251"/>
      <c r="N117" s="252">
        <f t="shared" si="0"/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 t="shared" si="1"/>
        <v>0</v>
      </c>
      <c r="X117" s="143">
        <v>0</v>
      </c>
      <c r="Y117" s="143">
        <f t="shared" si="2"/>
        <v>0</v>
      </c>
      <c r="Z117" s="143">
        <v>0</v>
      </c>
      <c r="AA117" s="144">
        <f t="shared" si="3"/>
        <v>0</v>
      </c>
      <c r="AR117" s="17" t="s">
        <v>247</v>
      </c>
      <c r="AT117" s="17" t="s">
        <v>222</v>
      </c>
      <c r="AU117" s="17" t="s">
        <v>15</v>
      </c>
      <c r="AY117" s="17" t="s">
        <v>221</v>
      </c>
      <c r="BE117" s="145">
        <f t="shared" si="4"/>
        <v>0</v>
      </c>
      <c r="BF117" s="145">
        <f t="shared" si="5"/>
        <v>0</v>
      </c>
      <c r="BG117" s="145">
        <f t="shared" si="6"/>
        <v>0</v>
      </c>
      <c r="BH117" s="145">
        <f t="shared" si="7"/>
        <v>0</v>
      </c>
      <c r="BI117" s="145">
        <f t="shared" si="8"/>
        <v>0</v>
      </c>
      <c r="BJ117" s="17" t="s">
        <v>15</v>
      </c>
      <c r="BK117" s="145">
        <f t="shared" si="9"/>
        <v>0</v>
      </c>
      <c r="BL117" s="17" t="s">
        <v>247</v>
      </c>
      <c r="BM117" s="17" t="s">
        <v>4562</v>
      </c>
    </row>
    <row r="118" spans="2:65" s="1" customFormat="1" ht="20.45" customHeight="1" x14ac:dyDescent="0.3">
      <c r="B118" s="136"/>
      <c r="C118" s="137" t="s">
        <v>265</v>
      </c>
      <c r="D118" s="137" t="s">
        <v>222</v>
      </c>
      <c r="E118" s="138" t="s">
        <v>4563</v>
      </c>
      <c r="F118" s="250" t="s">
        <v>4564</v>
      </c>
      <c r="G118" s="251"/>
      <c r="H118" s="251"/>
      <c r="I118" s="251"/>
      <c r="J118" s="139" t="s">
        <v>246</v>
      </c>
      <c r="K118" s="140">
        <v>3</v>
      </c>
      <c r="L118" s="252"/>
      <c r="M118" s="251"/>
      <c r="N118" s="252">
        <f t="shared" si="0"/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 t="shared" si="1"/>
        <v>0</v>
      </c>
      <c r="X118" s="143">
        <v>0</v>
      </c>
      <c r="Y118" s="143">
        <f t="shared" si="2"/>
        <v>0</v>
      </c>
      <c r="Z118" s="143">
        <v>0</v>
      </c>
      <c r="AA118" s="144">
        <f t="shared" si="3"/>
        <v>0</v>
      </c>
      <c r="AR118" s="17" t="s">
        <v>247</v>
      </c>
      <c r="AT118" s="17" t="s">
        <v>222</v>
      </c>
      <c r="AU118" s="17" t="s">
        <v>15</v>
      </c>
      <c r="AY118" s="17" t="s">
        <v>221</v>
      </c>
      <c r="BE118" s="145">
        <f t="shared" si="4"/>
        <v>0</v>
      </c>
      <c r="BF118" s="145">
        <f t="shared" si="5"/>
        <v>0</v>
      </c>
      <c r="BG118" s="145">
        <f t="shared" si="6"/>
        <v>0</v>
      </c>
      <c r="BH118" s="145">
        <f t="shared" si="7"/>
        <v>0</v>
      </c>
      <c r="BI118" s="145">
        <f t="shared" si="8"/>
        <v>0</v>
      </c>
      <c r="BJ118" s="17" t="s">
        <v>15</v>
      </c>
      <c r="BK118" s="145">
        <f t="shared" si="9"/>
        <v>0</v>
      </c>
      <c r="BL118" s="17" t="s">
        <v>247</v>
      </c>
      <c r="BM118" s="17" t="s">
        <v>4565</v>
      </c>
    </row>
    <row r="119" spans="2:65" s="1" customFormat="1" ht="20.45" customHeight="1" x14ac:dyDescent="0.3">
      <c r="B119" s="136"/>
      <c r="C119" s="137" t="s">
        <v>269</v>
      </c>
      <c r="D119" s="137" t="s">
        <v>222</v>
      </c>
      <c r="E119" s="138" t="s">
        <v>4566</v>
      </c>
      <c r="F119" s="250" t="s">
        <v>4567</v>
      </c>
      <c r="G119" s="251"/>
      <c r="H119" s="251"/>
      <c r="I119" s="251"/>
      <c r="J119" s="139" t="s">
        <v>246</v>
      </c>
      <c r="K119" s="140">
        <v>31</v>
      </c>
      <c r="L119" s="252"/>
      <c r="M119" s="251"/>
      <c r="N119" s="252">
        <f t="shared" si="0"/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 t="shared" si="1"/>
        <v>0</v>
      </c>
      <c r="X119" s="143">
        <v>0</v>
      </c>
      <c r="Y119" s="143">
        <f t="shared" si="2"/>
        <v>0</v>
      </c>
      <c r="Z119" s="143">
        <v>0</v>
      </c>
      <c r="AA119" s="144">
        <f t="shared" si="3"/>
        <v>0</v>
      </c>
      <c r="AR119" s="17" t="s">
        <v>247</v>
      </c>
      <c r="AT119" s="17" t="s">
        <v>222</v>
      </c>
      <c r="AU119" s="17" t="s">
        <v>15</v>
      </c>
      <c r="AY119" s="17" t="s">
        <v>221</v>
      </c>
      <c r="BE119" s="145">
        <f t="shared" si="4"/>
        <v>0</v>
      </c>
      <c r="BF119" s="145">
        <f t="shared" si="5"/>
        <v>0</v>
      </c>
      <c r="BG119" s="145">
        <f t="shared" si="6"/>
        <v>0</v>
      </c>
      <c r="BH119" s="145">
        <f t="shared" si="7"/>
        <v>0</v>
      </c>
      <c r="BI119" s="145">
        <f t="shared" si="8"/>
        <v>0</v>
      </c>
      <c r="BJ119" s="17" t="s">
        <v>15</v>
      </c>
      <c r="BK119" s="145">
        <f t="shared" si="9"/>
        <v>0</v>
      </c>
      <c r="BL119" s="17" t="s">
        <v>247</v>
      </c>
      <c r="BM119" s="17" t="s">
        <v>4568</v>
      </c>
    </row>
    <row r="120" spans="2:65" s="1" customFormat="1" ht="20.45" customHeight="1" x14ac:dyDescent="0.3">
      <c r="B120" s="136"/>
      <c r="C120" s="137" t="s">
        <v>273</v>
      </c>
      <c r="D120" s="137" t="s">
        <v>222</v>
      </c>
      <c r="E120" s="138" t="s">
        <v>4569</v>
      </c>
      <c r="F120" s="250" t="s">
        <v>4570</v>
      </c>
      <c r="G120" s="251"/>
      <c r="H120" s="251"/>
      <c r="I120" s="251"/>
      <c r="J120" s="139" t="s">
        <v>246</v>
      </c>
      <c r="K120" s="140">
        <v>8</v>
      </c>
      <c r="L120" s="252"/>
      <c r="M120" s="251"/>
      <c r="N120" s="252">
        <f t="shared" si="0"/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 t="shared" si="1"/>
        <v>0</v>
      </c>
      <c r="X120" s="143">
        <v>0</v>
      </c>
      <c r="Y120" s="143">
        <f t="shared" si="2"/>
        <v>0</v>
      </c>
      <c r="Z120" s="143">
        <v>0</v>
      </c>
      <c r="AA120" s="144">
        <f t="shared" si="3"/>
        <v>0</v>
      </c>
      <c r="AR120" s="17" t="s">
        <v>247</v>
      </c>
      <c r="AT120" s="17" t="s">
        <v>222</v>
      </c>
      <c r="AU120" s="17" t="s">
        <v>15</v>
      </c>
      <c r="AY120" s="17" t="s">
        <v>221</v>
      </c>
      <c r="BE120" s="145">
        <f t="shared" si="4"/>
        <v>0</v>
      </c>
      <c r="BF120" s="145">
        <f t="shared" si="5"/>
        <v>0</v>
      </c>
      <c r="BG120" s="145">
        <f t="shared" si="6"/>
        <v>0</v>
      </c>
      <c r="BH120" s="145">
        <f t="shared" si="7"/>
        <v>0</v>
      </c>
      <c r="BI120" s="145">
        <f t="shared" si="8"/>
        <v>0</v>
      </c>
      <c r="BJ120" s="17" t="s">
        <v>15</v>
      </c>
      <c r="BK120" s="145">
        <f t="shared" si="9"/>
        <v>0</v>
      </c>
      <c r="BL120" s="17" t="s">
        <v>247</v>
      </c>
      <c r="BM120" s="17" t="s">
        <v>4571</v>
      </c>
    </row>
    <row r="121" spans="2:65" s="1" customFormat="1" ht="20.45" customHeight="1" x14ac:dyDescent="0.3">
      <c r="B121" s="136"/>
      <c r="C121" s="137" t="s">
        <v>279</v>
      </c>
      <c r="D121" s="137" t="s">
        <v>222</v>
      </c>
      <c r="E121" s="138" t="s">
        <v>4572</v>
      </c>
      <c r="F121" s="250" t="s">
        <v>4573</v>
      </c>
      <c r="G121" s="251"/>
      <c r="H121" s="251"/>
      <c r="I121" s="251"/>
      <c r="J121" s="139" t="s">
        <v>246</v>
      </c>
      <c r="K121" s="140">
        <v>27</v>
      </c>
      <c r="L121" s="252"/>
      <c r="M121" s="251"/>
      <c r="N121" s="252">
        <f t="shared" si="0"/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 t="shared" si="1"/>
        <v>0</v>
      </c>
      <c r="X121" s="143">
        <v>0</v>
      </c>
      <c r="Y121" s="143">
        <f t="shared" si="2"/>
        <v>0</v>
      </c>
      <c r="Z121" s="143">
        <v>0</v>
      </c>
      <c r="AA121" s="144">
        <f t="shared" si="3"/>
        <v>0</v>
      </c>
      <c r="AR121" s="17" t="s">
        <v>247</v>
      </c>
      <c r="AT121" s="17" t="s">
        <v>222</v>
      </c>
      <c r="AU121" s="17" t="s">
        <v>15</v>
      </c>
      <c r="AY121" s="17" t="s">
        <v>221</v>
      </c>
      <c r="BE121" s="145">
        <f t="shared" si="4"/>
        <v>0</v>
      </c>
      <c r="BF121" s="145">
        <f t="shared" si="5"/>
        <v>0</v>
      </c>
      <c r="BG121" s="145">
        <f t="shared" si="6"/>
        <v>0</v>
      </c>
      <c r="BH121" s="145">
        <f t="shared" si="7"/>
        <v>0</v>
      </c>
      <c r="BI121" s="145">
        <f t="shared" si="8"/>
        <v>0</v>
      </c>
      <c r="BJ121" s="17" t="s">
        <v>15</v>
      </c>
      <c r="BK121" s="145">
        <f t="shared" si="9"/>
        <v>0</v>
      </c>
      <c r="BL121" s="17" t="s">
        <v>247</v>
      </c>
      <c r="BM121" s="17" t="s">
        <v>4574</v>
      </c>
    </row>
    <row r="122" spans="2:65" s="1" customFormat="1" ht="20.45" customHeight="1" x14ac:dyDescent="0.3">
      <c r="B122" s="136"/>
      <c r="C122" s="137" t="s">
        <v>284</v>
      </c>
      <c r="D122" s="137" t="s">
        <v>222</v>
      </c>
      <c r="E122" s="138" t="s">
        <v>4575</v>
      </c>
      <c r="F122" s="250" t="s">
        <v>4576</v>
      </c>
      <c r="G122" s="251"/>
      <c r="H122" s="251"/>
      <c r="I122" s="251"/>
      <c r="J122" s="139" t="s">
        <v>246</v>
      </c>
      <c r="K122" s="140">
        <v>1</v>
      </c>
      <c r="L122" s="252"/>
      <c r="M122" s="251"/>
      <c r="N122" s="252">
        <f t="shared" si="0"/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 t="shared" si="1"/>
        <v>0</v>
      </c>
      <c r="X122" s="143">
        <v>0</v>
      </c>
      <c r="Y122" s="143">
        <f t="shared" si="2"/>
        <v>0</v>
      </c>
      <c r="Z122" s="143">
        <v>0</v>
      </c>
      <c r="AA122" s="144">
        <f t="shared" si="3"/>
        <v>0</v>
      </c>
      <c r="AR122" s="17" t="s">
        <v>247</v>
      </c>
      <c r="AT122" s="17" t="s">
        <v>222</v>
      </c>
      <c r="AU122" s="17" t="s">
        <v>15</v>
      </c>
      <c r="AY122" s="17" t="s">
        <v>221</v>
      </c>
      <c r="BE122" s="145">
        <f t="shared" si="4"/>
        <v>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7" t="s">
        <v>15</v>
      </c>
      <c r="BK122" s="145">
        <f t="shared" si="9"/>
        <v>0</v>
      </c>
      <c r="BL122" s="17" t="s">
        <v>247</v>
      </c>
      <c r="BM122" s="17" t="s">
        <v>4577</v>
      </c>
    </row>
    <row r="123" spans="2:65" s="1" customFormat="1" ht="20.45" customHeight="1" x14ac:dyDescent="0.3">
      <c r="B123" s="136"/>
      <c r="C123" s="137" t="s">
        <v>288</v>
      </c>
      <c r="D123" s="137" t="s">
        <v>222</v>
      </c>
      <c r="E123" s="138" t="s">
        <v>4578</v>
      </c>
      <c r="F123" s="250" t="s">
        <v>4579</v>
      </c>
      <c r="G123" s="251"/>
      <c r="H123" s="251"/>
      <c r="I123" s="251"/>
      <c r="J123" s="139" t="s">
        <v>246</v>
      </c>
      <c r="K123" s="140">
        <v>7</v>
      </c>
      <c r="L123" s="252"/>
      <c r="M123" s="251"/>
      <c r="N123" s="252">
        <f t="shared" si="0"/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 t="shared" si="1"/>
        <v>0</v>
      </c>
      <c r="X123" s="143">
        <v>0</v>
      </c>
      <c r="Y123" s="143">
        <f t="shared" si="2"/>
        <v>0</v>
      </c>
      <c r="Z123" s="143">
        <v>0</v>
      </c>
      <c r="AA123" s="144">
        <f t="shared" si="3"/>
        <v>0</v>
      </c>
      <c r="AR123" s="17" t="s">
        <v>247</v>
      </c>
      <c r="AT123" s="17" t="s">
        <v>222</v>
      </c>
      <c r="AU123" s="17" t="s">
        <v>15</v>
      </c>
      <c r="AY123" s="17" t="s">
        <v>221</v>
      </c>
      <c r="BE123" s="145">
        <f t="shared" si="4"/>
        <v>0</v>
      </c>
      <c r="BF123" s="145">
        <f t="shared" si="5"/>
        <v>0</v>
      </c>
      <c r="BG123" s="145">
        <f t="shared" si="6"/>
        <v>0</v>
      </c>
      <c r="BH123" s="145">
        <f t="shared" si="7"/>
        <v>0</v>
      </c>
      <c r="BI123" s="145">
        <f t="shared" si="8"/>
        <v>0</v>
      </c>
      <c r="BJ123" s="17" t="s">
        <v>15</v>
      </c>
      <c r="BK123" s="145">
        <f t="shared" si="9"/>
        <v>0</v>
      </c>
      <c r="BL123" s="17" t="s">
        <v>247</v>
      </c>
      <c r="BM123" s="17" t="s">
        <v>4580</v>
      </c>
    </row>
    <row r="124" spans="2:65" s="1" customFormat="1" ht="20.45" customHeight="1" x14ac:dyDescent="0.3">
      <c r="B124" s="136"/>
      <c r="C124" s="137" t="s">
        <v>182</v>
      </c>
      <c r="D124" s="137" t="s">
        <v>222</v>
      </c>
      <c r="E124" s="138" t="s">
        <v>4581</v>
      </c>
      <c r="F124" s="250" t="s">
        <v>4582</v>
      </c>
      <c r="G124" s="251"/>
      <c r="H124" s="251"/>
      <c r="I124" s="251"/>
      <c r="J124" s="139" t="s">
        <v>246</v>
      </c>
      <c r="K124" s="140">
        <v>11</v>
      </c>
      <c r="L124" s="252"/>
      <c r="M124" s="251"/>
      <c r="N124" s="252">
        <f t="shared" si="0"/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 t="shared" si="1"/>
        <v>0</v>
      </c>
      <c r="X124" s="143">
        <v>0</v>
      </c>
      <c r="Y124" s="143">
        <f t="shared" si="2"/>
        <v>0</v>
      </c>
      <c r="Z124" s="143">
        <v>0</v>
      </c>
      <c r="AA124" s="144">
        <f t="shared" si="3"/>
        <v>0</v>
      </c>
      <c r="AR124" s="17" t="s">
        <v>247</v>
      </c>
      <c r="AT124" s="17" t="s">
        <v>222</v>
      </c>
      <c r="AU124" s="17" t="s">
        <v>15</v>
      </c>
      <c r="AY124" s="17" t="s">
        <v>221</v>
      </c>
      <c r="BE124" s="145">
        <f t="shared" si="4"/>
        <v>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7" t="s">
        <v>15</v>
      </c>
      <c r="BK124" s="145">
        <f t="shared" si="9"/>
        <v>0</v>
      </c>
      <c r="BL124" s="17" t="s">
        <v>247</v>
      </c>
      <c r="BM124" s="17" t="s">
        <v>4583</v>
      </c>
    </row>
    <row r="125" spans="2:65" s="1" customFormat="1" ht="20.45" customHeight="1" x14ac:dyDescent="0.3">
      <c r="B125" s="136"/>
      <c r="C125" s="137" t="s">
        <v>295</v>
      </c>
      <c r="D125" s="137" t="s">
        <v>222</v>
      </c>
      <c r="E125" s="138" t="s">
        <v>4584</v>
      </c>
      <c r="F125" s="250" t="s">
        <v>4585</v>
      </c>
      <c r="G125" s="251"/>
      <c r="H125" s="251"/>
      <c r="I125" s="251"/>
      <c r="J125" s="139" t="s">
        <v>246</v>
      </c>
      <c r="K125" s="140">
        <v>4</v>
      </c>
      <c r="L125" s="252"/>
      <c r="M125" s="251"/>
      <c r="N125" s="252">
        <f t="shared" si="0"/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 t="shared" si="1"/>
        <v>0</v>
      </c>
      <c r="X125" s="143">
        <v>0</v>
      </c>
      <c r="Y125" s="143">
        <f t="shared" si="2"/>
        <v>0</v>
      </c>
      <c r="Z125" s="143">
        <v>0</v>
      </c>
      <c r="AA125" s="144">
        <f t="shared" si="3"/>
        <v>0</v>
      </c>
      <c r="AR125" s="17" t="s">
        <v>247</v>
      </c>
      <c r="AT125" s="17" t="s">
        <v>222</v>
      </c>
      <c r="AU125" s="17" t="s">
        <v>15</v>
      </c>
      <c r="AY125" s="17" t="s">
        <v>221</v>
      </c>
      <c r="BE125" s="145">
        <f t="shared" si="4"/>
        <v>0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7" t="s">
        <v>15</v>
      </c>
      <c r="BK125" s="145">
        <f t="shared" si="9"/>
        <v>0</v>
      </c>
      <c r="BL125" s="17" t="s">
        <v>247</v>
      </c>
      <c r="BM125" s="17" t="s">
        <v>4586</v>
      </c>
    </row>
    <row r="126" spans="2:65" s="1" customFormat="1" ht="20.45" customHeight="1" x14ac:dyDescent="0.3">
      <c r="B126" s="136"/>
      <c r="C126" s="137" t="s">
        <v>303</v>
      </c>
      <c r="D126" s="137" t="s">
        <v>222</v>
      </c>
      <c r="E126" s="138" t="s">
        <v>4587</v>
      </c>
      <c r="F126" s="250" t="s">
        <v>4588</v>
      </c>
      <c r="G126" s="251"/>
      <c r="H126" s="251"/>
      <c r="I126" s="251"/>
      <c r="J126" s="139" t="s">
        <v>246</v>
      </c>
      <c r="K126" s="140">
        <v>18</v>
      </c>
      <c r="L126" s="252"/>
      <c r="M126" s="251"/>
      <c r="N126" s="252">
        <f t="shared" si="0"/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 t="shared" si="1"/>
        <v>0</v>
      </c>
      <c r="X126" s="143">
        <v>0</v>
      </c>
      <c r="Y126" s="143">
        <f t="shared" si="2"/>
        <v>0</v>
      </c>
      <c r="Z126" s="143">
        <v>0</v>
      </c>
      <c r="AA126" s="144">
        <f t="shared" si="3"/>
        <v>0</v>
      </c>
      <c r="AR126" s="17" t="s">
        <v>247</v>
      </c>
      <c r="AT126" s="17" t="s">
        <v>222</v>
      </c>
      <c r="AU126" s="17" t="s">
        <v>15</v>
      </c>
      <c r="AY126" s="17" t="s">
        <v>221</v>
      </c>
      <c r="BE126" s="145">
        <f t="shared" si="4"/>
        <v>0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7" t="s">
        <v>15</v>
      </c>
      <c r="BK126" s="145">
        <f t="shared" si="9"/>
        <v>0</v>
      </c>
      <c r="BL126" s="17" t="s">
        <v>247</v>
      </c>
      <c r="BM126" s="17" t="s">
        <v>4589</v>
      </c>
    </row>
    <row r="127" spans="2:65" s="1" customFormat="1" ht="20.45" customHeight="1" x14ac:dyDescent="0.3">
      <c r="B127" s="136"/>
      <c r="C127" s="137" t="s">
        <v>9</v>
      </c>
      <c r="D127" s="137" t="s">
        <v>222</v>
      </c>
      <c r="E127" s="138" t="s">
        <v>4590</v>
      </c>
      <c r="F127" s="250" t="s">
        <v>4591</v>
      </c>
      <c r="G127" s="251"/>
      <c r="H127" s="251"/>
      <c r="I127" s="251"/>
      <c r="J127" s="139" t="s">
        <v>246</v>
      </c>
      <c r="K127" s="140">
        <v>5</v>
      </c>
      <c r="L127" s="252"/>
      <c r="M127" s="251"/>
      <c r="N127" s="252">
        <f t="shared" si="0"/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 t="shared" si="1"/>
        <v>0</v>
      </c>
      <c r="X127" s="143">
        <v>0</v>
      </c>
      <c r="Y127" s="143">
        <f t="shared" si="2"/>
        <v>0</v>
      </c>
      <c r="Z127" s="143">
        <v>0</v>
      </c>
      <c r="AA127" s="144">
        <f t="shared" si="3"/>
        <v>0</v>
      </c>
      <c r="AR127" s="17" t="s">
        <v>247</v>
      </c>
      <c r="AT127" s="17" t="s">
        <v>222</v>
      </c>
      <c r="AU127" s="17" t="s">
        <v>15</v>
      </c>
      <c r="AY127" s="17" t="s">
        <v>221</v>
      </c>
      <c r="BE127" s="145">
        <f t="shared" si="4"/>
        <v>0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7" t="s">
        <v>15</v>
      </c>
      <c r="BK127" s="145">
        <f t="shared" si="9"/>
        <v>0</v>
      </c>
      <c r="BL127" s="17" t="s">
        <v>247</v>
      </c>
      <c r="BM127" s="17" t="s">
        <v>4592</v>
      </c>
    </row>
    <row r="128" spans="2:65" s="1" customFormat="1" ht="20.45" customHeight="1" x14ac:dyDescent="0.3">
      <c r="B128" s="136"/>
      <c r="C128" s="137" t="s">
        <v>247</v>
      </c>
      <c r="D128" s="137" t="s">
        <v>222</v>
      </c>
      <c r="E128" s="138" t="s">
        <v>4593</v>
      </c>
      <c r="F128" s="250" t="s">
        <v>4594</v>
      </c>
      <c r="G128" s="251"/>
      <c r="H128" s="251"/>
      <c r="I128" s="251"/>
      <c r="J128" s="139" t="s">
        <v>246</v>
      </c>
      <c r="K128" s="140">
        <v>6</v>
      </c>
      <c r="L128" s="252"/>
      <c r="M128" s="251"/>
      <c r="N128" s="252">
        <f t="shared" si="0"/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 t="shared" si="1"/>
        <v>0</v>
      </c>
      <c r="X128" s="143">
        <v>0</v>
      </c>
      <c r="Y128" s="143">
        <f t="shared" si="2"/>
        <v>0</v>
      </c>
      <c r="Z128" s="143">
        <v>0</v>
      </c>
      <c r="AA128" s="144">
        <f t="shared" si="3"/>
        <v>0</v>
      </c>
      <c r="AR128" s="17" t="s">
        <v>247</v>
      </c>
      <c r="AT128" s="17" t="s">
        <v>222</v>
      </c>
      <c r="AU128" s="17" t="s">
        <v>15</v>
      </c>
      <c r="AY128" s="17" t="s">
        <v>221</v>
      </c>
      <c r="BE128" s="145">
        <f t="shared" si="4"/>
        <v>0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7" t="s">
        <v>15</v>
      </c>
      <c r="BK128" s="145">
        <f t="shared" si="9"/>
        <v>0</v>
      </c>
      <c r="BL128" s="17" t="s">
        <v>247</v>
      </c>
      <c r="BM128" s="17" t="s">
        <v>4595</v>
      </c>
    </row>
    <row r="129" spans="2:65" s="1" customFormat="1" ht="20.45" customHeight="1" x14ac:dyDescent="0.3">
      <c r="B129" s="136"/>
      <c r="C129" s="137" t="s">
        <v>299</v>
      </c>
      <c r="D129" s="137" t="s">
        <v>222</v>
      </c>
      <c r="E129" s="138" t="s">
        <v>4596</v>
      </c>
      <c r="F129" s="250" t="s">
        <v>4597</v>
      </c>
      <c r="G129" s="251"/>
      <c r="H129" s="251"/>
      <c r="I129" s="251"/>
      <c r="J129" s="139" t="s">
        <v>246</v>
      </c>
      <c r="K129" s="140">
        <v>2</v>
      </c>
      <c r="L129" s="252"/>
      <c r="M129" s="251"/>
      <c r="N129" s="252">
        <f t="shared" si="0"/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 t="shared" si="1"/>
        <v>0</v>
      </c>
      <c r="X129" s="143">
        <v>0</v>
      </c>
      <c r="Y129" s="143">
        <f t="shared" si="2"/>
        <v>0</v>
      </c>
      <c r="Z129" s="143">
        <v>0</v>
      </c>
      <c r="AA129" s="144">
        <f t="shared" si="3"/>
        <v>0</v>
      </c>
      <c r="AR129" s="17" t="s">
        <v>247</v>
      </c>
      <c r="AT129" s="17" t="s">
        <v>222</v>
      </c>
      <c r="AU129" s="17" t="s">
        <v>15</v>
      </c>
      <c r="AY129" s="17" t="s">
        <v>221</v>
      </c>
      <c r="BE129" s="145">
        <f t="shared" si="4"/>
        <v>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7" t="s">
        <v>15</v>
      </c>
      <c r="BK129" s="145">
        <f t="shared" si="9"/>
        <v>0</v>
      </c>
      <c r="BL129" s="17" t="s">
        <v>247</v>
      </c>
      <c r="BM129" s="17" t="s">
        <v>4598</v>
      </c>
    </row>
    <row r="130" spans="2:65" s="1" customFormat="1" ht="20.45" customHeight="1" x14ac:dyDescent="0.3">
      <c r="B130" s="136"/>
      <c r="C130" s="137" t="s">
        <v>312</v>
      </c>
      <c r="D130" s="137" t="s">
        <v>222</v>
      </c>
      <c r="E130" s="138" t="s">
        <v>4599</v>
      </c>
      <c r="F130" s="250" t="s">
        <v>4600</v>
      </c>
      <c r="G130" s="251"/>
      <c r="H130" s="251"/>
      <c r="I130" s="251"/>
      <c r="J130" s="139" t="s">
        <v>246</v>
      </c>
      <c r="K130" s="140">
        <v>2</v>
      </c>
      <c r="L130" s="252"/>
      <c r="M130" s="251"/>
      <c r="N130" s="252">
        <f t="shared" si="0"/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 t="shared" si="1"/>
        <v>0</v>
      </c>
      <c r="X130" s="143">
        <v>0</v>
      </c>
      <c r="Y130" s="143">
        <f t="shared" si="2"/>
        <v>0</v>
      </c>
      <c r="Z130" s="143">
        <v>0</v>
      </c>
      <c r="AA130" s="144">
        <f t="shared" si="3"/>
        <v>0</v>
      </c>
      <c r="AR130" s="17" t="s">
        <v>247</v>
      </c>
      <c r="AT130" s="17" t="s">
        <v>222</v>
      </c>
      <c r="AU130" s="17" t="s">
        <v>15</v>
      </c>
      <c r="AY130" s="17" t="s">
        <v>221</v>
      </c>
      <c r="BE130" s="145">
        <f t="shared" si="4"/>
        <v>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7" t="s">
        <v>15</v>
      </c>
      <c r="BK130" s="145">
        <f t="shared" si="9"/>
        <v>0</v>
      </c>
      <c r="BL130" s="17" t="s">
        <v>247</v>
      </c>
      <c r="BM130" s="17" t="s">
        <v>4601</v>
      </c>
    </row>
    <row r="131" spans="2:65" s="1" customFormat="1" ht="20.45" customHeight="1" x14ac:dyDescent="0.3">
      <c r="B131" s="136"/>
      <c r="C131" s="137" t="s">
        <v>317</v>
      </c>
      <c r="D131" s="137" t="s">
        <v>222</v>
      </c>
      <c r="E131" s="138" t="s">
        <v>4602</v>
      </c>
      <c r="F131" s="250" t="s">
        <v>4603</v>
      </c>
      <c r="G131" s="251"/>
      <c r="H131" s="251"/>
      <c r="I131" s="251"/>
      <c r="J131" s="139" t="s">
        <v>246</v>
      </c>
      <c r="K131" s="140">
        <v>2</v>
      </c>
      <c r="L131" s="252"/>
      <c r="M131" s="251"/>
      <c r="N131" s="252">
        <f t="shared" si="0"/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 t="shared" si="1"/>
        <v>0</v>
      </c>
      <c r="X131" s="143">
        <v>0</v>
      </c>
      <c r="Y131" s="143">
        <f t="shared" si="2"/>
        <v>0</v>
      </c>
      <c r="Z131" s="143">
        <v>0</v>
      </c>
      <c r="AA131" s="144">
        <f t="shared" si="3"/>
        <v>0</v>
      </c>
      <c r="AR131" s="17" t="s">
        <v>247</v>
      </c>
      <c r="AT131" s="17" t="s">
        <v>222</v>
      </c>
      <c r="AU131" s="17" t="s">
        <v>15</v>
      </c>
      <c r="AY131" s="17" t="s">
        <v>221</v>
      </c>
      <c r="BE131" s="145">
        <f t="shared" si="4"/>
        <v>0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7" t="s">
        <v>15</v>
      </c>
      <c r="BK131" s="145">
        <f t="shared" si="9"/>
        <v>0</v>
      </c>
      <c r="BL131" s="17" t="s">
        <v>247</v>
      </c>
      <c r="BM131" s="17" t="s">
        <v>4604</v>
      </c>
    </row>
    <row r="132" spans="2:65" s="1" customFormat="1" ht="20.45" customHeight="1" x14ac:dyDescent="0.3">
      <c r="B132" s="136"/>
      <c r="C132" s="137" t="s">
        <v>321</v>
      </c>
      <c r="D132" s="137" t="s">
        <v>222</v>
      </c>
      <c r="E132" s="138" t="s">
        <v>4605</v>
      </c>
      <c r="F132" s="250" t="s">
        <v>4606</v>
      </c>
      <c r="G132" s="251"/>
      <c r="H132" s="251"/>
      <c r="I132" s="251"/>
      <c r="J132" s="139" t="s">
        <v>246</v>
      </c>
      <c r="K132" s="140">
        <v>22</v>
      </c>
      <c r="L132" s="252"/>
      <c r="M132" s="251"/>
      <c r="N132" s="252">
        <f t="shared" si="0"/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 t="shared" si="1"/>
        <v>0</v>
      </c>
      <c r="X132" s="143">
        <v>0</v>
      </c>
      <c r="Y132" s="143">
        <f t="shared" si="2"/>
        <v>0</v>
      </c>
      <c r="Z132" s="143">
        <v>0</v>
      </c>
      <c r="AA132" s="144">
        <f t="shared" si="3"/>
        <v>0</v>
      </c>
      <c r="AR132" s="17" t="s">
        <v>247</v>
      </c>
      <c r="AT132" s="17" t="s">
        <v>222</v>
      </c>
      <c r="AU132" s="17" t="s">
        <v>15</v>
      </c>
      <c r="AY132" s="17" t="s">
        <v>221</v>
      </c>
      <c r="BE132" s="145">
        <f t="shared" si="4"/>
        <v>0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7" t="s">
        <v>15</v>
      </c>
      <c r="BK132" s="145">
        <f t="shared" si="9"/>
        <v>0</v>
      </c>
      <c r="BL132" s="17" t="s">
        <v>247</v>
      </c>
      <c r="BM132" s="17" t="s">
        <v>4607</v>
      </c>
    </row>
    <row r="133" spans="2:65" s="1" customFormat="1" ht="20.45" customHeight="1" x14ac:dyDescent="0.3">
      <c r="B133" s="136"/>
      <c r="C133" s="137" t="s">
        <v>8</v>
      </c>
      <c r="D133" s="137" t="s">
        <v>222</v>
      </c>
      <c r="E133" s="138" t="s">
        <v>4608</v>
      </c>
      <c r="F133" s="250" t="s">
        <v>4609</v>
      </c>
      <c r="G133" s="251"/>
      <c r="H133" s="251"/>
      <c r="I133" s="251"/>
      <c r="J133" s="139" t="s">
        <v>246</v>
      </c>
      <c r="K133" s="140">
        <v>1</v>
      </c>
      <c r="L133" s="252"/>
      <c r="M133" s="251"/>
      <c r="N133" s="252">
        <f t="shared" si="0"/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 t="shared" si="1"/>
        <v>0</v>
      </c>
      <c r="X133" s="143">
        <v>0</v>
      </c>
      <c r="Y133" s="143">
        <f t="shared" si="2"/>
        <v>0</v>
      </c>
      <c r="Z133" s="143">
        <v>0</v>
      </c>
      <c r="AA133" s="144">
        <f t="shared" si="3"/>
        <v>0</v>
      </c>
      <c r="AR133" s="17" t="s">
        <v>247</v>
      </c>
      <c r="AT133" s="17" t="s">
        <v>222</v>
      </c>
      <c r="AU133" s="17" t="s">
        <v>15</v>
      </c>
      <c r="AY133" s="17" t="s">
        <v>221</v>
      </c>
      <c r="BE133" s="145">
        <f t="shared" si="4"/>
        <v>0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7" t="s">
        <v>15</v>
      </c>
      <c r="BK133" s="145">
        <f t="shared" si="9"/>
        <v>0</v>
      </c>
      <c r="BL133" s="17" t="s">
        <v>247</v>
      </c>
      <c r="BM133" s="17" t="s">
        <v>4610</v>
      </c>
    </row>
    <row r="134" spans="2:65" s="1" customFormat="1" ht="20.45" customHeight="1" x14ac:dyDescent="0.3">
      <c r="B134" s="136"/>
      <c r="C134" s="137" t="s">
        <v>332</v>
      </c>
      <c r="D134" s="137" t="s">
        <v>222</v>
      </c>
      <c r="E134" s="138" t="s">
        <v>4611</v>
      </c>
      <c r="F134" s="250" t="s">
        <v>4612</v>
      </c>
      <c r="G134" s="251"/>
      <c r="H134" s="251"/>
      <c r="I134" s="251"/>
      <c r="J134" s="139" t="s">
        <v>246</v>
      </c>
      <c r="K134" s="140">
        <v>29</v>
      </c>
      <c r="L134" s="252"/>
      <c r="M134" s="251"/>
      <c r="N134" s="252">
        <f t="shared" si="0"/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 t="shared" si="1"/>
        <v>0</v>
      </c>
      <c r="X134" s="143">
        <v>0</v>
      </c>
      <c r="Y134" s="143">
        <f t="shared" si="2"/>
        <v>0</v>
      </c>
      <c r="Z134" s="143">
        <v>0</v>
      </c>
      <c r="AA134" s="144">
        <f t="shared" si="3"/>
        <v>0</v>
      </c>
      <c r="AR134" s="17" t="s">
        <v>247</v>
      </c>
      <c r="AT134" s="17" t="s">
        <v>222</v>
      </c>
      <c r="AU134" s="17" t="s">
        <v>15</v>
      </c>
      <c r="AY134" s="17" t="s">
        <v>221</v>
      </c>
      <c r="BE134" s="145">
        <f t="shared" si="4"/>
        <v>0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7" t="s">
        <v>15</v>
      </c>
      <c r="BK134" s="145">
        <f t="shared" si="9"/>
        <v>0</v>
      </c>
      <c r="BL134" s="17" t="s">
        <v>247</v>
      </c>
      <c r="BM134" s="17" t="s">
        <v>4613</v>
      </c>
    </row>
    <row r="135" spans="2:65" s="1" customFormat="1" ht="20.45" customHeight="1" x14ac:dyDescent="0.3">
      <c r="B135" s="136"/>
      <c r="C135" s="137" t="s">
        <v>338</v>
      </c>
      <c r="D135" s="137" t="s">
        <v>222</v>
      </c>
      <c r="E135" s="138" t="s">
        <v>4614</v>
      </c>
      <c r="F135" s="250" t="s">
        <v>4615</v>
      </c>
      <c r="G135" s="251"/>
      <c r="H135" s="251"/>
      <c r="I135" s="251"/>
      <c r="J135" s="139" t="s">
        <v>246</v>
      </c>
      <c r="K135" s="140">
        <v>11</v>
      </c>
      <c r="L135" s="252"/>
      <c r="M135" s="251"/>
      <c r="N135" s="252">
        <f t="shared" si="0"/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 t="shared" si="1"/>
        <v>0</v>
      </c>
      <c r="X135" s="143">
        <v>0</v>
      </c>
      <c r="Y135" s="143">
        <f t="shared" si="2"/>
        <v>0</v>
      </c>
      <c r="Z135" s="143">
        <v>0</v>
      </c>
      <c r="AA135" s="144">
        <f t="shared" si="3"/>
        <v>0</v>
      </c>
      <c r="AR135" s="17" t="s">
        <v>247</v>
      </c>
      <c r="AT135" s="17" t="s">
        <v>222</v>
      </c>
      <c r="AU135" s="17" t="s">
        <v>15</v>
      </c>
      <c r="AY135" s="17" t="s">
        <v>221</v>
      </c>
      <c r="BE135" s="145">
        <f t="shared" si="4"/>
        <v>0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7" t="s">
        <v>15</v>
      </c>
      <c r="BK135" s="145">
        <f t="shared" si="9"/>
        <v>0</v>
      </c>
      <c r="BL135" s="17" t="s">
        <v>247</v>
      </c>
      <c r="BM135" s="17" t="s">
        <v>4616</v>
      </c>
    </row>
    <row r="136" spans="2:65" s="1" customFormat="1" ht="28.9" customHeight="1" x14ac:dyDescent="0.3">
      <c r="B136" s="136"/>
      <c r="C136" s="137" t="s">
        <v>342</v>
      </c>
      <c r="D136" s="137" t="s">
        <v>222</v>
      </c>
      <c r="E136" s="138" t="s">
        <v>4617</v>
      </c>
      <c r="F136" s="250" t="s">
        <v>4618</v>
      </c>
      <c r="G136" s="251"/>
      <c r="H136" s="251"/>
      <c r="I136" s="251"/>
      <c r="J136" s="139" t="s">
        <v>246</v>
      </c>
      <c r="K136" s="140">
        <v>1</v>
      </c>
      <c r="L136" s="252"/>
      <c r="M136" s="251"/>
      <c r="N136" s="252">
        <f t="shared" si="0"/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 t="shared" si="1"/>
        <v>0</v>
      </c>
      <c r="X136" s="143">
        <v>0</v>
      </c>
      <c r="Y136" s="143">
        <f t="shared" si="2"/>
        <v>0</v>
      </c>
      <c r="Z136" s="143">
        <v>0</v>
      </c>
      <c r="AA136" s="144">
        <f t="shared" si="3"/>
        <v>0</v>
      </c>
      <c r="AR136" s="17" t="s">
        <v>247</v>
      </c>
      <c r="AT136" s="17" t="s">
        <v>222</v>
      </c>
      <c r="AU136" s="17" t="s">
        <v>15</v>
      </c>
      <c r="AY136" s="17" t="s">
        <v>221</v>
      </c>
      <c r="BE136" s="145">
        <f t="shared" si="4"/>
        <v>0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7" t="s">
        <v>15</v>
      </c>
      <c r="BK136" s="145">
        <f t="shared" si="9"/>
        <v>0</v>
      </c>
      <c r="BL136" s="17" t="s">
        <v>247</v>
      </c>
      <c r="BM136" s="17" t="s">
        <v>4619</v>
      </c>
    </row>
    <row r="137" spans="2:65" s="1" customFormat="1" ht="28.9" customHeight="1" x14ac:dyDescent="0.3">
      <c r="B137" s="136"/>
      <c r="C137" s="137" t="s">
        <v>346</v>
      </c>
      <c r="D137" s="137" t="s">
        <v>222</v>
      </c>
      <c r="E137" s="138" t="s">
        <v>4620</v>
      </c>
      <c r="F137" s="250" t="s">
        <v>4621</v>
      </c>
      <c r="G137" s="251"/>
      <c r="H137" s="251"/>
      <c r="I137" s="251"/>
      <c r="J137" s="139" t="s">
        <v>246</v>
      </c>
      <c r="K137" s="140">
        <v>1</v>
      </c>
      <c r="L137" s="252"/>
      <c r="M137" s="251"/>
      <c r="N137" s="252">
        <f t="shared" si="0"/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 t="shared" si="1"/>
        <v>0</v>
      </c>
      <c r="X137" s="143">
        <v>0</v>
      </c>
      <c r="Y137" s="143">
        <f t="shared" si="2"/>
        <v>0</v>
      </c>
      <c r="Z137" s="143">
        <v>0</v>
      </c>
      <c r="AA137" s="144">
        <f t="shared" si="3"/>
        <v>0</v>
      </c>
      <c r="AR137" s="17" t="s">
        <v>247</v>
      </c>
      <c r="AT137" s="17" t="s">
        <v>222</v>
      </c>
      <c r="AU137" s="17" t="s">
        <v>15</v>
      </c>
      <c r="AY137" s="17" t="s">
        <v>221</v>
      </c>
      <c r="BE137" s="145">
        <f t="shared" si="4"/>
        <v>0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7" t="s">
        <v>15</v>
      </c>
      <c r="BK137" s="145">
        <f t="shared" si="9"/>
        <v>0</v>
      </c>
      <c r="BL137" s="17" t="s">
        <v>247</v>
      </c>
      <c r="BM137" s="17" t="s">
        <v>4622</v>
      </c>
    </row>
    <row r="138" spans="2:65" s="1" customFormat="1" ht="20.45" customHeight="1" x14ac:dyDescent="0.3">
      <c r="B138" s="136"/>
      <c r="C138" s="137" t="s">
        <v>351</v>
      </c>
      <c r="D138" s="137" t="s">
        <v>222</v>
      </c>
      <c r="E138" s="138" t="s">
        <v>4623</v>
      </c>
      <c r="F138" s="250" t="s">
        <v>4624</v>
      </c>
      <c r="G138" s="251"/>
      <c r="H138" s="251"/>
      <c r="I138" s="251"/>
      <c r="J138" s="139" t="s">
        <v>246</v>
      </c>
      <c r="K138" s="140">
        <v>2</v>
      </c>
      <c r="L138" s="252"/>
      <c r="M138" s="251"/>
      <c r="N138" s="252">
        <f t="shared" si="0"/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 t="shared" si="1"/>
        <v>0</v>
      </c>
      <c r="X138" s="143">
        <v>0</v>
      </c>
      <c r="Y138" s="143">
        <f t="shared" si="2"/>
        <v>0</v>
      </c>
      <c r="Z138" s="143">
        <v>0</v>
      </c>
      <c r="AA138" s="144">
        <f t="shared" si="3"/>
        <v>0</v>
      </c>
      <c r="AR138" s="17" t="s">
        <v>247</v>
      </c>
      <c r="AT138" s="17" t="s">
        <v>222</v>
      </c>
      <c r="AU138" s="17" t="s">
        <v>15</v>
      </c>
      <c r="AY138" s="17" t="s">
        <v>221</v>
      </c>
      <c r="BE138" s="145">
        <f t="shared" si="4"/>
        <v>0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7" t="s">
        <v>15</v>
      </c>
      <c r="BK138" s="145">
        <f t="shared" si="9"/>
        <v>0</v>
      </c>
      <c r="BL138" s="17" t="s">
        <v>247</v>
      </c>
      <c r="BM138" s="17" t="s">
        <v>4625</v>
      </c>
    </row>
    <row r="139" spans="2:65" s="1" customFormat="1" ht="20.45" customHeight="1" x14ac:dyDescent="0.3">
      <c r="B139" s="136"/>
      <c r="C139" s="137" t="s">
        <v>355</v>
      </c>
      <c r="D139" s="137" t="s">
        <v>222</v>
      </c>
      <c r="E139" s="138" t="s">
        <v>4626</v>
      </c>
      <c r="F139" s="250" t="s">
        <v>4627</v>
      </c>
      <c r="G139" s="251"/>
      <c r="H139" s="251"/>
      <c r="I139" s="251"/>
      <c r="J139" s="139" t="s">
        <v>246</v>
      </c>
      <c r="K139" s="140">
        <v>20</v>
      </c>
      <c r="L139" s="252"/>
      <c r="M139" s="251"/>
      <c r="N139" s="252">
        <f t="shared" si="0"/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 t="shared" si="1"/>
        <v>0</v>
      </c>
      <c r="X139" s="143">
        <v>0</v>
      </c>
      <c r="Y139" s="143">
        <f t="shared" si="2"/>
        <v>0</v>
      </c>
      <c r="Z139" s="143">
        <v>0</v>
      </c>
      <c r="AA139" s="144">
        <f t="shared" si="3"/>
        <v>0</v>
      </c>
      <c r="AR139" s="17" t="s">
        <v>247</v>
      </c>
      <c r="AT139" s="17" t="s">
        <v>222</v>
      </c>
      <c r="AU139" s="17" t="s">
        <v>15</v>
      </c>
      <c r="AY139" s="17" t="s">
        <v>221</v>
      </c>
      <c r="BE139" s="145">
        <f t="shared" si="4"/>
        <v>0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7" t="s">
        <v>15</v>
      </c>
      <c r="BK139" s="145">
        <f t="shared" si="9"/>
        <v>0</v>
      </c>
      <c r="BL139" s="17" t="s">
        <v>247</v>
      </c>
      <c r="BM139" s="17" t="s">
        <v>4628</v>
      </c>
    </row>
    <row r="140" spans="2:65" s="1" customFormat="1" ht="28.9" customHeight="1" x14ac:dyDescent="0.3">
      <c r="B140" s="136"/>
      <c r="C140" s="137" t="s">
        <v>359</v>
      </c>
      <c r="D140" s="137" t="s">
        <v>222</v>
      </c>
      <c r="E140" s="138" t="s">
        <v>4629</v>
      </c>
      <c r="F140" s="250" t="s">
        <v>4630</v>
      </c>
      <c r="G140" s="251"/>
      <c r="H140" s="251"/>
      <c r="I140" s="251"/>
      <c r="J140" s="139" t="s">
        <v>246</v>
      </c>
      <c r="K140" s="140">
        <v>22</v>
      </c>
      <c r="L140" s="252"/>
      <c r="M140" s="251"/>
      <c r="N140" s="252">
        <f t="shared" si="0"/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 t="shared" si="1"/>
        <v>0</v>
      </c>
      <c r="X140" s="143">
        <v>0</v>
      </c>
      <c r="Y140" s="143">
        <f t="shared" si="2"/>
        <v>0</v>
      </c>
      <c r="Z140" s="143">
        <v>0</v>
      </c>
      <c r="AA140" s="144">
        <f t="shared" si="3"/>
        <v>0</v>
      </c>
      <c r="AR140" s="17" t="s">
        <v>247</v>
      </c>
      <c r="AT140" s="17" t="s">
        <v>222</v>
      </c>
      <c r="AU140" s="17" t="s">
        <v>15</v>
      </c>
      <c r="AY140" s="17" t="s">
        <v>221</v>
      </c>
      <c r="BE140" s="145">
        <f t="shared" si="4"/>
        <v>0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7" t="s">
        <v>15</v>
      </c>
      <c r="BK140" s="145">
        <f t="shared" si="9"/>
        <v>0</v>
      </c>
      <c r="BL140" s="17" t="s">
        <v>247</v>
      </c>
      <c r="BM140" s="17" t="s">
        <v>4631</v>
      </c>
    </row>
    <row r="141" spans="2:65" s="1" customFormat="1" ht="28.9" customHeight="1" x14ac:dyDescent="0.3">
      <c r="B141" s="136"/>
      <c r="C141" s="137" t="s">
        <v>364</v>
      </c>
      <c r="D141" s="137" t="s">
        <v>222</v>
      </c>
      <c r="E141" s="138" t="s">
        <v>4632</v>
      </c>
      <c r="F141" s="250" t="s">
        <v>4633</v>
      </c>
      <c r="G141" s="251"/>
      <c r="H141" s="251"/>
      <c r="I141" s="251"/>
      <c r="J141" s="139" t="s">
        <v>246</v>
      </c>
      <c r="K141" s="140">
        <v>55</v>
      </c>
      <c r="L141" s="252"/>
      <c r="M141" s="251"/>
      <c r="N141" s="252">
        <f t="shared" si="0"/>
        <v>0</v>
      </c>
      <c r="O141" s="251"/>
      <c r="P141" s="251"/>
      <c r="Q141" s="251"/>
      <c r="R141" s="141"/>
      <c r="T141" s="142" t="s">
        <v>3</v>
      </c>
      <c r="U141" s="40" t="s">
        <v>43</v>
      </c>
      <c r="V141" s="143">
        <v>0</v>
      </c>
      <c r="W141" s="143">
        <f t="shared" si="1"/>
        <v>0</v>
      </c>
      <c r="X141" s="143">
        <v>0</v>
      </c>
      <c r="Y141" s="143">
        <f t="shared" si="2"/>
        <v>0</v>
      </c>
      <c r="Z141" s="143">
        <v>0</v>
      </c>
      <c r="AA141" s="144">
        <f t="shared" si="3"/>
        <v>0</v>
      </c>
      <c r="AR141" s="17" t="s">
        <v>247</v>
      </c>
      <c r="AT141" s="17" t="s">
        <v>222</v>
      </c>
      <c r="AU141" s="17" t="s">
        <v>15</v>
      </c>
      <c r="AY141" s="17" t="s">
        <v>221</v>
      </c>
      <c r="BE141" s="145">
        <f t="shared" si="4"/>
        <v>0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7" t="s">
        <v>15</v>
      </c>
      <c r="BK141" s="145">
        <f t="shared" si="9"/>
        <v>0</v>
      </c>
      <c r="BL141" s="17" t="s">
        <v>247</v>
      </c>
      <c r="BM141" s="17" t="s">
        <v>4634</v>
      </c>
    </row>
    <row r="142" spans="2:65" s="1" customFormat="1" ht="28.9" customHeight="1" x14ac:dyDescent="0.3">
      <c r="B142" s="136"/>
      <c r="C142" s="137" t="s">
        <v>822</v>
      </c>
      <c r="D142" s="137" t="s">
        <v>222</v>
      </c>
      <c r="E142" s="138" t="s">
        <v>4635</v>
      </c>
      <c r="F142" s="250" t="s">
        <v>4636</v>
      </c>
      <c r="G142" s="251"/>
      <c r="H142" s="251"/>
      <c r="I142" s="251"/>
      <c r="J142" s="139" t="s">
        <v>246</v>
      </c>
      <c r="K142" s="140">
        <v>75</v>
      </c>
      <c r="L142" s="252"/>
      <c r="M142" s="251"/>
      <c r="N142" s="252">
        <f t="shared" si="0"/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 t="shared" si="1"/>
        <v>0</v>
      </c>
      <c r="X142" s="143">
        <v>0</v>
      </c>
      <c r="Y142" s="143">
        <f t="shared" si="2"/>
        <v>0</v>
      </c>
      <c r="Z142" s="143">
        <v>0</v>
      </c>
      <c r="AA142" s="144">
        <f t="shared" si="3"/>
        <v>0</v>
      </c>
      <c r="AR142" s="17" t="s">
        <v>247</v>
      </c>
      <c r="AT142" s="17" t="s">
        <v>222</v>
      </c>
      <c r="AU142" s="17" t="s">
        <v>15</v>
      </c>
      <c r="AY142" s="17" t="s">
        <v>221</v>
      </c>
      <c r="BE142" s="145">
        <f t="shared" si="4"/>
        <v>0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7" t="s">
        <v>15</v>
      </c>
      <c r="BK142" s="145">
        <f t="shared" si="9"/>
        <v>0</v>
      </c>
      <c r="BL142" s="17" t="s">
        <v>247</v>
      </c>
      <c r="BM142" s="17" t="s">
        <v>4637</v>
      </c>
    </row>
    <row r="143" spans="2:65" s="1" customFormat="1" ht="28.9" customHeight="1" x14ac:dyDescent="0.3">
      <c r="B143" s="136"/>
      <c r="C143" s="137" t="s">
        <v>826</v>
      </c>
      <c r="D143" s="137" t="s">
        <v>222</v>
      </c>
      <c r="E143" s="138" t="s">
        <v>4638</v>
      </c>
      <c r="F143" s="250" t="s">
        <v>4639</v>
      </c>
      <c r="G143" s="251"/>
      <c r="H143" s="251"/>
      <c r="I143" s="251"/>
      <c r="J143" s="139" t="s">
        <v>246</v>
      </c>
      <c r="K143" s="140">
        <v>55</v>
      </c>
      <c r="L143" s="252"/>
      <c r="M143" s="251"/>
      <c r="N143" s="252">
        <f t="shared" si="0"/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</v>
      </c>
      <c r="W143" s="143">
        <f t="shared" si="1"/>
        <v>0</v>
      </c>
      <c r="X143" s="143">
        <v>0</v>
      </c>
      <c r="Y143" s="143">
        <f t="shared" si="2"/>
        <v>0</v>
      </c>
      <c r="Z143" s="143">
        <v>0</v>
      </c>
      <c r="AA143" s="144">
        <f t="shared" si="3"/>
        <v>0</v>
      </c>
      <c r="AR143" s="17" t="s">
        <v>247</v>
      </c>
      <c r="AT143" s="17" t="s">
        <v>222</v>
      </c>
      <c r="AU143" s="17" t="s">
        <v>15</v>
      </c>
      <c r="AY143" s="17" t="s">
        <v>221</v>
      </c>
      <c r="BE143" s="145">
        <f t="shared" si="4"/>
        <v>0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7" t="s">
        <v>15</v>
      </c>
      <c r="BK143" s="145">
        <f t="shared" si="9"/>
        <v>0</v>
      </c>
      <c r="BL143" s="17" t="s">
        <v>247</v>
      </c>
      <c r="BM143" s="17" t="s">
        <v>4640</v>
      </c>
    </row>
    <row r="144" spans="2:65" s="1" customFormat="1" ht="28.9" customHeight="1" x14ac:dyDescent="0.3">
      <c r="B144" s="136"/>
      <c r="C144" s="137" t="s">
        <v>385</v>
      </c>
      <c r="D144" s="137" t="s">
        <v>222</v>
      </c>
      <c r="E144" s="138" t="s">
        <v>4641</v>
      </c>
      <c r="F144" s="250" t="s">
        <v>4642</v>
      </c>
      <c r="G144" s="251"/>
      <c r="H144" s="251"/>
      <c r="I144" s="251"/>
      <c r="J144" s="139" t="s">
        <v>246</v>
      </c>
      <c r="K144" s="140">
        <v>110</v>
      </c>
      <c r="L144" s="252"/>
      <c r="M144" s="251"/>
      <c r="N144" s="252">
        <f t="shared" si="0"/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 t="shared" si="1"/>
        <v>0</v>
      </c>
      <c r="X144" s="143">
        <v>0</v>
      </c>
      <c r="Y144" s="143">
        <f t="shared" si="2"/>
        <v>0</v>
      </c>
      <c r="Z144" s="143">
        <v>0</v>
      </c>
      <c r="AA144" s="144">
        <f t="shared" si="3"/>
        <v>0</v>
      </c>
      <c r="AR144" s="17" t="s">
        <v>247</v>
      </c>
      <c r="AT144" s="17" t="s">
        <v>222</v>
      </c>
      <c r="AU144" s="17" t="s">
        <v>15</v>
      </c>
      <c r="AY144" s="17" t="s">
        <v>221</v>
      </c>
      <c r="BE144" s="145">
        <f t="shared" si="4"/>
        <v>0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7" t="s">
        <v>15</v>
      </c>
      <c r="BK144" s="145">
        <f t="shared" si="9"/>
        <v>0</v>
      </c>
      <c r="BL144" s="17" t="s">
        <v>247</v>
      </c>
      <c r="BM144" s="17" t="s">
        <v>4643</v>
      </c>
    </row>
    <row r="145" spans="2:65" s="1" customFormat="1" ht="28.9" customHeight="1" x14ac:dyDescent="0.3">
      <c r="B145" s="136"/>
      <c r="C145" s="137" t="s">
        <v>831</v>
      </c>
      <c r="D145" s="137" t="s">
        <v>222</v>
      </c>
      <c r="E145" s="138" t="s">
        <v>4644</v>
      </c>
      <c r="F145" s="250" t="s">
        <v>4645</v>
      </c>
      <c r="G145" s="251"/>
      <c r="H145" s="251"/>
      <c r="I145" s="251"/>
      <c r="J145" s="139" t="s">
        <v>246</v>
      </c>
      <c r="K145" s="140">
        <v>3</v>
      </c>
      <c r="L145" s="252"/>
      <c r="M145" s="251"/>
      <c r="N145" s="252">
        <f t="shared" si="0"/>
        <v>0</v>
      </c>
      <c r="O145" s="251"/>
      <c r="P145" s="251"/>
      <c r="Q145" s="251"/>
      <c r="R145" s="141"/>
      <c r="T145" s="142" t="s">
        <v>3</v>
      </c>
      <c r="U145" s="40" t="s">
        <v>43</v>
      </c>
      <c r="V145" s="143">
        <v>0</v>
      </c>
      <c r="W145" s="143">
        <f t="shared" si="1"/>
        <v>0</v>
      </c>
      <c r="X145" s="143">
        <v>0</v>
      </c>
      <c r="Y145" s="143">
        <f t="shared" si="2"/>
        <v>0</v>
      </c>
      <c r="Z145" s="143">
        <v>0</v>
      </c>
      <c r="AA145" s="144">
        <f t="shared" si="3"/>
        <v>0</v>
      </c>
      <c r="AR145" s="17" t="s">
        <v>247</v>
      </c>
      <c r="AT145" s="17" t="s">
        <v>222</v>
      </c>
      <c r="AU145" s="17" t="s">
        <v>15</v>
      </c>
      <c r="AY145" s="17" t="s">
        <v>221</v>
      </c>
      <c r="BE145" s="145">
        <f t="shared" si="4"/>
        <v>0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7" t="s">
        <v>15</v>
      </c>
      <c r="BK145" s="145">
        <f t="shared" si="9"/>
        <v>0</v>
      </c>
      <c r="BL145" s="17" t="s">
        <v>247</v>
      </c>
      <c r="BM145" s="17" t="s">
        <v>4646</v>
      </c>
    </row>
    <row r="146" spans="2:65" s="1" customFormat="1" ht="20.45" customHeight="1" x14ac:dyDescent="0.3">
      <c r="B146" s="136"/>
      <c r="C146" s="137" t="s">
        <v>835</v>
      </c>
      <c r="D146" s="137" t="s">
        <v>222</v>
      </c>
      <c r="E146" s="138" t="s">
        <v>4647</v>
      </c>
      <c r="F146" s="250" t="s">
        <v>4648</v>
      </c>
      <c r="G146" s="251"/>
      <c r="H146" s="251"/>
      <c r="I146" s="251"/>
      <c r="J146" s="139" t="s">
        <v>246</v>
      </c>
      <c r="K146" s="140">
        <v>2</v>
      </c>
      <c r="L146" s="252"/>
      <c r="M146" s="251"/>
      <c r="N146" s="252">
        <f t="shared" si="0"/>
        <v>0</v>
      </c>
      <c r="O146" s="251"/>
      <c r="P146" s="251"/>
      <c r="Q146" s="251"/>
      <c r="R146" s="141"/>
      <c r="T146" s="142" t="s">
        <v>3</v>
      </c>
      <c r="U146" s="40" t="s">
        <v>43</v>
      </c>
      <c r="V146" s="143">
        <v>0</v>
      </c>
      <c r="W146" s="143">
        <f t="shared" si="1"/>
        <v>0</v>
      </c>
      <c r="X146" s="143">
        <v>0</v>
      </c>
      <c r="Y146" s="143">
        <f t="shared" si="2"/>
        <v>0</v>
      </c>
      <c r="Z146" s="143">
        <v>0</v>
      </c>
      <c r="AA146" s="144">
        <f t="shared" si="3"/>
        <v>0</v>
      </c>
      <c r="AR146" s="17" t="s">
        <v>247</v>
      </c>
      <c r="AT146" s="17" t="s">
        <v>222</v>
      </c>
      <c r="AU146" s="17" t="s">
        <v>15</v>
      </c>
      <c r="AY146" s="17" t="s">
        <v>221</v>
      </c>
      <c r="BE146" s="145">
        <f t="shared" si="4"/>
        <v>0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7" t="s">
        <v>15</v>
      </c>
      <c r="BK146" s="145">
        <f t="shared" si="9"/>
        <v>0</v>
      </c>
      <c r="BL146" s="17" t="s">
        <v>247</v>
      </c>
      <c r="BM146" s="17" t="s">
        <v>4649</v>
      </c>
    </row>
    <row r="147" spans="2:65" s="1" customFormat="1" ht="20.45" customHeight="1" x14ac:dyDescent="0.3">
      <c r="B147" s="136"/>
      <c r="C147" s="137" t="s">
        <v>688</v>
      </c>
      <c r="D147" s="137" t="s">
        <v>222</v>
      </c>
      <c r="E147" s="138" t="s">
        <v>4650</v>
      </c>
      <c r="F147" s="250" t="s">
        <v>4651</v>
      </c>
      <c r="G147" s="251"/>
      <c r="H147" s="251"/>
      <c r="I147" s="251"/>
      <c r="J147" s="139" t="s">
        <v>246</v>
      </c>
      <c r="K147" s="140">
        <v>2</v>
      </c>
      <c r="L147" s="252"/>
      <c r="M147" s="251"/>
      <c r="N147" s="252">
        <f t="shared" si="0"/>
        <v>0</v>
      </c>
      <c r="O147" s="251"/>
      <c r="P147" s="251"/>
      <c r="Q147" s="251"/>
      <c r="R147" s="141"/>
      <c r="T147" s="142" t="s">
        <v>3</v>
      </c>
      <c r="U147" s="40" t="s">
        <v>43</v>
      </c>
      <c r="V147" s="143">
        <v>0</v>
      </c>
      <c r="W147" s="143">
        <f t="shared" si="1"/>
        <v>0</v>
      </c>
      <c r="X147" s="143">
        <v>0</v>
      </c>
      <c r="Y147" s="143">
        <f t="shared" si="2"/>
        <v>0</v>
      </c>
      <c r="Z147" s="143">
        <v>0</v>
      </c>
      <c r="AA147" s="144">
        <f t="shared" si="3"/>
        <v>0</v>
      </c>
      <c r="AR147" s="17" t="s">
        <v>247</v>
      </c>
      <c r="AT147" s="17" t="s">
        <v>222</v>
      </c>
      <c r="AU147" s="17" t="s">
        <v>15</v>
      </c>
      <c r="AY147" s="17" t="s">
        <v>221</v>
      </c>
      <c r="BE147" s="145">
        <f t="shared" si="4"/>
        <v>0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7" t="s">
        <v>15</v>
      </c>
      <c r="BK147" s="145">
        <f t="shared" si="9"/>
        <v>0</v>
      </c>
      <c r="BL147" s="17" t="s">
        <v>247</v>
      </c>
      <c r="BM147" s="17" t="s">
        <v>4652</v>
      </c>
    </row>
    <row r="148" spans="2:65" s="1" customFormat="1" ht="20.45" customHeight="1" x14ac:dyDescent="0.3">
      <c r="B148" s="136"/>
      <c r="C148" s="137" t="s">
        <v>812</v>
      </c>
      <c r="D148" s="137" t="s">
        <v>222</v>
      </c>
      <c r="E148" s="138" t="s">
        <v>4653</v>
      </c>
      <c r="F148" s="250" t="s">
        <v>4654</v>
      </c>
      <c r="G148" s="251"/>
      <c r="H148" s="251"/>
      <c r="I148" s="251"/>
      <c r="J148" s="139" t="s">
        <v>246</v>
      </c>
      <c r="K148" s="140">
        <v>5</v>
      </c>
      <c r="L148" s="252"/>
      <c r="M148" s="251"/>
      <c r="N148" s="252">
        <f t="shared" si="0"/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0</v>
      </c>
      <c r="W148" s="143">
        <f t="shared" si="1"/>
        <v>0</v>
      </c>
      <c r="X148" s="143">
        <v>0</v>
      </c>
      <c r="Y148" s="143">
        <f t="shared" si="2"/>
        <v>0</v>
      </c>
      <c r="Z148" s="143">
        <v>0</v>
      </c>
      <c r="AA148" s="144">
        <f t="shared" si="3"/>
        <v>0</v>
      </c>
      <c r="AR148" s="17" t="s">
        <v>247</v>
      </c>
      <c r="AT148" s="17" t="s">
        <v>222</v>
      </c>
      <c r="AU148" s="17" t="s">
        <v>15</v>
      </c>
      <c r="AY148" s="17" t="s">
        <v>221</v>
      </c>
      <c r="BE148" s="145">
        <f t="shared" si="4"/>
        <v>0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7" t="s">
        <v>15</v>
      </c>
      <c r="BK148" s="145">
        <f t="shared" si="9"/>
        <v>0</v>
      </c>
      <c r="BL148" s="17" t="s">
        <v>247</v>
      </c>
      <c r="BM148" s="17" t="s">
        <v>4655</v>
      </c>
    </row>
    <row r="149" spans="2:65" s="1" customFormat="1" ht="20.45" customHeight="1" x14ac:dyDescent="0.3">
      <c r="B149" s="136"/>
      <c r="C149" s="137" t="s">
        <v>840</v>
      </c>
      <c r="D149" s="137" t="s">
        <v>222</v>
      </c>
      <c r="E149" s="138" t="s">
        <v>4656</v>
      </c>
      <c r="F149" s="250" t="s">
        <v>4657</v>
      </c>
      <c r="G149" s="251"/>
      <c r="H149" s="251"/>
      <c r="I149" s="251"/>
      <c r="J149" s="139" t="s">
        <v>246</v>
      </c>
      <c r="K149" s="140">
        <v>2</v>
      </c>
      <c r="L149" s="252"/>
      <c r="M149" s="251"/>
      <c r="N149" s="252">
        <f t="shared" si="0"/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0</v>
      </c>
      <c r="W149" s="143">
        <f t="shared" si="1"/>
        <v>0</v>
      </c>
      <c r="X149" s="143">
        <v>0</v>
      </c>
      <c r="Y149" s="143">
        <f t="shared" si="2"/>
        <v>0</v>
      </c>
      <c r="Z149" s="143">
        <v>0</v>
      </c>
      <c r="AA149" s="144">
        <f t="shared" si="3"/>
        <v>0</v>
      </c>
      <c r="AR149" s="17" t="s">
        <v>247</v>
      </c>
      <c r="AT149" s="17" t="s">
        <v>222</v>
      </c>
      <c r="AU149" s="17" t="s">
        <v>15</v>
      </c>
      <c r="AY149" s="17" t="s">
        <v>221</v>
      </c>
      <c r="BE149" s="145">
        <f t="shared" si="4"/>
        <v>0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7" t="s">
        <v>15</v>
      </c>
      <c r="BK149" s="145">
        <f t="shared" si="9"/>
        <v>0</v>
      </c>
      <c r="BL149" s="17" t="s">
        <v>247</v>
      </c>
      <c r="BM149" s="17" t="s">
        <v>4658</v>
      </c>
    </row>
    <row r="150" spans="2:65" s="1" customFormat="1" ht="28.9" customHeight="1" x14ac:dyDescent="0.3">
      <c r="B150" s="136"/>
      <c r="C150" s="137" t="s">
        <v>844</v>
      </c>
      <c r="D150" s="137" t="s">
        <v>222</v>
      </c>
      <c r="E150" s="138" t="s">
        <v>4659</v>
      </c>
      <c r="F150" s="250" t="s">
        <v>4660</v>
      </c>
      <c r="G150" s="251"/>
      <c r="H150" s="251"/>
      <c r="I150" s="251"/>
      <c r="J150" s="139" t="s">
        <v>276</v>
      </c>
      <c r="K150" s="140">
        <v>1</v>
      </c>
      <c r="L150" s="252"/>
      <c r="M150" s="251"/>
      <c r="N150" s="252">
        <f t="shared" si="0"/>
        <v>0</v>
      </c>
      <c r="O150" s="251"/>
      <c r="P150" s="251"/>
      <c r="Q150" s="251"/>
      <c r="R150" s="141"/>
      <c r="T150" s="142" t="s">
        <v>3</v>
      </c>
      <c r="U150" s="40" t="s">
        <v>43</v>
      </c>
      <c r="V150" s="143">
        <v>0</v>
      </c>
      <c r="W150" s="143">
        <f t="shared" si="1"/>
        <v>0</v>
      </c>
      <c r="X150" s="143">
        <v>0</v>
      </c>
      <c r="Y150" s="143">
        <f t="shared" si="2"/>
        <v>0</v>
      </c>
      <c r="Z150" s="143">
        <v>0</v>
      </c>
      <c r="AA150" s="144">
        <f t="shared" si="3"/>
        <v>0</v>
      </c>
      <c r="AR150" s="17" t="s">
        <v>247</v>
      </c>
      <c r="AT150" s="17" t="s">
        <v>222</v>
      </c>
      <c r="AU150" s="17" t="s">
        <v>15</v>
      </c>
      <c r="AY150" s="17" t="s">
        <v>221</v>
      </c>
      <c r="BE150" s="145">
        <f t="shared" si="4"/>
        <v>0</v>
      </c>
      <c r="BF150" s="145">
        <f t="shared" si="5"/>
        <v>0</v>
      </c>
      <c r="BG150" s="145">
        <f t="shared" si="6"/>
        <v>0</v>
      </c>
      <c r="BH150" s="145">
        <f t="shared" si="7"/>
        <v>0</v>
      </c>
      <c r="BI150" s="145">
        <f t="shared" si="8"/>
        <v>0</v>
      </c>
      <c r="BJ150" s="17" t="s">
        <v>15</v>
      </c>
      <c r="BK150" s="145">
        <f t="shared" si="9"/>
        <v>0</v>
      </c>
      <c r="BL150" s="17" t="s">
        <v>247</v>
      </c>
      <c r="BM150" s="17" t="s">
        <v>4661</v>
      </c>
    </row>
    <row r="151" spans="2:65" s="1" customFormat="1" ht="28.9" customHeight="1" x14ac:dyDescent="0.3">
      <c r="B151" s="136"/>
      <c r="C151" s="137" t="s">
        <v>701</v>
      </c>
      <c r="D151" s="137" t="s">
        <v>222</v>
      </c>
      <c r="E151" s="138" t="s">
        <v>4662</v>
      </c>
      <c r="F151" s="250" t="s">
        <v>4663</v>
      </c>
      <c r="G151" s="251"/>
      <c r="H151" s="251"/>
      <c r="I151" s="251"/>
      <c r="J151" s="139" t="s">
        <v>276</v>
      </c>
      <c r="K151" s="140">
        <v>5</v>
      </c>
      <c r="L151" s="252"/>
      <c r="M151" s="251"/>
      <c r="N151" s="252">
        <f t="shared" si="0"/>
        <v>0</v>
      </c>
      <c r="O151" s="251"/>
      <c r="P151" s="251"/>
      <c r="Q151" s="251"/>
      <c r="R151" s="141"/>
      <c r="T151" s="142" t="s">
        <v>3</v>
      </c>
      <c r="U151" s="40" t="s">
        <v>43</v>
      </c>
      <c r="V151" s="143">
        <v>0</v>
      </c>
      <c r="W151" s="143">
        <f t="shared" si="1"/>
        <v>0</v>
      </c>
      <c r="X151" s="143">
        <v>0</v>
      </c>
      <c r="Y151" s="143">
        <f t="shared" si="2"/>
        <v>0</v>
      </c>
      <c r="Z151" s="143">
        <v>0</v>
      </c>
      <c r="AA151" s="144">
        <f t="shared" si="3"/>
        <v>0</v>
      </c>
      <c r="AR151" s="17" t="s">
        <v>247</v>
      </c>
      <c r="AT151" s="17" t="s">
        <v>222</v>
      </c>
      <c r="AU151" s="17" t="s">
        <v>15</v>
      </c>
      <c r="AY151" s="17" t="s">
        <v>221</v>
      </c>
      <c r="BE151" s="145">
        <f t="shared" si="4"/>
        <v>0</v>
      </c>
      <c r="BF151" s="145">
        <f t="shared" si="5"/>
        <v>0</v>
      </c>
      <c r="BG151" s="145">
        <f t="shared" si="6"/>
        <v>0</v>
      </c>
      <c r="BH151" s="145">
        <f t="shared" si="7"/>
        <v>0</v>
      </c>
      <c r="BI151" s="145">
        <f t="shared" si="8"/>
        <v>0</v>
      </c>
      <c r="BJ151" s="17" t="s">
        <v>15</v>
      </c>
      <c r="BK151" s="145">
        <f t="shared" si="9"/>
        <v>0</v>
      </c>
      <c r="BL151" s="17" t="s">
        <v>247</v>
      </c>
      <c r="BM151" s="17" t="s">
        <v>4664</v>
      </c>
    </row>
    <row r="152" spans="2:65" s="1" customFormat="1" ht="28.9" customHeight="1" x14ac:dyDescent="0.3">
      <c r="B152" s="136"/>
      <c r="C152" s="137" t="s">
        <v>804</v>
      </c>
      <c r="D152" s="137" t="s">
        <v>222</v>
      </c>
      <c r="E152" s="138" t="s">
        <v>4665</v>
      </c>
      <c r="F152" s="250" t="s">
        <v>4666</v>
      </c>
      <c r="G152" s="251"/>
      <c r="H152" s="251"/>
      <c r="I152" s="251"/>
      <c r="J152" s="139" t="s">
        <v>276</v>
      </c>
      <c r="K152" s="140">
        <v>1</v>
      </c>
      <c r="L152" s="252"/>
      <c r="M152" s="251"/>
      <c r="N152" s="252">
        <f t="shared" si="0"/>
        <v>0</v>
      </c>
      <c r="O152" s="251"/>
      <c r="P152" s="251"/>
      <c r="Q152" s="251"/>
      <c r="R152" s="141"/>
      <c r="T152" s="142" t="s">
        <v>3</v>
      </c>
      <c r="U152" s="40" t="s">
        <v>43</v>
      </c>
      <c r="V152" s="143">
        <v>0</v>
      </c>
      <c r="W152" s="143">
        <f t="shared" si="1"/>
        <v>0</v>
      </c>
      <c r="X152" s="143">
        <v>0</v>
      </c>
      <c r="Y152" s="143">
        <f t="shared" si="2"/>
        <v>0</v>
      </c>
      <c r="Z152" s="143">
        <v>0</v>
      </c>
      <c r="AA152" s="144">
        <f t="shared" si="3"/>
        <v>0</v>
      </c>
      <c r="AR152" s="17" t="s">
        <v>247</v>
      </c>
      <c r="AT152" s="17" t="s">
        <v>222</v>
      </c>
      <c r="AU152" s="17" t="s">
        <v>15</v>
      </c>
      <c r="AY152" s="17" t="s">
        <v>221</v>
      </c>
      <c r="BE152" s="145">
        <f t="shared" si="4"/>
        <v>0</v>
      </c>
      <c r="BF152" s="145">
        <f t="shared" si="5"/>
        <v>0</v>
      </c>
      <c r="BG152" s="145">
        <f t="shared" si="6"/>
        <v>0</v>
      </c>
      <c r="BH152" s="145">
        <f t="shared" si="7"/>
        <v>0</v>
      </c>
      <c r="BI152" s="145">
        <f t="shared" si="8"/>
        <v>0</v>
      </c>
      <c r="BJ152" s="17" t="s">
        <v>15</v>
      </c>
      <c r="BK152" s="145">
        <f t="shared" si="9"/>
        <v>0</v>
      </c>
      <c r="BL152" s="17" t="s">
        <v>247</v>
      </c>
      <c r="BM152" s="17" t="s">
        <v>4667</v>
      </c>
    </row>
    <row r="153" spans="2:65" s="1" customFormat="1" ht="28.9" customHeight="1" x14ac:dyDescent="0.3">
      <c r="B153" s="136"/>
      <c r="C153" s="137" t="s">
        <v>808</v>
      </c>
      <c r="D153" s="137" t="s">
        <v>222</v>
      </c>
      <c r="E153" s="138" t="s">
        <v>4668</v>
      </c>
      <c r="F153" s="250" t="s">
        <v>4669</v>
      </c>
      <c r="G153" s="251"/>
      <c r="H153" s="251"/>
      <c r="I153" s="251"/>
      <c r="J153" s="139" t="s">
        <v>276</v>
      </c>
      <c r="K153" s="140">
        <v>6</v>
      </c>
      <c r="L153" s="252"/>
      <c r="M153" s="251"/>
      <c r="N153" s="252">
        <f t="shared" si="0"/>
        <v>0</v>
      </c>
      <c r="O153" s="251"/>
      <c r="P153" s="251"/>
      <c r="Q153" s="251"/>
      <c r="R153" s="141"/>
      <c r="T153" s="142" t="s">
        <v>3</v>
      </c>
      <c r="U153" s="40" t="s">
        <v>43</v>
      </c>
      <c r="V153" s="143">
        <v>0</v>
      </c>
      <c r="W153" s="143">
        <f t="shared" si="1"/>
        <v>0</v>
      </c>
      <c r="X153" s="143">
        <v>0</v>
      </c>
      <c r="Y153" s="143">
        <f t="shared" si="2"/>
        <v>0</v>
      </c>
      <c r="Z153" s="143">
        <v>0</v>
      </c>
      <c r="AA153" s="144">
        <f t="shared" si="3"/>
        <v>0</v>
      </c>
      <c r="AR153" s="17" t="s">
        <v>247</v>
      </c>
      <c r="AT153" s="17" t="s">
        <v>222</v>
      </c>
      <c r="AU153" s="17" t="s">
        <v>15</v>
      </c>
      <c r="AY153" s="17" t="s">
        <v>221</v>
      </c>
      <c r="BE153" s="145">
        <f t="shared" si="4"/>
        <v>0</v>
      </c>
      <c r="BF153" s="145">
        <f t="shared" si="5"/>
        <v>0</v>
      </c>
      <c r="BG153" s="145">
        <f t="shared" si="6"/>
        <v>0</v>
      </c>
      <c r="BH153" s="145">
        <f t="shared" si="7"/>
        <v>0</v>
      </c>
      <c r="BI153" s="145">
        <f t="shared" si="8"/>
        <v>0</v>
      </c>
      <c r="BJ153" s="17" t="s">
        <v>15</v>
      </c>
      <c r="BK153" s="145">
        <f t="shared" si="9"/>
        <v>0</v>
      </c>
      <c r="BL153" s="17" t="s">
        <v>247</v>
      </c>
      <c r="BM153" s="17" t="s">
        <v>4670</v>
      </c>
    </row>
    <row r="154" spans="2:65" s="1" customFormat="1" ht="28.9" customHeight="1" x14ac:dyDescent="0.3">
      <c r="B154" s="136"/>
      <c r="C154" s="137" t="s">
        <v>792</v>
      </c>
      <c r="D154" s="137" t="s">
        <v>222</v>
      </c>
      <c r="E154" s="138" t="s">
        <v>4671</v>
      </c>
      <c r="F154" s="250" t="s">
        <v>4672</v>
      </c>
      <c r="G154" s="251"/>
      <c r="H154" s="251"/>
      <c r="I154" s="251"/>
      <c r="J154" s="139" t="s">
        <v>276</v>
      </c>
      <c r="K154" s="140">
        <v>1</v>
      </c>
      <c r="L154" s="252"/>
      <c r="M154" s="251"/>
      <c r="N154" s="252">
        <f t="shared" si="0"/>
        <v>0</v>
      </c>
      <c r="O154" s="251"/>
      <c r="P154" s="251"/>
      <c r="Q154" s="251"/>
      <c r="R154" s="141"/>
      <c r="T154" s="142" t="s">
        <v>3</v>
      </c>
      <c r="U154" s="40" t="s">
        <v>43</v>
      </c>
      <c r="V154" s="143">
        <v>0</v>
      </c>
      <c r="W154" s="143">
        <f t="shared" si="1"/>
        <v>0</v>
      </c>
      <c r="X154" s="143">
        <v>0</v>
      </c>
      <c r="Y154" s="143">
        <f t="shared" si="2"/>
        <v>0</v>
      </c>
      <c r="Z154" s="143">
        <v>0</v>
      </c>
      <c r="AA154" s="144">
        <f t="shared" si="3"/>
        <v>0</v>
      </c>
      <c r="AR154" s="17" t="s">
        <v>247</v>
      </c>
      <c r="AT154" s="17" t="s">
        <v>222</v>
      </c>
      <c r="AU154" s="17" t="s">
        <v>15</v>
      </c>
      <c r="AY154" s="17" t="s">
        <v>221</v>
      </c>
      <c r="BE154" s="145">
        <f t="shared" si="4"/>
        <v>0</v>
      </c>
      <c r="BF154" s="145">
        <f t="shared" si="5"/>
        <v>0</v>
      </c>
      <c r="BG154" s="145">
        <f t="shared" si="6"/>
        <v>0</v>
      </c>
      <c r="BH154" s="145">
        <f t="shared" si="7"/>
        <v>0</v>
      </c>
      <c r="BI154" s="145">
        <f t="shared" si="8"/>
        <v>0</v>
      </c>
      <c r="BJ154" s="17" t="s">
        <v>15</v>
      </c>
      <c r="BK154" s="145">
        <f t="shared" si="9"/>
        <v>0</v>
      </c>
      <c r="BL154" s="17" t="s">
        <v>247</v>
      </c>
      <c r="BM154" s="17" t="s">
        <v>4673</v>
      </c>
    </row>
    <row r="155" spans="2:65" s="1" customFormat="1" ht="28.9" customHeight="1" x14ac:dyDescent="0.3">
      <c r="B155" s="136"/>
      <c r="C155" s="137" t="s">
        <v>796</v>
      </c>
      <c r="D155" s="137" t="s">
        <v>222</v>
      </c>
      <c r="E155" s="138" t="s">
        <v>4674</v>
      </c>
      <c r="F155" s="250" t="s">
        <v>4675</v>
      </c>
      <c r="G155" s="251"/>
      <c r="H155" s="251"/>
      <c r="I155" s="251"/>
      <c r="J155" s="139" t="s">
        <v>276</v>
      </c>
      <c r="K155" s="140">
        <v>2</v>
      </c>
      <c r="L155" s="252"/>
      <c r="M155" s="251"/>
      <c r="N155" s="252">
        <f t="shared" si="0"/>
        <v>0</v>
      </c>
      <c r="O155" s="251"/>
      <c r="P155" s="251"/>
      <c r="Q155" s="251"/>
      <c r="R155" s="141"/>
      <c r="T155" s="142" t="s">
        <v>3</v>
      </c>
      <c r="U155" s="40" t="s">
        <v>43</v>
      </c>
      <c r="V155" s="143">
        <v>0</v>
      </c>
      <c r="W155" s="143">
        <f t="shared" si="1"/>
        <v>0</v>
      </c>
      <c r="X155" s="143">
        <v>0</v>
      </c>
      <c r="Y155" s="143">
        <f t="shared" si="2"/>
        <v>0</v>
      </c>
      <c r="Z155" s="143">
        <v>0</v>
      </c>
      <c r="AA155" s="144">
        <f t="shared" si="3"/>
        <v>0</v>
      </c>
      <c r="AR155" s="17" t="s">
        <v>247</v>
      </c>
      <c r="AT155" s="17" t="s">
        <v>222</v>
      </c>
      <c r="AU155" s="17" t="s">
        <v>15</v>
      </c>
      <c r="AY155" s="17" t="s">
        <v>221</v>
      </c>
      <c r="BE155" s="145">
        <f t="shared" si="4"/>
        <v>0</v>
      </c>
      <c r="BF155" s="145">
        <f t="shared" si="5"/>
        <v>0</v>
      </c>
      <c r="BG155" s="145">
        <f t="shared" si="6"/>
        <v>0</v>
      </c>
      <c r="BH155" s="145">
        <f t="shared" si="7"/>
        <v>0</v>
      </c>
      <c r="BI155" s="145">
        <f t="shared" si="8"/>
        <v>0</v>
      </c>
      <c r="BJ155" s="17" t="s">
        <v>15</v>
      </c>
      <c r="BK155" s="145">
        <f t="shared" si="9"/>
        <v>0</v>
      </c>
      <c r="BL155" s="17" t="s">
        <v>247</v>
      </c>
      <c r="BM155" s="17" t="s">
        <v>4676</v>
      </c>
    </row>
    <row r="156" spans="2:65" s="1" customFormat="1" ht="28.9" customHeight="1" x14ac:dyDescent="0.3">
      <c r="B156" s="136"/>
      <c r="C156" s="137" t="s">
        <v>800</v>
      </c>
      <c r="D156" s="137" t="s">
        <v>222</v>
      </c>
      <c r="E156" s="138" t="s">
        <v>4677</v>
      </c>
      <c r="F156" s="250" t="s">
        <v>4678</v>
      </c>
      <c r="G156" s="251"/>
      <c r="H156" s="251"/>
      <c r="I156" s="251"/>
      <c r="J156" s="139" t="s">
        <v>276</v>
      </c>
      <c r="K156" s="140">
        <v>1</v>
      </c>
      <c r="L156" s="252"/>
      <c r="M156" s="251"/>
      <c r="N156" s="252">
        <f t="shared" si="0"/>
        <v>0</v>
      </c>
      <c r="O156" s="251"/>
      <c r="P156" s="251"/>
      <c r="Q156" s="251"/>
      <c r="R156" s="141"/>
      <c r="T156" s="142" t="s">
        <v>3</v>
      </c>
      <c r="U156" s="40" t="s">
        <v>43</v>
      </c>
      <c r="V156" s="143">
        <v>0</v>
      </c>
      <c r="W156" s="143">
        <f t="shared" si="1"/>
        <v>0</v>
      </c>
      <c r="X156" s="143">
        <v>0</v>
      </c>
      <c r="Y156" s="143">
        <f t="shared" si="2"/>
        <v>0</v>
      </c>
      <c r="Z156" s="143">
        <v>0</v>
      </c>
      <c r="AA156" s="144">
        <f t="shared" si="3"/>
        <v>0</v>
      </c>
      <c r="AR156" s="17" t="s">
        <v>247</v>
      </c>
      <c r="AT156" s="17" t="s">
        <v>222</v>
      </c>
      <c r="AU156" s="17" t="s">
        <v>15</v>
      </c>
      <c r="AY156" s="17" t="s">
        <v>221</v>
      </c>
      <c r="BE156" s="145">
        <f t="shared" si="4"/>
        <v>0</v>
      </c>
      <c r="BF156" s="145">
        <f t="shared" si="5"/>
        <v>0</v>
      </c>
      <c r="BG156" s="145">
        <f t="shared" si="6"/>
        <v>0</v>
      </c>
      <c r="BH156" s="145">
        <f t="shared" si="7"/>
        <v>0</v>
      </c>
      <c r="BI156" s="145">
        <f t="shared" si="8"/>
        <v>0</v>
      </c>
      <c r="BJ156" s="17" t="s">
        <v>15</v>
      </c>
      <c r="BK156" s="145">
        <f t="shared" si="9"/>
        <v>0</v>
      </c>
      <c r="BL156" s="17" t="s">
        <v>247</v>
      </c>
      <c r="BM156" s="17" t="s">
        <v>4679</v>
      </c>
    </row>
    <row r="157" spans="2:65" s="1" customFormat="1" ht="28.9" customHeight="1" x14ac:dyDescent="0.3">
      <c r="B157" s="136"/>
      <c r="C157" s="137" t="s">
        <v>723</v>
      </c>
      <c r="D157" s="137" t="s">
        <v>222</v>
      </c>
      <c r="E157" s="138" t="s">
        <v>4680</v>
      </c>
      <c r="F157" s="250" t="s">
        <v>4681</v>
      </c>
      <c r="G157" s="251"/>
      <c r="H157" s="251"/>
      <c r="I157" s="251"/>
      <c r="J157" s="139" t="s">
        <v>276</v>
      </c>
      <c r="K157" s="140">
        <v>2</v>
      </c>
      <c r="L157" s="252"/>
      <c r="M157" s="251"/>
      <c r="N157" s="252">
        <f t="shared" si="0"/>
        <v>0</v>
      </c>
      <c r="O157" s="251"/>
      <c r="P157" s="251"/>
      <c r="Q157" s="251"/>
      <c r="R157" s="141"/>
      <c r="T157" s="142" t="s">
        <v>3</v>
      </c>
      <c r="U157" s="40" t="s">
        <v>43</v>
      </c>
      <c r="V157" s="143">
        <v>0</v>
      </c>
      <c r="W157" s="143">
        <f t="shared" si="1"/>
        <v>0</v>
      </c>
      <c r="X157" s="143">
        <v>0</v>
      </c>
      <c r="Y157" s="143">
        <f t="shared" si="2"/>
        <v>0</v>
      </c>
      <c r="Z157" s="143">
        <v>0</v>
      </c>
      <c r="AA157" s="144">
        <f t="shared" si="3"/>
        <v>0</v>
      </c>
      <c r="AR157" s="17" t="s">
        <v>247</v>
      </c>
      <c r="AT157" s="17" t="s">
        <v>222</v>
      </c>
      <c r="AU157" s="17" t="s">
        <v>15</v>
      </c>
      <c r="AY157" s="17" t="s">
        <v>221</v>
      </c>
      <c r="BE157" s="145">
        <f t="shared" si="4"/>
        <v>0</v>
      </c>
      <c r="BF157" s="145">
        <f t="shared" si="5"/>
        <v>0</v>
      </c>
      <c r="BG157" s="145">
        <f t="shared" si="6"/>
        <v>0</v>
      </c>
      <c r="BH157" s="145">
        <f t="shared" si="7"/>
        <v>0</v>
      </c>
      <c r="BI157" s="145">
        <f t="shared" si="8"/>
        <v>0</v>
      </c>
      <c r="BJ157" s="17" t="s">
        <v>15</v>
      </c>
      <c r="BK157" s="145">
        <f t="shared" si="9"/>
        <v>0</v>
      </c>
      <c r="BL157" s="17" t="s">
        <v>247</v>
      </c>
      <c r="BM157" s="17" t="s">
        <v>4682</v>
      </c>
    </row>
    <row r="158" spans="2:65" s="1" customFormat="1" ht="28.9" customHeight="1" x14ac:dyDescent="0.3">
      <c r="B158" s="136"/>
      <c r="C158" s="137" t="s">
        <v>2331</v>
      </c>
      <c r="D158" s="137" t="s">
        <v>222</v>
      </c>
      <c r="E158" s="138" t="s">
        <v>4683</v>
      </c>
      <c r="F158" s="250" t="s">
        <v>4684</v>
      </c>
      <c r="G158" s="251"/>
      <c r="H158" s="251"/>
      <c r="I158" s="251"/>
      <c r="J158" s="139" t="s">
        <v>276</v>
      </c>
      <c r="K158" s="140">
        <v>3</v>
      </c>
      <c r="L158" s="252"/>
      <c r="M158" s="251"/>
      <c r="N158" s="252">
        <f t="shared" si="0"/>
        <v>0</v>
      </c>
      <c r="O158" s="251"/>
      <c r="P158" s="251"/>
      <c r="Q158" s="251"/>
      <c r="R158" s="141"/>
      <c r="T158" s="142" t="s">
        <v>3</v>
      </c>
      <c r="U158" s="40" t="s">
        <v>43</v>
      </c>
      <c r="V158" s="143">
        <v>0</v>
      </c>
      <c r="W158" s="143">
        <f t="shared" si="1"/>
        <v>0</v>
      </c>
      <c r="X158" s="143">
        <v>0</v>
      </c>
      <c r="Y158" s="143">
        <f t="shared" si="2"/>
        <v>0</v>
      </c>
      <c r="Z158" s="143">
        <v>0</v>
      </c>
      <c r="AA158" s="144">
        <f t="shared" si="3"/>
        <v>0</v>
      </c>
      <c r="AR158" s="17" t="s">
        <v>247</v>
      </c>
      <c r="AT158" s="17" t="s">
        <v>222</v>
      </c>
      <c r="AU158" s="17" t="s">
        <v>15</v>
      </c>
      <c r="AY158" s="17" t="s">
        <v>221</v>
      </c>
      <c r="BE158" s="145">
        <f t="shared" si="4"/>
        <v>0</v>
      </c>
      <c r="BF158" s="145">
        <f t="shared" si="5"/>
        <v>0</v>
      </c>
      <c r="BG158" s="145">
        <f t="shared" si="6"/>
        <v>0</v>
      </c>
      <c r="BH158" s="145">
        <f t="shared" si="7"/>
        <v>0</v>
      </c>
      <c r="BI158" s="145">
        <f t="shared" si="8"/>
        <v>0</v>
      </c>
      <c r="BJ158" s="17" t="s">
        <v>15</v>
      </c>
      <c r="BK158" s="145">
        <f t="shared" si="9"/>
        <v>0</v>
      </c>
      <c r="BL158" s="17" t="s">
        <v>247</v>
      </c>
      <c r="BM158" s="17" t="s">
        <v>4685</v>
      </c>
    </row>
    <row r="159" spans="2:65" s="1" customFormat="1" ht="28.9" customHeight="1" x14ac:dyDescent="0.3">
      <c r="B159" s="136"/>
      <c r="C159" s="137" t="s">
        <v>2185</v>
      </c>
      <c r="D159" s="137" t="s">
        <v>222</v>
      </c>
      <c r="E159" s="138" t="s">
        <v>4686</v>
      </c>
      <c r="F159" s="250" t="s">
        <v>4687</v>
      </c>
      <c r="G159" s="251"/>
      <c r="H159" s="251"/>
      <c r="I159" s="251"/>
      <c r="J159" s="139" t="s">
        <v>276</v>
      </c>
      <c r="K159" s="140">
        <v>9</v>
      </c>
      <c r="L159" s="252"/>
      <c r="M159" s="251"/>
      <c r="N159" s="252">
        <f t="shared" si="0"/>
        <v>0</v>
      </c>
      <c r="O159" s="251"/>
      <c r="P159" s="251"/>
      <c r="Q159" s="251"/>
      <c r="R159" s="141"/>
      <c r="T159" s="142" t="s">
        <v>3</v>
      </c>
      <c r="U159" s="40" t="s">
        <v>43</v>
      </c>
      <c r="V159" s="143">
        <v>0</v>
      </c>
      <c r="W159" s="143">
        <f t="shared" si="1"/>
        <v>0</v>
      </c>
      <c r="X159" s="143">
        <v>0</v>
      </c>
      <c r="Y159" s="143">
        <f t="shared" si="2"/>
        <v>0</v>
      </c>
      <c r="Z159" s="143">
        <v>0</v>
      </c>
      <c r="AA159" s="144">
        <f t="shared" si="3"/>
        <v>0</v>
      </c>
      <c r="AR159" s="17" t="s">
        <v>247</v>
      </c>
      <c r="AT159" s="17" t="s">
        <v>222</v>
      </c>
      <c r="AU159" s="17" t="s">
        <v>15</v>
      </c>
      <c r="AY159" s="17" t="s">
        <v>221</v>
      </c>
      <c r="BE159" s="145">
        <f t="shared" si="4"/>
        <v>0</v>
      </c>
      <c r="BF159" s="145">
        <f t="shared" si="5"/>
        <v>0</v>
      </c>
      <c r="BG159" s="145">
        <f t="shared" si="6"/>
        <v>0</v>
      </c>
      <c r="BH159" s="145">
        <f t="shared" si="7"/>
        <v>0</v>
      </c>
      <c r="BI159" s="145">
        <f t="shared" si="8"/>
        <v>0</v>
      </c>
      <c r="BJ159" s="17" t="s">
        <v>15</v>
      </c>
      <c r="BK159" s="145">
        <f t="shared" si="9"/>
        <v>0</v>
      </c>
      <c r="BL159" s="17" t="s">
        <v>247</v>
      </c>
      <c r="BM159" s="17" t="s">
        <v>4688</v>
      </c>
    </row>
    <row r="160" spans="2:65" s="1" customFormat="1" ht="28.9" customHeight="1" x14ac:dyDescent="0.3">
      <c r="B160" s="136"/>
      <c r="C160" s="137" t="s">
        <v>2190</v>
      </c>
      <c r="D160" s="137" t="s">
        <v>222</v>
      </c>
      <c r="E160" s="138" t="s">
        <v>4689</v>
      </c>
      <c r="F160" s="250" t="s">
        <v>4690</v>
      </c>
      <c r="G160" s="251"/>
      <c r="H160" s="251"/>
      <c r="I160" s="251"/>
      <c r="J160" s="139" t="s">
        <v>276</v>
      </c>
      <c r="K160" s="140">
        <v>1</v>
      </c>
      <c r="L160" s="252"/>
      <c r="M160" s="251"/>
      <c r="N160" s="252">
        <f t="shared" si="0"/>
        <v>0</v>
      </c>
      <c r="O160" s="251"/>
      <c r="P160" s="251"/>
      <c r="Q160" s="251"/>
      <c r="R160" s="141"/>
      <c r="T160" s="142" t="s">
        <v>3</v>
      </c>
      <c r="U160" s="40" t="s">
        <v>43</v>
      </c>
      <c r="V160" s="143">
        <v>0</v>
      </c>
      <c r="W160" s="143">
        <f t="shared" si="1"/>
        <v>0</v>
      </c>
      <c r="X160" s="143">
        <v>0</v>
      </c>
      <c r="Y160" s="143">
        <f t="shared" si="2"/>
        <v>0</v>
      </c>
      <c r="Z160" s="143">
        <v>0</v>
      </c>
      <c r="AA160" s="144">
        <f t="shared" si="3"/>
        <v>0</v>
      </c>
      <c r="AR160" s="17" t="s">
        <v>247</v>
      </c>
      <c r="AT160" s="17" t="s">
        <v>222</v>
      </c>
      <c r="AU160" s="17" t="s">
        <v>15</v>
      </c>
      <c r="AY160" s="17" t="s">
        <v>221</v>
      </c>
      <c r="BE160" s="145">
        <f t="shared" si="4"/>
        <v>0</v>
      </c>
      <c r="BF160" s="145">
        <f t="shared" si="5"/>
        <v>0</v>
      </c>
      <c r="BG160" s="145">
        <f t="shared" si="6"/>
        <v>0</v>
      </c>
      <c r="BH160" s="145">
        <f t="shared" si="7"/>
        <v>0</v>
      </c>
      <c r="BI160" s="145">
        <f t="shared" si="8"/>
        <v>0</v>
      </c>
      <c r="BJ160" s="17" t="s">
        <v>15</v>
      </c>
      <c r="BK160" s="145">
        <f t="shared" si="9"/>
        <v>0</v>
      </c>
      <c r="BL160" s="17" t="s">
        <v>247</v>
      </c>
      <c r="BM160" s="17" t="s">
        <v>4691</v>
      </c>
    </row>
    <row r="161" spans="2:65" s="1" customFormat="1" ht="28.9" customHeight="1" x14ac:dyDescent="0.3">
      <c r="B161" s="136"/>
      <c r="C161" s="137" t="s">
        <v>2195</v>
      </c>
      <c r="D161" s="137" t="s">
        <v>222</v>
      </c>
      <c r="E161" s="138" t="s">
        <v>4692</v>
      </c>
      <c r="F161" s="250" t="s">
        <v>4693</v>
      </c>
      <c r="G161" s="251"/>
      <c r="H161" s="251"/>
      <c r="I161" s="251"/>
      <c r="J161" s="139" t="s">
        <v>276</v>
      </c>
      <c r="K161" s="140">
        <v>1</v>
      </c>
      <c r="L161" s="252"/>
      <c r="M161" s="251"/>
      <c r="N161" s="252">
        <f t="shared" si="0"/>
        <v>0</v>
      </c>
      <c r="O161" s="251"/>
      <c r="P161" s="251"/>
      <c r="Q161" s="251"/>
      <c r="R161" s="141"/>
      <c r="T161" s="142" t="s">
        <v>3</v>
      </c>
      <c r="U161" s="40" t="s">
        <v>43</v>
      </c>
      <c r="V161" s="143">
        <v>0</v>
      </c>
      <c r="W161" s="143">
        <f t="shared" si="1"/>
        <v>0</v>
      </c>
      <c r="X161" s="143">
        <v>0</v>
      </c>
      <c r="Y161" s="143">
        <f t="shared" si="2"/>
        <v>0</v>
      </c>
      <c r="Z161" s="143">
        <v>0</v>
      </c>
      <c r="AA161" s="144">
        <f t="shared" si="3"/>
        <v>0</v>
      </c>
      <c r="AR161" s="17" t="s">
        <v>247</v>
      </c>
      <c r="AT161" s="17" t="s">
        <v>222</v>
      </c>
      <c r="AU161" s="17" t="s">
        <v>15</v>
      </c>
      <c r="AY161" s="17" t="s">
        <v>221</v>
      </c>
      <c r="BE161" s="145">
        <f t="shared" si="4"/>
        <v>0</v>
      </c>
      <c r="BF161" s="145">
        <f t="shared" si="5"/>
        <v>0</v>
      </c>
      <c r="BG161" s="145">
        <f t="shared" si="6"/>
        <v>0</v>
      </c>
      <c r="BH161" s="145">
        <f t="shared" si="7"/>
        <v>0</v>
      </c>
      <c r="BI161" s="145">
        <f t="shared" si="8"/>
        <v>0</v>
      </c>
      <c r="BJ161" s="17" t="s">
        <v>15</v>
      </c>
      <c r="BK161" s="145">
        <f t="shared" si="9"/>
        <v>0</v>
      </c>
      <c r="BL161" s="17" t="s">
        <v>247</v>
      </c>
      <c r="BM161" s="17" t="s">
        <v>4694</v>
      </c>
    </row>
    <row r="162" spans="2:65" s="1" customFormat="1" ht="28.9" customHeight="1" x14ac:dyDescent="0.3">
      <c r="B162" s="136"/>
      <c r="C162" s="137" t="s">
        <v>3905</v>
      </c>
      <c r="D162" s="137" t="s">
        <v>222</v>
      </c>
      <c r="E162" s="138" t="s">
        <v>4695</v>
      </c>
      <c r="F162" s="250" t="s">
        <v>4696</v>
      </c>
      <c r="G162" s="251"/>
      <c r="H162" s="251"/>
      <c r="I162" s="251"/>
      <c r="J162" s="139" t="s">
        <v>276</v>
      </c>
      <c r="K162" s="140">
        <v>1</v>
      </c>
      <c r="L162" s="252"/>
      <c r="M162" s="251"/>
      <c r="N162" s="252">
        <f t="shared" si="0"/>
        <v>0</v>
      </c>
      <c r="O162" s="251"/>
      <c r="P162" s="251"/>
      <c r="Q162" s="251"/>
      <c r="R162" s="141"/>
      <c r="T162" s="142" t="s">
        <v>3</v>
      </c>
      <c r="U162" s="40" t="s">
        <v>43</v>
      </c>
      <c r="V162" s="143">
        <v>0</v>
      </c>
      <c r="W162" s="143">
        <f t="shared" si="1"/>
        <v>0</v>
      </c>
      <c r="X162" s="143">
        <v>0</v>
      </c>
      <c r="Y162" s="143">
        <f t="shared" si="2"/>
        <v>0</v>
      </c>
      <c r="Z162" s="143">
        <v>0</v>
      </c>
      <c r="AA162" s="144">
        <f t="shared" si="3"/>
        <v>0</v>
      </c>
      <c r="AR162" s="17" t="s">
        <v>247</v>
      </c>
      <c r="AT162" s="17" t="s">
        <v>222</v>
      </c>
      <c r="AU162" s="17" t="s">
        <v>15</v>
      </c>
      <c r="AY162" s="17" t="s">
        <v>221</v>
      </c>
      <c r="BE162" s="145">
        <f t="shared" si="4"/>
        <v>0</v>
      </c>
      <c r="BF162" s="145">
        <f t="shared" si="5"/>
        <v>0</v>
      </c>
      <c r="BG162" s="145">
        <f t="shared" si="6"/>
        <v>0</v>
      </c>
      <c r="BH162" s="145">
        <f t="shared" si="7"/>
        <v>0</v>
      </c>
      <c r="BI162" s="145">
        <f t="shared" si="8"/>
        <v>0</v>
      </c>
      <c r="BJ162" s="17" t="s">
        <v>15</v>
      </c>
      <c r="BK162" s="145">
        <f t="shared" si="9"/>
        <v>0</v>
      </c>
      <c r="BL162" s="17" t="s">
        <v>247</v>
      </c>
      <c r="BM162" s="17" t="s">
        <v>4697</v>
      </c>
    </row>
    <row r="163" spans="2:65" s="1" customFormat="1" ht="28.9" customHeight="1" x14ac:dyDescent="0.3">
      <c r="B163" s="136"/>
      <c r="C163" s="137" t="s">
        <v>1756</v>
      </c>
      <c r="D163" s="137" t="s">
        <v>222</v>
      </c>
      <c r="E163" s="138" t="s">
        <v>4698</v>
      </c>
      <c r="F163" s="250" t="s">
        <v>4699</v>
      </c>
      <c r="G163" s="251"/>
      <c r="H163" s="251"/>
      <c r="I163" s="251"/>
      <c r="J163" s="139" t="s">
        <v>276</v>
      </c>
      <c r="K163" s="140">
        <v>1</v>
      </c>
      <c r="L163" s="252"/>
      <c r="M163" s="251"/>
      <c r="N163" s="252">
        <f t="shared" si="0"/>
        <v>0</v>
      </c>
      <c r="O163" s="251"/>
      <c r="P163" s="251"/>
      <c r="Q163" s="251"/>
      <c r="R163" s="141"/>
      <c r="T163" s="142" t="s">
        <v>3</v>
      </c>
      <c r="U163" s="40" t="s">
        <v>43</v>
      </c>
      <c r="V163" s="143">
        <v>0</v>
      </c>
      <c r="W163" s="143">
        <f t="shared" si="1"/>
        <v>0</v>
      </c>
      <c r="X163" s="143">
        <v>0</v>
      </c>
      <c r="Y163" s="143">
        <f t="shared" si="2"/>
        <v>0</v>
      </c>
      <c r="Z163" s="143">
        <v>0</v>
      </c>
      <c r="AA163" s="144">
        <f t="shared" si="3"/>
        <v>0</v>
      </c>
      <c r="AR163" s="17" t="s">
        <v>247</v>
      </c>
      <c r="AT163" s="17" t="s">
        <v>222</v>
      </c>
      <c r="AU163" s="17" t="s">
        <v>15</v>
      </c>
      <c r="AY163" s="17" t="s">
        <v>221</v>
      </c>
      <c r="BE163" s="145">
        <f t="shared" si="4"/>
        <v>0</v>
      </c>
      <c r="BF163" s="145">
        <f t="shared" si="5"/>
        <v>0</v>
      </c>
      <c r="BG163" s="145">
        <f t="shared" si="6"/>
        <v>0</v>
      </c>
      <c r="BH163" s="145">
        <f t="shared" si="7"/>
        <v>0</v>
      </c>
      <c r="BI163" s="145">
        <f t="shared" si="8"/>
        <v>0</v>
      </c>
      <c r="BJ163" s="17" t="s">
        <v>15</v>
      </c>
      <c r="BK163" s="145">
        <f t="shared" si="9"/>
        <v>0</v>
      </c>
      <c r="BL163" s="17" t="s">
        <v>247</v>
      </c>
      <c r="BM163" s="17" t="s">
        <v>4700</v>
      </c>
    </row>
    <row r="164" spans="2:65" s="1" customFormat="1" ht="28.9" customHeight="1" x14ac:dyDescent="0.3">
      <c r="B164" s="136"/>
      <c r="C164" s="137" t="s">
        <v>3912</v>
      </c>
      <c r="D164" s="137" t="s">
        <v>222</v>
      </c>
      <c r="E164" s="138" t="s">
        <v>4701</v>
      </c>
      <c r="F164" s="250" t="s">
        <v>4702</v>
      </c>
      <c r="G164" s="251"/>
      <c r="H164" s="251"/>
      <c r="I164" s="251"/>
      <c r="J164" s="139" t="s">
        <v>276</v>
      </c>
      <c r="K164" s="140">
        <v>2</v>
      </c>
      <c r="L164" s="252"/>
      <c r="M164" s="251"/>
      <c r="N164" s="252">
        <f t="shared" si="0"/>
        <v>0</v>
      </c>
      <c r="O164" s="251"/>
      <c r="P164" s="251"/>
      <c r="Q164" s="251"/>
      <c r="R164" s="141"/>
      <c r="T164" s="142" t="s">
        <v>3</v>
      </c>
      <c r="U164" s="40" t="s">
        <v>43</v>
      </c>
      <c r="V164" s="143">
        <v>0</v>
      </c>
      <c r="W164" s="143">
        <f t="shared" si="1"/>
        <v>0</v>
      </c>
      <c r="X164" s="143">
        <v>0</v>
      </c>
      <c r="Y164" s="143">
        <f t="shared" si="2"/>
        <v>0</v>
      </c>
      <c r="Z164" s="143">
        <v>0</v>
      </c>
      <c r="AA164" s="144">
        <f t="shared" si="3"/>
        <v>0</v>
      </c>
      <c r="AR164" s="17" t="s">
        <v>247</v>
      </c>
      <c r="AT164" s="17" t="s">
        <v>222</v>
      </c>
      <c r="AU164" s="17" t="s">
        <v>15</v>
      </c>
      <c r="AY164" s="17" t="s">
        <v>221</v>
      </c>
      <c r="BE164" s="145">
        <f t="shared" si="4"/>
        <v>0</v>
      </c>
      <c r="BF164" s="145">
        <f t="shared" si="5"/>
        <v>0</v>
      </c>
      <c r="BG164" s="145">
        <f t="shared" si="6"/>
        <v>0</v>
      </c>
      <c r="BH164" s="145">
        <f t="shared" si="7"/>
        <v>0</v>
      </c>
      <c r="BI164" s="145">
        <f t="shared" si="8"/>
        <v>0</v>
      </c>
      <c r="BJ164" s="17" t="s">
        <v>15</v>
      </c>
      <c r="BK164" s="145">
        <f t="shared" si="9"/>
        <v>0</v>
      </c>
      <c r="BL164" s="17" t="s">
        <v>247</v>
      </c>
      <c r="BM164" s="17" t="s">
        <v>4703</v>
      </c>
    </row>
    <row r="165" spans="2:65" s="1" customFormat="1" ht="28.9" customHeight="1" x14ac:dyDescent="0.3">
      <c r="B165" s="136"/>
      <c r="C165" s="137" t="s">
        <v>1760</v>
      </c>
      <c r="D165" s="137" t="s">
        <v>222</v>
      </c>
      <c r="E165" s="138" t="s">
        <v>4704</v>
      </c>
      <c r="F165" s="250" t="s">
        <v>4705</v>
      </c>
      <c r="G165" s="251"/>
      <c r="H165" s="251"/>
      <c r="I165" s="251"/>
      <c r="J165" s="139" t="s">
        <v>276</v>
      </c>
      <c r="K165" s="140">
        <v>4</v>
      </c>
      <c r="L165" s="252"/>
      <c r="M165" s="251"/>
      <c r="N165" s="252">
        <f t="shared" si="0"/>
        <v>0</v>
      </c>
      <c r="O165" s="251"/>
      <c r="P165" s="251"/>
      <c r="Q165" s="251"/>
      <c r="R165" s="141"/>
      <c r="T165" s="142" t="s">
        <v>3</v>
      </c>
      <c r="U165" s="40" t="s">
        <v>43</v>
      </c>
      <c r="V165" s="143">
        <v>0</v>
      </c>
      <c r="W165" s="143">
        <f t="shared" si="1"/>
        <v>0</v>
      </c>
      <c r="X165" s="143">
        <v>0</v>
      </c>
      <c r="Y165" s="143">
        <f t="shared" si="2"/>
        <v>0</v>
      </c>
      <c r="Z165" s="143">
        <v>0</v>
      </c>
      <c r="AA165" s="144">
        <f t="shared" si="3"/>
        <v>0</v>
      </c>
      <c r="AR165" s="17" t="s">
        <v>247</v>
      </c>
      <c r="AT165" s="17" t="s">
        <v>222</v>
      </c>
      <c r="AU165" s="17" t="s">
        <v>15</v>
      </c>
      <c r="AY165" s="17" t="s">
        <v>221</v>
      </c>
      <c r="BE165" s="145">
        <f t="shared" si="4"/>
        <v>0</v>
      </c>
      <c r="BF165" s="145">
        <f t="shared" si="5"/>
        <v>0</v>
      </c>
      <c r="BG165" s="145">
        <f t="shared" si="6"/>
        <v>0</v>
      </c>
      <c r="BH165" s="145">
        <f t="shared" si="7"/>
        <v>0</v>
      </c>
      <c r="BI165" s="145">
        <f t="shared" si="8"/>
        <v>0</v>
      </c>
      <c r="BJ165" s="17" t="s">
        <v>15</v>
      </c>
      <c r="BK165" s="145">
        <f t="shared" si="9"/>
        <v>0</v>
      </c>
      <c r="BL165" s="17" t="s">
        <v>247</v>
      </c>
      <c r="BM165" s="17" t="s">
        <v>4706</v>
      </c>
    </row>
    <row r="166" spans="2:65" s="1" customFormat="1" ht="28.9" customHeight="1" x14ac:dyDescent="0.3">
      <c r="B166" s="136"/>
      <c r="C166" s="137" t="s">
        <v>3919</v>
      </c>
      <c r="D166" s="137" t="s">
        <v>222</v>
      </c>
      <c r="E166" s="138" t="s">
        <v>4707</v>
      </c>
      <c r="F166" s="250" t="s">
        <v>4708</v>
      </c>
      <c r="G166" s="251"/>
      <c r="H166" s="251"/>
      <c r="I166" s="251"/>
      <c r="J166" s="139" t="s">
        <v>276</v>
      </c>
      <c r="K166" s="140">
        <v>1</v>
      </c>
      <c r="L166" s="252"/>
      <c r="M166" s="251"/>
      <c r="N166" s="252">
        <f t="shared" si="0"/>
        <v>0</v>
      </c>
      <c r="O166" s="251"/>
      <c r="P166" s="251"/>
      <c r="Q166" s="251"/>
      <c r="R166" s="141"/>
      <c r="T166" s="142" t="s">
        <v>3</v>
      </c>
      <c r="U166" s="40" t="s">
        <v>43</v>
      </c>
      <c r="V166" s="143">
        <v>0</v>
      </c>
      <c r="W166" s="143">
        <f t="shared" si="1"/>
        <v>0</v>
      </c>
      <c r="X166" s="143">
        <v>0</v>
      </c>
      <c r="Y166" s="143">
        <f t="shared" si="2"/>
        <v>0</v>
      </c>
      <c r="Z166" s="143">
        <v>0</v>
      </c>
      <c r="AA166" s="144">
        <f t="shared" si="3"/>
        <v>0</v>
      </c>
      <c r="AR166" s="17" t="s">
        <v>247</v>
      </c>
      <c r="AT166" s="17" t="s">
        <v>222</v>
      </c>
      <c r="AU166" s="17" t="s">
        <v>15</v>
      </c>
      <c r="AY166" s="17" t="s">
        <v>221</v>
      </c>
      <c r="BE166" s="145">
        <f t="shared" si="4"/>
        <v>0</v>
      </c>
      <c r="BF166" s="145">
        <f t="shared" si="5"/>
        <v>0</v>
      </c>
      <c r="BG166" s="145">
        <f t="shared" si="6"/>
        <v>0</v>
      </c>
      <c r="BH166" s="145">
        <f t="shared" si="7"/>
        <v>0</v>
      </c>
      <c r="BI166" s="145">
        <f t="shared" si="8"/>
        <v>0</v>
      </c>
      <c r="BJ166" s="17" t="s">
        <v>15</v>
      </c>
      <c r="BK166" s="145">
        <f t="shared" si="9"/>
        <v>0</v>
      </c>
      <c r="BL166" s="17" t="s">
        <v>247</v>
      </c>
      <c r="BM166" s="17" t="s">
        <v>4709</v>
      </c>
    </row>
    <row r="167" spans="2:65" s="1" customFormat="1" ht="28.9" customHeight="1" x14ac:dyDescent="0.3">
      <c r="B167" s="136"/>
      <c r="C167" s="137" t="s">
        <v>1764</v>
      </c>
      <c r="D167" s="137" t="s">
        <v>222</v>
      </c>
      <c r="E167" s="138" t="s">
        <v>4710</v>
      </c>
      <c r="F167" s="250" t="s">
        <v>4711</v>
      </c>
      <c r="G167" s="251"/>
      <c r="H167" s="251"/>
      <c r="I167" s="251"/>
      <c r="J167" s="139" t="s">
        <v>276</v>
      </c>
      <c r="K167" s="140">
        <v>2</v>
      </c>
      <c r="L167" s="252"/>
      <c r="M167" s="251"/>
      <c r="N167" s="252">
        <f t="shared" si="0"/>
        <v>0</v>
      </c>
      <c r="O167" s="251"/>
      <c r="P167" s="251"/>
      <c r="Q167" s="251"/>
      <c r="R167" s="141"/>
      <c r="T167" s="142" t="s">
        <v>3</v>
      </c>
      <c r="U167" s="40" t="s">
        <v>43</v>
      </c>
      <c r="V167" s="143">
        <v>0</v>
      </c>
      <c r="W167" s="143">
        <f t="shared" si="1"/>
        <v>0</v>
      </c>
      <c r="X167" s="143">
        <v>0</v>
      </c>
      <c r="Y167" s="143">
        <f t="shared" si="2"/>
        <v>0</v>
      </c>
      <c r="Z167" s="143">
        <v>0</v>
      </c>
      <c r="AA167" s="144">
        <f t="shared" si="3"/>
        <v>0</v>
      </c>
      <c r="AR167" s="17" t="s">
        <v>247</v>
      </c>
      <c r="AT167" s="17" t="s">
        <v>222</v>
      </c>
      <c r="AU167" s="17" t="s">
        <v>15</v>
      </c>
      <c r="AY167" s="17" t="s">
        <v>221</v>
      </c>
      <c r="BE167" s="145">
        <f t="shared" si="4"/>
        <v>0</v>
      </c>
      <c r="BF167" s="145">
        <f t="shared" si="5"/>
        <v>0</v>
      </c>
      <c r="BG167" s="145">
        <f t="shared" si="6"/>
        <v>0</v>
      </c>
      <c r="BH167" s="145">
        <f t="shared" si="7"/>
        <v>0</v>
      </c>
      <c r="BI167" s="145">
        <f t="shared" si="8"/>
        <v>0</v>
      </c>
      <c r="BJ167" s="17" t="s">
        <v>15</v>
      </c>
      <c r="BK167" s="145">
        <f t="shared" si="9"/>
        <v>0</v>
      </c>
      <c r="BL167" s="17" t="s">
        <v>247</v>
      </c>
      <c r="BM167" s="17" t="s">
        <v>4712</v>
      </c>
    </row>
    <row r="168" spans="2:65" s="1" customFormat="1" ht="28.9" customHeight="1" x14ac:dyDescent="0.3">
      <c r="B168" s="136"/>
      <c r="C168" s="137" t="s">
        <v>1769</v>
      </c>
      <c r="D168" s="137" t="s">
        <v>222</v>
      </c>
      <c r="E168" s="138" t="s">
        <v>4713</v>
      </c>
      <c r="F168" s="250" t="s">
        <v>4714</v>
      </c>
      <c r="G168" s="251"/>
      <c r="H168" s="251"/>
      <c r="I168" s="251"/>
      <c r="J168" s="139" t="s">
        <v>276</v>
      </c>
      <c r="K168" s="140">
        <v>1</v>
      </c>
      <c r="L168" s="252"/>
      <c r="M168" s="251"/>
      <c r="N168" s="252">
        <f t="shared" si="0"/>
        <v>0</v>
      </c>
      <c r="O168" s="251"/>
      <c r="P168" s="251"/>
      <c r="Q168" s="251"/>
      <c r="R168" s="141"/>
      <c r="T168" s="142" t="s">
        <v>3</v>
      </c>
      <c r="U168" s="40" t="s">
        <v>43</v>
      </c>
      <c r="V168" s="143">
        <v>0</v>
      </c>
      <c r="W168" s="143">
        <f t="shared" si="1"/>
        <v>0</v>
      </c>
      <c r="X168" s="143">
        <v>0</v>
      </c>
      <c r="Y168" s="143">
        <f t="shared" si="2"/>
        <v>0</v>
      </c>
      <c r="Z168" s="143">
        <v>0</v>
      </c>
      <c r="AA168" s="144">
        <f t="shared" si="3"/>
        <v>0</v>
      </c>
      <c r="AR168" s="17" t="s">
        <v>247</v>
      </c>
      <c r="AT168" s="17" t="s">
        <v>222</v>
      </c>
      <c r="AU168" s="17" t="s">
        <v>15</v>
      </c>
      <c r="AY168" s="17" t="s">
        <v>221</v>
      </c>
      <c r="BE168" s="145">
        <f t="shared" si="4"/>
        <v>0</v>
      </c>
      <c r="BF168" s="145">
        <f t="shared" si="5"/>
        <v>0</v>
      </c>
      <c r="BG168" s="145">
        <f t="shared" si="6"/>
        <v>0</v>
      </c>
      <c r="BH168" s="145">
        <f t="shared" si="7"/>
        <v>0</v>
      </c>
      <c r="BI168" s="145">
        <f t="shared" si="8"/>
        <v>0</v>
      </c>
      <c r="BJ168" s="17" t="s">
        <v>15</v>
      </c>
      <c r="BK168" s="145">
        <f t="shared" si="9"/>
        <v>0</v>
      </c>
      <c r="BL168" s="17" t="s">
        <v>247</v>
      </c>
      <c r="BM168" s="17" t="s">
        <v>4715</v>
      </c>
    </row>
    <row r="169" spans="2:65" s="1" customFormat="1" ht="28.9" customHeight="1" x14ac:dyDescent="0.3">
      <c r="B169" s="136"/>
      <c r="C169" s="137" t="s">
        <v>3926</v>
      </c>
      <c r="D169" s="137" t="s">
        <v>222</v>
      </c>
      <c r="E169" s="138" t="s">
        <v>4716</v>
      </c>
      <c r="F169" s="250" t="s">
        <v>4717</v>
      </c>
      <c r="G169" s="251"/>
      <c r="H169" s="251"/>
      <c r="I169" s="251"/>
      <c r="J169" s="139" t="s">
        <v>276</v>
      </c>
      <c r="K169" s="140">
        <v>1</v>
      </c>
      <c r="L169" s="252"/>
      <c r="M169" s="251"/>
      <c r="N169" s="252">
        <f t="shared" si="0"/>
        <v>0</v>
      </c>
      <c r="O169" s="251"/>
      <c r="P169" s="251"/>
      <c r="Q169" s="251"/>
      <c r="R169" s="141"/>
      <c r="T169" s="142" t="s">
        <v>3</v>
      </c>
      <c r="U169" s="40" t="s">
        <v>43</v>
      </c>
      <c r="V169" s="143">
        <v>0</v>
      </c>
      <c r="W169" s="143">
        <f t="shared" si="1"/>
        <v>0</v>
      </c>
      <c r="X169" s="143">
        <v>0</v>
      </c>
      <c r="Y169" s="143">
        <f t="shared" si="2"/>
        <v>0</v>
      </c>
      <c r="Z169" s="143">
        <v>0</v>
      </c>
      <c r="AA169" s="144">
        <f t="shared" si="3"/>
        <v>0</v>
      </c>
      <c r="AR169" s="17" t="s">
        <v>247</v>
      </c>
      <c r="AT169" s="17" t="s">
        <v>222</v>
      </c>
      <c r="AU169" s="17" t="s">
        <v>15</v>
      </c>
      <c r="AY169" s="17" t="s">
        <v>221</v>
      </c>
      <c r="BE169" s="145">
        <f t="shared" si="4"/>
        <v>0</v>
      </c>
      <c r="BF169" s="145">
        <f t="shared" si="5"/>
        <v>0</v>
      </c>
      <c r="BG169" s="145">
        <f t="shared" si="6"/>
        <v>0</v>
      </c>
      <c r="BH169" s="145">
        <f t="shared" si="7"/>
        <v>0</v>
      </c>
      <c r="BI169" s="145">
        <f t="shared" si="8"/>
        <v>0</v>
      </c>
      <c r="BJ169" s="17" t="s">
        <v>15</v>
      </c>
      <c r="BK169" s="145">
        <f t="shared" si="9"/>
        <v>0</v>
      </c>
      <c r="BL169" s="17" t="s">
        <v>247</v>
      </c>
      <c r="BM169" s="17" t="s">
        <v>4718</v>
      </c>
    </row>
    <row r="170" spans="2:65" s="1" customFormat="1" ht="28.9" customHeight="1" x14ac:dyDescent="0.3">
      <c r="B170" s="136"/>
      <c r="C170" s="137" t="s">
        <v>1774</v>
      </c>
      <c r="D170" s="137" t="s">
        <v>222</v>
      </c>
      <c r="E170" s="138" t="s">
        <v>4719</v>
      </c>
      <c r="F170" s="250" t="s">
        <v>4720</v>
      </c>
      <c r="G170" s="251"/>
      <c r="H170" s="251"/>
      <c r="I170" s="251"/>
      <c r="J170" s="139" t="s">
        <v>276</v>
      </c>
      <c r="K170" s="140">
        <v>2</v>
      </c>
      <c r="L170" s="252"/>
      <c r="M170" s="251"/>
      <c r="N170" s="252">
        <f t="shared" si="0"/>
        <v>0</v>
      </c>
      <c r="O170" s="251"/>
      <c r="P170" s="251"/>
      <c r="Q170" s="251"/>
      <c r="R170" s="141"/>
      <c r="T170" s="142" t="s">
        <v>3</v>
      </c>
      <c r="U170" s="40" t="s">
        <v>43</v>
      </c>
      <c r="V170" s="143">
        <v>0</v>
      </c>
      <c r="W170" s="143">
        <f t="shared" si="1"/>
        <v>0</v>
      </c>
      <c r="X170" s="143">
        <v>0</v>
      </c>
      <c r="Y170" s="143">
        <f t="shared" si="2"/>
        <v>0</v>
      </c>
      <c r="Z170" s="143">
        <v>0</v>
      </c>
      <c r="AA170" s="144">
        <f t="shared" si="3"/>
        <v>0</v>
      </c>
      <c r="AR170" s="17" t="s">
        <v>247</v>
      </c>
      <c r="AT170" s="17" t="s">
        <v>222</v>
      </c>
      <c r="AU170" s="17" t="s">
        <v>15</v>
      </c>
      <c r="AY170" s="17" t="s">
        <v>221</v>
      </c>
      <c r="BE170" s="145">
        <f t="shared" si="4"/>
        <v>0</v>
      </c>
      <c r="BF170" s="145">
        <f t="shared" si="5"/>
        <v>0</v>
      </c>
      <c r="BG170" s="145">
        <f t="shared" si="6"/>
        <v>0</v>
      </c>
      <c r="BH170" s="145">
        <f t="shared" si="7"/>
        <v>0</v>
      </c>
      <c r="BI170" s="145">
        <f t="shared" si="8"/>
        <v>0</v>
      </c>
      <c r="BJ170" s="17" t="s">
        <v>15</v>
      </c>
      <c r="BK170" s="145">
        <f t="shared" si="9"/>
        <v>0</v>
      </c>
      <c r="BL170" s="17" t="s">
        <v>247</v>
      </c>
      <c r="BM170" s="17" t="s">
        <v>4721</v>
      </c>
    </row>
    <row r="171" spans="2:65" s="1" customFormat="1" ht="28.9" customHeight="1" x14ac:dyDescent="0.3">
      <c r="B171" s="136"/>
      <c r="C171" s="137" t="s">
        <v>2016</v>
      </c>
      <c r="D171" s="137" t="s">
        <v>222</v>
      </c>
      <c r="E171" s="138" t="s">
        <v>4722</v>
      </c>
      <c r="F171" s="250" t="s">
        <v>4723</v>
      </c>
      <c r="G171" s="251"/>
      <c r="H171" s="251"/>
      <c r="I171" s="251"/>
      <c r="J171" s="139" t="s">
        <v>276</v>
      </c>
      <c r="K171" s="140">
        <v>2</v>
      </c>
      <c r="L171" s="252"/>
      <c r="M171" s="251"/>
      <c r="N171" s="252">
        <f t="shared" si="0"/>
        <v>0</v>
      </c>
      <c r="O171" s="251"/>
      <c r="P171" s="251"/>
      <c r="Q171" s="251"/>
      <c r="R171" s="141"/>
      <c r="T171" s="142" t="s">
        <v>3</v>
      </c>
      <c r="U171" s="40" t="s">
        <v>43</v>
      </c>
      <c r="V171" s="143">
        <v>0</v>
      </c>
      <c r="W171" s="143">
        <f t="shared" si="1"/>
        <v>0</v>
      </c>
      <c r="X171" s="143">
        <v>0</v>
      </c>
      <c r="Y171" s="143">
        <f t="shared" si="2"/>
        <v>0</v>
      </c>
      <c r="Z171" s="143">
        <v>0</v>
      </c>
      <c r="AA171" s="144">
        <f t="shared" si="3"/>
        <v>0</v>
      </c>
      <c r="AR171" s="17" t="s">
        <v>247</v>
      </c>
      <c r="AT171" s="17" t="s">
        <v>222</v>
      </c>
      <c r="AU171" s="17" t="s">
        <v>15</v>
      </c>
      <c r="AY171" s="17" t="s">
        <v>221</v>
      </c>
      <c r="BE171" s="145">
        <f t="shared" si="4"/>
        <v>0</v>
      </c>
      <c r="BF171" s="145">
        <f t="shared" si="5"/>
        <v>0</v>
      </c>
      <c r="BG171" s="145">
        <f t="shared" si="6"/>
        <v>0</v>
      </c>
      <c r="BH171" s="145">
        <f t="shared" si="7"/>
        <v>0</v>
      </c>
      <c r="BI171" s="145">
        <f t="shared" si="8"/>
        <v>0</v>
      </c>
      <c r="BJ171" s="17" t="s">
        <v>15</v>
      </c>
      <c r="BK171" s="145">
        <f t="shared" si="9"/>
        <v>0</v>
      </c>
      <c r="BL171" s="17" t="s">
        <v>247</v>
      </c>
      <c r="BM171" s="17" t="s">
        <v>4724</v>
      </c>
    </row>
    <row r="172" spans="2:65" s="1" customFormat="1" ht="28.9" customHeight="1" x14ac:dyDescent="0.3">
      <c r="B172" s="136"/>
      <c r="C172" s="137" t="s">
        <v>2024</v>
      </c>
      <c r="D172" s="137" t="s">
        <v>222</v>
      </c>
      <c r="E172" s="138" t="s">
        <v>4725</v>
      </c>
      <c r="F172" s="250" t="s">
        <v>4726</v>
      </c>
      <c r="G172" s="251"/>
      <c r="H172" s="251"/>
      <c r="I172" s="251"/>
      <c r="J172" s="139" t="s">
        <v>276</v>
      </c>
      <c r="K172" s="140">
        <v>8</v>
      </c>
      <c r="L172" s="252"/>
      <c r="M172" s="251"/>
      <c r="N172" s="252">
        <f t="shared" si="0"/>
        <v>0</v>
      </c>
      <c r="O172" s="251"/>
      <c r="P172" s="251"/>
      <c r="Q172" s="251"/>
      <c r="R172" s="141"/>
      <c r="T172" s="142" t="s">
        <v>3</v>
      </c>
      <c r="U172" s="40" t="s">
        <v>43</v>
      </c>
      <c r="V172" s="143">
        <v>0</v>
      </c>
      <c r="W172" s="143">
        <f t="shared" si="1"/>
        <v>0</v>
      </c>
      <c r="X172" s="143">
        <v>0</v>
      </c>
      <c r="Y172" s="143">
        <f t="shared" si="2"/>
        <v>0</v>
      </c>
      <c r="Z172" s="143">
        <v>0</v>
      </c>
      <c r="AA172" s="144">
        <f t="shared" si="3"/>
        <v>0</v>
      </c>
      <c r="AR172" s="17" t="s">
        <v>247</v>
      </c>
      <c r="AT172" s="17" t="s">
        <v>222</v>
      </c>
      <c r="AU172" s="17" t="s">
        <v>15</v>
      </c>
      <c r="AY172" s="17" t="s">
        <v>221</v>
      </c>
      <c r="BE172" s="145">
        <f t="shared" si="4"/>
        <v>0</v>
      </c>
      <c r="BF172" s="145">
        <f t="shared" si="5"/>
        <v>0</v>
      </c>
      <c r="BG172" s="145">
        <f t="shared" si="6"/>
        <v>0</v>
      </c>
      <c r="BH172" s="145">
        <f t="shared" si="7"/>
        <v>0</v>
      </c>
      <c r="BI172" s="145">
        <f t="shared" si="8"/>
        <v>0</v>
      </c>
      <c r="BJ172" s="17" t="s">
        <v>15</v>
      </c>
      <c r="BK172" s="145">
        <f t="shared" si="9"/>
        <v>0</v>
      </c>
      <c r="BL172" s="17" t="s">
        <v>247</v>
      </c>
      <c r="BM172" s="17" t="s">
        <v>4727</v>
      </c>
    </row>
    <row r="173" spans="2:65" s="1" customFormat="1" ht="28.9" customHeight="1" x14ac:dyDescent="0.3">
      <c r="B173" s="136"/>
      <c r="C173" s="137" t="s">
        <v>867</v>
      </c>
      <c r="D173" s="137" t="s">
        <v>222</v>
      </c>
      <c r="E173" s="138" t="s">
        <v>4728</v>
      </c>
      <c r="F173" s="250" t="s">
        <v>4729</v>
      </c>
      <c r="G173" s="251"/>
      <c r="H173" s="251"/>
      <c r="I173" s="251"/>
      <c r="J173" s="139" t="s">
        <v>276</v>
      </c>
      <c r="K173" s="140">
        <v>4</v>
      </c>
      <c r="L173" s="252"/>
      <c r="M173" s="251"/>
      <c r="N173" s="252">
        <f t="shared" si="0"/>
        <v>0</v>
      </c>
      <c r="O173" s="251"/>
      <c r="P173" s="251"/>
      <c r="Q173" s="251"/>
      <c r="R173" s="141"/>
      <c r="T173" s="142" t="s">
        <v>3</v>
      </c>
      <c r="U173" s="40" t="s">
        <v>43</v>
      </c>
      <c r="V173" s="143">
        <v>0</v>
      </c>
      <c r="W173" s="143">
        <f t="shared" si="1"/>
        <v>0</v>
      </c>
      <c r="X173" s="143">
        <v>0</v>
      </c>
      <c r="Y173" s="143">
        <f t="shared" si="2"/>
        <v>0</v>
      </c>
      <c r="Z173" s="143">
        <v>0</v>
      </c>
      <c r="AA173" s="144">
        <f t="shared" si="3"/>
        <v>0</v>
      </c>
      <c r="AR173" s="17" t="s">
        <v>247</v>
      </c>
      <c r="AT173" s="17" t="s">
        <v>222</v>
      </c>
      <c r="AU173" s="17" t="s">
        <v>15</v>
      </c>
      <c r="AY173" s="17" t="s">
        <v>221</v>
      </c>
      <c r="BE173" s="145">
        <f t="shared" si="4"/>
        <v>0</v>
      </c>
      <c r="BF173" s="145">
        <f t="shared" si="5"/>
        <v>0</v>
      </c>
      <c r="BG173" s="145">
        <f t="shared" si="6"/>
        <v>0</v>
      </c>
      <c r="BH173" s="145">
        <f t="shared" si="7"/>
        <v>0</v>
      </c>
      <c r="BI173" s="145">
        <f t="shared" si="8"/>
        <v>0</v>
      </c>
      <c r="BJ173" s="17" t="s">
        <v>15</v>
      </c>
      <c r="BK173" s="145">
        <f t="shared" si="9"/>
        <v>0</v>
      </c>
      <c r="BL173" s="17" t="s">
        <v>247</v>
      </c>
      <c r="BM173" s="17" t="s">
        <v>4730</v>
      </c>
    </row>
    <row r="174" spans="2:65" s="1" customFormat="1" ht="28.9" customHeight="1" x14ac:dyDescent="0.3">
      <c r="B174" s="136"/>
      <c r="C174" s="137" t="s">
        <v>2282</v>
      </c>
      <c r="D174" s="137" t="s">
        <v>222</v>
      </c>
      <c r="E174" s="138" t="s">
        <v>4731</v>
      </c>
      <c r="F174" s="250" t="s">
        <v>4732</v>
      </c>
      <c r="G174" s="251"/>
      <c r="H174" s="251"/>
      <c r="I174" s="251"/>
      <c r="J174" s="139" t="s">
        <v>276</v>
      </c>
      <c r="K174" s="140">
        <v>2</v>
      </c>
      <c r="L174" s="252"/>
      <c r="M174" s="251"/>
      <c r="N174" s="252">
        <f t="shared" si="0"/>
        <v>0</v>
      </c>
      <c r="O174" s="251"/>
      <c r="P174" s="251"/>
      <c r="Q174" s="251"/>
      <c r="R174" s="141"/>
      <c r="T174" s="142" t="s">
        <v>3</v>
      </c>
      <c r="U174" s="40" t="s">
        <v>43</v>
      </c>
      <c r="V174" s="143">
        <v>0</v>
      </c>
      <c r="W174" s="143">
        <f t="shared" si="1"/>
        <v>0</v>
      </c>
      <c r="X174" s="143">
        <v>0</v>
      </c>
      <c r="Y174" s="143">
        <f t="shared" si="2"/>
        <v>0</v>
      </c>
      <c r="Z174" s="143">
        <v>0</v>
      </c>
      <c r="AA174" s="144">
        <f t="shared" si="3"/>
        <v>0</v>
      </c>
      <c r="AR174" s="17" t="s">
        <v>247</v>
      </c>
      <c r="AT174" s="17" t="s">
        <v>222</v>
      </c>
      <c r="AU174" s="17" t="s">
        <v>15</v>
      </c>
      <c r="AY174" s="17" t="s">
        <v>221</v>
      </c>
      <c r="BE174" s="145">
        <f t="shared" si="4"/>
        <v>0</v>
      </c>
      <c r="BF174" s="145">
        <f t="shared" si="5"/>
        <v>0</v>
      </c>
      <c r="BG174" s="145">
        <f t="shared" si="6"/>
        <v>0</v>
      </c>
      <c r="BH174" s="145">
        <f t="shared" si="7"/>
        <v>0</v>
      </c>
      <c r="BI174" s="145">
        <f t="shared" si="8"/>
        <v>0</v>
      </c>
      <c r="BJ174" s="17" t="s">
        <v>15</v>
      </c>
      <c r="BK174" s="145">
        <f t="shared" si="9"/>
        <v>0</v>
      </c>
      <c r="BL174" s="17" t="s">
        <v>247</v>
      </c>
      <c r="BM174" s="17" t="s">
        <v>4733</v>
      </c>
    </row>
    <row r="175" spans="2:65" s="1" customFormat="1" ht="28.9" customHeight="1" x14ac:dyDescent="0.3">
      <c r="B175" s="136"/>
      <c r="C175" s="137" t="s">
        <v>2286</v>
      </c>
      <c r="D175" s="137" t="s">
        <v>222</v>
      </c>
      <c r="E175" s="138" t="s">
        <v>4734</v>
      </c>
      <c r="F175" s="250" t="s">
        <v>4735</v>
      </c>
      <c r="G175" s="251"/>
      <c r="H175" s="251"/>
      <c r="I175" s="251"/>
      <c r="J175" s="139" t="s">
        <v>276</v>
      </c>
      <c r="K175" s="140">
        <v>1</v>
      </c>
      <c r="L175" s="252"/>
      <c r="M175" s="251"/>
      <c r="N175" s="252">
        <f t="shared" si="0"/>
        <v>0</v>
      </c>
      <c r="O175" s="251"/>
      <c r="P175" s="251"/>
      <c r="Q175" s="251"/>
      <c r="R175" s="141"/>
      <c r="T175" s="142" t="s">
        <v>3</v>
      </c>
      <c r="U175" s="40" t="s">
        <v>43</v>
      </c>
      <c r="V175" s="143">
        <v>0</v>
      </c>
      <c r="W175" s="143">
        <f t="shared" si="1"/>
        <v>0</v>
      </c>
      <c r="X175" s="143">
        <v>0</v>
      </c>
      <c r="Y175" s="143">
        <f t="shared" si="2"/>
        <v>0</v>
      </c>
      <c r="Z175" s="143">
        <v>0</v>
      </c>
      <c r="AA175" s="144">
        <f t="shared" si="3"/>
        <v>0</v>
      </c>
      <c r="AR175" s="17" t="s">
        <v>247</v>
      </c>
      <c r="AT175" s="17" t="s">
        <v>222</v>
      </c>
      <c r="AU175" s="17" t="s">
        <v>15</v>
      </c>
      <c r="AY175" s="17" t="s">
        <v>221</v>
      </c>
      <c r="BE175" s="145">
        <f t="shared" si="4"/>
        <v>0</v>
      </c>
      <c r="BF175" s="145">
        <f t="shared" si="5"/>
        <v>0</v>
      </c>
      <c r="BG175" s="145">
        <f t="shared" si="6"/>
        <v>0</v>
      </c>
      <c r="BH175" s="145">
        <f t="shared" si="7"/>
        <v>0</v>
      </c>
      <c r="BI175" s="145">
        <f t="shared" si="8"/>
        <v>0</v>
      </c>
      <c r="BJ175" s="17" t="s">
        <v>15</v>
      </c>
      <c r="BK175" s="145">
        <f t="shared" si="9"/>
        <v>0</v>
      </c>
      <c r="BL175" s="17" t="s">
        <v>247</v>
      </c>
      <c r="BM175" s="17" t="s">
        <v>4736</v>
      </c>
    </row>
    <row r="176" spans="2:65" s="1" customFormat="1" ht="28.9" customHeight="1" x14ac:dyDescent="0.3">
      <c r="B176" s="136"/>
      <c r="C176" s="137" t="s">
        <v>1641</v>
      </c>
      <c r="D176" s="137" t="s">
        <v>222</v>
      </c>
      <c r="E176" s="138" t="s">
        <v>4737</v>
      </c>
      <c r="F176" s="250" t="s">
        <v>4738</v>
      </c>
      <c r="G176" s="251"/>
      <c r="H176" s="251"/>
      <c r="I176" s="251"/>
      <c r="J176" s="139" t="s">
        <v>276</v>
      </c>
      <c r="K176" s="140">
        <v>3</v>
      </c>
      <c r="L176" s="252"/>
      <c r="M176" s="251"/>
      <c r="N176" s="252">
        <f t="shared" si="0"/>
        <v>0</v>
      </c>
      <c r="O176" s="251"/>
      <c r="P176" s="251"/>
      <c r="Q176" s="251"/>
      <c r="R176" s="141"/>
      <c r="T176" s="142" t="s">
        <v>3</v>
      </c>
      <c r="U176" s="40" t="s">
        <v>43</v>
      </c>
      <c r="V176" s="143">
        <v>0</v>
      </c>
      <c r="W176" s="143">
        <f t="shared" si="1"/>
        <v>0</v>
      </c>
      <c r="X176" s="143">
        <v>0</v>
      </c>
      <c r="Y176" s="143">
        <f t="shared" si="2"/>
        <v>0</v>
      </c>
      <c r="Z176" s="143">
        <v>0</v>
      </c>
      <c r="AA176" s="144">
        <f t="shared" si="3"/>
        <v>0</v>
      </c>
      <c r="AR176" s="17" t="s">
        <v>247</v>
      </c>
      <c r="AT176" s="17" t="s">
        <v>222</v>
      </c>
      <c r="AU176" s="17" t="s">
        <v>15</v>
      </c>
      <c r="AY176" s="17" t="s">
        <v>221</v>
      </c>
      <c r="BE176" s="145">
        <f t="shared" si="4"/>
        <v>0</v>
      </c>
      <c r="BF176" s="145">
        <f t="shared" si="5"/>
        <v>0</v>
      </c>
      <c r="BG176" s="145">
        <f t="shared" si="6"/>
        <v>0</v>
      </c>
      <c r="BH176" s="145">
        <f t="shared" si="7"/>
        <v>0</v>
      </c>
      <c r="BI176" s="145">
        <f t="shared" si="8"/>
        <v>0</v>
      </c>
      <c r="BJ176" s="17" t="s">
        <v>15</v>
      </c>
      <c r="BK176" s="145">
        <f t="shared" si="9"/>
        <v>0</v>
      </c>
      <c r="BL176" s="17" t="s">
        <v>247</v>
      </c>
      <c r="BM176" s="17" t="s">
        <v>4739</v>
      </c>
    </row>
    <row r="177" spans="2:65" s="1" customFormat="1" ht="28.9" customHeight="1" x14ac:dyDescent="0.3">
      <c r="B177" s="136"/>
      <c r="C177" s="137" t="s">
        <v>1653</v>
      </c>
      <c r="D177" s="137" t="s">
        <v>222</v>
      </c>
      <c r="E177" s="138" t="s">
        <v>4740</v>
      </c>
      <c r="F177" s="250" t="s">
        <v>4741</v>
      </c>
      <c r="G177" s="251"/>
      <c r="H177" s="251"/>
      <c r="I177" s="251"/>
      <c r="J177" s="139" t="s">
        <v>276</v>
      </c>
      <c r="K177" s="140">
        <v>2</v>
      </c>
      <c r="L177" s="252"/>
      <c r="M177" s="251"/>
      <c r="N177" s="252">
        <f t="shared" ref="N177:N240" si="10">ROUND(L177*K177,2)</f>
        <v>0</v>
      </c>
      <c r="O177" s="251"/>
      <c r="P177" s="251"/>
      <c r="Q177" s="251"/>
      <c r="R177" s="141"/>
      <c r="T177" s="142" t="s">
        <v>3</v>
      </c>
      <c r="U177" s="40" t="s">
        <v>43</v>
      </c>
      <c r="V177" s="143">
        <v>0</v>
      </c>
      <c r="W177" s="143">
        <f t="shared" ref="W177:W240" si="11">V177*K177</f>
        <v>0</v>
      </c>
      <c r="X177" s="143">
        <v>0</v>
      </c>
      <c r="Y177" s="143">
        <f t="shared" ref="Y177:Y240" si="12">X177*K177</f>
        <v>0</v>
      </c>
      <c r="Z177" s="143">
        <v>0</v>
      </c>
      <c r="AA177" s="144">
        <f t="shared" ref="AA177:AA240" si="13">Z177*K177</f>
        <v>0</v>
      </c>
      <c r="AR177" s="17" t="s">
        <v>247</v>
      </c>
      <c r="AT177" s="17" t="s">
        <v>222</v>
      </c>
      <c r="AU177" s="17" t="s">
        <v>15</v>
      </c>
      <c r="AY177" s="17" t="s">
        <v>221</v>
      </c>
      <c r="BE177" s="145">
        <f t="shared" ref="BE177:BE240" si="14">IF(U177="základní",N177,0)</f>
        <v>0</v>
      </c>
      <c r="BF177" s="145">
        <f t="shared" ref="BF177:BF240" si="15">IF(U177="snížená",N177,0)</f>
        <v>0</v>
      </c>
      <c r="BG177" s="145">
        <f t="shared" ref="BG177:BG240" si="16">IF(U177="zákl. přenesená",N177,0)</f>
        <v>0</v>
      </c>
      <c r="BH177" s="145">
        <f t="shared" ref="BH177:BH240" si="17">IF(U177="sníž. přenesená",N177,0)</f>
        <v>0</v>
      </c>
      <c r="BI177" s="145">
        <f t="shared" ref="BI177:BI240" si="18">IF(U177="nulová",N177,0)</f>
        <v>0</v>
      </c>
      <c r="BJ177" s="17" t="s">
        <v>15</v>
      </c>
      <c r="BK177" s="145">
        <f t="shared" ref="BK177:BK240" si="19">ROUND(L177*K177,2)</f>
        <v>0</v>
      </c>
      <c r="BL177" s="17" t="s">
        <v>247</v>
      </c>
      <c r="BM177" s="17" t="s">
        <v>4742</v>
      </c>
    </row>
    <row r="178" spans="2:65" s="1" customFormat="1" ht="28.9" customHeight="1" x14ac:dyDescent="0.3">
      <c r="B178" s="136"/>
      <c r="C178" s="137" t="s">
        <v>1658</v>
      </c>
      <c r="D178" s="137" t="s">
        <v>222</v>
      </c>
      <c r="E178" s="138" t="s">
        <v>4743</v>
      </c>
      <c r="F178" s="250" t="s">
        <v>4744</v>
      </c>
      <c r="G178" s="251"/>
      <c r="H178" s="251"/>
      <c r="I178" s="251"/>
      <c r="J178" s="139" t="s">
        <v>276</v>
      </c>
      <c r="K178" s="140">
        <v>2</v>
      </c>
      <c r="L178" s="252"/>
      <c r="M178" s="251"/>
      <c r="N178" s="252">
        <f t="shared" si="10"/>
        <v>0</v>
      </c>
      <c r="O178" s="251"/>
      <c r="P178" s="251"/>
      <c r="Q178" s="251"/>
      <c r="R178" s="141"/>
      <c r="T178" s="142" t="s">
        <v>3</v>
      </c>
      <c r="U178" s="40" t="s">
        <v>43</v>
      </c>
      <c r="V178" s="143">
        <v>0</v>
      </c>
      <c r="W178" s="143">
        <f t="shared" si="11"/>
        <v>0</v>
      </c>
      <c r="X178" s="143">
        <v>0</v>
      </c>
      <c r="Y178" s="143">
        <f t="shared" si="12"/>
        <v>0</v>
      </c>
      <c r="Z178" s="143">
        <v>0</v>
      </c>
      <c r="AA178" s="144">
        <f t="shared" si="13"/>
        <v>0</v>
      </c>
      <c r="AR178" s="17" t="s">
        <v>247</v>
      </c>
      <c r="AT178" s="17" t="s">
        <v>222</v>
      </c>
      <c r="AU178" s="17" t="s">
        <v>15</v>
      </c>
      <c r="AY178" s="17" t="s">
        <v>221</v>
      </c>
      <c r="BE178" s="145">
        <f t="shared" si="14"/>
        <v>0</v>
      </c>
      <c r="BF178" s="145">
        <f t="shared" si="15"/>
        <v>0</v>
      </c>
      <c r="BG178" s="145">
        <f t="shared" si="16"/>
        <v>0</v>
      </c>
      <c r="BH178" s="145">
        <f t="shared" si="17"/>
        <v>0</v>
      </c>
      <c r="BI178" s="145">
        <f t="shared" si="18"/>
        <v>0</v>
      </c>
      <c r="BJ178" s="17" t="s">
        <v>15</v>
      </c>
      <c r="BK178" s="145">
        <f t="shared" si="19"/>
        <v>0</v>
      </c>
      <c r="BL178" s="17" t="s">
        <v>247</v>
      </c>
      <c r="BM178" s="17" t="s">
        <v>4745</v>
      </c>
    </row>
    <row r="179" spans="2:65" s="1" customFormat="1" ht="28.9" customHeight="1" x14ac:dyDescent="0.3">
      <c r="B179" s="136"/>
      <c r="C179" s="137" t="s">
        <v>1681</v>
      </c>
      <c r="D179" s="137" t="s">
        <v>222</v>
      </c>
      <c r="E179" s="138" t="s">
        <v>4746</v>
      </c>
      <c r="F179" s="250" t="s">
        <v>4747</v>
      </c>
      <c r="G179" s="251"/>
      <c r="H179" s="251"/>
      <c r="I179" s="251"/>
      <c r="J179" s="139" t="s">
        <v>276</v>
      </c>
      <c r="K179" s="140">
        <v>12</v>
      </c>
      <c r="L179" s="252"/>
      <c r="M179" s="251"/>
      <c r="N179" s="252">
        <f t="shared" si="10"/>
        <v>0</v>
      </c>
      <c r="O179" s="251"/>
      <c r="P179" s="251"/>
      <c r="Q179" s="251"/>
      <c r="R179" s="141"/>
      <c r="T179" s="142" t="s">
        <v>3</v>
      </c>
      <c r="U179" s="40" t="s">
        <v>43</v>
      </c>
      <c r="V179" s="143">
        <v>0</v>
      </c>
      <c r="W179" s="143">
        <f t="shared" si="11"/>
        <v>0</v>
      </c>
      <c r="X179" s="143">
        <v>0</v>
      </c>
      <c r="Y179" s="143">
        <f t="shared" si="12"/>
        <v>0</v>
      </c>
      <c r="Z179" s="143">
        <v>0</v>
      </c>
      <c r="AA179" s="144">
        <f t="shared" si="13"/>
        <v>0</v>
      </c>
      <c r="AR179" s="17" t="s">
        <v>247</v>
      </c>
      <c r="AT179" s="17" t="s">
        <v>222</v>
      </c>
      <c r="AU179" s="17" t="s">
        <v>15</v>
      </c>
      <c r="AY179" s="17" t="s">
        <v>221</v>
      </c>
      <c r="BE179" s="145">
        <f t="shared" si="14"/>
        <v>0</v>
      </c>
      <c r="BF179" s="145">
        <f t="shared" si="15"/>
        <v>0</v>
      </c>
      <c r="BG179" s="145">
        <f t="shared" si="16"/>
        <v>0</v>
      </c>
      <c r="BH179" s="145">
        <f t="shared" si="17"/>
        <v>0</v>
      </c>
      <c r="BI179" s="145">
        <f t="shared" si="18"/>
        <v>0</v>
      </c>
      <c r="BJ179" s="17" t="s">
        <v>15</v>
      </c>
      <c r="BK179" s="145">
        <f t="shared" si="19"/>
        <v>0</v>
      </c>
      <c r="BL179" s="17" t="s">
        <v>247</v>
      </c>
      <c r="BM179" s="17" t="s">
        <v>4748</v>
      </c>
    </row>
    <row r="180" spans="2:65" s="1" customFormat="1" ht="28.9" customHeight="1" x14ac:dyDescent="0.3">
      <c r="B180" s="136"/>
      <c r="C180" s="137" t="s">
        <v>1689</v>
      </c>
      <c r="D180" s="137" t="s">
        <v>222</v>
      </c>
      <c r="E180" s="138" t="s">
        <v>4749</v>
      </c>
      <c r="F180" s="250" t="s">
        <v>4750</v>
      </c>
      <c r="G180" s="251"/>
      <c r="H180" s="251"/>
      <c r="I180" s="251"/>
      <c r="J180" s="139" t="s">
        <v>276</v>
      </c>
      <c r="K180" s="140">
        <v>5</v>
      </c>
      <c r="L180" s="252"/>
      <c r="M180" s="251"/>
      <c r="N180" s="252">
        <f t="shared" si="10"/>
        <v>0</v>
      </c>
      <c r="O180" s="251"/>
      <c r="P180" s="251"/>
      <c r="Q180" s="251"/>
      <c r="R180" s="141"/>
      <c r="T180" s="142" t="s">
        <v>3</v>
      </c>
      <c r="U180" s="40" t="s">
        <v>43</v>
      </c>
      <c r="V180" s="143">
        <v>0</v>
      </c>
      <c r="W180" s="143">
        <f t="shared" si="11"/>
        <v>0</v>
      </c>
      <c r="X180" s="143">
        <v>0</v>
      </c>
      <c r="Y180" s="143">
        <f t="shared" si="12"/>
        <v>0</v>
      </c>
      <c r="Z180" s="143">
        <v>0</v>
      </c>
      <c r="AA180" s="144">
        <f t="shared" si="13"/>
        <v>0</v>
      </c>
      <c r="AR180" s="17" t="s">
        <v>247</v>
      </c>
      <c r="AT180" s="17" t="s">
        <v>222</v>
      </c>
      <c r="AU180" s="17" t="s">
        <v>15</v>
      </c>
      <c r="AY180" s="17" t="s">
        <v>221</v>
      </c>
      <c r="BE180" s="145">
        <f t="shared" si="14"/>
        <v>0</v>
      </c>
      <c r="BF180" s="145">
        <f t="shared" si="15"/>
        <v>0</v>
      </c>
      <c r="BG180" s="145">
        <f t="shared" si="16"/>
        <v>0</v>
      </c>
      <c r="BH180" s="145">
        <f t="shared" si="17"/>
        <v>0</v>
      </c>
      <c r="BI180" s="145">
        <f t="shared" si="18"/>
        <v>0</v>
      </c>
      <c r="BJ180" s="17" t="s">
        <v>15</v>
      </c>
      <c r="BK180" s="145">
        <f t="shared" si="19"/>
        <v>0</v>
      </c>
      <c r="BL180" s="17" t="s">
        <v>247</v>
      </c>
      <c r="BM180" s="17" t="s">
        <v>4751</v>
      </c>
    </row>
    <row r="181" spans="2:65" s="1" customFormat="1" ht="28.9" customHeight="1" x14ac:dyDescent="0.3">
      <c r="B181" s="136"/>
      <c r="C181" s="137" t="s">
        <v>1694</v>
      </c>
      <c r="D181" s="137" t="s">
        <v>222</v>
      </c>
      <c r="E181" s="138" t="s">
        <v>4752</v>
      </c>
      <c r="F181" s="250" t="s">
        <v>4753</v>
      </c>
      <c r="G181" s="251"/>
      <c r="H181" s="251"/>
      <c r="I181" s="251"/>
      <c r="J181" s="139" t="s">
        <v>276</v>
      </c>
      <c r="K181" s="140">
        <v>10</v>
      </c>
      <c r="L181" s="252"/>
      <c r="M181" s="251"/>
      <c r="N181" s="252">
        <f t="shared" si="10"/>
        <v>0</v>
      </c>
      <c r="O181" s="251"/>
      <c r="P181" s="251"/>
      <c r="Q181" s="251"/>
      <c r="R181" s="141"/>
      <c r="T181" s="142" t="s">
        <v>3</v>
      </c>
      <c r="U181" s="40" t="s">
        <v>43</v>
      </c>
      <c r="V181" s="143">
        <v>0</v>
      </c>
      <c r="W181" s="143">
        <f t="shared" si="11"/>
        <v>0</v>
      </c>
      <c r="X181" s="143">
        <v>0</v>
      </c>
      <c r="Y181" s="143">
        <f t="shared" si="12"/>
        <v>0</v>
      </c>
      <c r="Z181" s="143">
        <v>0</v>
      </c>
      <c r="AA181" s="144">
        <f t="shared" si="13"/>
        <v>0</v>
      </c>
      <c r="AR181" s="17" t="s">
        <v>247</v>
      </c>
      <c r="AT181" s="17" t="s">
        <v>222</v>
      </c>
      <c r="AU181" s="17" t="s">
        <v>15</v>
      </c>
      <c r="AY181" s="17" t="s">
        <v>221</v>
      </c>
      <c r="BE181" s="145">
        <f t="shared" si="14"/>
        <v>0</v>
      </c>
      <c r="BF181" s="145">
        <f t="shared" si="15"/>
        <v>0</v>
      </c>
      <c r="BG181" s="145">
        <f t="shared" si="16"/>
        <v>0</v>
      </c>
      <c r="BH181" s="145">
        <f t="shared" si="17"/>
        <v>0</v>
      </c>
      <c r="BI181" s="145">
        <f t="shared" si="18"/>
        <v>0</v>
      </c>
      <c r="BJ181" s="17" t="s">
        <v>15</v>
      </c>
      <c r="BK181" s="145">
        <f t="shared" si="19"/>
        <v>0</v>
      </c>
      <c r="BL181" s="17" t="s">
        <v>247</v>
      </c>
      <c r="BM181" s="17" t="s">
        <v>4754</v>
      </c>
    </row>
    <row r="182" spans="2:65" s="1" customFormat="1" ht="28.9" customHeight="1" x14ac:dyDescent="0.3">
      <c r="B182" s="136"/>
      <c r="C182" s="137" t="s">
        <v>2002</v>
      </c>
      <c r="D182" s="137" t="s">
        <v>222</v>
      </c>
      <c r="E182" s="138" t="s">
        <v>4755</v>
      </c>
      <c r="F182" s="250" t="s">
        <v>4756</v>
      </c>
      <c r="G182" s="251"/>
      <c r="H182" s="251"/>
      <c r="I182" s="251"/>
      <c r="J182" s="139" t="s">
        <v>276</v>
      </c>
      <c r="K182" s="140">
        <v>2</v>
      </c>
      <c r="L182" s="252"/>
      <c r="M182" s="251"/>
      <c r="N182" s="252">
        <f t="shared" si="10"/>
        <v>0</v>
      </c>
      <c r="O182" s="251"/>
      <c r="P182" s="251"/>
      <c r="Q182" s="251"/>
      <c r="R182" s="141"/>
      <c r="T182" s="142" t="s">
        <v>3</v>
      </c>
      <c r="U182" s="40" t="s">
        <v>43</v>
      </c>
      <c r="V182" s="143">
        <v>0</v>
      </c>
      <c r="W182" s="143">
        <f t="shared" si="11"/>
        <v>0</v>
      </c>
      <c r="X182" s="143">
        <v>0</v>
      </c>
      <c r="Y182" s="143">
        <f t="shared" si="12"/>
        <v>0</v>
      </c>
      <c r="Z182" s="143">
        <v>0</v>
      </c>
      <c r="AA182" s="144">
        <f t="shared" si="13"/>
        <v>0</v>
      </c>
      <c r="AR182" s="17" t="s">
        <v>247</v>
      </c>
      <c r="AT182" s="17" t="s">
        <v>222</v>
      </c>
      <c r="AU182" s="17" t="s">
        <v>15</v>
      </c>
      <c r="AY182" s="17" t="s">
        <v>221</v>
      </c>
      <c r="BE182" s="145">
        <f t="shared" si="14"/>
        <v>0</v>
      </c>
      <c r="BF182" s="145">
        <f t="shared" si="15"/>
        <v>0</v>
      </c>
      <c r="BG182" s="145">
        <f t="shared" si="16"/>
        <v>0</v>
      </c>
      <c r="BH182" s="145">
        <f t="shared" si="17"/>
        <v>0</v>
      </c>
      <c r="BI182" s="145">
        <f t="shared" si="18"/>
        <v>0</v>
      </c>
      <c r="BJ182" s="17" t="s">
        <v>15</v>
      </c>
      <c r="BK182" s="145">
        <f t="shared" si="19"/>
        <v>0</v>
      </c>
      <c r="BL182" s="17" t="s">
        <v>247</v>
      </c>
      <c r="BM182" s="17" t="s">
        <v>4757</v>
      </c>
    </row>
    <row r="183" spans="2:65" s="1" customFormat="1" ht="28.9" customHeight="1" x14ac:dyDescent="0.3">
      <c r="B183" s="136"/>
      <c r="C183" s="137" t="s">
        <v>2006</v>
      </c>
      <c r="D183" s="137" t="s">
        <v>222</v>
      </c>
      <c r="E183" s="138" t="s">
        <v>4758</v>
      </c>
      <c r="F183" s="250" t="s">
        <v>4759</v>
      </c>
      <c r="G183" s="251"/>
      <c r="H183" s="251"/>
      <c r="I183" s="251"/>
      <c r="J183" s="139" t="s">
        <v>276</v>
      </c>
      <c r="K183" s="140">
        <v>1</v>
      </c>
      <c r="L183" s="252"/>
      <c r="M183" s="251"/>
      <c r="N183" s="252">
        <f t="shared" si="10"/>
        <v>0</v>
      </c>
      <c r="O183" s="251"/>
      <c r="P183" s="251"/>
      <c r="Q183" s="251"/>
      <c r="R183" s="141"/>
      <c r="T183" s="142" t="s">
        <v>3</v>
      </c>
      <c r="U183" s="40" t="s">
        <v>43</v>
      </c>
      <c r="V183" s="143">
        <v>0</v>
      </c>
      <c r="W183" s="143">
        <f t="shared" si="11"/>
        <v>0</v>
      </c>
      <c r="X183" s="143">
        <v>0</v>
      </c>
      <c r="Y183" s="143">
        <f t="shared" si="12"/>
        <v>0</v>
      </c>
      <c r="Z183" s="143">
        <v>0</v>
      </c>
      <c r="AA183" s="144">
        <f t="shared" si="13"/>
        <v>0</v>
      </c>
      <c r="AR183" s="17" t="s">
        <v>247</v>
      </c>
      <c r="AT183" s="17" t="s">
        <v>222</v>
      </c>
      <c r="AU183" s="17" t="s">
        <v>15</v>
      </c>
      <c r="AY183" s="17" t="s">
        <v>221</v>
      </c>
      <c r="BE183" s="145">
        <f t="shared" si="14"/>
        <v>0</v>
      </c>
      <c r="BF183" s="145">
        <f t="shared" si="15"/>
        <v>0</v>
      </c>
      <c r="BG183" s="145">
        <f t="shared" si="16"/>
        <v>0</v>
      </c>
      <c r="BH183" s="145">
        <f t="shared" si="17"/>
        <v>0</v>
      </c>
      <c r="BI183" s="145">
        <f t="shared" si="18"/>
        <v>0</v>
      </c>
      <c r="BJ183" s="17" t="s">
        <v>15</v>
      </c>
      <c r="BK183" s="145">
        <f t="shared" si="19"/>
        <v>0</v>
      </c>
      <c r="BL183" s="17" t="s">
        <v>247</v>
      </c>
      <c r="BM183" s="17" t="s">
        <v>4760</v>
      </c>
    </row>
    <row r="184" spans="2:65" s="1" customFormat="1" ht="28.9" customHeight="1" x14ac:dyDescent="0.3">
      <c r="B184" s="136"/>
      <c r="C184" s="137" t="s">
        <v>2434</v>
      </c>
      <c r="D184" s="137" t="s">
        <v>222</v>
      </c>
      <c r="E184" s="138" t="s">
        <v>4761</v>
      </c>
      <c r="F184" s="250" t="s">
        <v>4762</v>
      </c>
      <c r="G184" s="251"/>
      <c r="H184" s="251"/>
      <c r="I184" s="251"/>
      <c r="J184" s="139" t="s">
        <v>276</v>
      </c>
      <c r="K184" s="140">
        <v>1</v>
      </c>
      <c r="L184" s="252"/>
      <c r="M184" s="251"/>
      <c r="N184" s="252">
        <f t="shared" si="10"/>
        <v>0</v>
      </c>
      <c r="O184" s="251"/>
      <c r="P184" s="251"/>
      <c r="Q184" s="251"/>
      <c r="R184" s="141"/>
      <c r="T184" s="142" t="s">
        <v>3</v>
      </c>
      <c r="U184" s="40" t="s">
        <v>43</v>
      </c>
      <c r="V184" s="143">
        <v>0</v>
      </c>
      <c r="W184" s="143">
        <f t="shared" si="11"/>
        <v>0</v>
      </c>
      <c r="X184" s="143">
        <v>0</v>
      </c>
      <c r="Y184" s="143">
        <f t="shared" si="12"/>
        <v>0</v>
      </c>
      <c r="Z184" s="143">
        <v>0</v>
      </c>
      <c r="AA184" s="144">
        <f t="shared" si="13"/>
        <v>0</v>
      </c>
      <c r="AR184" s="17" t="s">
        <v>247</v>
      </c>
      <c r="AT184" s="17" t="s">
        <v>222</v>
      </c>
      <c r="AU184" s="17" t="s">
        <v>15</v>
      </c>
      <c r="AY184" s="17" t="s">
        <v>221</v>
      </c>
      <c r="BE184" s="145">
        <f t="shared" si="14"/>
        <v>0</v>
      </c>
      <c r="BF184" s="145">
        <f t="shared" si="15"/>
        <v>0</v>
      </c>
      <c r="BG184" s="145">
        <f t="shared" si="16"/>
        <v>0</v>
      </c>
      <c r="BH184" s="145">
        <f t="shared" si="17"/>
        <v>0</v>
      </c>
      <c r="BI184" s="145">
        <f t="shared" si="18"/>
        <v>0</v>
      </c>
      <c r="BJ184" s="17" t="s">
        <v>15</v>
      </c>
      <c r="BK184" s="145">
        <f t="shared" si="19"/>
        <v>0</v>
      </c>
      <c r="BL184" s="17" t="s">
        <v>247</v>
      </c>
      <c r="BM184" s="17" t="s">
        <v>4763</v>
      </c>
    </row>
    <row r="185" spans="2:65" s="1" customFormat="1" ht="28.9" customHeight="1" x14ac:dyDescent="0.3">
      <c r="B185" s="136"/>
      <c r="C185" s="137" t="s">
        <v>2008</v>
      </c>
      <c r="D185" s="137" t="s">
        <v>222</v>
      </c>
      <c r="E185" s="138" t="s">
        <v>4764</v>
      </c>
      <c r="F185" s="250" t="s">
        <v>4765</v>
      </c>
      <c r="G185" s="251"/>
      <c r="H185" s="251"/>
      <c r="I185" s="251"/>
      <c r="J185" s="139" t="s">
        <v>276</v>
      </c>
      <c r="K185" s="140">
        <v>1</v>
      </c>
      <c r="L185" s="252"/>
      <c r="M185" s="251"/>
      <c r="N185" s="252">
        <f t="shared" si="10"/>
        <v>0</v>
      </c>
      <c r="O185" s="251"/>
      <c r="P185" s="251"/>
      <c r="Q185" s="251"/>
      <c r="R185" s="141"/>
      <c r="T185" s="142" t="s">
        <v>3</v>
      </c>
      <c r="U185" s="40" t="s">
        <v>43</v>
      </c>
      <c r="V185" s="143">
        <v>0</v>
      </c>
      <c r="W185" s="143">
        <f t="shared" si="11"/>
        <v>0</v>
      </c>
      <c r="X185" s="143">
        <v>0</v>
      </c>
      <c r="Y185" s="143">
        <f t="shared" si="12"/>
        <v>0</v>
      </c>
      <c r="Z185" s="143">
        <v>0</v>
      </c>
      <c r="AA185" s="144">
        <f t="shared" si="13"/>
        <v>0</v>
      </c>
      <c r="AR185" s="17" t="s">
        <v>247</v>
      </c>
      <c r="AT185" s="17" t="s">
        <v>222</v>
      </c>
      <c r="AU185" s="17" t="s">
        <v>15</v>
      </c>
      <c r="AY185" s="17" t="s">
        <v>221</v>
      </c>
      <c r="BE185" s="145">
        <f t="shared" si="14"/>
        <v>0</v>
      </c>
      <c r="BF185" s="145">
        <f t="shared" si="15"/>
        <v>0</v>
      </c>
      <c r="BG185" s="145">
        <f t="shared" si="16"/>
        <v>0</v>
      </c>
      <c r="BH185" s="145">
        <f t="shared" si="17"/>
        <v>0</v>
      </c>
      <c r="BI185" s="145">
        <f t="shared" si="18"/>
        <v>0</v>
      </c>
      <c r="BJ185" s="17" t="s">
        <v>15</v>
      </c>
      <c r="BK185" s="145">
        <f t="shared" si="19"/>
        <v>0</v>
      </c>
      <c r="BL185" s="17" t="s">
        <v>247</v>
      </c>
      <c r="BM185" s="17" t="s">
        <v>4766</v>
      </c>
    </row>
    <row r="186" spans="2:65" s="1" customFormat="1" ht="28.9" customHeight="1" x14ac:dyDescent="0.3">
      <c r="B186" s="136"/>
      <c r="C186" s="137" t="s">
        <v>2012</v>
      </c>
      <c r="D186" s="137" t="s">
        <v>222</v>
      </c>
      <c r="E186" s="138" t="s">
        <v>4767</v>
      </c>
      <c r="F186" s="250" t="s">
        <v>4768</v>
      </c>
      <c r="G186" s="251"/>
      <c r="H186" s="251"/>
      <c r="I186" s="251"/>
      <c r="J186" s="139" t="s">
        <v>276</v>
      </c>
      <c r="K186" s="140">
        <v>1</v>
      </c>
      <c r="L186" s="252"/>
      <c r="M186" s="251"/>
      <c r="N186" s="252">
        <f t="shared" si="10"/>
        <v>0</v>
      </c>
      <c r="O186" s="251"/>
      <c r="P186" s="251"/>
      <c r="Q186" s="251"/>
      <c r="R186" s="141"/>
      <c r="T186" s="142" t="s">
        <v>3</v>
      </c>
      <c r="U186" s="40" t="s">
        <v>43</v>
      </c>
      <c r="V186" s="143">
        <v>0</v>
      </c>
      <c r="W186" s="143">
        <f t="shared" si="11"/>
        <v>0</v>
      </c>
      <c r="X186" s="143">
        <v>0</v>
      </c>
      <c r="Y186" s="143">
        <f t="shared" si="12"/>
        <v>0</v>
      </c>
      <c r="Z186" s="143">
        <v>0</v>
      </c>
      <c r="AA186" s="144">
        <f t="shared" si="13"/>
        <v>0</v>
      </c>
      <c r="AR186" s="17" t="s">
        <v>247</v>
      </c>
      <c r="AT186" s="17" t="s">
        <v>222</v>
      </c>
      <c r="AU186" s="17" t="s">
        <v>15</v>
      </c>
      <c r="AY186" s="17" t="s">
        <v>221</v>
      </c>
      <c r="BE186" s="145">
        <f t="shared" si="14"/>
        <v>0</v>
      </c>
      <c r="BF186" s="145">
        <f t="shared" si="15"/>
        <v>0</v>
      </c>
      <c r="BG186" s="145">
        <f t="shared" si="16"/>
        <v>0</v>
      </c>
      <c r="BH186" s="145">
        <f t="shared" si="17"/>
        <v>0</v>
      </c>
      <c r="BI186" s="145">
        <f t="shared" si="18"/>
        <v>0</v>
      </c>
      <c r="BJ186" s="17" t="s">
        <v>15</v>
      </c>
      <c r="BK186" s="145">
        <f t="shared" si="19"/>
        <v>0</v>
      </c>
      <c r="BL186" s="17" t="s">
        <v>247</v>
      </c>
      <c r="BM186" s="17" t="s">
        <v>4769</v>
      </c>
    </row>
    <row r="187" spans="2:65" s="1" customFormat="1" ht="28.9" customHeight="1" x14ac:dyDescent="0.3">
      <c r="B187" s="136"/>
      <c r="C187" s="137" t="s">
        <v>1889</v>
      </c>
      <c r="D187" s="137" t="s">
        <v>222</v>
      </c>
      <c r="E187" s="138" t="s">
        <v>4770</v>
      </c>
      <c r="F187" s="250" t="s">
        <v>4771</v>
      </c>
      <c r="G187" s="251"/>
      <c r="H187" s="251"/>
      <c r="I187" s="251"/>
      <c r="J187" s="139" t="s">
        <v>276</v>
      </c>
      <c r="K187" s="140">
        <v>1</v>
      </c>
      <c r="L187" s="252"/>
      <c r="M187" s="251"/>
      <c r="N187" s="252">
        <f t="shared" si="10"/>
        <v>0</v>
      </c>
      <c r="O187" s="251"/>
      <c r="P187" s="251"/>
      <c r="Q187" s="251"/>
      <c r="R187" s="141"/>
      <c r="T187" s="142" t="s">
        <v>3</v>
      </c>
      <c r="U187" s="40" t="s">
        <v>43</v>
      </c>
      <c r="V187" s="143">
        <v>0</v>
      </c>
      <c r="W187" s="143">
        <f t="shared" si="11"/>
        <v>0</v>
      </c>
      <c r="X187" s="143">
        <v>0</v>
      </c>
      <c r="Y187" s="143">
        <f t="shared" si="12"/>
        <v>0</v>
      </c>
      <c r="Z187" s="143">
        <v>0</v>
      </c>
      <c r="AA187" s="144">
        <f t="shared" si="13"/>
        <v>0</v>
      </c>
      <c r="AR187" s="17" t="s">
        <v>247</v>
      </c>
      <c r="AT187" s="17" t="s">
        <v>222</v>
      </c>
      <c r="AU187" s="17" t="s">
        <v>15</v>
      </c>
      <c r="AY187" s="17" t="s">
        <v>221</v>
      </c>
      <c r="BE187" s="145">
        <f t="shared" si="14"/>
        <v>0</v>
      </c>
      <c r="BF187" s="145">
        <f t="shared" si="15"/>
        <v>0</v>
      </c>
      <c r="BG187" s="145">
        <f t="shared" si="16"/>
        <v>0</v>
      </c>
      <c r="BH187" s="145">
        <f t="shared" si="17"/>
        <v>0</v>
      </c>
      <c r="BI187" s="145">
        <f t="shared" si="18"/>
        <v>0</v>
      </c>
      <c r="BJ187" s="17" t="s">
        <v>15</v>
      </c>
      <c r="BK187" s="145">
        <f t="shared" si="19"/>
        <v>0</v>
      </c>
      <c r="BL187" s="17" t="s">
        <v>247</v>
      </c>
      <c r="BM187" s="17" t="s">
        <v>4772</v>
      </c>
    </row>
    <row r="188" spans="2:65" s="1" customFormat="1" ht="28.9" customHeight="1" x14ac:dyDescent="0.3">
      <c r="B188" s="136"/>
      <c r="C188" s="137" t="s">
        <v>3993</v>
      </c>
      <c r="D188" s="137" t="s">
        <v>222</v>
      </c>
      <c r="E188" s="138" t="s">
        <v>4773</v>
      </c>
      <c r="F188" s="250" t="s">
        <v>4774</v>
      </c>
      <c r="G188" s="251"/>
      <c r="H188" s="251"/>
      <c r="I188" s="251"/>
      <c r="J188" s="139" t="s">
        <v>276</v>
      </c>
      <c r="K188" s="140">
        <v>2</v>
      </c>
      <c r="L188" s="252"/>
      <c r="M188" s="251"/>
      <c r="N188" s="252">
        <f t="shared" si="10"/>
        <v>0</v>
      </c>
      <c r="O188" s="251"/>
      <c r="P188" s="251"/>
      <c r="Q188" s="251"/>
      <c r="R188" s="141"/>
      <c r="T188" s="142" t="s">
        <v>3</v>
      </c>
      <c r="U188" s="40" t="s">
        <v>43</v>
      </c>
      <c r="V188" s="143">
        <v>0</v>
      </c>
      <c r="W188" s="143">
        <f t="shared" si="11"/>
        <v>0</v>
      </c>
      <c r="X188" s="143">
        <v>0</v>
      </c>
      <c r="Y188" s="143">
        <f t="shared" si="12"/>
        <v>0</v>
      </c>
      <c r="Z188" s="143">
        <v>0</v>
      </c>
      <c r="AA188" s="144">
        <f t="shared" si="13"/>
        <v>0</v>
      </c>
      <c r="AR188" s="17" t="s">
        <v>247</v>
      </c>
      <c r="AT188" s="17" t="s">
        <v>222</v>
      </c>
      <c r="AU188" s="17" t="s">
        <v>15</v>
      </c>
      <c r="AY188" s="17" t="s">
        <v>221</v>
      </c>
      <c r="BE188" s="145">
        <f t="shared" si="14"/>
        <v>0</v>
      </c>
      <c r="BF188" s="145">
        <f t="shared" si="15"/>
        <v>0</v>
      </c>
      <c r="BG188" s="145">
        <f t="shared" si="16"/>
        <v>0</v>
      </c>
      <c r="BH188" s="145">
        <f t="shared" si="17"/>
        <v>0</v>
      </c>
      <c r="BI188" s="145">
        <f t="shared" si="18"/>
        <v>0</v>
      </c>
      <c r="BJ188" s="17" t="s">
        <v>15</v>
      </c>
      <c r="BK188" s="145">
        <f t="shared" si="19"/>
        <v>0</v>
      </c>
      <c r="BL188" s="17" t="s">
        <v>247</v>
      </c>
      <c r="BM188" s="17" t="s">
        <v>4775</v>
      </c>
    </row>
    <row r="189" spans="2:65" s="1" customFormat="1" ht="28.9" customHeight="1" x14ac:dyDescent="0.3">
      <c r="B189" s="136"/>
      <c r="C189" s="137" t="s">
        <v>1885</v>
      </c>
      <c r="D189" s="137" t="s">
        <v>222</v>
      </c>
      <c r="E189" s="138" t="s">
        <v>4776</v>
      </c>
      <c r="F189" s="250" t="s">
        <v>4777</v>
      </c>
      <c r="G189" s="251"/>
      <c r="H189" s="251"/>
      <c r="I189" s="251"/>
      <c r="J189" s="139" t="s">
        <v>276</v>
      </c>
      <c r="K189" s="140">
        <v>1</v>
      </c>
      <c r="L189" s="252"/>
      <c r="M189" s="251"/>
      <c r="N189" s="252">
        <f t="shared" si="10"/>
        <v>0</v>
      </c>
      <c r="O189" s="251"/>
      <c r="P189" s="251"/>
      <c r="Q189" s="251"/>
      <c r="R189" s="141"/>
      <c r="T189" s="142" t="s">
        <v>3</v>
      </c>
      <c r="U189" s="40" t="s">
        <v>43</v>
      </c>
      <c r="V189" s="143">
        <v>0</v>
      </c>
      <c r="W189" s="143">
        <f t="shared" si="11"/>
        <v>0</v>
      </c>
      <c r="X189" s="143">
        <v>0</v>
      </c>
      <c r="Y189" s="143">
        <f t="shared" si="12"/>
        <v>0</v>
      </c>
      <c r="Z189" s="143">
        <v>0</v>
      </c>
      <c r="AA189" s="144">
        <f t="shared" si="13"/>
        <v>0</v>
      </c>
      <c r="AR189" s="17" t="s">
        <v>247</v>
      </c>
      <c r="AT189" s="17" t="s">
        <v>222</v>
      </c>
      <c r="AU189" s="17" t="s">
        <v>15</v>
      </c>
      <c r="AY189" s="17" t="s">
        <v>221</v>
      </c>
      <c r="BE189" s="145">
        <f t="shared" si="14"/>
        <v>0</v>
      </c>
      <c r="BF189" s="145">
        <f t="shared" si="15"/>
        <v>0</v>
      </c>
      <c r="BG189" s="145">
        <f t="shared" si="16"/>
        <v>0</v>
      </c>
      <c r="BH189" s="145">
        <f t="shared" si="17"/>
        <v>0</v>
      </c>
      <c r="BI189" s="145">
        <f t="shared" si="18"/>
        <v>0</v>
      </c>
      <c r="BJ189" s="17" t="s">
        <v>15</v>
      </c>
      <c r="BK189" s="145">
        <f t="shared" si="19"/>
        <v>0</v>
      </c>
      <c r="BL189" s="17" t="s">
        <v>247</v>
      </c>
      <c r="BM189" s="17" t="s">
        <v>4778</v>
      </c>
    </row>
    <row r="190" spans="2:65" s="1" customFormat="1" ht="28.9" customHeight="1" x14ac:dyDescent="0.3">
      <c r="B190" s="136"/>
      <c r="C190" s="137" t="s">
        <v>2980</v>
      </c>
      <c r="D190" s="137" t="s">
        <v>222</v>
      </c>
      <c r="E190" s="138" t="s">
        <v>4779</v>
      </c>
      <c r="F190" s="250" t="s">
        <v>4780</v>
      </c>
      <c r="G190" s="251"/>
      <c r="H190" s="251"/>
      <c r="I190" s="251"/>
      <c r="J190" s="139" t="s">
        <v>276</v>
      </c>
      <c r="K190" s="140">
        <v>1</v>
      </c>
      <c r="L190" s="252"/>
      <c r="M190" s="251"/>
      <c r="N190" s="252">
        <f t="shared" si="10"/>
        <v>0</v>
      </c>
      <c r="O190" s="251"/>
      <c r="P190" s="251"/>
      <c r="Q190" s="251"/>
      <c r="R190" s="141"/>
      <c r="T190" s="142" t="s">
        <v>3</v>
      </c>
      <c r="U190" s="40" t="s">
        <v>43</v>
      </c>
      <c r="V190" s="143">
        <v>0</v>
      </c>
      <c r="W190" s="143">
        <f t="shared" si="11"/>
        <v>0</v>
      </c>
      <c r="X190" s="143">
        <v>0</v>
      </c>
      <c r="Y190" s="143">
        <f t="shared" si="12"/>
        <v>0</v>
      </c>
      <c r="Z190" s="143">
        <v>0</v>
      </c>
      <c r="AA190" s="144">
        <f t="shared" si="13"/>
        <v>0</v>
      </c>
      <c r="AR190" s="17" t="s">
        <v>247</v>
      </c>
      <c r="AT190" s="17" t="s">
        <v>222</v>
      </c>
      <c r="AU190" s="17" t="s">
        <v>15</v>
      </c>
      <c r="AY190" s="17" t="s">
        <v>221</v>
      </c>
      <c r="BE190" s="145">
        <f t="shared" si="14"/>
        <v>0</v>
      </c>
      <c r="BF190" s="145">
        <f t="shared" si="15"/>
        <v>0</v>
      </c>
      <c r="BG190" s="145">
        <f t="shared" si="16"/>
        <v>0</v>
      </c>
      <c r="BH190" s="145">
        <f t="shared" si="17"/>
        <v>0</v>
      </c>
      <c r="BI190" s="145">
        <f t="shared" si="18"/>
        <v>0</v>
      </c>
      <c r="BJ190" s="17" t="s">
        <v>15</v>
      </c>
      <c r="BK190" s="145">
        <f t="shared" si="19"/>
        <v>0</v>
      </c>
      <c r="BL190" s="17" t="s">
        <v>247</v>
      </c>
      <c r="BM190" s="17" t="s">
        <v>4781</v>
      </c>
    </row>
    <row r="191" spans="2:65" s="1" customFormat="1" ht="28.9" customHeight="1" x14ac:dyDescent="0.3">
      <c r="B191" s="136"/>
      <c r="C191" s="137" t="s">
        <v>2988</v>
      </c>
      <c r="D191" s="137" t="s">
        <v>222</v>
      </c>
      <c r="E191" s="138" t="s">
        <v>4782</v>
      </c>
      <c r="F191" s="250" t="s">
        <v>4783</v>
      </c>
      <c r="G191" s="251"/>
      <c r="H191" s="251"/>
      <c r="I191" s="251"/>
      <c r="J191" s="139" t="s">
        <v>276</v>
      </c>
      <c r="K191" s="140">
        <v>1</v>
      </c>
      <c r="L191" s="252"/>
      <c r="M191" s="251"/>
      <c r="N191" s="252">
        <f t="shared" si="10"/>
        <v>0</v>
      </c>
      <c r="O191" s="251"/>
      <c r="P191" s="251"/>
      <c r="Q191" s="251"/>
      <c r="R191" s="141"/>
      <c r="T191" s="142" t="s">
        <v>3</v>
      </c>
      <c r="U191" s="40" t="s">
        <v>43</v>
      </c>
      <c r="V191" s="143">
        <v>0</v>
      </c>
      <c r="W191" s="143">
        <f t="shared" si="11"/>
        <v>0</v>
      </c>
      <c r="X191" s="143">
        <v>0</v>
      </c>
      <c r="Y191" s="143">
        <f t="shared" si="12"/>
        <v>0</v>
      </c>
      <c r="Z191" s="143">
        <v>0</v>
      </c>
      <c r="AA191" s="144">
        <f t="shared" si="13"/>
        <v>0</v>
      </c>
      <c r="AR191" s="17" t="s">
        <v>247</v>
      </c>
      <c r="AT191" s="17" t="s">
        <v>222</v>
      </c>
      <c r="AU191" s="17" t="s">
        <v>15</v>
      </c>
      <c r="AY191" s="17" t="s">
        <v>221</v>
      </c>
      <c r="BE191" s="145">
        <f t="shared" si="14"/>
        <v>0</v>
      </c>
      <c r="BF191" s="145">
        <f t="shared" si="15"/>
        <v>0</v>
      </c>
      <c r="BG191" s="145">
        <f t="shared" si="16"/>
        <v>0</v>
      </c>
      <c r="BH191" s="145">
        <f t="shared" si="17"/>
        <v>0</v>
      </c>
      <c r="BI191" s="145">
        <f t="shared" si="18"/>
        <v>0</v>
      </c>
      <c r="BJ191" s="17" t="s">
        <v>15</v>
      </c>
      <c r="BK191" s="145">
        <f t="shared" si="19"/>
        <v>0</v>
      </c>
      <c r="BL191" s="17" t="s">
        <v>247</v>
      </c>
      <c r="BM191" s="17" t="s">
        <v>4784</v>
      </c>
    </row>
    <row r="192" spans="2:65" s="1" customFormat="1" ht="28.9" customHeight="1" x14ac:dyDescent="0.3">
      <c r="B192" s="136"/>
      <c r="C192" s="137" t="s">
        <v>2966</v>
      </c>
      <c r="D192" s="137" t="s">
        <v>222</v>
      </c>
      <c r="E192" s="138" t="s">
        <v>4785</v>
      </c>
      <c r="F192" s="250" t="s">
        <v>4786</v>
      </c>
      <c r="G192" s="251"/>
      <c r="H192" s="251"/>
      <c r="I192" s="251"/>
      <c r="J192" s="139" t="s">
        <v>276</v>
      </c>
      <c r="K192" s="140">
        <v>1</v>
      </c>
      <c r="L192" s="252"/>
      <c r="M192" s="251"/>
      <c r="N192" s="252">
        <f t="shared" si="10"/>
        <v>0</v>
      </c>
      <c r="O192" s="251"/>
      <c r="P192" s="251"/>
      <c r="Q192" s="251"/>
      <c r="R192" s="141"/>
      <c r="T192" s="142" t="s">
        <v>3</v>
      </c>
      <c r="U192" s="40" t="s">
        <v>43</v>
      </c>
      <c r="V192" s="143">
        <v>0</v>
      </c>
      <c r="W192" s="143">
        <f t="shared" si="11"/>
        <v>0</v>
      </c>
      <c r="X192" s="143">
        <v>0</v>
      </c>
      <c r="Y192" s="143">
        <f t="shared" si="12"/>
        <v>0</v>
      </c>
      <c r="Z192" s="143">
        <v>0</v>
      </c>
      <c r="AA192" s="144">
        <f t="shared" si="13"/>
        <v>0</v>
      </c>
      <c r="AR192" s="17" t="s">
        <v>247</v>
      </c>
      <c r="AT192" s="17" t="s">
        <v>222</v>
      </c>
      <c r="AU192" s="17" t="s">
        <v>15</v>
      </c>
      <c r="AY192" s="17" t="s">
        <v>221</v>
      </c>
      <c r="BE192" s="145">
        <f t="shared" si="14"/>
        <v>0</v>
      </c>
      <c r="BF192" s="145">
        <f t="shared" si="15"/>
        <v>0</v>
      </c>
      <c r="BG192" s="145">
        <f t="shared" si="16"/>
        <v>0</v>
      </c>
      <c r="BH192" s="145">
        <f t="shared" si="17"/>
        <v>0</v>
      </c>
      <c r="BI192" s="145">
        <f t="shared" si="18"/>
        <v>0</v>
      </c>
      <c r="BJ192" s="17" t="s">
        <v>15</v>
      </c>
      <c r="BK192" s="145">
        <f t="shared" si="19"/>
        <v>0</v>
      </c>
      <c r="BL192" s="17" t="s">
        <v>247</v>
      </c>
      <c r="BM192" s="17" t="s">
        <v>4787</v>
      </c>
    </row>
    <row r="193" spans="2:65" s="1" customFormat="1" ht="28.9" customHeight="1" x14ac:dyDescent="0.3">
      <c r="B193" s="136"/>
      <c r="C193" s="137" t="s">
        <v>2978</v>
      </c>
      <c r="D193" s="137" t="s">
        <v>222</v>
      </c>
      <c r="E193" s="138" t="s">
        <v>4788</v>
      </c>
      <c r="F193" s="250" t="s">
        <v>4789</v>
      </c>
      <c r="G193" s="251"/>
      <c r="H193" s="251"/>
      <c r="I193" s="251"/>
      <c r="J193" s="139" t="s">
        <v>276</v>
      </c>
      <c r="K193" s="140">
        <v>1</v>
      </c>
      <c r="L193" s="252"/>
      <c r="M193" s="251"/>
      <c r="N193" s="252">
        <f t="shared" si="10"/>
        <v>0</v>
      </c>
      <c r="O193" s="251"/>
      <c r="P193" s="251"/>
      <c r="Q193" s="251"/>
      <c r="R193" s="141"/>
      <c r="T193" s="142" t="s">
        <v>3</v>
      </c>
      <c r="U193" s="40" t="s">
        <v>43</v>
      </c>
      <c r="V193" s="143">
        <v>0</v>
      </c>
      <c r="W193" s="143">
        <f t="shared" si="11"/>
        <v>0</v>
      </c>
      <c r="X193" s="143">
        <v>0</v>
      </c>
      <c r="Y193" s="143">
        <f t="shared" si="12"/>
        <v>0</v>
      </c>
      <c r="Z193" s="143">
        <v>0</v>
      </c>
      <c r="AA193" s="144">
        <f t="shared" si="13"/>
        <v>0</v>
      </c>
      <c r="AR193" s="17" t="s">
        <v>247</v>
      </c>
      <c r="AT193" s="17" t="s">
        <v>222</v>
      </c>
      <c r="AU193" s="17" t="s">
        <v>15</v>
      </c>
      <c r="AY193" s="17" t="s">
        <v>221</v>
      </c>
      <c r="BE193" s="145">
        <f t="shared" si="14"/>
        <v>0</v>
      </c>
      <c r="BF193" s="145">
        <f t="shared" si="15"/>
        <v>0</v>
      </c>
      <c r="BG193" s="145">
        <f t="shared" si="16"/>
        <v>0</v>
      </c>
      <c r="BH193" s="145">
        <f t="shared" si="17"/>
        <v>0</v>
      </c>
      <c r="BI193" s="145">
        <f t="shared" si="18"/>
        <v>0</v>
      </c>
      <c r="BJ193" s="17" t="s">
        <v>15</v>
      </c>
      <c r="BK193" s="145">
        <f t="shared" si="19"/>
        <v>0</v>
      </c>
      <c r="BL193" s="17" t="s">
        <v>247</v>
      </c>
      <c r="BM193" s="17" t="s">
        <v>4790</v>
      </c>
    </row>
    <row r="194" spans="2:65" s="1" customFormat="1" ht="28.9" customHeight="1" x14ac:dyDescent="0.3">
      <c r="B194" s="136"/>
      <c r="C194" s="137" t="s">
        <v>2999</v>
      </c>
      <c r="D194" s="137" t="s">
        <v>222</v>
      </c>
      <c r="E194" s="138" t="s">
        <v>4791</v>
      </c>
      <c r="F194" s="250" t="s">
        <v>4792</v>
      </c>
      <c r="G194" s="251"/>
      <c r="H194" s="251"/>
      <c r="I194" s="251"/>
      <c r="J194" s="139" t="s">
        <v>276</v>
      </c>
      <c r="K194" s="140">
        <v>1</v>
      </c>
      <c r="L194" s="252"/>
      <c r="M194" s="251"/>
      <c r="N194" s="252">
        <f t="shared" si="10"/>
        <v>0</v>
      </c>
      <c r="O194" s="251"/>
      <c r="P194" s="251"/>
      <c r="Q194" s="251"/>
      <c r="R194" s="141"/>
      <c r="T194" s="142" t="s">
        <v>3</v>
      </c>
      <c r="U194" s="40" t="s">
        <v>43</v>
      </c>
      <c r="V194" s="143">
        <v>0</v>
      </c>
      <c r="W194" s="143">
        <f t="shared" si="11"/>
        <v>0</v>
      </c>
      <c r="X194" s="143">
        <v>0</v>
      </c>
      <c r="Y194" s="143">
        <f t="shared" si="12"/>
        <v>0</v>
      </c>
      <c r="Z194" s="143">
        <v>0</v>
      </c>
      <c r="AA194" s="144">
        <f t="shared" si="13"/>
        <v>0</v>
      </c>
      <c r="AR194" s="17" t="s">
        <v>247</v>
      </c>
      <c r="AT194" s="17" t="s">
        <v>222</v>
      </c>
      <c r="AU194" s="17" t="s">
        <v>15</v>
      </c>
      <c r="AY194" s="17" t="s">
        <v>221</v>
      </c>
      <c r="BE194" s="145">
        <f t="shared" si="14"/>
        <v>0</v>
      </c>
      <c r="BF194" s="145">
        <f t="shared" si="15"/>
        <v>0</v>
      </c>
      <c r="BG194" s="145">
        <f t="shared" si="16"/>
        <v>0</v>
      </c>
      <c r="BH194" s="145">
        <f t="shared" si="17"/>
        <v>0</v>
      </c>
      <c r="BI194" s="145">
        <f t="shared" si="18"/>
        <v>0</v>
      </c>
      <c r="BJ194" s="17" t="s">
        <v>15</v>
      </c>
      <c r="BK194" s="145">
        <f t="shared" si="19"/>
        <v>0</v>
      </c>
      <c r="BL194" s="17" t="s">
        <v>247</v>
      </c>
      <c r="BM194" s="17" t="s">
        <v>4793</v>
      </c>
    </row>
    <row r="195" spans="2:65" s="1" customFormat="1" ht="20.45" customHeight="1" x14ac:dyDescent="0.3">
      <c r="B195" s="136"/>
      <c r="C195" s="137" t="s">
        <v>3011</v>
      </c>
      <c r="D195" s="137" t="s">
        <v>222</v>
      </c>
      <c r="E195" s="138" t="s">
        <v>4794</v>
      </c>
      <c r="F195" s="250" t="s">
        <v>4795</v>
      </c>
      <c r="G195" s="251"/>
      <c r="H195" s="251"/>
      <c r="I195" s="251"/>
      <c r="J195" s="139" t="s">
        <v>276</v>
      </c>
      <c r="K195" s="140">
        <v>3</v>
      </c>
      <c r="L195" s="252"/>
      <c r="M195" s="251"/>
      <c r="N195" s="252">
        <f t="shared" si="10"/>
        <v>0</v>
      </c>
      <c r="O195" s="251"/>
      <c r="P195" s="251"/>
      <c r="Q195" s="251"/>
      <c r="R195" s="141"/>
      <c r="T195" s="142" t="s">
        <v>3</v>
      </c>
      <c r="U195" s="40" t="s">
        <v>43</v>
      </c>
      <c r="V195" s="143">
        <v>0</v>
      </c>
      <c r="W195" s="143">
        <f t="shared" si="11"/>
        <v>0</v>
      </c>
      <c r="X195" s="143">
        <v>0</v>
      </c>
      <c r="Y195" s="143">
        <f t="shared" si="12"/>
        <v>0</v>
      </c>
      <c r="Z195" s="143">
        <v>0</v>
      </c>
      <c r="AA195" s="144">
        <f t="shared" si="13"/>
        <v>0</v>
      </c>
      <c r="AR195" s="17" t="s">
        <v>247</v>
      </c>
      <c r="AT195" s="17" t="s">
        <v>222</v>
      </c>
      <c r="AU195" s="17" t="s">
        <v>15</v>
      </c>
      <c r="AY195" s="17" t="s">
        <v>221</v>
      </c>
      <c r="BE195" s="145">
        <f t="shared" si="14"/>
        <v>0</v>
      </c>
      <c r="BF195" s="145">
        <f t="shared" si="15"/>
        <v>0</v>
      </c>
      <c r="BG195" s="145">
        <f t="shared" si="16"/>
        <v>0</v>
      </c>
      <c r="BH195" s="145">
        <f t="shared" si="17"/>
        <v>0</v>
      </c>
      <c r="BI195" s="145">
        <f t="shared" si="18"/>
        <v>0</v>
      </c>
      <c r="BJ195" s="17" t="s">
        <v>15</v>
      </c>
      <c r="BK195" s="145">
        <f t="shared" si="19"/>
        <v>0</v>
      </c>
      <c r="BL195" s="17" t="s">
        <v>247</v>
      </c>
      <c r="BM195" s="17" t="s">
        <v>4796</v>
      </c>
    </row>
    <row r="196" spans="2:65" s="1" customFormat="1" ht="20.45" customHeight="1" x14ac:dyDescent="0.3">
      <c r="B196" s="136"/>
      <c r="C196" s="137" t="s">
        <v>2990</v>
      </c>
      <c r="D196" s="137" t="s">
        <v>222</v>
      </c>
      <c r="E196" s="138" t="s">
        <v>4797</v>
      </c>
      <c r="F196" s="250" t="s">
        <v>4798</v>
      </c>
      <c r="G196" s="251"/>
      <c r="H196" s="251"/>
      <c r="I196" s="251"/>
      <c r="J196" s="139" t="s">
        <v>276</v>
      </c>
      <c r="K196" s="140">
        <v>1</v>
      </c>
      <c r="L196" s="252"/>
      <c r="M196" s="251"/>
      <c r="N196" s="252">
        <f t="shared" si="10"/>
        <v>0</v>
      </c>
      <c r="O196" s="251"/>
      <c r="P196" s="251"/>
      <c r="Q196" s="251"/>
      <c r="R196" s="141"/>
      <c r="T196" s="142" t="s">
        <v>3</v>
      </c>
      <c r="U196" s="40" t="s">
        <v>43</v>
      </c>
      <c r="V196" s="143">
        <v>0</v>
      </c>
      <c r="W196" s="143">
        <f t="shared" si="11"/>
        <v>0</v>
      </c>
      <c r="X196" s="143">
        <v>0</v>
      </c>
      <c r="Y196" s="143">
        <f t="shared" si="12"/>
        <v>0</v>
      </c>
      <c r="Z196" s="143">
        <v>0</v>
      </c>
      <c r="AA196" s="144">
        <f t="shared" si="13"/>
        <v>0</v>
      </c>
      <c r="AR196" s="17" t="s">
        <v>247</v>
      </c>
      <c r="AT196" s="17" t="s">
        <v>222</v>
      </c>
      <c r="AU196" s="17" t="s">
        <v>15</v>
      </c>
      <c r="AY196" s="17" t="s">
        <v>221</v>
      </c>
      <c r="BE196" s="145">
        <f t="shared" si="14"/>
        <v>0</v>
      </c>
      <c r="BF196" s="145">
        <f t="shared" si="15"/>
        <v>0</v>
      </c>
      <c r="BG196" s="145">
        <f t="shared" si="16"/>
        <v>0</v>
      </c>
      <c r="BH196" s="145">
        <f t="shared" si="17"/>
        <v>0</v>
      </c>
      <c r="BI196" s="145">
        <f t="shared" si="18"/>
        <v>0</v>
      </c>
      <c r="BJ196" s="17" t="s">
        <v>15</v>
      </c>
      <c r="BK196" s="145">
        <f t="shared" si="19"/>
        <v>0</v>
      </c>
      <c r="BL196" s="17" t="s">
        <v>247</v>
      </c>
      <c r="BM196" s="17" t="s">
        <v>4799</v>
      </c>
    </row>
    <row r="197" spans="2:65" s="1" customFormat="1" ht="20.45" customHeight="1" x14ac:dyDescent="0.3">
      <c r="B197" s="136"/>
      <c r="C197" s="137" t="s">
        <v>2997</v>
      </c>
      <c r="D197" s="137" t="s">
        <v>222</v>
      </c>
      <c r="E197" s="138" t="s">
        <v>4800</v>
      </c>
      <c r="F197" s="250" t="s">
        <v>4801</v>
      </c>
      <c r="G197" s="251"/>
      <c r="H197" s="251"/>
      <c r="I197" s="251"/>
      <c r="J197" s="139" t="s">
        <v>276</v>
      </c>
      <c r="K197" s="140">
        <v>3</v>
      </c>
      <c r="L197" s="252"/>
      <c r="M197" s="251"/>
      <c r="N197" s="252">
        <f t="shared" si="10"/>
        <v>0</v>
      </c>
      <c r="O197" s="251"/>
      <c r="P197" s="251"/>
      <c r="Q197" s="251"/>
      <c r="R197" s="141"/>
      <c r="T197" s="142" t="s">
        <v>3</v>
      </c>
      <c r="U197" s="40" t="s">
        <v>43</v>
      </c>
      <c r="V197" s="143">
        <v>0</v>
      </c>
      <c r="W197" s="143">
        <f t="shared" si="11"/>
        <v>0</v>
      </c>
      <c r="X197" s="143">
        <v>0</v>
      </c>
      <c r="Y197" s="143">
        <f t="shared" si="12"/>
        <v>0</v>
      </c>
      <c r="Z197" s="143">
        <v>0</v>
      </c>
      <c r="AA197" s="144">
        <f t="shared" si="13"/>
        <v>0</v>
      </c>
      <c r="AR197" s="17" t="s">
        <v>247</v>
      </c>
      <c r="AT197" s="17" t="s">
        <v>222</v>
      </c>
      <c r="AU197" s="17" t="s">
        <v>15</v>
      </c>
      <c r="AY197" s="17" t="s">
        <v>221</v>
      </c>
      <c r="BE197" s="145">
        <f t="shared" si="14"/>
        <v>0</v>
      </c>
      <c r="BF197" s="145">
        <f t="shared" si="15"/>
        <v>0</v>
      </c>
      <c r="BG197" s="145">
        <f t="shared" si="16"/>
        <v>0</v>
      </c>
      <c r="BH197" s="145">
        <f t="shared" si="17"/>
        <v>0</v>
      </c>
      <c r="BI197" s="145">
        <f t="shared" si="18"/>
        <v>0</v>
      </c>
      <c r="BJ197" s="17" t="s">
        <v>15</v>
      </c>
      <c r="BK197" s="145">
        <f t="shared" si="19"/>
        <v>0</v>
      </c>
      <c r="BL197" s="17" t="s">
        <v>247</v>
      </c>
      <c r="BM197" s="17" t="s">
        <v>4802</v>
      </c>
    </row>
    <row r="198" spans="2:65" s="1" customFormat="1" ht="20.45" customHeight="1" x14ac:dyDescent="0.3">
      <c r="B198" s="136"/>
      <c r="C198" s="137" t="s">
        <v>2893</v>
      </c>
      <c r="D198" s="137" t="s">
        <v>222</v>
      </c>
      <c r="E198" s="138" t="s">
        <v>4803</v>
      </c>
      <c r="F198" s="250" t="s">
        <v>4804</v>
      </c>
      <c r="G198" s="251"/>
      <c r="H198" s="251"/>
      <c r="I198" s="251"/>
      <c r="J198" s="139" t="s">
        <v>276</v>
      </c>
      <c r="K198" s="140">
        <v>1</v>
      </c>
      <c r="L198" s="252"/>
      <c r="M198" s="251"/>
      <c r="N198" s="252">
        <f t="shared" si="10"/>
        <v>0</v>
      </c>
      <c r="O198" s="251"/>
      <c r="P198" s="251"/>
      <c r="Q198" s="251"/>
      <c r="R198" s="141"/>
      <c r="T198" s="142" t="s">
        <v>3</v>
      </c>
      <c r="U198" s="40" t="s">
        <v>43</v>
      </c>
      <c r="V198" s="143">
        <v>0</v>
      </c>
      <c r="W198" s="143">
        <f t="shared" si="11"/>
        <v>0</v>
      </c>
      <c r="X198" s="143">
        <v>0</v>
      </c>
      <c r="Y198" s="143">
        <f t="shared" si="12"/>
        <v>0</v>
      </c>
      <c r="Z198" s="143">
        <v>0</v>
      </c>
      <c r="AA198" s="144">
        <f t="shared" si="13"/>
        <v>0</v>
      </c>
      <c r="AR198" s="17" t="s">
        <v>247</v>
      </c>
      <c r="AT198" s="17" t="s">
        <v>222</v>
      </c>
      <c r="AU198" s="17" t="s">
        <v>15</v>
      </c>
      <c r="AY198" s="17" t="s">
        <v>221</v>
      </c>
      <c r="BE198" s="145">
        <f t="shared" si="14"/>
        <v>0</v>
      </c>
      <c r="BF198" s="145">
        <f t="shared" si="15"/>
        <v>0</v>
      </c>
      <c r="BG198" s="145">
        <f t="shared" si="16"/>
        <v>0</v>
      </c>
      <c r="BH198" s="145">
        <f t="shared" si="17"/>
        <v>0</v>
      </c>
      <c r="BI198" s="145">
        <f t="shared" si="18"/>
        <v>0</v>
      </c>
      <c r="BJ198" s="17" t="s">
        <v>15</v>
      </c>
      <c r="BK198" s="145">
        <f t="shared" si="19"/>
        <v>0</v>
      </c>
      <c r="BL198" s="17" t="s">
        <v>247</v>
      </c>
      <c r="BM198" s="17" t="s">
        <v>4805</v>
      </c>
    </row>
    <row r="199" spans="2:65" s="1" customFormat="1" ht="20.45" customHeight="1" x14ac:dyDescent="0.3">
      <c r="B199" s="136"/>
      <c r="C199" s="137" t="s">
        <v>2898</v>
      </c>
      <c r="D199" s="137" t="s">
        <v>222</v>
      </c>
      <c r="E199" s="138" t="s">
        <v>4806</v>
      </c>
      <c r="F199" s="250" t="s">
        <v>4807</v>
      </c>
      <c r="G199" s="251"/>
      <c r="H199" s="251"/>
      <c r="I199" s="251"/>
      <c r="J199" s="139" t="s">
        <v>276</v>
      </c>
      <c r="K199" s="140">
        <v>17</v>
      </c>
      <c r="L199" s="252"/>
      <c r="M199" s="251"/>
      <c r="N199" s="252">
        <f t="shared" si="10"/>
        <v>0</v>
      </c>
      <c r="O199" s="251"/>
      <c r="P199" s="251"/>
      <c r="Q199" s="251"/>
      <c r="R199" s="141"/>
      <c r="T199" s="142" t="s">
        <v>3</v>
      </c>
      <c r="U199" s="40" t="s">
        <v>43</v>
      </c>
      <c r="V199" s="143">
        <v>0</v>
      </c>
      <c r="W199" s="143">
        <f t="shared" si="11"/>
        <v>0</v>
      </c>
      <c r="X199" s="143">
        <v>0</v>
      </c>
      <c r="Y199" s="143">
        <f t="shared" si="12"/>
        <v>0</v>
      </c>
      <c r="Z199" s="143">
        <v>0</v>
      </c>
      <c r="AA199" s="144">
        <f t="shared" si="13"/>
        <v>0</v>
      </c>
      <c r="AR199" s="17" t="s">
        <v>247</v>
      </c>
      <c r="AT199" s="17" t="s">
        <v>222</v>
      </c>
      <c r="AU199" s="17" t="s">
        <v>15</v>
      </c>
      <c r="AY199" s="17" t="s">
        <v>221</v>
      </c>
      <c r="BE199" s="145">
        <f t="shared" si="14"/>
        <v>0</v>
      </c>
      <c r="BF199" s="145">
        <f t="shared" si="15"/>
        <v>0</v>
      </c>
      <c r="BG199" s="145">
        <f t="shared" si="16"/>
        <v>0</v>
      </c>
      <c r="BH199" s="145">
        <f t="shared" si="17"/>
        <v>0</v>
      </c>
      <c r="BI199" s="145">
        <f t="shared" si="18"/>
        <v>0</v>
      </c>
      <c r="BJ199" s="17" t="s">
        <v>15</v>
      </c>
      <c r="BK199" s="145">
        <f t="shared" si="19"/>
        <v>0</v>
      </c>
      <c r="BL199" s="17" t="s">
        <v>247</v>
      </c>
      <c r="BM199" s="17" t="s">
        <v>4808</v>
      </c>
    </row>
    <row r="200" spans="2:65" s="1" customFormat="1" ht="20.45" customHeight="1" x14ac:dyDescent="0.3">
      <c r="B200" s="136"/>
      <c r="C200" s="137" t="s">
        <v>2902</v>
      </c>
      <c r="D200" s="137" t="s">
        <v>222</v>
      </c>
      <c r="E200" s="138" t="s">
        <v>4809</v>
      </c>
      <c r="F200" s="250" t="s">
        <v>4810</v>
      </c>
      <c r="G200" s="251"/>
      <c r="H200" s="251"/>
      <c r="I200" s="251"/>
      <c r="J200" s="139" t="s">
        <v>276</v>
      </c>
      <c r="K200" s="140">
        <v>2</v>
      </c>
      <c r="L200" s="252"/>
      <c r="M200" s="251"/>
      <c r="N200" s="252">
        <f t="shared" si="10"/>
        <v>0</v>
      </c>
      <c r="O200" s="251"/>
      <c r="P200" s="251"/>
      <c r="Q200" s="251"/>
      <c r="R200" s="141"/>
      <c r="T200" s="142" t="s">
        <v>3</v>
      </c>
      <c r="U200" s="40" t="s">
        <v>43</v>
      </c>
      <c r="V200" s="143">
        <v>0</v>
      </c>
      <c r="W200" s="143">
        <f t="shared" si="11"/>
        <v>0</v>
      </c>
      <c r="X200" s="143">
        <v>0</v>
      </c>
      <c r="Y200" s="143">
        <f t="shared" si="12"/>
        <v>0</v>
      </c>
      <c r="Z200" s="143">
        <v>0</v>
      </c>
      <c r="AA200" s="144">
        <f t="shared" si="13"/>
        <v>0</v>
      </c>
      <c r="AR200" s="17" t="s">
        <v>247</v>
      </c>
      <c r="AT200" s="17" t="s">
        <v>222</v>
      </c>
      <c r="AU200" s="17" t="s">
        <v>15</v>
      </c>
      <c r="AY200" s="17" t="s">
        <v>221</v>
      </c>
      <c r="BE200" s="145">
        <f t="shared" si="14"/>
        <v>0</v>
      </c>
      <c r="BF200" s="145">
        <f t="shared" si="15"/>
        <v>0</v>
      </c>
      <c r="BG200" s="145">
        <f t="shared" si="16"/>
        <v>0</v>
      </c>
      <c r="BH200" s="145">
        <f t="shared" si="17"/>
        <v>0</v>
      </c>
      <c r="BI200" s="145">
        <f t="shared" si="18"/>
        <v>0</v>
      </c>
      <c r="BJ200" s="17" t="s">
        <v>15</v>
      </c>
      <c r="BK200" s="145">
        <f t="shared" si="19"/>
        <v>0</v>
      </c>
      <c r="BL200" s="17" t="s">
        <v>247</v>
      </c>
      <c r="BM200" s="17" t="s">
        <v>4811</v>
      </c>
    </row>
    <row r="201" spans="2:65" s="1" customFormat="1" ht="20.45" customHeight="1" x14ac:dyDescent="0.3">
      <c r="B201" s="136"/>
      <c r="C201" s="137" t="s">
        <v>3032</v>
      </c>
      <c r="D201" s="137" t="s">
        <v>222</v>
      </c>
      <c r="E201" s="138" t="s">
        <v>4812</v>
      </c>
      <c r="F201" s="250" t="s">
        <v>4813</v>
      </c>
      <c r="G201" s="251"/>
      <c r="H201" s="251"/>
      <c r="I201" s="251"/>
      <c r="J201" s="139" t="s">
        <v>276</v>
      </c>
      <c r="K201" s="140">
        <v>1</v>
      </c>
      <c r="L201" s="252"/>
      <c r="M201" s="251"/>
      <c r="N201" s="252">
        <f t="shared" si="10"/>
        <v>0</v>
      </c>
      <c r="O201" s="251"/>
      <c r="P201" s="251"/>
      <c r="Q201" s="251"/>
      <c r="R201" s="141"/>
      <c r="T201" s="142" t="s">
        <v>3</v>
      </c>
      <c r="U201" s="40" t="s">
        <v>43</v>
      </c>
      <c r="V201" s="143">
        <v>0</v>
      </c>
      <c r="W201" s="143">
        <f t="shared" si="11"/>
        <v>0</v>
      </c>
      <c r="X201" s="143">
        <v>0</v>
      </c>
      <c r="Y201" s="143">
        <f t="shared" si="12"/>
        <v>0</v>
      </c>
      <c r="Z201" s="143">
        <v>0</v>
      </c>
      <c r="AA201" s="144">
        <f t="shared" si="13"/>
        <v>0</v>
      </c>
      <c r="AR201" s="17" t="s">
        <v>247</v>
      </c>
      <c r="AT201" s="17" t="s">
        <v>222</v>
      </c>
      <c r="AU201" s="17" t="s">
        <v>15</v>
      </c>
      <c r="AY201" s="17" t="s">
        <v>221</v>
      </c>
      <c r="BE201" s="145">
        <f t="shared" si="14"/>
        <v>0</v>
      </c>
      <c r="BF201" s="145">
        <f t="shared" si="15"/>
        <v>0</v>
      </c>
      <c r="BG201" s="145">
        <f t="shared" si="16"/>
        <v>0</v>
      </c>
      <c r="BH201" s="145">
        <f t="shared" si="17"/>
        <v>0</v>
      </c>
      <c r="BI201" s="145">
        <f t="shared" si="18"/>
        <v>0</v>
      </c>
      <c r="BJ201" s="17" t="s">
        <v>15</v>
      </c>
      <c r="BK201" s="145">
        <f t="shared" si="19"/>
        <v>0</v>
      </c>
      <c r="BL201" s="17" t="s">
        <v>247</v>
      </c>
      <c r="BM201" s="17" t="s">
        <v>4814</v>
      </c>
    </row>
    <row r="202" spans="2:65" s="1" customFormat="1" ht="20.45" customHeight="1" x14ac:dyDescent="0.3">
      <c r="B202" s="136"/>
      <c r="C202" s="137" t="s">
        <v>3040</v>
      </c>
      <c r="D202" s="137" t="s">
        <v>222</v>
      </c>
      <c r="E202" s="138" t="s">
        <v>4815</v>
      </c>
      <c r="F202" s="250" t="s">
        <v>4816</v>
      </c>
      <c r="G202" s="251"/>
      <c r="H202" s="251"/>
      <c r="I202" s="251"/>
      <c r="J202" s="139" t="s">
        <v>276</v>
      </c>
      <c r="K202" s="140">
        <v>15</v>
      </c>
      <c r="L202" s="252"/>
      <c r="M202" s="251"/>
      <c r="N202" s="252">
        <f t="shared" si="10"/>
        <v>0</v>
      </c>
      <c r="O202" s="251"/>
      <c r="P202" s="251"/>
      <c r="Q202" s="251"/>
      <c r="R202" s="141"/>
      <c r="T202" s="142" t="s">
        <v>3</v>
      </c>
      <c r="U202" s="40" t="s">
        <v>43</v>
      </c>
      <c r="V202" s="143">
        <v>0</v>
      </c>
      <c r="W202" s="143">
        <f t="shared" si="11"/>
        <v>0</v>
      </c>
      <c r="X202" s="143">
        <v>0</v>
      </c>
      <c r="Y202" s="143">
        <f t="shared" si="12"/>
        <v>0</v>
      </c>
      <c r="Z202" s="143">
        <v>0</v>
      </c>
      <c r="AA202" s="144">
        <f t="shared" si="13"/>
        <v>0</v>
      </c>
      <c r="AR202" s="17" t="s">
        <v>247</v>
      </c>
      <c r="AT202" s="17" t="s">
        <v>222</v>
      </c>
      <c r="AU202" s="17" t="s">
        <v>15</v>
      </c>
      <c r="AY202" s="17" t="s">
        <v>221</v>
      </c>
      <c r="BE202" s="145">
        <f t="shared" si="14"/>
        <v>0</v>
      </c>
      <c r="BF202" s="145">
        <f t="shared" si="15"/>
        <v>0</v>
      </c>
      <c r="BG202" s="145">
        <f t="shared" si="16"/>
        <v>0</v>
      </c>
      <c r="BH202" s="145">
        <f t="shared" si="17"/>
        <v>0</v>
      </c>
      <c r="BI202" s="145">
        <f t="shared" si="18"/>
        <v>0</v>
      </c>
      <c r="BJ202" s="17" t="s">
        <v>15</v>
      </c>
      <c r="BK202" s="145">
        <f t="shared" si="19"/>
        <v>0</v>
      </c>
      <c r="BL202" s="17" t="s">
        <v>247</v>
      </c>
      <c r="BM202" s="17" t="s">
        <v>4817</v>
      </c>
    </row>
    <row r="203" spans="2:65" s="1" customFormat="1" ht="20.45" customHeight="1" x14ac:dyDescent="0.3">
      <c r="B203" s="136"/>
      <c r="C203" s="137" t="s">
        <v>3068</v>
      </c>
      <c r="D203" s="137" t="s">
        <v>222</v>
      </c>
      <c r="E203" s="138" t="s">
        <v>4818</v>
      </c>
      <c r="F203" s="250" t="s">
        <v>4819</v>
      </c>
      <c r="G203" s="251"/>
      <c r="H203" s="251"/>
      <c r="I203" s="251"/>
      <c r="J203" s="139" t="s">
        <v>276</v>
      </c>
      <c r="K203" s="140">
        <v>1</v>
      </c>
      <c r="L203" s="252"/>
      <c r="M203" s="251"/>
      <c r="N203" s="252">
        <f t="shared" si="10"/>
        <v>0</v>
      </c>
      <c r="O203" s="251"/>
      <c r="P203" s="251"/>
      <c r="Q203" s="251"/>
      <c r="R203" s="141"/>
      <c r="T203" s="142" t="s">
        <v>3</v>
      </c>
      <c r="U203" s="40" t="s">
        <v>43</v>
      </c>
      <c r="V203" s="143">
        <v>0</v>
      </c>
      <c r="W203" s="143">
        <f t="shared" si="11"/>
        <v>0</v>
      </c>
      <c r="X203" s="143">
        <v>0</v>
      </c>
      <c r="Y203" s="143">
        <f t="shared" si="12"/>
        <v>0</v>
      </c>
      <c r="Z203" s="143">
        <v>0</v>
      </c>
      <c r="AA203" s="144">
        <f t="shared" si="13"/>
        <v>0</v>
      </c>
      <c r="AR203" s="17" t="s">
        <v>247</v>
      </c>
      <c r="AT203" s="17" t="s">
        <v>222</v>
      </c>
      <c r="AU203" s="17" t="s">
        <v>15</v>
      </c>
      <c r="AY203" s="17" t="s">
        <v>221</v>
      </c>
      <c r="BE203" s="145">
        <f t="shared" si="14"/>
        <v>0</v>
      </c>
      <c r="BF203" s="145">
        <f t="shared" si="15"/>
        <v>0</v>
      </c>
      <c r="BG203" s="145">
        <f t="shared" si="16"/>
        <v>0</v>
      </c>
      <c r="BH203" s="145">
        <f t="shared" si="17"/>
        <v>0</v>
      </c>
      <c r="BI203" s="145">
        <f t="shared" si="18"/>
        <v>0</v>
      </c>
      <c r="BJ203" s="17" t="s">
        <v>15</v>
      </c>
      <c r="BK203" s="145">
        <f t="shared" si="19"/>
        <v>0</v>
      </c>
      <c r="BL203" s="17" t="s">
        <v>247</v>
      </c>
      <c r="BM203" s="17" t="s">
        <v>4820</v>
      </c>
    </row>
    <row r="204" spans="2:65" s="1" customFormat="1" ht="20.45" customHeight="1" x14ac:dyDescent="0.3">
      <c r="B204" s="136"/>
      <c r="C204" s="137" t="s">
        <v>3022</v>
      </c>
      <c r="D204" s="137" t="s">
        <v>222</v>
      </c>
      <c r="E204" s="138" t="s">
        <v>4821</v>
      </c>
      <c r="F204" s="250" t="s">
        <v>4822</v>
      </c>
      <c r="G204" s="251"/>
      <c r="H204" s="251"/>
      <c r="I204" s="251"/>
      <c r="J204" s="139" t="s">
        <v>276</v>
      </c>
      <c r="K204" s="140">
        <v>2</v>
      </c>
      <c r="L204" s="252"/>
      <c r="M204" s="251"/>
      <c r="N204" s="252">
        <f t="shared" si="10"/>
        <v>0</v>
      </c>
      <c r="O204" s="251"/>
      <c r="P204" s="251"/>
      <c r="Q204" s="251"/>
      <c r="R204" s="141"/>
      <c r="T204" s="142" t="s">
        <v>3</v>
      </c>
      <c r="U204" s="40" t="s">
        <v>43</v>
      </c>
      <c r="V204" s="143">
        <v>0</v>
      </c>
      <c r="W204" s="143">
        <f t="shared" si="11"/>
        <v>0</v>
      </c>
      <c r="X204" s="143">
        <v>0</v>
      </c>
      <c r="Y204" s="143">
        <f t="shared" si="12"/>
        <v>0</v>
      </c>
      <c r="Z204" s="143">
        <v>0</v>
      </c>
      <c r="AA204" s="144">
        <f t="shared" si="13"/>
        <v>0</v>
      </c>
      <c r="AR204" s="17" t="s">
        <v>247</v>
      </c>
      <c r="AT204" s="17" t="s">
        <v>222</v>
      </c>
      <c r="AU204" s="17" t="s">
        <v>15</v>
      </c>
      <c r="AY204" s="17" t="s">
        <v>221</v>
      </c>
      <c r="BE204" s="145">
        <f t="shared" si="14"/>
        <v>0</v>
      </c>
      <c r="BF204" s="145">
        <f t="shared" si="15"/>
        <v>0</v>
      </c>
      <c r="BG204" s="145">
        <f t="shared" si="16"/>
        <v>0</v>
      </c>
      <c r="BH204" s="145">
        <f t="shared" si="17"/>
        <v>0</v>
      </c>
      <c r="BI204" s="145">
        <f t="shared" si="18"/>
        <v>0</v>
      </c>
      <c r="BJ204" s="17" t="s">
        <v>15</v>
      </c>
      <c r="BK204" s="145">
        <f t="shared" si="19"/>
        <v>0</v>
      </c>
      <c r="BL204" s="17" t="s">
        <v>247</v>
      </c>
      <c r="BM204" s="17" t="s">
        <v>4823</v>
      </c>
    </row>
    <row r="205" spans="2:65" s="1" customFormat="1" ht="20.45" customHeight="1" x14ac:dyDescent="0.3">
      <c r="B205" s="136"/>
      <c r="C205" s="137" t="s">
        <v>3028</v>
      </c>
      <c r="D205" s="137" t="s">
        <v>222</v>
      </c>
      <c r="E205" s="138" t="s">
        <v>4824</v>
      </c>
      <c r="F205" s="250" t="s">
        <v>4825</v>
      </c>
      <c r="G205" s="251"/>
      <c r="H205" s="251"/>
      <c r="I205" s="251"/>
      <c r="J205" s="139" t="s">
        <v>276</v>
      </c>
      <c r="K205" s="140">
        <v>9</v>
      </c>
      <c r="L205" s="252"/>
      <c r="M205" s="251"/>
      <c r="N205" s="252">
        <f t="shared" si="10"/>
        <v>0</v>
      </c>
      <c r="O205" s="251"/>
      <c r="P205" s="251"/>
      <c r="Q205" s="251"/>
      <c r="R205" s="141"/>
      <c r="T205" s="142" t="s">
        <v>3</v>
      </c>
      <c r="U205" s="40" t="s">
        <v>43</v>
      </c>
      <c r="V205" s="143">
        <v>0</v>
      </c>
      <c r="W205" s="143">
        <f t="shared" si="11"/>
        <v>0</v>
      </c>
      <c r="X205" s="143">
        <v>0</v>
      </c>
      <c r="Y205" s="143">
        <f t="shared" si="12"/>
        <v>0</v>
      </c>
      <c r="Z205" s="143">
        <v>0</v>
      </c>
      <c r="AA205" s="144">
        <f t="shared" si="13"/>
        <v>0</v>
      </c>
      <c r="AR205" s="17" t="s">
        <v>247</v>
      </c>
      <c r="AT205" s="17" t="s">
        <v>222</v>
      </c>
      <c r="AU205" s="17" t="s">
        <v>15</v>
      </c>
      <c r="AY205" s="17" t="s">
        <v>221</v>
      </c>
      <c r="BE205" s="145">
        <f t="shared" si="14"/>
        <v>0</v>
      </c>
      <c r="BF205" s="145">
        <f t="shared" si="15"/>
        <v>0</v>
      </c>
      <c r="BG205" s="145">
        <f t="shared" si="16"/>
        <v>0</v>
      </c>
      <c r="BH205" s="145">
        <f t="shared" si="17"/>
        <v>0</v>
      </c>
      <c r="BI205" s="145">
        <f t="shared" si="18"/>
        <v>0</v>
      </c>
      <c r="BJ205" s="17" t="s">
        <v>15</v>
      </c>
      <c r="BK205" s="145">
        <f t="shared" si="19"/>
        <v>0</v>
      </c>
      <c r="BL205" s="17" t="s">
        <v>247</v>
      </c>
      <c r="BM205" s="17" t="s">
        <v>4826</v>
      </c>
    </row>
    <row r="206" spans="2:65" s="1" customFormat="1" ht="28.9" customHeight="1" x14ac:dyDescent="0.3">
      <c r="B206" s="136"/>
      <c r="C206" s="137" t="s">
        <v>1778</v>
      </c>
      <c r="D206" s="137" t="s">
        <v>222</v>
      </c>
      <c r="E206" s="138" t="s">
        <v>4827</v>
      </c>
      <c r="F206" s="250" t="s">
        <v>4828</v>
      </c>
      <c r="G206" s="251"/>
      <c r="H206" s="251"/>
      <c r="I206" s="251"/>
      <c r="J206" s="139" t="s">
        <v>276</v>
      </c>
      <c r="K206" s="140">
        <v>1</v>
      </c>
      <c r="L206" s="252"/>
      <c r="M206" s="251"/>
      <c r="N206" s="252">
        <f t="shared" si="10"/>
        <v>0</v>
      </c>
      <c r="O206" s="251"/>
      <c r="P206" s="251"/>
      <c r="Q206" s="251"/>
      <c r="R206" s="141"/>
      <c r="T206" s="142" t="s">
        <v>3</v>
      </c>
      <c r="U206" s="40" t="s">
        <v>43</v>
      </c>
      <c r="V206" s="143">
        <v>0</v>
      </c>
      <c r="W206" s="143">
        <f t="shared" si="11"/>
        <v>0</v>
      </c>
      <c r="X206" s="143">
        <v>0</v>
      </c>
      <c r="Y206" s="143">
        <f t="shared" si="12"/>
        <v>0</v>
      </c>
      <c r="Z206" s="143">
        <v>0</v>
      </c>
      <c r="AA206" s="144">
        <f t="shared" si="13"/>
        <v>0</v>
      </c>
      <c r="AR206" s="17" t="s">
        <v>247</v>
      </c>
      <c r="AT206" s="17" t="s">
        <v>222</v>
      </c>
      <c r="AU206" s="17" t="s">
        <v>15</v>
      </c>
      <c r="AY206" s="17" t="s">
        <v>221</v>
      </c>
      <c r="BE206" s="145">
        <f t="shared" si="14"/>
        <v>0</v>
      </c>
      <c r="BF206" s="145">
        <f t="shared" si="15"/>
        <v>0</v>
      </c>
      <c r="BG206" s="145">
        <f t="shared" si="16"/>
        <v>0</v>
      </c>
      <c r="BH206" s="145">
        <f t="shared" si="17"/>
        <v>0</v>
      </c>
      <c r="BI206" s="145">
        <f t="shared" si="18"/>
        <v>0</v>
      </c>
      <c r="BJ206" s="17" t="s">
        <v>15</v>
      </c>
      <c r="BK206" s="145">
        <f t="shared" si="19"/>
        <v>0</v>
      </c>
      <c r="BL206" s="17" t="s">
        <v>247</v>
      </c>
      <c r="BM206" s="17" t="s">
        <v>4829</v>
      </c>
    </row>
    <row r="207" spans="2:65" s="1" customFormat="1" ht="28.9" customHeight="1" x14ac:dyDescent="0.3">
      <c r="B207" s="136"/>
      <c r="C207" s="137" t="s">
        <v>1784</v>
      </c>
      <c r="D207" s="137" t="s">
        <v>222</v>
      </c>
      <c r="E207" s="138" t="s">
        <v>4830</v>
      </c>
      <c r="F207" s="250" t="s">
        <v>4831</v>
      </c>
      <c r="G207" s="251"/>
      <c r="H207" s="251"/>
      <c r="I207" s="251"/>
      <c r="J207" s="139" t="s">
        <v>276</v>
      </c>
      <c r="K207" s="140">
        <v>1</v>
      </c>
      <c r="L207" s="252"/>
      <c r="M207" s="251"/>
      <c r="N207" s="252">
        <f t="shared" si="10"/>
        <v>0</v>
      </c>
      <c r="O207" s="251"/>
      <c r="P207" s="251"/>
      <c r="Q207" s="251"/>
      <c r="R207" s="141"/>
      <c r="T207" s="142" t="s">
        <v>3</v>
      </c>
      <c r="U207" s="40" t="s">
        <v>43</v>
      </c>
      <c r="V207" s="143">
        <v>0</v>
      </c>
      <c r="W207" s="143">
        <f t="shared" si="11"/>
        <v>0</v>
      </c>
      <c r="X207" s="143">
        <v>0</v>
      </c>
      <c r="Y207" s="143">
        <f t="shared" si="12"/>
        <v>0</v>
      </c>
      <c r="Z207" s="143">
        <v>0</v>
      </c>
      <c r="AA207" s="144">
        <f t="shared" si="13"/>
        <v>0</v>
      </c>
      <c r="AR207" s="17" t="s">
        <v>247</v>
      </c>
      <c r="AT207" s="17" t="s">
        <v>222</v>
      </c>
      <c r="AU207" s="17" t="s">
        <v>15</v>
      </c>
      <c r="AY207" s="17" t="s">
        <v>221</v>
      </c>
      <c r="BE207" s="145">
        <f t="shared" si="14"/>
        <v>0</v>
      </c>
      <c r="BF207" s="145">
        <f t="shared" si="15"/>
        <v>0</v>
      </c>
      <c r="BG207" s="145">
        <f t="shared" si="16"/>
        <v>0</v>
      </c>
      <c r="BH207" s="145">
        <f t="shared" si="17"/>
        <v>0</v>
      </c>
      <c r="BI207" s="145">
        <f t="shared" si="18"/>
        <v>0</v>
      </c>
      <c r="BJ207" s="17" t="s">
        <v>15</v>
      </c>
      <c r="BK207" s="145">
        <f t="shared" si="19"/>
        <v>0</v>
      </c>
      <c r="BL207" s="17" t="s">
        <v>247</v>
      </c>
      <c r="BM207" s="17" t="s">
        <v>4832</v>
      </c>
    </row>
    <row r="208" spans="2:65" s="1" customFormat="1" ht="28.9" customHeight="1" x14ac:dyDescent="0.3">
      <c r="B208" s="136"/>
      <c r="C208" s="137" t="s">
        <v>1791</v>
      </c>
      <c r="D208" s="137" t="s">
        <v>222</v>
      </c>
      <c r="E208" s="138" t="s">
        <v>4833</v>
      </c>
      <c r="F208" s="250" t="s">
        <v>4834</v>
      </c>
      <c r="G208" s="251"/>
      <c r="H208" s="251"/>
      <c r="I208" s="251"/>
      <c r="J208" s="139" t="s">
        <v>276</v>
      </c>
      <c r="K208" s="140">
        <v>2</v>
      </c>
      <c r="L208" s="252"/>
      <c r="M208" s="251"/>
      <c r="N208" s="252">
        <f t="shared" si="10"/>
        <v>0</v>
      </c>
      <c r="O208" s="251"/>
      <c r="P208" s="251"/>
      <c r="Q208" s="251"/>
      <c r="R208" s="141"/>
      <c r="T208" s="142" t="s">
        <v>3</v>
      </c>
      <c r="U208" s="40" t="s">
        <v>43</v>
      </c>
      <c r="V208" s="143">
        <v>0</v>
      </c>
      <c r="W208" s="143">
        <f t="shared" si="11"/>
        <v>0</v>
      </c>
      <c r="X208" s="143">
        <v>0</v>
      </c>
      <c r="Y208" s="143">
        <f t="shared" si="12"/>
        <v>0</v>
      </c>
      <c r="Z208" s="143">
        <v>0</v>
      </c>
      <c r="AA208" s="144">
        <f t="shared" si="13"/>
        <v>0</v>
      </c>
      <c r="AR208" s="17" t="s">
        <v>247</v>
      </c>
      <c r="AT208" s="17" t="s">
        <v>222</v>
      </c>
      <c r="AU208" s="17" t="s">
        <v>15</v>
      </c>
      <c r="AY208" s="17" t="s">
        <v>221</v>
      </c>
      <c r="BE208" s="145">
        <f t="shared" si="14"/>
        <v>0</v>
      </c>
      <c r="BF208" s="145">
        <f t="shared" si="15"/>
        <v>0</v>
      </c>
      <c r="BG208" s="145">
        <f t="shared" si="16"/>
        <v>0</v>
      </c>
      <c r="BH208" s="145">
        <f t="shared" si="17"/>
        <v>0</v>
      </c>
      <c r="BI208" s="145">
        <f t="shared" si="18"/>
        <v>0</v>
      </c>
      <c r="BJ208" s="17" t="s">
        <v>15</v>
      </c>
      <c r="BK208" s="145">
        <f t="shared" si="19"/>
        <v>0</v>
      </c>
      <c r="BL208" s="17" t="s">
        <v>247</v>
      </c>
      <c r="BM208" s="17" t="s">
        <v>4835</v>
      </c>
    </row>
    <row r="209" spans="2:65" s="1" customFormat="1" ht="28.9" customHeight="1" x14ac:dyDescent="0.3">
      <c r="B209" s="136"/>
      <c r="C209" s="137" t="s">
        <v>3077</v>
      </c>
      <c r="D209" s="137" t="s">
        <v>222</v>
      </c>
      <c r="E209" s="138" t="s">
        <v>4836</v>
      </c>
      <c r="F209" s="250" t="s">
        <v>4837</v>
      </c>
      <c r="G209" s="251"/>
      <c r="H209" s="251"/>
      <c r="I209" s="251"/>
      <c r="J209" s="139" t="s">
        <v>276</v>
      </c>
      <c r="K209" s="140">
        <v>1</v>
      </c>
      <c r="L209" s="252"/>
      <c r="M209" s="251"/>
      <c r="N209" s="252">
        <f t="shared" si="10"/>
        <v>0</v>
      </c>
      <c r="O209" s="251"/>
      <c r="P209" s="251"/>
      <c r="Q209" s="251"/>
      <c r="R209" s="141"/>
      <c r="T209" s="142" t="s">
        <v>3</v>
      </c>
      <c r="U209" s="40" t="s">
        <v>43</v>
      </c>
      <c r="V209" s="143">
        <v>0</v>
      </c>
      <c r="W209" s="143">
        <f t="shared" si="11"/>
        <v>0</v>
      </c>
      <c r="X209" s="143">
        <v>0</v>
      </c>
      <c r="Y209" s="143">
        <f t="shared" si="12"/>
        <v>0</v>
      </c>
      <c r="Z209" s="143">
        <v>0</v>
      </c>
      <c r="AA209" s="144">
        <f t="shared" si="13"/>
        <v>0</v>
      </c>
      <c r="AR209" s="17" t="s">
        <v>247</v>
      </c>
      <c r="AT209" s="17" t="s">
        <v>222</v>
      </c>
      <c r="AU209" s="17" t="s">
        <v>15</v>
      </c>
      <c r="AY209" s="17" t="s">
        <v>221</v>
      </c>
      <c r="BE209" s="145">
        <f t="shared" si="14"/>
        <v>0</v>
      </c>
      <c r="BF209" s="145">
        <f t="shared" si="15"/>
        <v>0</v>
      </c>
      <c r="BG209" s="145">
        <f t="shared" si="16"/>
        <v>0</v>
      </c>
      <c r="BH209" s="145">
        <f t="shared" si="17"/>
        <v>0</v>
      </c>
      <c r="BI209" s="145">
        <f t="shared" si="18"/>
        <v>0</v>
      </c>
      <c r="BJ209" s="17" t="s">
        <v>15</v>
      </c>
      <c r="BK209" s="145">
        <f t="shared" si="19"/>
        <v>0</v>
      </c>
      <c r="BL209" s="17" t="s">
        <v>247</v>
      </c>
      <c r="BM209" s="17" t="s">
        <v>4838</v>
      </c>
    </row>
    <row r="210" spans="2:65" s="1" customFormat="1" ht="28.9" customHeight="1" x14ac:dyDescent="0.3">
      <c r="B210" s="136"/>
      <c r="C210" s="137" t="s">
        <v>3017</v>
      </c>
      <c r="D210" s="137" t="s">
        <v>222</v>
      </c>
      <c r="E210" s="138" t="s">
        <v>4839</v>
      </c>
      <c r="F210" s="250" t="s">
        <v>4840</v>
      </c>
      <c r="G210" s="251"/>
      <c r="H210" s="251"/>
      <c r="I210" s="251"/>
      <c r="J210" s="139" t="s">
        <v>276</v>
      </c>
      <c r="K210" s="140">
        <v>1</v>
      </c>
      <c r="L210" s="252"/>
      <c r="M210" s="251"/>
      <c r="N210" s="252">
        <f t="shared" si="10"/>
        <v>0</v>
      </c>
      <c r="O210" s="251"/>
      <c r="P210" s="251"/>
      <c r="Q210" s="251"/>
      <c r="R210" s="141"/>
      <c r="T210" s="142" t="s">
        <v>3</v>
      </c>
      <c r="U210" s="40" t="s">
        <v>43</v>
      </c>
      <c r="V210" s="143">
        <v>0</v>
      </c>
      <c r="W210" s="143">
        <f t="shared" si="11"/>
        <v>0</v>
      </c>
      <c r="X210" s="143">
        <v>0</v>
      </c>
      <c r="Y210" s="143">
        <f t="shared" si="12"/>
        <v>0</v>
      </c>
      <c r="Z210" s="143">
        <v>0</v>
      </c>
      <c r="AA210" s="144">
        <f t="shared" si="13"/>
        <v>0</v>
      </c>
      <c r="AR210" s="17" t="s">
        <v>247</v>
      </c>
      <c r="AT210" s="17" t="s">
        <v>222</v>
      </c>
      <c r="AU210" s="17" t="s">
        <v>15</v>
      </c>
      <c r="AY210" s="17" t="s">
        <v>221</v>
      </c>
      <c r="BE210" s="145">
        <f t="shared" si="14"/>
        <v>0</v>
      </c>
      <c r="BF210" s="145">
        <f t="shared" si="15"/>
        <v>0</v>
      </c>
      <c r="BG210" s="145">
        <f t="shared" si="16"/>
        <v>0</v>
      </c>
      <c r="BH210" s="145">
        <f t="shared" si="17"/>
        <v>0</v>
      </c>
      <c r="BI210" s="145">
        <f t="shared" si="18"/>
        <v>0</v>
      </c>
      <c r="BJ210" s="17" t="s">
        <v>15</v>
      </c>
      <c r="BK210" s="145">
        <f t="shared" si="19"/>
        <v>0</v>
      </c>
      <c r="BL210" s="17" t="s">
        <v>247</v>
      </c>
      <c r="BM210" s="17" t="s">
        <v>4841</v>
      </c>
    </row>
    <row r="211" spans="2:65" s="1" customFormat="1" ht="28.9" customHeight="1" x14ac:dyDescent="0.3">
      <c r="B211" s="136"/>
      <c r="C211" s="137" t="s">
        <v>3044</v>
      </c>
      <c r="D211" s="137" t="s">
        <v>222</v>
      </c>
      <c r="E211" s="138" t="s">
        <v>4842</v>
      </c>
      <c r="F211" s="250" t="s">
        <v>4843</v>
      </c>
      <c r="G211" s="251"/>
      <c r="H211" s="251"/>
      <c r="I211" s="251"/>
      <c r="J211" s="139" t="s">
        <v>276</v>
      </c>
      <c r="K211" s="140">
        <v>1</v>
      </c>
      <c r="L211" s="252"/>
      <c r="M211" s="251"/>
      <c r="N211" s="252">
        <f t="shared" si="10"/>
        <v>0</v>
      </c>
      <c r="O211" s="251"/>
      <c r="P211" s="251"/>
      <c r="Q211" s="251"/>
      <c r="R211" s="141"/>
      <c r="T211" s="142" t="s">
        <v>3</v>
      </c>
      <c r="U211" s="40" t="s">
        <v>43</v>
      </c>
      <c r="V211" s="143">
        <v>0</v>
      </c>
      <c r="W211" s="143">
        <f t="shared" si="11"/>
        <v>0</v>
      </c>
      <c r="X211" s="143">
        <v>0</v>
      </c>
      <c r="Y211" s="143">
        <f t="shared" si="12"/>
        <v>0</v>
      </c>
      <c r="Z211" s="143">
        <v>0</v>
      </c>
      <c r="AA211" s="144">
        <f t="shared" si="13"/>
        <v>0</v>
      </c>
      <c r="AR211" s="17" t="s">
        <v>247</v>
      </c>
      <c r="AT211" s="17" t="s">
        <v>222</v>
      </c>
      <c r="AU211" s="17" t="s">
        <v>15</v>
      </c>
      <c r="AY211" s="17" t="s">
        <v>221</v>
      </c>
      <c r="BE211" s="145">
        <f t="shared" si="14"/>
        <v>0</v>
      </c>
      <c r="BF211" s="145">
        <f t="shared" si="15"/>
        <v>0</v>
      </c>
      <c r="BG211" s="145">
        <f t="shared" si="16"/>
        <v>0</v>
      </c>
      <c r="BH211" s="145">
        <f t="shared" si="17"/>
        <v>0</v>
      </c>
      <c r="BI211" s="145">
        <f t="shared" si="18"/>
        <v>0</v>
      </c>
      <c r="BJ211" s="17" t="s">
        <v>15</v>
      </c>
      <c r="BK211" s="145">
        <f t="shared" si="19"/>
        <v>0</v>
      </c>
      <c r="BL211" s="17" t="s">
        <v>247</v>
      </c>
      <c r="BM211" s="17" t="s">
        <v>4844</v>
      </c>
    </row>
    <row r="212" spans="2:65" s="1" customFormat="1" ht="28.9" customHeight="1" x14ac:dyDescent="0.3">
      <c r="B212" s="136"/>
      <c r="C212" s="137" t="s">
        <v>3060</v>
      </c>
      <c r="D212" s="137" t="s">
        <v>222</v>
      </c>
      <c r="E212" s="138" t="s">
        <v>4845</v>
      </c>
      <c r="F212" s="250" t="s">
        <v>4846</v>
      </c>
      <c r="G212" s="251"/>
      <c r="H212" s="251"/>
      <c r="I212" s="251"/>
      <c r="J212" s="139" t="s">
        <v>276</v>
      </c>
      <c r="K212" s="140">
        <v>1</v>
      </c>
      <c r="L212" s="252"/>
      <c r="M212" s="251"/>
      <c r="N212" s="252">
        <f t="shared" si="10"/>
        <v>0</v>
      </c>
      <c r="O212" s="251"/>
      <c r="P212" s="251"/>
      <c r="Q212" s="251"/>
      <c r="R212" s="141"/>
      <c r="T212" s="142" t="s">
        <v>3</v>
      </c>
      <c r="U212" s="40" t="s">
        <v>43</v>
      </c>
      <c r="V212" s="143">
        <v>0</v>
      </c>
      <c r="W212" s="143">
        <f t="shared" si="11"/>
        <v>0</v>
      </c>
      <c r="X212" s="143">
        <v>0</v>
      </c>
      <c r="Y212" s="143">
        <f t="shared" si="12"/>
        <v>0</v>
      </c>
      <c r="Z212" s="143">
        <v>0</v>
      </c>
      <c r="AA212" s="144">
        <f t="shared" si="13"/>
        <v>0</v>
      </c>
      <c r="AR212" s="17" t="s">
        <v>247</v>
      </c>
      <c r="AT212" s="17" t="s">
        <v>222</v>
      </c>
      <c r="AU212" s="17" t="s">
        <v>15</v>
      </c>
      <c r="AY212" s="17" t="s">
        <v>221</v>
      </c>
      <c r="BE212" s="145">
        <f t="shared" si="14"/>
        <v>0</v>
      </c>
      <c r="BF212" s="145">
        <f t="shared" si="15"/>
        <v>0</v>
      </c>
      <c r="BG212" s="145">
        <f t="shared" si="16"/>
        <v>0</v>
      </c>
      <c r="BH212" s="145">
        <f t="shared" si="17"/>
        <v>0</v>
      </c>
      <c r="BI212" s="145">
        <f t="shared" si="18"/>
        <v>0</v>
      </c>
      <c r="BJ212" s="17" t="s">
        <v>15</v>
      </c>
      <c r="BK212" s="145">
        <f t="shared" si="19"/>
        <v>0</v>
      </c>
      <c r="BL212" s="17" t="s">
        <v>247</v>
      </c>
      <c r="BM212" s="17" t="s">
        <v>4847</v>
      </c>
    </row>
    <row r="213" spans="2:65" s="1" customFormat="1" ht="28.9" customHeight="1" x14ac:dyDescent="0.3">
      <c r="B213" s="136"/>
      <c r="C213" s="137" t="s">
        <v>2908</v>
      </c>
      <c r="D213" s="137" t="s">
        <v>222</v>
      </c>
      <c r="E213" s="138" t="s">
        <v>4848</v>
      </c>
      <c r="F213" s="250" t="s">
        <v>4849</v>
      </c>
      <c r="G213" s="251"/>
      <c r="H213" s="251"/>
      <c r="I213" s="251"/>
      <c r="J213" s="139" t="s">
        <v>276</v>
      </c>
      <c r="K213" s="140">
        <v>1</v>
      </c>
      <c r="L213" s="252"/>
      <c r="M213" s="251"/>
      <c r="N213" s="252">
        <f t="shared" si="10"/>
        <v>0</v>
      </c>
      <c r="O213" s="251"/>
      <c r="P213" s="251"/>
      <c r="Q213" s="251"/>
      <c r="R213" s="141"/>
      <c r="T213" s="142" t="s">
        <v>3</v>
      </c>
      <c r="U213" s="40" t="s">
        <v>43</v>
      </c>
      <c r="V213" s="143">
        <v>0</v>
      </c>
      <c r="W213" s="143">
        <f t="shared" si="11"/>
        <v>0</v>
      </c>
      <c r="X213" s="143">
        <v>0</v>
      </c>
      <c r="Y213" s="143">
        <f t="shared" si="12"/>
        <v>0</v>
      </c>
      <c r="Z213" s="143">
        <v>0</v>
      </c>
      <c r="AA213" s="144">
        <f t="shared" si="13"/>
        <v>0</v>
      </c>
      <c r="AR213" s="17" t="s">
        <v>247</v>
      </c>
      <c r="AT213" s="17" t="s">
        <v>222</v>
      </c>
      <c r="AU213" s="17" t="s">
        <v>15</v>
      </c>
      <c r="AY213" s="17" t="s">
        <v>221</v>
      </c>
      <c r="BE213" s="145">
        <f t="shared" si="14"/>
        <v>0</v>
      </c>
      <c r="BF213" s="145">
        <f t="shared" si="15"/>
        <v>0</v>
      </c>
      <c r="BG213" s="145">
        <f t="shared" si="16"/>
        <v>0</v>
      </c>
      <c r="BH213" s="145">
        <f t="shared" si="17"/>
        <v>0</v>
      </c>
      <c r="BI213" s="145">
        <f t="shared" si="18"/>
        <v>0</v>
      </c>
      <c r="BJ213" s="17" t="s">
        <v>15</v>
      </c>
      <c r="BK213" s="145">
        <f t="shared" si="19"/>
        <v>0</v>
      </c>
      <c r="BL213" s="17" t="s">
        <v>247</v>
      </c>
      <c r="BM213" s="17" t="s">
        <v>4850</v>
      </c>
    </row>
    <row r="214" spans="2:65" s="1" customFormat="1" ht="28.9" customHeight="1" x14ac:dyDescent="0.3">
      <c r="B214" s="136"/>
      <c r="C214" s="137" t="s">
        <v>2951</v>
      </c>
      <c r="D214" s="137" t="s">
        <v>222</v>
      </c>
      <c r="E214" s="138" t="s">
        <v>4851</v>
      </c>
      <c r="F214" s="250" t="s">
        <v>4852</v>
      </c>
      <c r="G214" s="251"/>
      <c r="H214" s="251"/>
      <c r="I214" s="251"/>
      <c r="J214" s="139" t="s">
        <v>276</v>
      </c>
      <c r="K214" s="140">
        <v>1</v>
      </c>
      <c r="L214" s="252"/>
      <c r="M214" s="251"/>
      <c r="N214" s="252">
        <f t="shared" si="10"/>
        <v>0</v>
      </c>
      <c r="O214" s="251"/>
      <c r="P214" s="251"/>
      <c r="Q214" s="251"/>
      <c r="R214" s="141"/>
      <c r="T214" s="142" t="s">
        <v>3</v>
      </c>
      <c r="U214" s="40" t="s">
        <v>43</v>
      </c>
      <c r="V214" s="143">
        <v>0</v>
      </c>
      <c r="W214" s="143">
        <f t="shared" si="11"/>
        <v>0</v>
      </c>
      <c r="X214" s="143">
        <v>0</v>
      </c>
      <c r="Y214" s="143">
        <f t="shared" si="12"/>
        <v>0</v>
      </c>
      <c r="Z214" s="143">
        <v>0</v>
      </c>
      <c r="AA214" s="144">
        <f t="shared" si="13"/>
        <v>0</v>
      </c>
      <c r="AR214" s="17" t="s">
        <v>247</v>
      </c>
      <c r="AT214" s="17" t="s">
        <v>222</v>
      </c>
      <c r="AU214" s="17" t="s">
        <v>15</v>
      </c>
      <c r="AY214" s="17" t="s">
        <v>221</v>
      </c>
      <c r="BE214" s="145">
        <f t="shared" si="14"/>
        <v>0</v>
      </c>
      <c r="BF214" s="145">
        <f t="shared" si="15"/>
        <v>0</v>
      </c>
      <c r="BG214" s="145">
        <f t="shared" si="16"/>
        <v>0</v>
      </c>
      <c r="BH214" s="145">
        <f t="shared" si="17"/>
        <v>0</v>
      </c>
      <c r="BI214" s="145">
        <f t="shared" si="18"/>
        <v>0</v>
      </c>
      <c r="BJ214" s="17" t="s">
        <v>15</v>
      </c>
      <c r="BK214" s="145">
        <f t="shared" si="19"/>
        <v>0</v>
      </c>
      <c r="BL214" s="17" t="s">
        <v>247</v>
      </c>
      <c r="BM214" s="17" t="s">
        <v>4853</v>
      </c>
    </row>
    <row r="215" spans="2:65" s="1" customFormat="1" ht="28.9" customHeight="1" x14ac:dyDescent="0.3">
      <c r="B215" s="136"/>
      <c r="C215" s="137" t="s">
        <v>2931</v>
      </c>
      <c r="D215" s="137" t="s">
        <v>222</v>
      </c>
      <c r="E215" s="138" t="s">
        <v>4854</v>
      </c>
      <c r="F215" s="250" t="s">
        <v>4855</v>
      </c>
      <c r="G215" s="251"/>
      <c r="H215" s="251"/>
      <c r="I215" s="251"/>
      <c r="J215" s="139" t="s">
        <v>276</v>
      </c>
      <c r="K215" s="140">
        <v>1</v>
      </c>
      <c r="L215" s="252"/>
      <c r="M215" s="251"/>
      <c r="N215" s="252">
        <f t="shared" si="10"/>
        <v>0</v>
      </c>
      <c r="O215" s="251"/>
      <c r="P215" s="251"/>
      <c r="Q215" s="251"/>
      <c r="R215" s="141"/>
      <c r="T215" s="142" t="s">
        <v>3</v>
      </c>
      <c r="U215" s="40" t="s">
        <v>43</v>
      </c>
      <c r="V215" s="143">
        <v>0</v>
      </c>
      <c r="W215" s="143">
        <f t="shared" si="11"/>
        <v>0</v>
      </c>
      <c r="X215" s="143">
        <v>0</v>
      </c>
      <c r="Y215" s="143">
        <f t="shared" si="12"/>
        <v>0</v>
      </c>
      <c r="Z215" s="143">
        <v>0</v>
      </c>
      <c r="AA215" s="144">
        <f t="shared" si="13"/>
        <v>0</v>
      </c>
      <c r="AR215" s="17" t="s">
        <v>247</v>
      </c>
      <c r="AT215" s="17" t="s">
        <v>222</v>
      </c>
      <c r="AU215" s="17" t="s">
        <v>15</v>
      </c>
      <c r="AY215" s="17" t="s">
        <v>221</v>
      </c>
      <c r="BE215" s="145">
        <f t="shared" si="14"/>
        <v>0</v>
      </c>
      <c r="BF215" s="145">
        <f t="shared" si="15"/>
        <v>0</v>
      </c>
      <c r="BG215" s="145">
        <f t="shared" si="16"/>
        <v>0</v>
      </c>
      <c r="BH215" s="145">
        <f t="shared" si="17"/>
        <v>0</v>
      </c>
      <c r="BI215" s="145">
        <f t="shared" si="18"/>
        <v>0</v>
      </c>
      <c r="BJ215" s="17" t="s">
        <v>15</v>
      </c>
      <c r="BK215" s="145">
        <f t="shared" si="19"/>
        <v>0</v>
      </c>
      <c r="BL215" s="17" t="s">
        <v>247</v>
      </c>
      <c r="BM215" s="17" t="s">
        <v>4856</v>
      </c>
    </row>
    <row r="216" spans="2:65" s="1" customFormat="1" ht="28.9" customHeight="1" x14ac:dyDescent="0.3">
      <c r="B216" s="136"/>
      <c r="C216" s="137" t="s">
        <v>2936</v>
      </c>
      <c r="D216" s="137" t="s">
        <v>222</v>
      </c>
      <c r="E216" s="138" t="s">
        <v>4857</v>
      </c>
      <c r="F216" s="250" t="s">
        <v>4858</v>
      </c>
      <c r="G216" s="251"/>
      <c r="H216" s="251"/>
      <c r="I216" s="251"/>
      <c r="J216" s="139" t="s">
        <v>276</v>
      </c>
      <c r="K216" s="140">
        <v>1</v>
      </c>
      <c r="L216" s="252"/>
      <c r="M216" s="251"/>
      <c r="N216" s="252">
        <f t="shared" si="10"/>
        <v>0</v>
      </c>
      <c r="O216" s="251"/>
      <c r="P216" s="251"/>
      <c r="Q216" s="251"/>
      <c r="R216" s="141"/>
      <c r="T216" s="142" t="s">
        <v>3</v>
      </c>
      <c r="U216" s="40" t="s">
        <v>43</v>
      </c>
      <c r="V216" s="143">
        <v>0</v>
      </c>
      <c r="W216" s="143">
        <f t="shared" si="11"/>
        <v>0</v>
      </c>
      <c r="X216" s="143">
        <v>0</v>
      </c>
      <c r="Y216" s="143">
        <f t="shared" si="12"/>
        <v>0</v>
      </c>
      <c r="Z216" s="143">
        <v>0</v>
      </c>
      <c r="AA216" s="144">
        <f t="shared" si="13"/>
        <v>0</v>
      </c>
      <c r="AR216" s="17" t="s">
        <v>247</v>
      </c>
      <c r="AT216" s="17" t="s">
        <v>222</v>
      </c>
      <c r="AU216" s="17" t="s">
        <v>15</v>
      </c>
      <c r="AY216" s="17" t="s">
        <v>221</v>
      </c>
      <c r="BE216" s="145">
        <f t="shared" si="14"/>
        <v>0</v>
      </c>
      <c r="BF216" s="145">
        <f t="shared" si="15"/>
        <v>0</v>
      </c>
      <c r="BG216" s="145">
        <f t="shared" si="16"/>
        <v>0</v>
      </c>
      <c r="BH216" s="145">
        <f t="shared" si="17"/>
        <v>0</v>
      </c>
      <c r="BI216" s="145">
        <f t="shared" si="18"/>
        <v>0</v>
      </c>
      <c r="BJ216" s="17" t="s">
        <v>15</v>
      </c>
      <c r="BK216" s="145">
        <f t="shared" si="19"/>
        <v>0</v>
      </c>
      <c r="BL216" s="17" t="s">
        <v>247</v>
      </c>
      <c r="BM216" s="17" t="s">
        <v>4859</v>
      </c>
    </row>
    <row r="217" spans="2:65" s="1" customFormat="1" ht="28.9" customHeight="1" x14ac:dyDescent="0.3">
      <c r="B217" s="136"/>
      <c r="C217" s="137" t="s">
        <v>2941</v>
      </c>
      <c r="D217" s="137" t="s">
        <v>222</v>
      </c>
      <c r="E217" s="138" t="s">
        <v>4860</v>
      </c>
      <c r="F217" s="250" t="s">
        <v>4861</v>
      </c>
      <c r="G217" s="251"/>
      <c r="H217" s="251"/>
      <c r="I217" s="251"/>
      <c r="J217" s="139" t="s">
        <v>276</v>
      </c>
      <c r="K217" s="140">
        <v>2</v>
      </c>
      <c r="L217" s="252"/>
      <c r="M217" s="251"/>
      <c r="N217" s="252">
        <f t="shared" si="10"/>
        <v>0</v>
      </c>
      <c r="O217" s="251"/>
      <c r="P217" s="251"/>
      <c r="Q217" s="251"/>
      <c r="R217" s="141"/>
      <c r="T217" s="142" t="s">
        <v>3</v>
      </c>
      <c r="U217" s="40" t="s">
        <v>43</v>
      </c>
      <c r="V217" s="143">
        <v>0</v>
      </c>
      <c r="W217" s="143">
        <f t="shared" si="11"/>
        <v>0</v>
      </c>
      <c r="X217" s="143">
        <v>0</v>
      </c>
      <c r="Y217" s="143">
        <f t="shared" si="12"/>
        <v>0</v>
      </c>
      <c r="Z217" s="143">
        <v>0</v>
      </c>
      <c r="AA217" s="144">
        <f t="shared" si="13"/>
        <v>0</v>
      </c>
      <c r="AR217" s="17" t="s">
        <v>247</v>
      </c>
      <c r="AT217" s="17" t="s">
        <v>222</v>
      </c>
      <c r="AU217" s="17" t="s">
        <v>15</v>
      </c>
      <c r="AY217" s="17" t="s">
        <v>221</v>
      </c>
      <c r="BE217" s="145">
        <f t="shared" si="14"/>
        <v>0</v>
      </c>
      <c r="BF217" s="145">
        <f t="shared" si="15"/>
        <v>0</v>
      </c>
      <c r="BG217" s="145">
        <f t="shared" si="16"/>
        <v>0</v>
      </c>
      <c r="BH217" s="145">
        <f t="shared" si="17"/>
        <v>0</v>
      </c>
      <c r="BI217" s="145">
        <f t="shared" si="18"/>
        <v>0</v>
      </c>
      <c r="BJ217" s="17" t="s">
        <v>15</v>
      </c>
      <c r="BK217" s="145">
        <f t="shared" si="19"/>
        <v>0</v>
      </c>
      <c r="BL217" s="17" t="s">
        <v>247</v>
      </c>
      <c r="BM217" s="17" t="s">
        <v>4862</v>
      </c>
    </row>
    <row r="218" spans="2:65" s="1" customFormat="1" ht="28.9" customHeight="1" x14ac:dyDescent="0.3">
      <c r="B218" s="136"/>
      <c r="C218" s="137" t="s">
        <v>2946</v>
      </c>
      <c r="D218" s="137" t="s">
        <v>222</v>
      </c>
      <c r="E218" s="138" t="s">
        <v>4863</v>
      </c>
      <c r="F218" s="250" t="s">
        <v>4864</v>
      </c>
      <c r="G218" s="251"/>
      <c r="H218" s="251"/>
      <c r="I218" s="251"/>
      <c r="J218" s="139" t="s">
        <v>276</v>
      </c>
      <c r="K218" s="140">
        <v>1</v>
      </c>
      <c r="L218" s="252"/>
      <c r="M218" s="251"/>
      <c r="N218" s="252">
        <f t="shared" si="10"/>
        <v>0</v>
      </c>
      <c r="O218" s="251"/>
      <c r="P218" s="251"/>
      <c r="Q218" s="251"/>
      <c r="R218" s="141"/>
      <c r="T218" s="142" t="s">
        <v>3</v>
      </c>
      <c r="U218" s="40" t="s">
        <v>43</v>
      </c>
      <c r="V218" s="143">
        <v>0</v>
      </c>
      <c r="W218" s="143">
        <f t="shared" si="11"/>
        <v>0</v>
      </c>
      <c r="X218" s="143">
        <v>0</v>
      </c>
      <c r="Y218" s="143">
        <f t="shared" si="12"/>
        <v>0</v>
      </c>
      <c r="Z218" s="143">
        <v>0</v>
      </c>
      <c r="AA218" s="144">
        <f t="shared" si="13"/>
        <v>0</v>
      </c>
      <c r="AR218" s="17" t="s">
        <v>247</v>
      </c>
      <c r="AT218" s="17" t="s">
        <v>222</v>
      </c>
      <c r="AU218" s="17" t="s">
        <v>15</v>
      </c>
      <c r="AY218" s="17" t="s">
        <v>221</v>
      </c>
      <c r="BE218" s="145">
        <f t="shared" si="14"/>
        <v>0</v>
      </c>
      <c r="BF218" s="145">
        <f t="shared" si="15"/>
        <v>0</v>
      </c>
      <c r="BG218" s="145">
        <f t="shared" si="16"/>
        <v>0</v>
      </c>
      <c r="BH218" s="145">
        <f t="shared" si="17"/>
        <v>0</v>
      </c>
      <c r="BI218" s="145">
        <f t="shared" si="18"/>
        <v>0</v>
      </c>
      <c r="BJ218" s="17" t="s">
        <v>15</v>
      </c>
      <c r="BK218" s="145">
        <f t="shared" si="19"/>
        <v>0</v>
      </c>
      <c r="BL218" s="17" t="s">
        <v>247</v>
      </c>
      <c r="BM218" s="17" t="s">
        <v>4865</v>
      </c>
    </row>
    <row r="219" spans="2:65" s="1" customFormat="1" ht="28.9" customHeight="1" x14ac:dyDescent="0.3">
      <c r="B219" s="136"/>
      <c r="C219" s="137" t="s">
        <v>2956</v>
      </c>
      <c r="D219" s="137" t="s">
        <v>222</v>
      </c>
      <c r="E219" s="138" t="s">
        <v>4866</v>
      </c>
      <c r="F219" s="250" t="s">
        <v>4867</v>
      </c>
      <c r="G219" s="251"/>
      <c r="H219" s="251"/>
      <c r="I219" s="251"/>
      <c r="J219" s="139" t="s">
        <v>276</v>
      </c>
      <c r="K219" s="140">
        <v>2</v>
      </c>
      <c r="L219" s="252"/>
      <c r="M219" s="251"/>
      <c r="N219" s="252">
        <f t="shared" si="10"/>
        <v>0</v>
      </c>
      <c r="O219" s="251"/>
      <c r="P219" s="251"/>
      <c r="Q219" s="251"/>
      <c r="R219" s="141"/>
      <c r="T219" s="142" t="s">
        <v>3</v>
      </c>
      <c r="U219" s="40" t="s">
        <v>43</v>
      </c>
      <c r="V219" s="143">
        <v>0</v>
      </c>
      <c r="W219" s="143">
        <f t="shared" si="11"/>
        <v>0</v>
      </c>
      <c r="X219" s="143">
        <v>0</v>
      </c>
      <c r="Y219" s="143">
        <f t="shared" si="12"/>
        <v>0</v>
      </c>
      <c r="Z219" s="143">
        <v>0</v>
      </c>
      <c r="AA219" s="144">
        <f t="shared" si="13"/>
        <v>0</v>
      </c>
      <c r="AR219" s="17" t="s">
        <v>247</v>
      </c>
      <c r="AT219" s="17" t="s">
        <v>222</v>
      </c>
      <c r="AU219" s="17" t="s">
        <v>15</v>
      </c>
      <c r="AY219" s="17" t="s">
        <v>221</v>
      </c>
      <c r="BE219" s="145">
        <f t="shared" si="14"/>
        <v>0</v>
      </c>
      <c r="BF219" s="145">
        <f t="shared" si="15"/>
        <v>0</v>
      </c>
      <c r="BG219" s="145">
        <f t="shared" si="16"/>
        <v>0</v>
      </c>
      <c r="BH219" s="145">
        <f t="shared" si="17"/>
        <v>0</v>
      </c>
      <c r="BI219" s="145">
        <f t="shared" si="18"/>
        <v>0</v>
      </c>
      <c r="BJ219" s="17" t="s">
        <v>15</v>
      </c>
      <c r="BK219" s="145">
        <f t="shared" si="19"/>
        <v>0</v>
      </c>
      <c r="BL219" s="17" t="s">
        <v>247</v>
      </c>
      <c r="BM219" s="17" t="s">
        <v>4868</v>
      </c>
    </row>
    <row r="220" spans="2:65" s="1" customFormat="1" ht="28.9" customHeight="1" x14ac:dyDescent="0.3">
      <c r="B220" s="136"/>
      <c r="C220" s="137" t="s">
        <v>3117</v>
      </c>
      <c r="D220" s="137" t="s">
        <v>222</v>
      </c>
      <c r="E220" s="138" t="s">
        <v>4869</v>
      </c>
      <c r="F220" s="250" t="s">
        <v>4870</v>
      </c>
      <c r="G220" s="251"/>
      <c r="H220" s="251"/>
      <c r="I220" s="251"/>
      <c r="J220" s="139" t="s">
        <v>276</v>
      </c>
      <c r="K220" s="140">
        <v>2</v>
      </c>
      <c r="L220" s="252"/>
      <c r="M220" s="251"/>
      <c r="N220" s="252">
        <f t="shared" si="10"/>
        <v>0</v>
      </c>
      <c r="O220" s="251"/>
      <c r="P220" s="251"/>
      <c r="Q220" s="251"/>
      <c r="R220" s="141"/>
      <c r="T220" s="142" t="s">
        <v>3</v>
      </c>
      <c r="U220" s="40" t="s">
        <v>43</v>
      </c>
      <c r="V220" s="143">
        <v>0</v>
      </c>
      <c r="W220" s="143">
        <f t="shared" si="11"/>
        <v>0</v>
      </c>
      <c r="X220" s="143">
        <v>0</v>
      </c>
      <c r="Y220" s="143">
        <f t="shared" si="12"/>
        <v>0</v>
      </c>
      <c r="Z220" s="143">
        <v>0</v>
      </c>
      <c r="AA220" s="144">
        <f t="shared" si="13"/>
        <v>0</v>
      </c>
      <c r="AR220" s="17" t="s">
        <v>247</v>
      </c>
      <c r="AT220" s="17" t="s">
        <v>222</v>
      </c>
      <c r="AU220" s="17" t="s">
        <v>15</v>
      </c>
      <c r="AY220" s="17" t="s">
        <v>221</v>
      </c>
      <c r="BE220" s="145">
        <f t="shared" si="14"/>
        <v>0</v>
      </c>
      <c r="BF220" s="145">
        <f t="shared" si="15"/>
        <v>0</v>
      </c>
      <c r="BG220" s="145">
        <f t="shared" si="16"/>
        <v>0</v>
      </c>
      <c r="BH220" s="145">
        <f t="shared" si="17"/>
        <v>0</v>
      </c>
      <c r="BI220" s="145">
        <f t="shared" si="18"/>
        <v>0</v>
      </c>
      <c r="BJ220" s="17" t="s">
        <v>15</v>
      </c>
      <c r="BK220" s="145">
        <f t="shared" si="19"/>
        <v>0</v>
      </c>
      <c r="BL220" s="17" t="s">
        <v>247</v>
      </c>
      <c r="BM220" s="17" t="s">
        <v>4871</v>
      </c>
    </row>
    <row r="221" spans="2:65" s="1" customFormat="1" ht="28.9" customHeight="1" x14ac:dyDescent="0.3">
      <c r="B221" s="136"/>
      <c r="C221" s="137" t="s">
        <v>3086</v>
      </c>
      <c r="D221" s="137" t="s">
        <v>222</v>
      </c>
      <c r="E221" s="138" t="s">
        <v>4872</v>
      </c>
      <c r="F221" s="250" t="s">
        <v>4873</v>
      </c>
      <c r="G221" s="251"/>
      <c r="H221" s="251"/>
      <c r="I221" s="251"/>
      <c r="J221" s="139" t="s">
        <v>276</v>
      </c>
      <c r="K221" s="140">
        <v>2</v>
      </c>
      <c r="L221" s="252"/>
      <c r="M221" s="251"/>
      <c r="N221" s="252">
        <f t="shared" si="10"/>
        <v>0</v>
      </c>
      <c r="O221" s="251"/>
      <c r="P221" s="251"/>
      <c r="Q221" s="251"/>
      <c r="R221" s="141"/>
      <c r="T221" s="142" t="s">
        <v>3</v>
      </c>
      <c r="U221" s="40" t="s">
        <v>43</v>
      </c>
      <c r="V221" s="143">
        <v>0</v>
      </c>
      <c r="W221" s="143">
        <f t="shared" si="11"/>
        <v>0</v>
      </c>
      <c r="X221" s="143">
        <v>0</v>
      </c>
      <c r="Y221" s="143">
        <f t="shared" si="12"/>
        <v>0</v>
      </c>
      <c r="Z221" s="143">
        <v>0</v>
      </c>
      <c r="AA221" s="144">
        <f t="shared" si="13"/>
        <v>0</v>
      </c>
      <c r="AR221" s="17" t="s">
        <v>247</v>
      </c>
      <c r="AT221" s="17" t="s">
        <v>222</v>
      </c>
      <c r="AU221" s="17" t="s">
        <v>15</v>
      </c>
      <c r="AY221" s="17" t="s">
        <v>221</v>
      </c>
      <c r="BE221" s="145">
        <f t="shared" si="14"/>
        <v>0</v>
      </c>
      <c r="BF221" s="145">
        <f t="shared" si="15"/>
        <v>0</v>
      </c>
      <c r="BG221" s="145">
        <f t="shared" si="16"/>
        <v>0</v>
      </c>
      <c r="BH221" s="145">
        <f t="shared" si="17"/>
        <v>0</v>
      </c>
      <c r="BI221" s="145">
        <f t="shared" si="18"/>
        <v>0</v>
      </c>
      <c r="BJ221" s="17" t="s">
        <v>15</v>
      </c>
      <c r="BK221" s="145">
        <f t="shared" si="19"/>
        <v>0</v>
      </c>
      <c r="BL221" s="17" t="s">
        <v>247</v>
      </c>
      <c r="BM221" s="17" t="s">
        <v>4874</v>
      </c>
    </row>
    <row r="222" spans="2:65" s="1" customFormat="1" ht="28.9" customHeight="1" x14ac:dyDescent="0.3">
      <c r="B222" s="136"/>
      <c r="C222" s="137" t="s">
        <v>3169</v>
      </c>
      <c r="D222" s="137" t="s">
        <v>222</v>
      </c>
      <c r="E222" s="138" t="s">
        <v>4875</v>
      </c>
      <c r="F222" s="250" t="s">
        <v>4876</v>
      </c>
      <c r="G222" s="251"/>
      <c r="H222" s="251"/>
      <c r="I222" s="251"/>
      <c r="J222" s="139" t="s">
        <v>276</v>
      </c>
      <c r="K222" s="140">
        <v>1</v>
      </c>
      <c r="L222" s="252"/>
      <c r="M222" s="251"/>
      <c r="N222" s="252">
        <f t="shared" si="10"/>
        <v>0</v>
      </c>
      <c r="O222" s="251"/>
      <c r="P222" s="251"/>
      <c r="Q222" s="251"/>
      <c r="R222" s="141"/>
      <c r="T222" s="142" t="s">
        <v>3</v>
      </c>
      <c r="U222" s="40" t="s">
        <v>43</v>
      </c>
      <c r="V222" s="143">
        <v>0</v>
      </c>
      <c r="W222" s="143">
        <f t="shared" si="11"/>
        <v>0</v>
      </c>
      <c r="X222" s="143">
        <v>0</v>
      </c>
      <c r="Y222" s="143">
        <f t="shared" si="12"/>
        <v>0</v>
      </c>
      <c r="Z222" s="143">
        <v>0</v>
      </c>
      <c r="AA222" s="144">
        <f t="shared" si="13"/>
        <v>0</v>
      </c>
      <c r="AR222" s="17" t="s">
        <v>247</v>
      </c>
      <c r="AT222" s="17" t="s">
        <v>222</v>
      </c>
      <c r="AU222" s="17" t="s">
        <v>15</v>
      </c>
      <c r="AY222" s="17" t="s">
        <v>221</v>
      </c>
      <c r="BE222" s="145">
        <f t="shared" si="14"/>
        <v>0</v>
      </c>
      <c r="BF222" s="145">
        <f t="shared" si="15"/>
        <v>0</v>
      </c>
      <c r="BG222" s="145">
        <f t="shared" si="16"/>
        <v>0</v>
      </c>
      <c r="BH222" s="145">
        <f t="shared" si="17"/>
        <v>0</v>
      </c>
      <c r="BI222" s="145">
        <f t="shared" si="18"/>
        <v>0</v>
      </c>
      <c r="BJ222" s="17" t="s">
        <v>15</v>
      </c>
      <c r="BK222" s="145">
        <f t="shared" si="19"/>
        <v>0</v>
      </c>
      <c r="BL222" s="17" t="s">
        <v>247</v>
      </c>
      <c r="BM222" s="17" t="s">
        <v>4877</v>
      </c>
    </row>
    <row r="223" spans="2:65" s="1" customFormat="1" ht="28.9" customHeight="1" x14ac:dyDescent="0.3">
      <c r="B223" s="136"/>
      <c r="C223" s="137" t="s">
        <v>4097</v>
      </c>
      <c r="D223" s="137" t="s">
        <v>222</v>
      </c>
      <c r="E223" s="138" t="s">
        <v>4878</v>
      </c>
      <c r="F223" s="250" t="s">
        <v>4879</v>
      </c>
      <c r="G223" s="251"/>
      <c r="H223" s="251"/>
      <c r="I223" s="251"/>
      <c r="J223" s="139" t="s">
        <v>276</v>
      </c>
      <c r="K223" s="140">
        <v>4</v>
      </c>
      <c r="L223" s="252"/>
      <c r="M223" s="251"/>
      <c r="N223" s="252">
        <f t="shared" si="10"/>
        <v>0</v>
      </c>
      <c r="O223" s="251"/>
      <c r="P223" s="251"/>
      <c r="Q223" s="251"/>
      <c r="R223" s="141"/>
      <c r="T223" s="142" t="s">
        <v>3</v>
      </c>
      <c r="U223" s="40" t="s">
        <v>43</v>
      </c>
      <c r="V223" s="143">
        <v>0</v>
      </c>
      <c r="W223" s="143">
        <f t="shared" si="11"/>
        <v>0</v>
      </c>
      <c r="X223" s="143">
        <v>0</v>
      </c>
      <c r="Y223" s="143">
        <f t="shared" si="12"/>
        <v>0</v>
      </c>
      <c r="Z223" s="143">
        <v>0</v>
      </c>
      <c r="AA223" s="144">
        <f t="shared" si="13"/>
        <v>0</v>
      </c>
      <c r="AR223" s="17" t="s">
        <v>247</v>
      </c>
      <c r="AT223" s="17" t="s">
        <v>222</v>
      </c>
      <c r="AU223" s="17" t="s">
        <v>15</v>
      </c>
      <c r="AY223" s="17" t="s">
        <v>221</v>
      </c>
      <c r="BE223" s="145">
        <f t="shared" si="14"/>
        <v>0</v>
      </c>
      <c r="BF223" s="145">
        <f t="shared" si="15"/>
        <v>0</v>
      </c>
      <c r="BG223" s="145">
        <f t="shared" si="16"/>
        <v>0</v>
      </c>
      <c r="BH223" s="145">
        <f t="shared" si="17"/>
        <v>0</v>
      </c>
      <c r="BI223" s="145">
        <f t="shared" si="18"/>
        <v>0</v>
      </c>
      <c r="BJ223" s="17" t="s">
        <v>15</v>
      </c>
      <c r="BK223" s="145">
        <f t="shared" si="19"/>
        <v>0</v>
      </c>
      <c r="BL223" s="17" t="s">
        <v>247</v>
      </c>
      <c r="BM223" s="17" t="s">
        <v>4880</v>
      </c>
    </row>
    <row r="224" spans="2:65" s="1" customFormat="1" ht="28.9" customHeight="1" x14ac:dyDescent="0.3">
      <c r="B224" s="136"/>
      <c r="C224" s="137" t="s">
        <v>4101</v>
      </c>
      <c r="D224" s="137" t="s">
        <v>222</v>
      </c>
      <c r="E224" s="138" t="s">
        <v>4881</v>
      </c>
      <c r="F224" s="250" t="s">
        <v>4882</v>
      </c>
      <c r="G224" s="251"/>
      <c r="H224" s="251"/>
      <c r="I224" s="251"/>
      <c r="J224" s="139" t="s">
        <v>276</v>
      </c>
      <c r="K224" s="140">
        <v>1</v>
      </c>
      <c r="L224" s="252"/>
      <c r="M224" s="251"/>
      <c r="N224" s="252">
        <f t="shared" si="10"/>
        <v>0</v>
      </c>
      <c r="O224" s="251"/>
      <c r="P224" s="251"/>
      <c r="Q224" s="251"/>
      <c r="R224" s="141"/>
      <c r="T224" s="142" t="s">
        <v>3</v>
      </c>
      <c r="U224" s="40" t="s">
        <v>43</v>
      </c>
      <c r="V224" s="143">
        <v>0</v>
      </c>
      <c r="W224" s="143">
        <f t="shared" si="11"/>
        <v>0</v>
      </c>
      <c r="X224" s="143">
        <v>0</v>
      </c>
      <c r="Y224" s="143">
        <f t="shared" si="12"/>
        <v>0</v>
      </c>
      <c r="Z224" s="143">
        <v>0</v>
      </c>
      <c r="AA224" s="144">
        <f t="shared" si="13"/>
        <v>0</v>
      </c>
      <c r="AR224" s="17" t="s">
        <v>247</v>
      </c>
      <c r="AT224" s="17" t="s">
        <v>222</v>
      </c>
      <c r="AU224" s="17" t="s">
        <v>15</v>
      </c>
      <c r="AY224" s="17" t="s">
        <v>221</v>
      </c>
      <c r="BE224" s="145">
        <f t="shared" si="14"/>
        <v>0</v>
      </c>
      <c r="BF224" s="145">
        <f t="shared" si="15"/>
        <v>0</v>
      </c>
      <c r="BG224" s="145">
        <f t="shared" si="16"/>
        <v>0</v>
      </c>
      <c r="BH224" s="145">
        <f t="shared" si="17"/>
        <v>0</v>
      </c>
      <c r="BI224" s="145">
        <f t="shared" si="18"/>
        <v>0</v>
      </c>
      <c r="BJ224" s="17" t="s">
        <v>15</v>
      </c>
      <c r="BK224" s="145">
        <f t="shared" si="19"/>
        <v>0</v>
      </c>
      <c r="BL224" s="17" t="s">
        <v>247</v>
      </c>
      <c r="BM224" s="17" t="s">
        <v>4883</v>
      </c>
    </row>
    <row r="225" spans="2:65" s="1" customFormat="1" ht="28.9" customHeight="1" x14ac:dyDescent="0.3">
      <c r="B225" s="136"/>
      <c r="C225" s="137" t="s">
        <v>4105</v>
      </c>
      <c r="D225" s="137" t="s">
        <v>222</v>
      </c>
      <c r="E225" s="138" t="s">
        <v>4884</v>
      </c>
      <c r="F225" s="250" t="s">
        <v>4885</v>
      </c>
      <c r="G225" s="251"/>
      <c r="H225" s="251"/>
      <c r="I225" s="251"/>
      <c r="J225" s="139" t="s">
        <v>276</v>
      </c>
      <c r="K225" s="140">
        <v>1</v>
      </c>
      <c r="L225" s="252"/>
      <c r="M225" s="251"/>
      <c r="N225" s="252">
        <f t="shared" si="10"/>
        <v>0</v>
      </c>
      <c r="O225" s="251"/>
      <c r="P225" s="251"/>
      <c r="Q225" s="251"/>
      <c r="R225" s="141"/>
      <c r="T225" s="142" t="s">
        <v>3</v>
      </c>
      <c r="U225" s="40" t="s">
        <v>43</v>
      </c>
      <c r="V225" s="143">
        <v>0</v>
      </c>
      <c r="W225" s="143">
        <f t="shared" si="11"/>
        <v>0</v>
      </c>
      <c r="X225" s="143">
        <v>0</v>
      </c>
      <c r="Y225" s="143">
        <f t="shared" si="12"/>
        <v>0</v>
      </c>
      <c r="Z225" s="143">
        <v>0</v>
      </c>
      <c r="AA225" s="144">
        <f t="shared" si="13"/>
        <v>0</v>
      </c>
      <c r="AR225" s="17" t="s">
        <v>247</v>
      </c>
      <c r="AT225" s="17" t="s">
        <v>222</v>
      </c>
      <c r="AU225" s="17" t="s">
        <v>15</v>
      </c>
      <c r="AY225" s="17" t="s">
        <v>221</v>
      </c>
      <c r="BE225" s="145">
        <f t="shared" si="14"/>
        <v>0</v>
      </c>
      <c r="BF225" s="145">
        <f t="shared" si="15"/>
        <v>0</v>
      </c>
      <c r="BG225" s="145">
        <f t="shared" si="16"/>
        <v>0</v>
      </c>
      <c r="BH225" s="145">
        <f t="shared" si="17"/>
        <v>0</v>
      </c>
      <c r="BI225" s="145">
        <f t="shared" si="18"/>
        <v>0</v>
      </c>
      <c r="BJ225" s="17" t="s">
        <v>15</v>
      </c>
      <c r="BK225" s="145">
        <f t="shared" si="19"/>
        <v>0</v>
      </c>
      <c r="BL225" s="17" t="s">
        <v>247</v>
      </c>
      <c r="BM225" s="17" t="s">
        <v>4886</v>
      </c>
    </row>
    <row r="226" spans="2:65" s="1" customFormat="1" ht="28.9" customHeight="1" x14ac:dyDescent="0.3">
      <c r="B226" s="136"/>
      <c r="C226" s="137" t="s">
        <v>4109</v>
      </c>
      <c r="D226" s="137" t="s">
        <v>222</v>
      </c>
      <c r="E226" s="138" t="s">
        <v>4887</v>
      </c>
      <c r="F226" s="250" t="s">
        <v>4888</v>
      </c>
      <c r="G226" s="251"/>
      <c r="H226" s="251"/>
      <c r="I226" s="251"/>
      <c r="J226" s="139" t="s">
        <v>276</v>
      </c>
      <c r="K226" s="140">
        <v>2</v>
      </c>
      <c r="L226" s="252"/>
      <c r="M226" s="251"/>
      <c r="N226" s="252">
        <f t="shared" si="10"/>
        <v>0</v>
      </c>
      <c r="O226" s="251"/>
      <c r="P226" s="251"/>
      <c r="Q226" s="251"/>
      <c r="R226" s="141"/>
      <c r="T226" s="142" t="s">
        <v>3</v>
      </c>
      <c r="U226" s="40" t="s">
        <v>43</v>
      </c>
      <c r="V226" s="143">
        <v>0</v>
      </c>
      <c r="W226" s="143">
        <f t="shared" si="11"/>
        <v>0</v>
      </c>
      <c r="X226" s="143">
        <v>0</v>
      </c>
      <c r="Y226" s="143">
        <f t="shared" si="12"/>
        <v>0</v>
      </c>
      <c r="Z226" s="143">
        <v>0</v>
      </c>
      <c r="AA226" s="144">
        <f t="shared" si="13"/>
        <v>0</v>
      </c>
      <c r="AR226" s="17" t="s">
        <v>247</v>
      </c>
      <c r="AT226" s="17" t="s">
        <v>222</v>
      </c>
      <c r="AU226" s="17" t="s">
        <v>15</v>
      </c>
      <c r="AY226" s="17" t="s">
        <v>221</v>
      </c>
      <c r="BE226" s="145">
        <f t="shared" si="14"/>
        <v>0</v>
      </c>
      <c r="BF226" s="145">
        <f t="shared" si="15"/>
        <v>0</v>
      </c>
      <c r="BG226" s="145">
        <f t="shared" si="16"/>
        <v>0</v>
      </c>
      <c r="BH226" s="145">
        <f t="shared" si="17"/>
        <v>0</v>
      </c>
      <c r="BI226" s="145">
        <f t="shared" si="18"/>
        <v>0</v>
      </c>
      <c r="BJ226" s="17" t="s">
        <v>15</v>
      </c>
      <c r="BK226" s="145">
        <f t="shared" si="19"/>
        <v>0</v>
      </c>
      <c r="BL226" s="17" t="s">
        <v>247</v>
      </c>
      <c r="BM226" s="17" t="s">
        <v>4889</v>
      </c>
    </row>
    <row r="227" spans="2:65" s="1" customFormat="1" ht="28.9" customHeight="1" x14ac:dyDescent="0.3">
      <c r="B227" s="136"/>
      <c r="C227" s="137" t="s">
        <v>3113</v>
      </c>
      <c r="D227" s="137" t="s">
        <v>222</v>
      </c>
      <c r="E227" s="138" t="s">
        <v>4890</v>
      </c>
      <c r="F227" s="250" t="s">
        <v>4891</v>
      </c>
      <c r="G227" s="251"/>
      <c r="H227" s="251"/>
      <c r="I227" s="251"/>
      <c r="J227" s="139" t="s">
        <v>276</v>
      </c>
      <c r="K227" s="140">
        <v>2</v>
      </c>
      <c r="L227" s="252"/>
      <c r="M227" s="251"/>
      <c r="N227" s="252">
        <f t="shared" si="10"/>
        <v>0</v>
      </c>
      <c r="O227" s="251"/>
      <c r="P227" s="251"/>
      <c r="Q227" s="251"/>
      <c r="R227" s="141"/>
      <c r="T227" s="142" t="s">
        <v>3</v>
      </c>
      <c r="U227" s="40" t="s">
        <v>43</v>
      </c>
      <c r="V227" s="143">
        <v>0</v>
      </c>
      <c r="W227" s="143">
        <f t="shared" si="11"/>
        <v>0</v>
      </c>
      <c r="X227" s="143">
        <v>0</v>
      </c>
      <c r="Y227" s="143">
        <f t="shared" si="12"/>
        <v>0</v>
      </c>
      <c r="Z227" s="143">
        <v>0</v>
      </c>
      <c r="AA227" s="144">
        <f t="shared" si="13"/>
        <v>0</v>
      </c>
      <c r="AR227" s="17" t="s">
        <v>247</v>
      </c>
      <c r="AT227" s="17" t="s">
        <v>222</v>
      </c>
      <c r="AU227" s="17" t="s">
        <v>15</v>
      </c>
      <c r="AY227" s="17" t="s">
        <v>221</v>
      </c>
      <c r="BE227" s="145">
        <f t="shared" si="14"/>
        <v>0</v>
      </c>
      <c r="BF227" s="145">
        <f t="shared" si="15"/>
        <v>0</v>
      </c>
      <c r="BG227" s="145">
        <f t="shared" si="16"/>
        <v>0</v>
      </c>
      <c r="BH227" s="145">
        <f t="shared" si="17"/>
        <v>0</v>
      </c>
      <c r="BI227" s="145">
        <f t="shared" si="18"/>
        <v>0</v>
      </c>
      <c r="BJ227" s="17" t="s">
        <v>15</v>
      </c>
      <c r="BK227" s="145">
        <f t="shared" si="19"/>
        <v>0</v>
      </c>
      <c r="BL227" s="17" t="s">
        <v>247</v>
      </c>
      <c r="BM227" s="17" t="s">
        <v>4892</v>
      </c>
    </row>
    <row r="228" spans="2:65" s="1" customFormat="1" ht="28.9" customHeight="1" x14ac:dyDescent="0.3">
      <c r="B228" s="136"/>
      <c r="C228" s="137" t="s">
        <v>3129</v>
      </c>
      <c r="D228" s="137" t="s">
        <v>222</v>
      </c>
      <c r="E228" s="138" t="s">
        <v>4893</v>
      </c>
      <c r="F228" s="250" t="s">
        <v>4894</v>
      </c>
      <c r="G228" s="251"/>
      <c r="H228" s="251"/>
      <c r="I228" s="251"/>
      <c r="J228" s="139" t="s">
        <v>276</v>
      </c>
      <c r="K228" s="140">
        <v>2</v>
      </c>
      <c r="L228" s="252"/>
      <c r="M228" s="251"/>
      <c r="N228" s="252">
        <f t="shared" si="10"/>
        <v>0</v>
      </c>
      <c r="O228" s="251"/>
      <c r="P228" s="251"/>
      <c r="Q228" s="251"/>
      <c r="R228" s="141"/>
      <c r="T228" s="142" t="s">
        <v>3</v>
      </c>
      <c r="U228" s="40" t="s">
        <v>43</v>
      </c>
      <c r="V228" s="143">
        <v>0</v>
      </c>
      <c r="W228" s="143">
        <f t="shared" si="11"/>
        <v>0</v>
      </c>
      <c r="X228" s="143">
        <v>0</v>
      </c>
      <c r="Y228" s="143">
        <f t="shared" si="12"/>
        <v>0</v>
      </c>
      <c r="Z228" s="143">
        <v>0</v>
      </c>
      <c r="AA228" s="144">
        <f t="shared" si="13"/>
        <v>0</v>
      </c>
      <c r="AR228" s="17" t="s">
        <v>247</v>
      </c>
      <c r="AT228" s="17" t="s">
        <v>222</v>
      </c>
      <c r="AU228" s="17" t="s">
        <v>15</v>
      </c>
      <c r="AY228" s="17" t="s">
        <v>221</v>
      </c>
      <c r="BE228" s="145">
        <f t="shared" si="14"/>
        <v>0</v>
      </c>
      <c r="BF228" s="145">
        <f t="shared" si="15"/>
        <v>0</v>
      </c>
      <c r="BG228" s="145">
        <f t="shared" si="16"/>
        <v>0</v>
      </c>
      <c r="BH228" s="145">
        <f t="shared" si="17"/>
        <v>0</v>
      </c>
      <c r="BI228" s="145">
        <f t="shared" si="18"/>
        <v>0</v>
      </c>
      <c r="BJ228" s="17" t="s">
        <v>15</v>
      </c>
      <c r="BK228" s="145">
        <f t="shared" si="19"/>
        <v>0</v>
      </c>
      <c r="BL228" s="17" t="s">
        <v>247</v>
      </c>
      <c r="BM228" s="17" t="s">
        <v>4895</v>
      </c>
    </row>
    <row r="229" spans="2:65" s="1" customFormat="1" ht="28.9" customHeight="1" x14ac:dyDescent="0.3">
      <c r="B229" s="136"/>
      <c r="C229" s="137" t="s">
        <v>4119</v>
      </c>
      <c r="D229" s="137" t="s">
        <v>222</v>
      </c>
      <c r="E229" s="138" t="s">
        <v>4896</v>
      </c>
      <c r="F229" s="250" t="s">
        <v>4897</v>
      </c>
      <c r="G229" s="251"/>
      <c r="H229" s="251"/>
      <c r="I229" s="251"/>
      <c r="J229" s="139" t="s">
        <v>276</v>
      </c>
      <c r="K229" s="140">
        <v>2</v>
      </c>
      <c r="L229" s="252"/>
      <c r="M229" s="251"/>
      <c r="N229" s="252">
        <f t="shared" si="10"/>
        <v>0</v>
      </c>
      <c r="O229" s="251"/>
      <c r="P229" s="251"/>
      <c r="Q229" s="251"/>
      <c r="R229" s="141"/>
      <c r="T229" s="142" t="s">
        <v>3</v>
      </c>
      <c r="U229" s="40" t="s">
        <v>43</v>
      </c>
      <c r="V229" s="143">
        <v>0</v>
      </c>
      <c r="W229" s="143">
        <f t="shared" si="11"/>
        <v>0</v>
      </c>
      <c r="X229" s="143">
        <v>0</v>
      </c>
      <c r="Y229" s="143">
        <f t="shared" si="12"/>
        <v>0</v>
      </c>
      <c r="Z229" s="143">
        <v>0</v>
      </c>
      <c r="AA229" s="144">
        <f t="shared" si="13"/>
        <v>0</v>
      </c>
      <c r="AR229" s="17" t="s">
        <v>247</v>
      </c>
      <c r="AT229" s="17" t="s">
        <v>222</v>
      </c>
      <c r="AU229" s="17" t="s">
        <v>15</v>
      </c>
      <c r="AY229" s="17" t="s">
        <v>221</v>
      </c>
      <c r="BE229" s="145">
        <f t="shared" si="14"/>
        <v>0</v>
      </c>
      <c r="BF229" s="145">
        <f t="shared" si="15"/>
        <v>0</v>
      </c>
      <c r="BG229" s="145">
        <f t="shared" si="16"/>
        <v>0</v>
      </c>
      <c r="BH229" s="145">
        <f t="shared" si="17"/>
        <v>0</v>
      </c>
      <c r="BI229" s="145">
        <f t="shared" si="18"/>
        <v>0</v>
      </c>
      <c r="BJ229" s="17" t="s">
        <v>15</v>
      </c>
      <c r="BK229" s="145">
        <f t="shared" si="19"/>
        <v>0</v>
      </c>
      <c r="BL229" s="17" t="s">
        <v>247</v>
      </c>
      <c r="BM229" s="17" t="s">
        <v>4898</v>
      </c>
    </row>
    <row r="230" spans="2:65" s="1" customFormat="1" ht="28.9" customHeight="1" x14ac:dyDescent="0.3">
      <c r="B230" s="136"/>
      <c r="C230" s="137" t="s">
        <v>1204</v>
      </c>
      <c r="D230" s="137" t="s">
        <v>222</v>
      </c>
      <c r="E230" s="138" t="s">
        <v>4899</v>
      </c>
      <c r="F230" s="250" t="s">
        <v>4900</v>
      </c>
      <c r="G230" s="251"/>
      <c r="H230" s="251"/>
      <c r="I230" s="251"/>
      <c r="J230" s="139" t="s">
        <v>276</v>
      </c>
      <c r="K230" s="140">
        <v>1</v>
      </c>
      <c r="L230" s="252"/>
      <c r="M230" s="251"/>
      <c r="N230" s="252">
        <f t="shared" si="10"/>
        <v>0</v>
      </c>
      <c r="O230" s="251"/>
      <c r="P230" s="251"/>
      <c r="Q230" s="251"/>
      <c r="R230" s="141"/>
      <c r="T230" s="142" t="s">
        <v>3</v>
      </c>
      <c r="U230" s="40" t="s">
        <v>43</v>
      </c>
      <c r="V230" s="143">
        <v>0</v>
      </c>
      <c r="W230" s="143">
        <f t="shared" si="11"/>
        <v>0</v>
      </c>
      <c r="X230" s="143">
        <v>0</v>
      </c>
      <c r="Y230" s="143">
        <f t="shared" si="12"/>
        <v>0</v>
      </c>
      <c r="Z230" s="143">
        <v>0</v>
      </c>
      <c r="AA230" s="144">
        <f t="shared" si="13"/>
        <v>0</v>
      </c>
      <c r="AR230" s="17" t="s">
        <v>247</v>
      </c>
      <c r="AT230" s="17" t="s">
        <v>222</v>
      </c>
      <c r="AU230" s="17" t="s">
        <v>15</v>
      </c>
      <c r="AY230" s="17" t="s">
        <v>221</v>
      </c>
      <c r="BE230" s="145">
        <f t="shared" si="14"/>
        <v>0</v>
      </c>
      <c r="BF230" s="145">
        <f t="shared" si="15"/>
        <v>0</v>
      </c>
      <c r="BG230" s="145">
        <f t="shared" si="16"/>
        <v>0</v>
      </c>
      <c r="BH230" s="145">
        <f t="shared" si="17"/>
        <v>0</v>
      </c>
      <c r="BI230" s="145">
        <f t="shared" si="18"/>
        <v>0</v>
      </c>
      <c r="BJ230" s="17" t="s">
        <v>15</v>
      </c>
      <c r="BK230" s="145">
        <f t="shared" si="19"/>
        <v>0</v>
      </c>
      <c r="BL230" s="17" t="s">
        <v>247</v>
      </c>
      <c r="BM230" s="17" t="s">
        <v>4901</v>
      </c>
    </row>
    <row r="231" spans="2:65" s="1" customFormat="1" ht="28.9" customHeight="1" x14ac:dyDescent="0.3">
      <c r="B231" s="136"/>
      <c r="C231" s="137" t="s">
        <v>1280</v>
      </c>
      <c r="D231" s="137" t="s">
        <v>222</v>
      </c>
      <c r="E231" s="138" t="s">
        <v>4902</v>
      </c>
      <c r="F231" s="250" t="s">
        <v>4903</v>
      </c>
      <c r="G231" s="251"/>
      <c r="H231" s="251"/>
      <c r="I231" s="251"/>
      <c r="J231" s="139" t="s">
        <v>276</v>
      </c>
      <c r="K231" s="140">
        <v>2</v>
      </c>
      <c r="L231" s="252"/>
      <c r="M231" s="251"/>
      <c r="N231" s="252">
        <f t="shared" si="10"/>
        <v>0</v>
      </c>
      <c r="O231" s="251"/>
      <c r="P231" s="251"/>
      <c r="Q231" s="251"/>
      <c r="R231" s="141"/>
      <c r="T231" s="142" t="s">
        <v>3</v>
      </c>
      <c r="U231" s="40" t="s">
        <v>43</v>
      </c>
      <c r="V231" s="143">
        <v>0</v>
      </c>
      <c r="W231" s="143">
        <f t="shared" si="11"/>
        <v>0</v>
      </c>
      <c r="X231" s="143">
        <v>0</v>
      </c>
      <c r="Y231" s="143">
        <f t="shared" si="12"/>
        <v>0</v>
      </c>
      <c r="Z231" s="143">
        <v>0</v>
      </c>
      <c r="AA231" s="144">
        <f t="shared" si="13"/>
        <v>0</v>
      </c>
      <c r="AR231" s="17" t="s">
        <v>247</v>
      </c>
      <c r="AT231" s="17" t="s">
        <v>222</v>
      </c>
      <c r="AU231" s="17" t="s">
        <v>15</v>
      </c>
      <c r="AY231" s="17" t="s">
        <v>221</v>
      </c>
      <c r="BE231" s="145">
        <f t="shared" si="14"/>
        <v>0</v>
      </c>
      <c r="BF231" s="145">
        <f t="shared" si="15"/>
        <v>0</v>
      </c>
      <c r="BG231" s="145">
        <f t="shared" si="16"/>
        <v>0</v>
      </c>
      <c r="BH231" s="145">
        <f t="shared" si="17"/>
        <v>0</v>
      </c>
      <c r="BI231" s="145">
        <f t="shared" si="18"/>
        <v>0</v>
      </c>
      <c r="BJ231" s="17" t="s">
        <v>15</v>
      </c>
      <c r="BK231" s="145">
        <f t="shared" si="19"/>
        <v>0</v>
      </c>
      <c r="BL231" s="17" t="s">
        <v>247</v>
      </c>
      <c r="BM231" s="17" t="s">
        <v>4904</v>
      </c>
    </row>
    <row r="232" spans="2:65" s="1" customFormat="1" ht="28.9" customHeight="1" x14ac:dyDescent="0.3">
      <c r="B232" s="136"/>
      <c r="C232" s="137" t="s">
        <v>1288</v>
      </c>
      <c r="D232" s="137" t="s">
        <v>222</v>
      </c>
      <c r="E232" s="138" t="s">
        <v>4905</v>
      </c>
      <c r="F232" s="250" t="s">
        <v>4906</v>
      </c>
      <c r="G232" s="251"/>
      <c r="H232" s="251"/>
      <c r="I232" s="251"/>
      <c r="J232" s="139" t="s">
        <v>276</v>
      </c>
      <c r="K232" s="140">
        <v>1</v>
      </c>
      <c r="L232" s="252"/>
      <c r="M232" s="251"/>
      <c r="N232" s="252">
        <f t="shared" si="10"/>
        <v>0</v>
      </c>
      <c r="O232" s="251"/>
      <c r="P232" s="251"/>
      <c r="Q232" s="251"/>
      <c r="R232" s="141"/>
      <c r="T232" s="142" t="s">
        <v>3</v>
      </c>
      <c r="U232" s="40" t="s">
        <v>43</v>
      </c>
      <c r="V232" s="143">
        <v>0</v>
      </c>
      <c r="W232" s="143">
        <f t="shared" si="11"/>
        <v>0</v>
      </c>
      <c r="X232" s="143">
        <v>0</v>
      </c>
      <c r="Y232" s="143">
        <f t="shared" si="12"/>
        <v>0</v>
      </c>
      <c r="Z232" s="143">
        <v>0</v>
      </c>
      <c r="AA232" s="144">
        <f t="shared" si="13"/>
        <v>0</v>
      </c>
      <c r="AR232" s="17" t="s">
        <v>247</v>
      </c>
      <c r="AT232" s="17" t="s">
        <v>222</v>
      </c>
      <c r="AU232" s="17" t="s">
        <v>15</v>
      </c>
      <c r="AY232" s="17" t="s">
        <v>221</v>
      </c>
      <c r="BE232" s="145">
        <f t="shared" si="14"/>
        <v>0</v>
      </c>
      <c r="BF232" s="145">
        <f t="shared" si="15"/>
        <v>0</v>
      </c>
      <c r="BG232" s="145">
        <f t="shared" si="16"/>
        <v>0</v>
      </c>
      <c r="BH232" s="145">
        <f t="shared" si="17"/>
        <v>0</v>
      </c>
      <c r="BI232" s="145">
        <f t="shared" si="18"/>
        <v>0</v>
      </c>
      <c r="BJ232" s="17" t="s">
        <v>15</v>
      </c>
      <c r="BK232" s="145">
        <f t="shared" si="19"/>
        <v>0</v>
      </c>
      <c r="BL232" s="17" t="s">
        <v>247</v>
      </c>
      <c r="BM232" s="17" t="s">
        <v>4907</v>
      </c>
    </row>
    <row r="233" spans="2:65" s="1" customFormat="1" ht="28.9" customHeight="1" x14ac:dyDescent="0.3">
      <c r="B233" s="136"/>
      <c r="C233" s="137" t="s">
        <v>2035</v>
      </c>
      <c r="D233" s="137" t="s">
        <v>222</v>
      </c>
      <c r="E233" s="138" t="s">
        <v>4908</v>
      </c>
      <c r="F233" s="250" t="s">
        <v>4909</v>
      </c>
      <c r="G233" s="251"/>
      <c r="H233" s="251"/>
      <c r="I233" s="251"/>
      <c r="J233" s="139" t="s">
        <v>276</v>
      </c>
      <c r="K233" s="140">
        <v>1</v>
      </c>
      <c r="L233" s="252"/>
      <c r="M233" s="251"/>
      <c r="N233" s="252">
        <f t="shared" si="10"/>
        <v>0</v>
      </c>
      <c r="O233" s="251"/>
      <c r="P233" s="251"/>
      <c r="Q233" s="251"/>
      <c r="R233" s="141"/>
      <c r="T233" s="142" t="s">
        <v>3</v>
      </c>
      <c r="U233" s="40" t="s">
        <v>43</v>
      </c>
      <c r="V233" s="143">
        <v>0</v>
      </c>
      <c r="W233" s="143">
        <f t="shared" si="11"/>
        <v>0</v>
      </c>
      <c r="X233" s="143">
        <v>0</v>
      </c>
      <c r="Y233" s="143">
        <f t="shared" si="12"/>
        <v>0</v>
      </c>
      <c r="Z233" s="143">
        <v>0</v>
      </c>
      <c r="AA233" s="144">
        <f t="shared" si="13"/>
        <v>0</v>
      </c>
      <c r="AR233" s="17" t="s">
        <v>247</v>
      </c>
      <c r="AT233" s="17" t="s">
        <v>222</v>
      </c>
      <c r="AU233" s="17" t="s">
        <v>15</v>
      </c>
      <c r="AY233" s="17" t="s">
        <v>221</v>
      </c>
      <c r="BE233" s="145">
        <f t="shared" si="14"/>
        <v>0</v>
      </c>
      <c r="BF233" s="145">
        <f t="shared" si="15"/>
        <v>0</v>
      </c>
      <c r="BG233" s="145">
        <f t="shared" si="16"/>
        <v>0</v>
      </c>
      <c r="BH233" s="145">
        <f t="shared" si="17"/>
        <v>0</v>
      </c>
      <c r="BI233" s="145">
        <f t="shared" si="18"/>
        <v>0</v>
      </c>
      <c r="BJ233" s="17" t="s">
        <v>15</v>
      </c>
      <c r="BK233" s="145">
        <f t="shared" si="19"/>
        <v>0</v>
      </c>
      <c r="BL233" s="17" t="s">
        <v>247</v>
      </c>
      <c r="BM233" s="17" t="s">
        <v>4910</v>
      </c>
    </row>
    <row r="234" spans="2:65" s="1" customFormat="1" ht="28.9" customHeight="1" x14ac:dyDescent="0.3">
      <c r="B234" s="136"/>
      <c r="C234" s="137" t="s">
        <v>2054</v>
      </c>
      <c r="D234" s="137" t="s">
        <v>222</v>
      </c>
      <c r="E234" s="138" t="s">
        <v>4911</v>
      </c>
      <c r="F234" s="250" t="s">
        <v>4912</v>
      </c>
      <c r="G234" s="251"/>
      <c r="H234" s="251"/>
      <c r="I234" s="251"/>
      <c r="J234" s="139" t="s">
        <v>276</v>
      </c>
      <c r="K234" s="140">
        <v>1</v>
      </c>
      <c r="L234" s="252"/>
      <c r="M234" s="251"/>
      <c r="N234" s="252">
        <f t="shared" si="10"/>
        <v>0</v>
      </c>
      <c r="O234" s="251"/>
      <c r="P234" s="251"/>
      <c r="Q234" s="251"/>
      <c r="R234" s="141"/>
      <c r="T234" s="142" t="s">
        <v>3</v>
      </c>
      <c r="U234" s="40" t="s">
        <v>43</v>
      </c>
      <c r="V234" s="143">
        <v>0</v>
      </c>
      <c r="W234" s="143">
        <f t="shared" si="11"/>
        <v>0</v>
      </c>
      <c r="X234" s="143">
        <v>0</v>
      </c>
      <c r="Y234" s="143">
        <f t="shared" si="12"/>
        <v>0</v>
      </c>
      <c r="Z234" s="143">
        <v>0</v>
      </c>
      <c r="AA234" s="144">
        <f t="shared" si="13"/>
        <v>0</v>
      </c>
      <c r="AR234" s="17" t="s">
        <v>247</v>
      </c>
      <c r="AT234" s="17" t="s">
        <v>222</v>
      </c>
      <c r="AU234" s="17" t="s">
        <v>15</v>
      </c>
      <c r="AY234" s="17" t="s">
        <v>221</v>
      </c>
      <c r="BE234" s="145">
        <f t="shared" si="14"/>
        <v>0</v>
      </c>
      <c r="BF234" s="145">
        <f t="shared" si="15"/>
        <v>0</v>
      </c>
      <c r="BG234" s="145">
        <f t="shared" si="16"/>
        <v>0</v>
      </c>
      <c r="BH234" s="145">
        <f t="shared" si="17"/>
        <v>0</v>
      </c>
      <c r="BI234" s="145">
        <f t="shared" si="18"/>
        <v>0</v>
      </c>
      <c r="BJ234" s="17" t="s">
        <v>15</v>
      </c>
      <c r="BK234" s="145">
        <f t="shared" si="19"/>
        <v>0</v>
      </c>
      <c r="BL234" s="17" t="s">
        <v>247</v>
      </c>
      <c r="BM234" s="17" t="s">
        <v>4913</v>
      </c>
    </row>
    <row r="235" spans="2:65" s="1" customFormat="1" ht="28.9" customHeight="1" x14ac:dyDescent="0.3">
      <c r="B235" s="136"/>
      <c r="C235" s="137" t="s">
        <v>2068</v>
      </c>
      <c r="D235" s="137" t="s">
        <v>222</v>
      </c>
      <c r="E235" s="138" t="s">
        <v>4914</v>
      </c>
      <c r="F235" s="250" t="s">
        <v>4915</v>
      </c>
      <c r="G235" s="251"/>
      <c r="H235" s="251"/>
      <c r="I235" s="251"/>
      <c r="J235" s="139" t="s">
        <v>276</v>
      </c>
      <c r="K235" s="140">
        <v>5</v>
      </c>
      <c r="L235" s="252"/>
      <c r="M235" s="251"/>
      <c r="N235" s="252">
        <f t="shared" si="10"/>
        <v>0</v>
      </c>
      <c r="O235" s="251"/>
      <c r="P235" s="251"/>
      <c r="Q235" s="251"/>
      <c r="R235" s="141"/>
      <c r="T235" s="142" t="s">
        <v>3</v>
      </c>
      <c r="U235" s="40" t="s">
        <v>43</v>
      </c>
      <c r="V235" s="143">
        <v>0</v>
      </c>
      <c r="W235" s="143">
        <f t="shared" si="11"/>
        <v>0</v>
      </c>
      <c r="X235" s="143">
        <v>0</v>
      </c>
      <c r="Y235" s="143">
        <f t="shared" si="12"/>
        <v>0</v>
      </c>
      <c r="Z235" s="143">
        <v>0</v>
      </c>
      <c r="AA235" s="144">
        <f t="shared" si="13"/>
        <v>0</v>
      </c>
      <c r="AR235" s="17" t="s">
        <v>247</v>
      </c>
      <c r="AT235" s="17" t="s">
        <v>222</v>
      </c>
      <c r="AU235" s="17" t="s">
        <v>15</v>
      </c>
      <c r="AY235" s="17" t="s">
        <v>221</v>
      </c>
      <c r="BE235" s="145">
        <f t="shared" si="14"/>
        <v>0</v>
      </c>
      <c r="BF235" s="145">
        <f t="shared" si="15"/>
        <v>0</v>
      </c>
      <c r="BG235" s="145">
        <f t="shared" si="16"/>
        <v>0</v>
      </c>
      <c r="BH235" s="145">
        <f t="shared" si="17"/>
        <v>0</v>
      </c>
      <c r="BI235" s="145">
        <f t="shared" si="18"/>
        <v>0</v>
      </c>
      <c r="BJ235" s="17" t="s">
        <v>15</v>
      </c>
      <c r="BK235" s="145">
        <f t="shared" si="19"/>
        <v>0</v>
      </c>
      <c r="BL235" s="17" t="s">
        <v>247</v>
      </c>
      <c r="BM235" s="17" t="s">
        <v>4916</v>
      </c>
    </row>
    <row r="236" spans="2:65" s="1" customFormat="1" ht="28.9" customHeight="1" x14ac:dyDescent="0.3">
      <c r="B236" s="136"/>
      <c r="C236" s="137" t="s">
        <v>2072</v>
      </c>
      <c r="D236" s="137" t="s">
        <v>222</v>
      </c>
      <c r="E236" s="138" t="s">
        <v>4917</v>
      </c>
      <c r="F236" s="250" t="s">
        <v>4918</v>
      </c>
      <c r="G236" s="251"/>
      <c r="H236" s="251"/>
      <c r="I236" s="251"/>
      <c r="J236" s="139" t="s">
        <v>276</v>
      </c>
      <c r="K236" s="140">
        <v>15</v>
      </c>
      <c r="L236" s="252"/>
      <c r="M236" s="251"/>
      <c r="N236" s="252">
        <f t="shared" si="10"/>
        <v>0</v>
      </c>
      <c r="O236" s="251"/>
      <c r="P236" s="251"/>
      <c r="Q236" s="251"/>
      <c r="R236" s="141"/>
      <c r="T236" s="142" t="s">
        <v>3</v>
      </c>
      <c r="U236" s="40" t="s">
        <v>43</v>
      </c>
      <c r="V236" s="143">
        <v>0</v>
      </c>
      <c r="W236" s="143">
        <f t="shared" si="11"/>
        <v>0</v>
      </c>
      <c r="X236" s="143">
        <v>0</v>
      </c>
      <c r="Y236" s="143">
        <f t="shared" si="12"/>
        <v>0</v>
      </c>
      <c r="Z236" s="143">
        <v>0</v>
      </c>
      <c r="AA236" s="144">
        <f t="shared" si="13"/>
        <v>0</v>
      </c>
      <c r="AR236" s="17" t="s">
        <v>247</v>
      </c>
      <c r="AT236" s="17" t="s">
        <v>222</v>
      </c>
      <c r="AU236" s="17" t="s">
        <v>15</v>
      </c>
      <c r="AY236" s="17" t="s">
        <v>221</v>
      </c>
      <c r="BE236" s="145">
        <f t="shared" si="14"/>
        <v>0</v>
      </c>
      <c r="BF236" s="145">
        <f t="shared" si="15"/>
        <v>0</v>
      </c>
      <c r="BG236" s="145">
        <f t="shared" si="16"/>
        <v>0</v>
      </c>
      <c r="BH236" s="145">
        <f t="shared" si="17"/>
        <v>0</v>
      </c>
      <c r="BI236" s="145">
        <f t="shared" si="18"/>
        <v>0</v>
      </c>
      <c r="BJ236" s="17" t="s">
        <v>15</v>
      </c>
      <c r="BK236" s="145">
        <f t="shared" si="19"/>
        <v>0</v>
      </c>
      <c r="BL236" s="17" t="s">
        <v>247</v>
      </c>
      <c r="BM236" s="17" t="s">
        <v>4919</v>
      </c>
    </row>
    <row r="237" spans="2:65" s="1" customFormat="1" ht="28.9" customHeight="1" x14ac:dyDescent="0.3">
      <c r="B237" s="136"/>
      <c r="C237" s="137" t="s">
        <v>2088</v>
      </c>
      <c r="D237" s="137" t="s">
        <v>222</v>
      </c>
      <c r="E237" s="138" t="s">
        <v>4920</v>
      </c>
      <c r="F237" s="250" t="s">
        <v>4921</v>
      </c>
      <c r="G237" s="251"/>
      <c r="H237" s="251"/>
      <c r="I237" s="251"/>
      <c r="J237" s="139" t="s">
        <v>276</v>
      </c>
      <c r="K237" s="140">
        <v>7</v>
      </c>
      <c r="L237" s="252"/>
      <c r="M237" s="251"/>
      <c r="N237" s="252">
        <f t="shared" si="10"/>
        <v>0</v>
      </c>
      <c r="O237" s="251"/>
      <c r="P237" s="251"/>
      <c r="Q237" s="251"/>
      <c r="R237" s="141"/>
      <c r="T237" s="142" t="s">
        <v>3</v>
      </c>
      <c r="U237" s="40" t="s">
        <v>43</v>
      </c>
      <c r="V237" s="143">
        <v>0</v>
      </c>
      <c r="W237" s="143">
        <f t="shared" si="11"/>
        <v>0</v>
      </c>
      <c r="X237" s="143">
        <v>0</v>
      </c>
      <c r="Y237" s="143">
        <f t="shared" si="12"/>
        <v>0</v>
      </c>
      <c r="Z237" s="143">
        <v>0</v>
      </c>
      <c r="AA237" s="144">
        <f t="shared" si="13"/>
        <v>0</v>
      </c>
      <c r="AR237" s="17" t="s">
        <v>247</v>
      </c>
      <c r="AT237" s="17" t="s">
        <v>222</v>
      </c>
      <c r="AU237" s="17" t="s">
        <v>15</v>
      </c>
      <c r="AY237" s="17" t="s">
        <v>221</v>
      </c>
      <c r="BE237" s="145">
        <f t="shared" si="14"/>
        <v>0</v>
      </c>
      <c r="BF237" s="145">
        <f t="shared" si="15"/>
        <v>0</v>
      </c>
      <c r="BG237" s="145">
        <f t="shared" si="16"/>
        <v>0</v>
      </c>
      <c r="BH237" s="145">
        <f t="shared" si="17"/>
        <v>0</v>
      </c>
      <c r="BI237" s="145">
        <f t="shared" si="18"/>
        <v>0</v>
      </c>
      <c r="BJ237" s="17" t="s">
        <v>15</v>
      </c>
      <c r="BK237" s="145">
        <f t="shared" si="19"/>
        <v>0</v>
      </c>
      <c r="BL237" s="17" t="s">
        <v>247</v>
      </c>
      <c r="BM237" s="17" t="s">
        <v>4922</v>
      </c>
    </row>
    <row r="238" spans="2:65" s="1" customFormat="1" ht="28.9" customHeight="1" x14ac:dyDescent="0.3">
      <c r="B238" s="136"/>
      <c r="C238" s="137" t="s">
        <v>2092</v>
      </c>
      <c r="D238" s="137" t="s">
        <v>222</v>
      </c>
      <c r="E238" s="138" t="s">
        <v>4923</v>
      </c>
      <c r="F238" s="250" t="s">
        <v>4924</v>
      </c>
      <c r="G238" s="251"/>
      <c r="H238" s="251"/>
      <c r="I238" s="251"/>
      <c r="J238" s="139" t="s">
        <v>276</v>
      </c>
      <c r="K238" s="140">
        <v>3</v>
      </c>
      <c r="L238" s="252"/>
      <c r="M238" s="251"/>
      <c r="N238" s="252">
        <f t="shared" si="10"/>
        <v>0</v>
      </c>
      <c r="O238" s="251"/>
      <c r="P238" s="251"/>
      <c r="Q238" s="251"/>
      <c r="R238" s="141"/>
      <c r="T238" s="142" t="s">
        <v>3</v>
      </c>
      <c r="U238" s="40" t="s">
        <v>43</v>
      </c>
      <c r="V238" s="143">
        <v>0</v>
      </c>
      <c r="W238" s="143">
        <f t="shared" si="11"/>
        <v>0</v>
      </c>
      <c r="X238" s="143">
        <v>0</v>
      </c>
      <c r="Y238" s="143">
        <f t="shared" si="12"/>
        <v>0</v>
      </c>
      <c r="Z238" s="143">
        <v>0</v>
      </c>
      <c r="AA238" s="144">
        <f t="shared" si="13"/>
        <v>0</v>
      </c>
      <c r="AR238" s="17" t="s">
        <v>247</v>
      </c>
      <c r="AT238" s="17" t="s">
        <v>222</v>
      </c>
      <c r="AU238" s="17" t="s">
        <v>15</v>
      </c>
      <c r="AY238" s="17" t="s">
        <v>221</v>
      </c>
      <c r="BE238" s="145">
        <f t="shared" si="14"/>
        <v>0</v>
      </c>
      <c r="BF238" s="145">
        <f t="shared" si="15"/>
        <v>0</v>
      </c>
      <c r="BG238" s="145">
        <f t="shared" si="16"/>
        <v>0</v>
      </c>
      <c r="BH238" s="145">
        <f t="shared" si="17"/>
        <v>0</v>
      </c>
      <c r="BI238" s="145">
        <f t="shared" si="18"/>
        <v>0</v>
      </c>
      <c r="BJ238" s="17" t="s">
        <v>15</v>
      </c>
      <c r="BK238" s="145">
        <f t="shared" si="19"/>
        <v>0</v>
      </c>
      <c r="BL238" s="17" t="s">
        <v>247</v>
      </c>
      <c r="BM238" s="17" t="s">
        <v>4925</v>
      </c>
    </row>
    <row r="239" spans="2:65" s="1" customFormat="1" ht="28.9" customHeight="1" x14ac:dyDescent="0.3">
      <c r="B239" s="136"/>
      <c r="C239" s="137" t="s">
        <v>2132</v>
      </c>
      <c r="D239" s="137" t="s">
        <v>222</v>
      </c>
      <c r="E239" s="138" t="s">
        <v>4926</v>
      </c>
      <c r="F239" s="250" t="s">
        <v>4927</v>
      </c>
      <c r="G239" s="251"/>
      <c r="H239" s="251"/>
      <c r="I239" s="251"/>
      <c r="J239" s="139" t="s">
        <v>276</v>
      </c>
      <c r="K239" s="140">
        <v>2</v>
      </c>
      <c r="L239" s="252"/>
      <c r="M239" s="251"/>
      <c r="N239" s="252">
        <f t="shared" si="10"/>
        <v>0</v>
      </c>
      <c r="O239" s="251"/>
      <c r="P239" s="251"/>
      <c r="Q239" s="251"/>
      <c r="R239" s="141"/>
      <c r="T239" s="142" t="s">
        <v>3</v>
      </c>
      <c r="U239" s="40" t="s">
        <v>43</v>
      </c>
      <c r="V239" s="143">
        <v>0</v>
      </c>
      <c r="W239" s="143">
        <f t="shared" si="11"/>
        <v>0</v>
      </c>
      <c r="X239" s="143">
        <v>0</v>
      </c>
      <c r="Y239" s="143">
        <f t="shared" si="12"/>
        <v>0</v>
      </c>
      <c r="Z239" s="143">
        <v>0</v>
      </c>
      <c r="AA239" s="144">
        <f t="shared" si="13"/>
        <v>0</v>
      </c>
      <c r="AR239" s="17" t="s">
        <v>247</v>
      </c>
      <c r="AT239" s="17" t="s">
        <v>222</v>
      </c>
      <c r="AU239" s="17" t="s">
        <v>15</v>
      </c>
      <c r="AY239" s="17" t="s">
        <v>221</v>
      </c>
      <c r="BE239" s="145">
        <f t="shared" si="14"/>
        <v>0</v>
      </c>
      <c r="BF239" s="145">
        <f t="shared" si="15"/>
        <v>0</v>
      </c>
      <c r="BG239" s="145">
        <f t="shared" si="16"/>
        <v>0</v>
      </c>
      <c r="BH239" s="145">
        <f t="shared" si="17"/>
        <v>0</v>
      </c>
      <c r="BI239" s="145">
        <f t="shared" si="18"/>
        <v>0</v>
      </c>
      <c r="BJ239" s="17" t="s">
        <v>15</v>
      </c>
      <c r="BK239" s="145">
        <f t="shared" si="19"/>
        <v>0</v>
      </c>
      <c r="BL239" s="17" t="s">
        <v>247</v>
      </c>
      <c r="BM239" s="17" t="s">
        <v>4928</v>
      </c>
    </row>
    <row r="240" spans="2:65" s="1" customFormat="1" ht="28.9" customHeight="1" x14ac:dyDescent="0.3">
      <c r="B240" s="136"/>
      <c r="C240" s="137" t="s">
        <v>2138</v>
      </c>
      <c r="D240" s="137" t="s">
        <v>222</v>
      </c>
      <c r="E240" s="138" t="s">
        <v>4929</v>
      </c>
      <c r="F240" s="250" t="s">
        <v>4930</v>
      </c>
      <c r="G240" s="251"/>
      <c r="H240" s="251"/>
      <c r="I240" s="251"/>
      <c r="J240" s="139" t="s">
        <v>276</v>
      </c>
      <c r="K240" s="140">
        <v>2</v>
      </c>
      <c r="L240" s="252"/>
      <c r="M240" s="251"/>
      <c r="N240" s="252">
        <f t="shared" si="10"/>
        <v>0</v>
      </c>
      <c r="O240" s="251"/>
      <c r="P240" s="251"/>
      <c r="Q240" s="251"/>
      <c r="R240" s="141"/>
      <c r="T240" s="142" t="s">
        <v>3</v>
      </c>
      <c r="U240" s="40" t="s">
        <v>43</v>
      </c>
      <c r="V240" s="143">
        <v>0</v>
      </c>
      <c r="W240" s="143">
        <f t="shared" si="11"/>
        <v>0</v>
      </c>
      <c r="X240" s="143">
        <v>0</v>
      </c>
      <c r="Y240" s="143">
        <f t="shared" si="12"/>
        <v>0</v>
      </c>
      <c r="Z240" s="143">
        <v>0</v>
      </c>
      <c r="AA240" s="144">
        <f t="shared" si="13"/>
        <v>0</v>
      </c>
      <c r="AR240" s="17" t="s">
        <v>247</v>
      </c>
      <c r="AT240" s="17" t="s">
        <v>222</v>
      </c>
      <c r="AU240" s="17" t="s">
        <v>15</v>
      </c>
      <c r="AY240" s="17" t="s">
        <v>221</v>
      </c>
      <c r="BE240" s="145">
        <f t="shared" si="14"/>
        <v>0</v>
      </c>
      <c r="BF240" s="145">
        <f t="shared" si="15"/>
        <v>0</v>
      </c>
      <c r="BG240" s="145">
        <f t="shared" si="16"/>
        <v>0</v>
      </c>
      <c r="BH240" s="145">
        <f t="shared" si="17"/>
        <v>0</v>
      </c>
      <c r="BI240" s="145">
        <f t="shared" si="18"/>
        <v>0</v>
      </c>
      <c r="BJ240" s="17" t="s">
        <v>15</v>
      </c>
      <c r="BK240" s="145">
        <f t="shared" si="19"/>
        <v>0</v>
      </c>
      <c r="BL240" s="17" t="s">
        <v>247</v>
      </c>
      <c r="BM240" s="17" t="s">
        <v>4931</v>
      </c>
    </row>
    <row r="241" spans="2:65" s="1" customFormat="1" ht="28.9" customHeight="1" x14ac:dyDescent="0.3">
      <c r="B241" s="136"/>
      <c r="C241" s="137" t="s">
        <v>2136</v>
      </c>
      <c r="D241" s="137" t="s">
        <v>222</v>
      </c>
      <c r="E241" s="138" t="s">
        <v>4932</v>
      </c>
      <c r="F241" s="250" t="s">
        <v>4933</v>
      </c>
      <c r="G241" s="251"/>
      <c r="H241" s="251"/>
      <c r="I241" s="251"/>
      <c r="J241" s="139" t="s">
        <v>276</v>
      </c>
      <c r="K241" s="140">
        <v>2</v>
      </c>
      <c r="L241" s="252"/>
      <c r="M241" s="251"/>
      <c r="N241" s="252">
        <f t="shared" ref="N241:N304" si="20">ROUND(L241*K241,2)</f>
        <v>0</v>
      </c>
      <c r="O241" s="251"/>
      <c r="P241" s="251"/>
      <c r="Q241" s="251"/>
      <c r="R241" s="141"/>
      <c r="T241" s="142" t="s">
        <v>3</v>
      </c>
      <c r="U241" s="40" t="s">
        <v>43</v>
      </c>
      <c r="V241" s="143">
        <v>0</v>
      </c>
      <c r="W241" s="143">
        <f t="shared" ref="W241:W304" si="21">V241*K241</f>
        <v>0</v>
      </c>
      <c r="X241" s="143">
        <v>0</v>
      </c>
      <c r="Y241" s="143">
        <f t="shared" ref="Y241:Y304" si="22">X241*K241</f>
        <v>0</v>
      </c>
      <c r="Z241" s="143">
        <v>0</v>
      </c>
      <c r="AA241" s="144">
        <f t="shared" ref="AA241:AA304" si="23">Z241*K241</f>
        <v>0</v>
      </c>
      <c r="AR241" s="17" t="s">
        <v>247</v>
      </c>
      <c r="AT241" s="17" t="s">
        <v>222</v>
      </c>
      <c r="AU241" s="17" t="s">
        <v>15</v>
      </c>
      <c r="AY241" s="17" t="s">
        <v>221</v>
      </c>
      <c r="BE241" s="145">
        <f t="shared" ref="BE241:BE304" si="24">IF(U241="základní",N241,0)</f>
        <v>0</v>
      </c>
      <c r="BF241" s="145">
        <f t="shared" ref="BF241:BF304" si="25">IF(U241="snížená",N241,0)</f>
        <v>0</v>
      </c>
      <c r="BG241" s="145">
        <f t="shared" ref="BG241:BG304" si="26">IF(U241="zákl. přenesená",N241,0)</f>
        <v>0</v>
      </c>
      <c r="BH241" s="145">
        <f t="shared" ref="BH241:BH304" si="27">IF(U241="sníž. přenesená",N241,0)</f>
        <v>0</v>
      </c>
      <c r="BI241" s="145">
        <f t="shared" ref="BI241:BI304" si="28">IF(U241="nulová",N241,0)</f>
        <v>0</v>
      </c>
      <c r="BJ241" s="17" t="s">
        <v>15</v>
      </c>
      <c r="BK241" s="145">
        <f t="shared" ref="BK241:BK304" si="29">ROUND(L241*K241,2)</f>
        <v>0</v>
      </c>
      <c r="BL241" s="17" t="s">
        <v>247</v>
      </c>
      <c r="BM241" s="17" t="s">
        <v>4934</v>
      </c>
    </row>
    <row r="242" spans="2:65" s="1" customFormat="1" ht="28.9" customHeight="1" x14ac:dyDescent="0.3">
      <c r="B242" s="136"/>
      <c r="C242" s="137" t="s">
        <v>2142</v>
      </c>
      <c r="D242" s="137" t="s">
        <v>222</v>
      </c>
      <c r="E242" s="138" t="s">
        <v>4935</v>
      </c>
      <c r="F242" s="250" t="s">
        <v>4936</v>
      </c>
      <c r="G242" s="251"/>
      <c r="H242" s="251"/>
      <c r="I242" s="251"/>
      <c r="J242" s="139" t="s">
        <v>276</v>
      </c>
      <c r="K242" s="140">
        <v>6</v>
      </c>
      <c r="L242" s="252"/>
      <c r="M242" s="251"/>
      <c r="N242" s="252">
        <f t="shared" si="20"/>
        <v>0</v>
      </c>
      <c r="O242" s="251"/>
      <c r="P242" s="251"/>
      <c r="Q242" s="251"/>
      <c r="R242" s="141"/>
      <c r="T242" s="142" t="s">
        <v>3</v>
      </c>
      <c r="U242" s="40" t="s">
        <v>43</v>
      </c>
      <c r="V242" s="143">
        <v>0</v>
      </c>
      <c r="W242" s="143">
        <f t="shared" si="21"/>
        <v>0</v>
      </c>
      <c r="X242" s="143">
        <v>0</v>
      </c>
      <c r="Y242" s="143">
        <f t="shared" si="22"/>
        <v>0</v>
      </c>
      <c r="Z242" s="143">
        <v>0</v>
      </c>
      <c r="AA242" s="144">
        <f t="shared" si="23"/>
        <v>0</v>
      </c>
      <c r="AR242" s="17" t="s">
        <v>247</v>
      </c>
      <c r="AT242" s="17" t="s">
        <v>222</v>
      </c>
      <c r="AU242" s="17" t="s">
        <v>15</v>
      </c>
      <c r="AY242" s="17" t="s">
        <v>221</v>
      </c>
      <c r="BE242" s="145">
        <f t="shared" si="24"/>
        <v>0</v>
      </c>
      <c r="BF242" s="145">
        <f t="shared" si="25"/>
        <v>0</v>
      </c>
      <c r="BG242" s="145">
        <f t="shared" si="26"/>
        <v>0</v>
      </c>
      <c r="BH242" s="145">
        <f t="shared" si="27"/>
        <v>0</v>
      </c>
      <c r="BI242" s="145">
        <f t="shared" si="28"/>
        <v>0</v>
      </c>
      <c r="BJ242" s="17" t="s">
        <v>15</v>
      </c>
      <c r="BK242" s="145">
        <f t="shared" si="29"/>
        <v>0</v>
      </c>
      <c r="BL242" s="17" t="s">
        <v>247</v>
      </c>
      <c r="BM242" s="17" t="s">
        <v>4937</v>
      </c>
    </row>
    <row r="243" spans="2:65" s="1" customFormat="1" ht="28.9" customHeight="1" x14ac:dyDescent="0.3">
      <c r="B243" s="136"/>
      <c r="C243" s="137" t="s">
        <v>4938</v>
      </c>
      <c r="D243" s="137" t="s">
        <v>222</v>
      </c>
      <c r="E243" s="138" t="s">
        <v>4939</v>
      </c>
      <c r="F243" s="250" t="s">
        <v>4940</v>
      </c>
      <c r="G243" s="251"/>
      <c r="H243" s="251"/>
      <c r="I243" s="251"/>
      <c r="J243" s="139" t="s">
        <v>276</v>
      </c>
      <c r="K243" s="140">
        <v>1</v>
      </c>
      <c r="L243" s="252"/>
      <c r="M243" s="251"/>
      <c r="N243" s="252">
        <f t="shared" si="20"/>
        <v>0</v>
      </c>
      <c r="O243" s="251"/>
      <c r="P243" s="251"/>
      <c r="Q243" s="251"/>
      <c r="R243" s="141"/>
      <c r="T243" s="142" t="s">
        <v>3</v>
      </c>
      <c r="U243" s="40" t="s">
        <v>43</v>
      </c>
      <c r="V243" s="143">
        <v>0</v>
      </c>
      <c r="W243" s="143">
        <f t="shared" si="21"/>
        <v>0</v>
      </c>
      <c r="X243" s="143">
        <v>0</v>
      </c>
      <c r="Y243" s="143">
        <f t="shared" si="22"/>
        <v>0</v>
      </c>
      <c r="Z243" s="143">
        <v>0</v>
      </c>
      <c r="AA243" s="144">
        <f t="shared" si="23"/>
        <v>0</v>
      </c>
      <c r="AR243" s="17" t="s">
        <v>247</v>
      </c>
      <c r="AT243" s="17" t="s">
        <v>222</v>
      </c>
      <c r="AU243" s="17" t="s">
        <v>15</v>
      </c>
      <c r="AY243" s="17" t="s">
        <v>221</v>
      </c>
      <c r="BE243" s="145">
        <f t="shared" si="24"/>
        <v>0</v>
      </c>
      <c r="BF243" s="145">
        <f t="shared" si="25"/>
        <v>0</v>
      </c>
      <c r="BG243" s="145">
        <f t="shared" si="26"/>
        <v>0</v>
      </c>
      <c r="BH243" s="145">
        <f t="shared" si="27"/>
        <v>0</v>
      </c>
      <c r="BI243" s="145">
        <f t="shared" si="28"/>
        <v>0</v>
      </c>
      <c r="BJ243" s="17" t="s">
        <v>15</v>
      </c>
      <c r="BK243" s="145">
        <f t="shared" si="29"/>
        <v>0</v>
      </c>
      <c r="BL243" s="17" t="s">
        <v>247</v>
      </c>
      <c r="BM243" s="17" t="s">
        <v>4941</v>
      </c>
    </row>
    <row r="244" spans="2:65" s="1" customFormat="1" ht="28.9" customHeight="1" x14ac:dyDescent="0.3">
      <c r="B244" s="136"/>
      <c r="C244" s="137" t="s">
        <v>4942</v>
      </c>
      <c r="D244" s="137" t="s">
        <v>222</v>
      </c>
      <c r="E244" s="138" t="s">
        <v>4943</v>
      </c>
      <c r="F244" s="250" t="s">
        <v>4944</v>
      </c>
      <c r="G244" s="251"/>
      <c r="H244" s="251"/>
      <c r="I244" s="251"/>
      <c r="J244" s="139" t="s">
        <v>276</v>
      </c>
      <c r="K244" s="140">
        <v>1</v>
      </c>
      <c r="L244" s="252"/>
      <c r="M244" s="251"/>
      <c r="N244" s="252">
        <f t="shared" si="20"/>
        <v>0</v>
      </c>
      <c r="O244" s="251"/>
      <c r="P244" s="251"/>
      <c r="Q244" s="251"/>
      <c r="R244" s="141"/>
      <c r="T244" s="142" t="s">
        <v>3</v>
      </c>
      <c r="U244" s="40" t="s">
        <v>43</v>
      </c>
      <c r="V244" s="143">
        <v>0</v>
      </c>
      <c r="W244" s="143">
        <f t="shared" si="21"/>
        <v>0</v>
      </c>
      <c r="X244" s="143">
        <v>0</v>
      </c>
      <c r="Y244" s="143">
        <f t="shared" si="22"/>
        <v>0</v>
      </c>
      <c r="Z244" s="143">
        <v>0</v>
      </c>
      <c r="AA244" s="144">
        <f t="shared" si="23"/>
        <v>0</v>
      </c>
      <c r="AR244" s="17" t="s">
        <v>247</v>
      </c>
      <c r="AT244" s="17" t="s">
        <v>222</v>
      </c>
      <c r="AU244" s="17" t="s">
        <v>15</v>
      </c>
      <c r="AY244" s="17" t="s">
        <v>221</v>
      </c>
      <c r="BE244" s="145">
        <f t="shared" si="24"/>
        <v>0</v>
      </c>
      <c r="BF244" s="145">
        <f t="shared" si="25"/>
        <v>0</v>
      </c>
      <c r="BG244" s="145">
        <f t="shared" si="26"/>
        <v>0</v>
      </c>
      <c r="BH244" s="145">
        <f t="shared" si="27"/>
        <v>0</v>
      </c>
      <c r="BI244" s="145">
        <f t="shared" si="28"/>
        <v>0</v>
      </c>
      <c r="BJ244" s="17" t="s">
        <v>15</v>
      </c>
      <c r="BK244" s="145">
        <f t="shared" si="29"/>
        <v>0</v>
      </c>
      <c r="BL244" s="17" t="s">
        <v>247</v>
      </c>
      <c r="BM244" s="17" t="s">
        <v>4945</v>
      </c>
    </row>
    <row r="245" spans="2:65" s="1" customFormat="1" ht="28.9" customHeight="1" x14ac:dyDescent="0.3">
      <c r="B245" s="136"/>
      <c r="C245" s="137" t="s">
        <v>2144</v>
      </c>
      <c r="D245" s="137" t="s">
        <v>222</v>
      </c>
      <c r="E245" s="138" t="s">
        <v>4946</v>
      </c>
      <c r="F245" s="250" t="s">
        <v>4947</v>
      </c>
      <c r="G245" s="251"/>
      <c r="H245" s="251"/>
      <c r="I245" s="251"/>
      <c r="J245" s="139" t="s">
        <v>276</v>
      </c>
      <c r="K245" s="140">
        <v>1</v>
      </c>
      <c r="L245" s="252"/>
      <c r="M245" s="251"/>
      <c r="N245" s="252">
        <f t="shared" si="20"/>
        <v>0</v>
      </c>
      <c r="O245" s="251"/>
      <c r="P245" s="251"/>
      <c r="Q245" s="251"/>
      <c r="R245" s="141"/>
      <c r="T245" s="142" t="s">
        <v>3</v>
      </c>
      <c r="U245" s="40" t="s">
        <v>43</v>
      </c>
      <c r="V245" s="143">
        <v>0</v>
      </c>
      <c r="W245" s="143">
        <f t="shared" si="21"/>
        <v>0</v>
      </c>
      <c r="X245" s="143">
        <v>0</v>
      </c>
      <c r="Y245" s="143">
        <f t="shared" si="22"/>
        <v>0</v>
      </c>
      <c r="Z245" s="143">
        <v>0</v>
      </c>
      <c r="AA245" s="144">
        <f t="shared" si="23"/>
        <v>0</v>
      </c>
      <c r="AR245" s="17" t="s">
        <v>247</v>
      </c>
      <c r="AT245" s="17" t="s">
        <v>222</v>
      </c>
      <c r="AU245" s="17" t="s">
        <v>15</v>
      </c>
      <c r="AY245" s="17" t="s">
        <v>221</v>
      </c>
      <c r="BE245" s="145">
        <f t="shared" si="24"/>
        <v>0</v>
      </c>
      <c r="BF245" s="145">
        <f t="shared" si="25"/>
        <v>0</v>
      </c>
      <c r="BG245" s="145">
        <f t="shared" si="26"/>
        <v>0</v>
      </c>
      <c r="BH245" s="145">
        <f t="shared" si="27"/>
        <v>0</v>
      </c>
      <c r="BI245" s="145">
        <f t="shared" si="28"/>
        <v>0</v>
      </c>
      <c r="BJ245" s="17" t="s">
        <v>15</v>
      </c>
      <c r="BK245" s="145">
        <f t="shared" si="29"/>
        <v>0</v>
      </c>
      <c r="BL245" s="17" t="s">
        <v>247</v>
      </c>
      <c r="BM245" s="17" t="s">
        <v>4948</v>
      </c>
    </row>
    <row r="246" spans="2:65" s="1" customFormat="1" ht="28.9" customHeight="1" x14ac:dyDescent="0.3">
      <c r="B246" s="136"/>
      <c r="C246" s="137" t="s">
        <v>2148</v>
      </c>
      <c r="D246" s="137" t="s">
        <v>222</v>
      </c>
      <c r="E246" s="138" t="s">
        <v>4949</v>
      </c>
      <c r="F246" s="250" t="s">
        <v>4950</v>
      </c>
      <c r="G246" s="251"/>
      <c r="H246" s="251"/>
      <c r="I246" s="251"/>
      <c r="J246" s="139" t="s">
        <v>276</v>
      </c>
      <c r="K246" s="140">
        <v>1</v>
      </c>
      <c r="L246" s="252"/>
      <c r="M246" s="251"/>
      <c r="N246" s="252">
        <f t="shared" si="20"/>
        <v>0</v>
      </c>
      <c r="O246" s="251"/>
      <c r="P246" s="251"/>
      <c r="Q246" s="251"/>
      <c r="R246" s="141"/>
      <c r="T246" s="142" t="s">
        <v>3</v>
      </c>
      <c r="U246" s="40" t="s">
        <v>43</v>
      </c>
      <c r="V246" s="143">
        <v>0</v>
      </c>
      <c r="W246" s="143">
        <f t="shared" si="21"/>
        <v>0</v>
      </c>
      <c r="X246" s="143">
        <v>0</v>
      </c>
      <c r="Y246" s="143">
        <f t="shared" si="22"/>
        <v>0</v>
      </c>
      <c r="Z246" s="143">
        <v>0</v>
      </c>
      <c r="AA246" s="144">
        <f t="shared" si="23"/>
        <v>0</v>
      </c>
      <c r="AR246" s="17" t="s">
        <v>247</v>
      </c>
      <c r="AT246" s="17" t="s">
        <v>222</v>
      </c>
      <c r="AU246" s="17" t="s">
        <v>15</v>
      </c>
      <c r="AY246" s="17" t="s">
        <v>221</v>
      </c>
      <c r="BE246" s="145">
        <f t="shared" si="24"/>
        <v>0</v>
      </c>
      <c r="BF246" s="145">
        <f t="shared" si="25"/>
        <v>0</v>
      </c>
      <c r="BG246" s="145">
        <f t="shared" si="26"/>
        <v>0</v>
      </c>
      <c r="BH246" s="145">
        <f t="shared" si="27"/>
        <v>0</v>
      </c>
      <c r="BI246" s="145">
        <f t="shared" si="28"/>
        <v>0</v>
      </c>
      <c r="BJ246" s="17" t="s">
        <v>15</v>
      </c>
      <c r="BK246" s="145">
        <f t="shared" si="29"/>
        <v>0</v>
      </c>
      <c r="BL246" s="17" t="s">
        <v>247</v>
      </c>
      <c r="BM246" s="17" t="s">
        <v>4951</v>
      </c>
    </row>
    <row r="247" spans="2:65" s="1" customFormat="1" ht="28.9" customHeight="1" x14ac:dyDescent="0.3">
      <c r="B247" s="136"/>
      <c r="C247" s="137" t="s">
        <v>2080</v>
      </c>
      <c r="D247" s="137" t="s">
        <v>222</v>
      </c>
      <c r="E247" s="138" t="s">
        <v>4952</v>
      </c>
      <c r="F247" s="250" t="s">
        <v>4953</v>
      </c>
      <c r="G247" s="251"/>
      <c r="H247" s="251"/>
      <c r="I247" s="251"/>
      <c r="J247" s="139" t="s">
        <v>276</v>
      </c>
      <c r="K247" s="140">
        <v>1</v>
      </c>
      <c r="L247" s="252"/>
      <c r="M247" s="251"/>
      <c r="N247" s="252">
        <f t="shared" si="20"/>
        <v>0</v>
      </c>
      <c r="O247" s="251"/>
      <c r="P247" s="251"/>
      <c r="Q247" s="251"/>
      <c r="R247" s="141"/>
      <c r="T247" s="142" t="s">
        <v>3</v>
      </c>
      <c r="U247" s="40" t="s">
        <v>43</v>
      </c>
      <c r="V247" s="143">
        <v>0</v>
      </c>
      <c r="W247" s="143">
        <f t="shared" si="21"/>
        <v>0</v>
      </c>
      <c r="X247" s="143">
        <v>0</v>
      </c>
      <c r="Y247" s="143">
        <f t="shared" si="22"/>
        <v>0</v>
      </c>
      <c r="Z247" s="143">
        <v>0</v>
      </c>
      <c r="AA247" s="144">
        <f t="shared" si="23"/>
        <v>0</v>
      </c>
      <c r="AR247" s="17" t="s">
        <v>247</v>
      </c>
      <c r="AT247" s="17" t="s">
        <v>222</v>
      </c>
      <c r="AU247" s="17" t="s">
        <v>15</v>
      </c>
      <c r="AY247" s="17" t="s">
        <v>221</v>
      </c>
      <c r="BE247" s="145">
        <f t="shared" si="24"/>
        <v>0</v>
      </c>
      <c r="BF247" s="145">
        <f t="shared" si="25"/>
        <v>0</v>
      </c>
      <c r="BG247" s="145">
        <f t="shared" si="26"/>
        <v>0</v>
      </c>
      <c r="BH247" s="145">
        <f t="shared" si="27"/>
        <v>0</v>
      </c>
      <c r="BI247" s="145">
        <f t="shared" si="28"/>
        <v>0</v>
      </c>
      <c r="BJ247" s="17" t="s">
        <v>15</v>
      </c>
      <c r="BK247" s="145">
        <f t="shared" si="29"/>
        <v>0</v>
      </c>
      <c r="BL247" s="17" t="s">
        <v>247</v>
      </c>
      <c r="BM247" s="17" t="s">
        <v>4954</v>
      </c>
    </row>
    <row r="248" spans="2:65" s="1" customFormat="1" ht="28.9" customHeight="1" x14ac:dyDescent="0.3">
      <c r="B248" s="136"/>
      <c r="C248" s="137" t="s">
        <v>2084</v>
      </c>
      <c r="D248" s="137" t="s">
        <v>222</v>
      </c>
      <c r="E248" s="138" t="s">
        <v>4955</v>
      </c>
      <c r="F248" s="250" t="s">
        <v>4956</v>
      </c>
      <c r="G248" s="251"/>
      <c r="H248" s="251"/>
      <c r="I248" s="251"/>
      <c r="J248" s="139" t="s">
        <v>276</v>
      </c>
      <c r="K248" s="140">
        <v>8</v>
      </c>
      <c r="L248" s="252"/>
      <c r="M248" s="251"/>
      <c r="N248" s="252">
        <f t="shared" si="20"/>
        <v>0</v>
      </c>
      <c r="O248" s="251"/>
      <c r="P248" s="251"/>
      <c r="Q248" s="251"/>
      <c r="R248" s="141"/>
      <c r="T248" s="142" t="s">
        <v>3</v>
      </c>
      <c r="U248" s="40" t="s">
        <v>43</v>
      </c>
      <c r="V248" s="143">
        <v>0</v>
      </c>
      <c r="W248" s="143">
        <f t="shared" si="21"/>
        <v>0</v>
      </c>
      <c r="X248" s="143">
        <v>0</v>
      </c>
      <c r="Y248" s="143">
        <f t="shared" si="22"/>
        <v>0</v>
      </c>
      <c r="Z248" s="143">
        <v>0</v>
      </c>
      <c r="AA248" s="144">
        <f t="shared" si="23"/>
        <v>0</v>
      </c>
      <c r="AR248" s="17" t="s">
        <v>247</v>
      </c>
      <c r="AT248" s="17" t="s">
        <v>222</v>
      </c>
      <c r="AU248" s="17" t="s">
        <v>15</v>
      </c>
      <c r="AY248" s="17" t="s">
        <v>221</v>
      </c>
      <c r="BE248" s="145">
        <f t="shared" si="24"/>
        <v>0</v>
      </c>
      <c r="BF248" s="145">
        <f t="shared" si="25"/>
        <v>0</v>
      </c>
      <c r="BG248" s="145">
        <f t="shared" si="26"/>
        <v>0</v>
      </c>
      <c r="BH248" s="145">
        <f t="shared" si="27"/>
        <v>0</v>
      </c>
      <c r="BI248" s="145">
        <f t="shared" si="28"/>
        <v>0</v>
      </c>
      <c r="BJ248" s="17" t="s">
        <v>15</v>
      </c>
      <c r="BK248" s="145">
        <f t="shared" si="29"/>
        <v>0</v>
      </c>
      <c r="BL248" s="17" t="s">
        <v>247</v>
      </c>
      <c r="BM248" s="17" t="s">
        <v>4957</v>
      </c>
    </row>
    <row r="249" spans="2:65" s="1" customFormat="1" ht="28.9" customHeight="1" x14ac:dyDescent="0.3">
      <c r="B249" s="136"/>
      <c r="C249" s="137" t="s">
        <v>2152</v>
      </c>
      <c r="D249" s="137" t="s">
        <v>222</v>
      </c>
      <c r="E249" s="138" t="s">
        <v>4958</v>
      </c>
      <c r="F249" s="250" t="s">
        <v>4959</v>
      </c>
      <c r="G249" s="251"/>
      <c r="H249" s="251"/>
      <c r="I249" s="251"/>
      <c r="J249" s="139" t="s">
        <v>276</v>
      </c>
      <c r="K249" s="140">
        <v>4</v>
      </c>
      <c r="L249" s="252"/>
      <c r="M249" s="251"/>
      <c r="N249" s="252">
        <f t="shared" si="20"/>
        <v>0</v>
      </c>
      <c r="O249" s="251"/>
      <c r="P249" s="251"/>
      <c r="Q249" s="251"/>
      <c r="R249" s="141"/>
      <c r="T249" s="142" t="s">
        <v>3</v>
      </c>
      <c r="U249" s="40" t="s">
        <v>43</v>
      </c>
      <c r="V249" s="143">
        <v>0</v>
      </c>
      <c r="W249" s="143">
        <f t="shared" si="21"/>
        <v>0</v>
      </c>
      <c r="X249" s="143">
        <v>0</v>
      </c>
      <c r="Y249" s="143">
        <f t="shared" si="22"/>
        <v>0</v>
      </c>
      <c r="Z249" s="143">
        <v>0</v>
      </c>
      <c r="AA249" s="144">
        <f t="shared" si="23"/>
        <v>0</v>
      </c>
      <c r="AR249" s="17" t="s">
        <v>247</v>
      </c>
      <c r="AT249" s="17" t="s">
        <v>222</v>
      </c>
      <c r="AU249" s="17" t="s">
        <v>15</v>
      </c>
      <c r="AY249" s="17" t="s">
        <v>221</v>
      </c>
      <c r="BE249" s="145">
        <f t="shared" si="24"/>
        <v>0</v>
      </c>
      <c r="BF249" s="145">
        <f t="shared" si="25"/>
        <v>0</v>
      </c>
      <c r="BG249" s="145">
        <f t="shared" si="26"/>
        <v>0</v>
      </c>
      <c r="BH249" s="145">
        <f t="shared" si="27"/>
        <v>0</v>
      </c>
      <c r="BI249" s="145">
        <f t="shared" si="28"/>
        <v>0</v>
      </c>
      <c r="BJ249" s="17" t="s">
        <v>15</v>
      </c>
      <c r="BK249" s="145">
        <f t="shared" si="29"/>
        <v>0</v>
      </c>
      <c r="BL249" s="17" t="s">
        <v>247</v>
      </c>
      <c r="BM249" s="17" t="s">
        <v>4960</v>
      </c>
    </row>
    <row r="250" spans="2:65" s="1" customFormat="1" ht="28.9" customHeight="1" x14ac:dyDescent="0.3">
      <c r="B250" s="136"/>
      <c r="C250" s="137" t="s">
        <v>2294</v>
      </c>
      <c r="D250" s="137" t="s">
        <v>222</v>
      </c>
      <c r="E250" s="138" t="s">
        <v>4961</v>
      </c>
      <c r="F250" s="250" t="s">
        <v>4962</v>
      </c>
      <c r="G250" s="251"/>
      <c r="H250" s="251"/>
      <c r="I250" s="251"/>
      <c r="J250" s="139" t="s">
        <v>276</v>
      </c>
      <c r="K250" s="140">
        <v>2</v>
      </c>
      <c r="L250" s="252"/>
      <c r="M250" s="251"/>
      <c r="N250" s="252">
        <f t="shared" si="20"/>
        <v>0</v>
      </c>
      <c r="O250" s="251"/>
      <c r="P250" s="251"/>
      <c r="Q250" s="251"/>
      <c r="R250" s="141"/>
      <c r="T250" s="142" t="s">
        <v>3</v>
      </c>
      <c r="U250" s="40" t="s">
        <v>43</v>
      </c>
      <c r="V250" s="143">
        <v>0</v>
      </c>
      <c r="W250" s="143">
        <f t="shared" si="21"/>
        <v>0</v>
      </c>
      <c r="X250" s="143">
        <v>0</v>
      </c>
      <c r="Y250" s="143">
        <f t="shared" si="22"/>
        <v>0</v>
      </c>
      <c r="Z250" s="143">
        <v>0</v>
      </c>
      <c r="AA250" s="144">
        <f t="shared" si="23"/>
        <v>0</v>
      </c>
      <c r="AR250" s="17" t="s">
        <v>247</v>
      </c>
      <c r="AT250" s="17" t="s">
        <v>222</v>
      </c>
      <c r="AU250" s="17" t="s">
        <v>15</v>
      </c>
      <c r="AY250" s="17" t="s">
        <v>221</v>
      </c>
      <c r="BE250" s="145">
        <f t="shared" si="24"/>
        <v>0</v>
      </c>
      <c r="BF250" s="145">
        <f t="shared" si="25"/>
        <v>0</v>
      </c>
      <c r="BG250" s="145">
        <f t="shared" si="26"/>
        <v>0</v>
      </c>
      <c r="BH250" s="145">
        <f t="shared" si="27"/>
        <v>0</v>
      </c>
      <c r="BI250" s="145">
        <f t="shared" si="28"/>
        <v>0</v>
      </c>
      <c r="BJ250" s="17" t="s">
        <v>15</v>
      </c>
      <c r="BK250" s="145">
        <f t="shared" si="29"/>
        <v>0</v>
      </c>
      <c r="BL250" s="17" t="s">
        <v>247</v>
      </c>
      <c r="BM250" s="17" t="s">
        <v>4963</v>
      </c>
    </row>
    <row r="251" spans="2:65" s="1" customFormat="1" ht="28.9" customHeight="1" x14ac:dyDescent="0.3">
      <c r="B251" s="136"/>
      <c r="C251" s="137" t="s">
        <v>2298</v>
      </c>
      <c r="D251" s="137" t="s">
        <v>222</v>
      </c>
      <c r="E251" s="138" t="s">
        <v>4964</v>
      </c>
      <c r="F251" s="250" t="s">
        <v>4965</v>
      </c>
      <c r="G251" s="251"/>
      <c r="H251" s="251"/>
      <c r="I251" s="251"/>
      <c r="J251" s="139" t="s">
        <v>276</v>
      </c>
      <c r="K251" s="140">
        <v>7</v>
      </c>
      <c r="L251" s="252"/>
      <c r="M251" s="251"/>
      <c r="N251" s="252">
        <f t="shared" si="20"/>
        <v>0</v>
      </c>
      <c r="O251" s="251"/>
      <c r="P251" s="251"/>
      <c r="Q251" s="251"/>
      <c r="R251" s="141"/>
      <c r="T251" s="142" t="s">
        <v>3</v>
      </c>
      <c r="U251" s="40" t="s">
        <v>43</v>
      </c>
      <c r="V251" s="143">
        <v>0</v>
      </c>
      <c r="W251" s="143">
        <f t="shared" si="21"/>
        <v>0</v>
      </c>
      <c r="X251" s="143">
        <v>0</v>
      </c>
      <c r="Y251" s="143">
        <f t="shared" si="22"/>
        <v>0</v>
      </c>
      <c r="Z251" s="143">
        <v>0</v>
      </c>
      <c r="AA251" s="144">
        <f t="shared" si="23"/>
        <v>0</v>
      </c>
      <c r="AR251" s="17" t="s">
        <v>247</v>
      </c>
      <c r="AT251" s="17" t="s">
        <v>222</v>
      </c>
      <c r="AU251" s="17" t="s">
        <v>15</v>
      </c>
      <c r="AY251" s="17" t="s">
        <v>221</v>
      </c>
      <c r="BE251" s="145">
        <f t="shared" si="24"/>
        <v>0</v>
      </c>
      <c r="BF251" s="145">
        <f t="shared" si="25"/>
        <v>0</v>
      </c>
      <c r="BG251" s="145">
        <f t="shared" si="26"/>
        <v>0</v>
      </c>
      <c r="BH251" s="145">
        <f t="shared" si="27"/>
        <v>0</v>
      </c>
      <c r="BI251" s="145">
        <f t="shared" si="28"/>
        <v>0</v>
      </c>
      <c r="BJ251" s="17" t="s">
        <v>15</v>
      </c>
      <c r="BK251" s="145">
        <f t="shared" si="29"/>
        <v>0</v>
      </c>
      <c r="BL251" s="17" t="s">
        <v>247</v>
      </c>
      <c r="BM251" s="17" t="s">
        <v>4966</v>
      </c>
    </row>
    <row r="252" spans="2:65" s="1" customFormat="1" ht="28.9" customHeight="1" x14ac:dyDescent="0.3">
      <c r="B252" s="136"/>
      <c r="C252" s="137" t="s">
        <v>2308</v>
      </c>
      <c r="D252" s="137" t="s">
        <v>222</v>
      </c>
      <c r="E252" s="138" t="s">
        <v>4967</v>
      </c>
      <c r="F252" s="250" t="s">
        <v>4968</v>
      </c>
      <c r="G252" s="251"/>
      <c r="H252" s="251"/>
      <c r="I252" s="251"/>
      <c r="J252" s="139" t="s">
        <v>276</v>
      </c>
      <c r="K252" s="140">
        <v>1</v>
      </c>
      <c r="L252" s="252"/>
      <c r="M252" s="251"/>
      <c r="N252" s="252">
        <f t="shared" si="20"/>
        <v>0</v>
      </c>
      <c r="O252" s="251"/>
      <c r="P252" s="251"/>
      <c r="Q252" s="251"/>
      <c r="R252" s="141"/>
      <c r="T252" s="142" t="s">
        <v>3</v>
      </c>
      <c r="U252" s="40" t="s">
        <v>43</v>
      </c>
      <c r="V252" s="143">
        <v>0</v>
      </c>
      <c r="W252" s="143">
        <f t="shared" si="21"/>
        <v>0</v>
      </c>
      <c r="X252" s="143">
        <v>0</v>
      </c>
      <c r="Y252" s="143">
        <f t="shared" si="22"/>
        <v>0</v>
      </c>
      <c r="Z252" s="143">
        <v>0</v>
      </c>
      <c r="AA252" s="144">
        <f t="shared" si="23"/>
        <v>0</v>
      </c>
      <c r="AR252" s="17" t="s">
        <v>247</v>
      </c>
      <c r="AT252" s="17" t="s">
        <v>222</v>
      </c>
      <c r="AU252" s="17" t="s">
        <v>15</v>
      </c>
      <c r="AY252" s="17" t="s">
        <v>221</v>
      </c>
      <c r="BE252" s="145">
        <f t="shared" si="24"/>
        <v>0</v>
      </c>
      <c r="BF252" s="145">
        <f t="shared" si="25"/>
        <v>0</v>
      </c>
      <c r="BG252" s="145">
        <f t="shared" si="26"/>
        <v>0</v>
      </c>
      <c r="BH252" s="145">
        <f t="shared" si="27"/>
        <v>0</v>
      </c>
      <c r="BI252" s="145">
        <f t="shared" si="28"/>
        <v>0</v>
      </c>
      <c r="BJ252" s="17" t="s">
        <v>15</v>
      </c>
      <c r="BK252" s="145">
        <f t="shared" si="29"/>
        <v>0</v>
      </c>
      <c r="BL252" s="17" t="s">
        <v>247</v>
      </c>
      <c r="BM252" s="17" t="s">
        <v>4969</v>
      </c>
    </row>
    <row r="253" spans="2:65" s="1" customFormat="1" ht="28.9" customHeight="1" x14ac:dyDescent="0.3">
      <c r="B253" s="136"/>
      <c r="C253" s="137" t="s">
        <v>1729</v>
      </c>
      <c r="D253" s="137" t="s">
        <v>222</v>
      </c>
      <c r="E253" s="138" t="s">
        <v>4970</v>
      </c>
      <c r="F253" s="250" t="s">
        <v>4971</v>
      </c>
      <c r="G253" s="251"/>
      <c r="H253" s="251"/>
      <c r="I253" s="251"/>
      <c r="J253" s="139" t="s">
        <v>276</v>
      </c>
      <c r="K253" s="140">
        <v>1</v>
      </c>
      <c r="L253" s="252"/>
      <c r="M253" s="251"/>
      <c r="N253" s="252">
        <f t="shared" si="20"/>
        <v>0</v>
      </c>
      <c r="O253" s="251"/>
      <c r="P253" s="251"/>
      <c r="Q253" s="251"/>
      <c r="R253" s="141"/>
      <c r="T253" s="142" t="s">
        <v>3</v>
      </c>
      <c r="U253" s="40" t="s">
        <v>43</v>
      </c>
      <c r="V253" s="143">
        <v>0</v>
      </c>
      <c r="W253" s="143">
        <f t="shared" si="21"/>
        <v>0</v>
      </c>
      <c r="X253" s="143">
        <v>0</v>
      </c>
      <c r="Y253" s="143">
        <f t="shared" si="22"/>
        <v>0</v>
      </c>
      <c r="Z253" s="143">
        <v>0</v>
      </c>
      <c r="AA253" s="144">
        <f t="shared" si="23"/>
        <v>0</v>
      </c>
      <c r="AR253" s="17" t="s">
        <v>247</v>
      </c>
      <c r="AT253" s="17" t="s">
        <v>222</v>
      </c>
      <c r="AU253" s="17" t="s">
        <v>15</v>
      </c>
      <c r="AY253" s="17" t="s">
        <v>221</v>
      </c>
      <c r="BE253" s="145">
        <f t="shared" si="24"/>
        <v>0</v>
      </c>
      <c r="BF253" s="145">
        <f t="shared" si="25"/>
        <v>0</v>
      </c>
      <c r="BG253" s="145">
        <f t="shared" si="26"/>
        <v>0</v>
      </c>
      <c r="BH253" s="145">
        <f t="shared" si="27"/>
        <v>0</v>
      </c>
      <c r="BI253" s="145">
        <f t="shared" si="28"/>
        <v>0</v>
      </c>
      <c r="BJ253" s="17" t="s">
        <v>15</v>
      </c>
      <c r="BK253" s="145">
        <f t="shared" si="29"/>
        <v>0</v>
      </c>
      <c r="BL253" s="17" t="s">
        <v>247</v>
      </c>
      <c r="BM253" s="17" t="s">
        <v>4972</v>
      </c>
    </row>
    <row r="254" spans="2:65" s="1" customFormat="1" ht="28.9" customHeight="1" x14ac:dyDescent="0.3">
      <c r="B254" s="136"/>
      <c r="C254" s="137" t="s">
        <v>2713</v>
      </c>
      <c r="D254" s="137" t="s">
        <v>222</v>
      </c>
      <c r="E254" s="138" t="s">
        <v>4973</v>
      </c>
      <c r="F254" s="250" t="s">
        <v>4974</v>
      </c>
      <c r="G254" s="251"/>
      <c r="H254" s="251"/>
      <c r="I254" s="251"/>
      <c r="J254" s="139" t="s">
        <v>276</v>
      </c>
      <c r="K254" s="140">
        <v>1</v>
      </c>
      <c r="L254" s="252"/>
      <c r="M254" s="251"/>
      <c r="N254" s="252">
        <f t="shared" si="20"/>
        <v>0</v>
      </c>
      <c r="O254" s="251"/>
      <c r="P254" s="251"/>
      <c r="Q254" s="251"/>
      <c r="R254" s="141"/>
      <c r="T254" s="142" t="s">
        <v>3</v>
      </c>
      <c r="U254" s="40" t="s">
        <v>43</v>
      </c>
      <c r="V254" s="143">
        <v>0</v>
      </c>
      <c r="W254" s="143">
        <f t="shared" si="21"/>
        <v>0</v>
      </c>
      <c r="X254" s="143">
        <v>0</v>
      </c>
      <c r="Y254" s="143">
        <f t="shared" si="22"/>
        <v>0</v>
      </c>
      <c r="Z254" s="143">
        <v>0</v>
      </c>
      <c r="AA254" s="144">
        <f t="shared" si="23"/>
        <v>0</v>
      </c>
      <c r="AR254" s="17" t="s">
        <v>247</v>
      </c>
      <c r="AT254" s="17" t="s">
        <v>222</v>
      </c>
      <c r="AU254" s="17" t="s">
        <v>15</v>
      </c>
      <c r="AY254" s="17" t="s">
        <v>221</v>
      </c>
      <c r="BE254" s="145">
        <f t="shared" si="24"/>
        <v>0</v>
      </c>
      <c r="BF254" s="145">
        <f t="shared" si="25"/>
        <v>0</v>
      </c>
      <c r="BG254" s="145">
        <f t="shared" si="26"/>
        <v>0</v>
      </c>
      <c r="BH254" s="145">
        <f t="shared" si="27"/>
        <v>0</v>
      </c>
      <c r="BI254" s="145">
        <f t="shared" si="28"/>
        <v>0</v>
      </c>
      <c r="BJ254" s="17" t="s">
        <v>15</v>
      </c>
      <c r="BK254" s="145">
        <f t="shared" si="29"/>
        <v>0</v>
      </c>
      <c r="BL254" s="17" t="s">
        <v>247</v>
      </c>
      <c r="BM254" s="17" t="s">
        <v>4975</v>
      </c>
    </row>
    <row r="255" spans="2:65" s="1" customFormat="1" ht="28.9" customHeight="1" x14ac:dyDescent="0.3">
      <c r="B255" s="136"/>
      <c r="C255" s="137" t="s">
        <v>2410</v>
      </c>
      <c r="D255" s="137" t="s">
        <v>222</v>
      </c>
      <c r="E255" s="138" t="s">
        <v>4976</v>
      </c>
      <c r="F255" s="250" t="s">
        <v>4977</v>
      </c>
      <c r="G255" s="251"/>
      <c r="H255" s="251"/>
      <c r="I255" s="251"/>
      <c r="J255" s="139" t="s">
        <v>276</v>
      </c>
      <c r="K255" s="140">
        <v>2</v>
      </c>
      <c r="L255" s="252"/>
      <c r="M255" s="251"/>
      <c r="N255" s="252">
        <f t="shared" si="20"/>
        <v>0</v>
      </c>
      <c r="O255" s="251"/>
      <c r="P255" s="251"/>
      <c r="Q255" s="251"/>
      <c r="R255" s="141"/>
      <c r="T255" s="142" t="s">
        <v>3</v>
      </c>
      <c r="U255" s="40" t="s">
        <v>43</v>
      </c>
      <c r="V255" s="143">
        <v>0</v>
      </c>
      <c r="W255" s="143">
        <f t="shared" si="21"/>
        <v>0</v>
      </c>
      <c r="X255" s="143">
        <v>0</v>
      </c>
      <c r="Y255" s="143">
        <f t="shared" si="22"/>
        <v>0</v>
      </c>
      <c r="Z255" s="143">
        <v>0</v>
      </c>
      <c r="AA255" s="144">
        <f t="shared" si="23"/>
        <v>0</v>
      </c>
      <c r="AR255" s="17" t="s">
        <v>247</v>
      </c>
      <c r="AT255" s="17" t="s">
        <v>222</v>
      </c>
      <c r="AU255" s="17" t="s">
        <v>15</v>
      </c>
      <c r="AY255" s="17" t="s">
        <v>221</v>
      </c>
      <c r="BE255" s="145">
        <f t="shared" si="24"/>
        <v>0</v>
      </c>
      <c r="BF255" s="145">
        <f t="shared" si="25"/>
        <v>0</v>
      </c>
      <c r="BG255" s="145">
        <f t="shared" si="26"/>
        <v>0</v>
      </c>
      <c r="BH255" s="145">
        <f t="shared" si="27"/>
        <v>0</v>
      </c>
      <c r="BI255" s="145">
        <f t="shared" si="28"/>
        <v>0</v>
      </c>
      <c r="BJ255" s="17" t="s">
        <v>15</v>
      </c>
      <c r="BK255" s="145">
        <f t="shared" si="29"/>
        <v>0</v>
      </c>
      <c r="BL255" s="17" t="s">
        <v>247</v>
      </c>
      <c r="BM255" s="17" t="s">
        <v>4978</v>
      </c>
    </row>
    <row r="256" spans="2:65" s="1" customFormat="1" ht="28.9" customHeight="1" x14ac:dyDescent="0.3">
      <c r="B256" s="136"/>
      <c r="C256" s="137" t="s">
        <v>2414</v>
      </c>
      <c r="D256" s="137" t="s">
        <v>222</v>
      </c>
      <c r="E256" s="138" t="s">
        <v>4979</v>
      </c>
      <c r="F256" s="250" t="s">
        <v>4980</v>
      </c>
      <c r="G256" s="251"/>
      <c r="H256" s="251"/>
      <c r="I256" s="251"/>
      <c r="J256" s="139" t="s">
        <v>276</v>
      </c>
      <c r="K256" s="140">
        <v>2</v>
      </c>
      <c r="L256" s="252"/>
      <c r="M256" s="251"/>
      <c r="N256" s="252">
        <f t="shared" si="20"/>
        <v>0</v>
      </c>
      <c r="O256" s="251"/>
      <c r="P256" s="251"/>
      <c r="Q256" s="251"/>
      <c r="R256" s="141"/>
      <c r="T256" s="142" t="s">
        <v>3</v>
      </c>
      <c r="U256" s="40" t="s">
        <v>43</v>
      </c>
      <c r="V256" s="143">
        <v>0</v>
      </c>
      <c r="W256" s="143">
        <f t="shared" si="21"/>
        <v>0</v>
      </c>
      <c r="X256" s="143">
        <v>0</v>
      </c>
      <c r="Y256" s="143">
        <f t="shared" si="22"/>
        <v>0</v>
      </c>
      <c r="Z256" s="143">
        <v>0</v>
      </c>
      <c r="AA256" s="144">
        <f t="shared" si="23"/>
        <v>0</v>
      </c>
      <c r="AR256" s="17" t="s">
        <v>247</v>
      </c>
      <c r="AT256" s="17" t="s">
        <v>222</v>
      </c>
      <c r="AU256" s="17" t="s">
        <v>15</v>
      </c>
      <c r="AY256" s="17" t="s">
        <v>221</v>
      </c>
      <c r="BE256" s="145">
        <f t="shared" si="24"/>
        <v>0</v>
      </c>
      <c r="BF256" s="145">
        <f t="shared" si="25"/>
        <v>0</v>
      </c>
      <c r="BG256" s="145">
        <f t="shared" si="26"/>
        <v>0</v>
      </c>
      <c r="BH256" s="145">
        <f t="shared" si="27"/>
        <v>0</v>
      </c>
      <c r="BI256" s="145">
        <f t="shared" si="28"/>
        <v>0</v>
      </c>
      <c r="BJ256" s="17" t="s">
        <v>15</v>
      </c>
      <c r="BK256" s="145">
        <f t="shared" si="29"/>
        <v>0</v>
      </c>
      <c r="BL256" s="17" t="s">
        <v>247</v>
      </c>
      <c r="BM256" s="17" t="s">
        <v>4981</v>
      </c>
    </row>
    <row r="257" spans="2:65" s="1" customFormat="1" ht="28.9" customHeight="1" x14ac:dyDescent="0.3">
      <c r="B257" s="136"/>
      <c r="C257" s="137" t="s">
        <v>2056</v>
      </c>
      <c r="D257" s="137" t="s">
        <v>222</v>
      </c>
      <c r="E257" s="138" t="s">
        <v>4982</v>
      </c>
      <c r="F257" s="250" t="s">
        <v>4983</v>
      </c>
      <c r="G257" s="251"/>
      <c r="H257" s="251"/>
      <c r="I257" s="251"/>
      <c r="J257" s="139" t="s">
        <v>276</v>
      </c>
      <c r="K257" s="140">
        <v>9</v>
      </c>
      <c r="L257" s="252"/>
      <c r="M257" s="251"/>
      <c r="N257" s="252">
        <f t="shared" si="20"/>
        <v>0</v>
      </c>
      <c r="O257" s="251"/>
      <c r="P257" s="251"/>
      <c r="Q257" s="251"/>
      <c r="R257" s="141"/>
      <c r="T257" s="142" t="s">
        <v>3</v>
      </c>
      <c r="U257" s="40" t="s">
        <v>43</v>
      </c>
      <c r="V257" s="143">
        <v>0</v>
      </c>
      <c r="W257" s="143">
        <f t="shared" si="21"/>
        <v>0</v>
      </c>
      <c r="X257" s="143">
        <v>0</v>
      </c>
      <c r="Y257" s="143">
        <f t="shared" si="22"/>
        <v>0</v>
      </c>
      <c r="Z257" s="143">
        <v>0</v>
      </c>
      <c r="AA257" s="144">
        <f t="shared" si="23"/>
        <v>0</v>
      </c>
      <c r="AR257" s="17" t="s">
        <v>247</v>
      </c>
      <c r="AT257" s="17" t="s">
        <v>222</v>
      </c>
      <c r="AU257" s="17" t="s">
        <v>15</v>
      </c>
      <c r="AY257" s="17" t="s">
        <v>221</v>
      </c>
      <c r="BE257" s="145">
        <f t="shared" si="24"/>
        <v>0</v>
      </c>
      <c r="BF257" s="145">
        <f t="shared" si="25"/>
        <v>0</v>
      </c>
      <c r="BG257" s="145">
        <f t="shared" si="26"/>
        <v>0</v>
      </c>
      <c r="BH257" s="145">
        <f t="shared" si="27"/>
        <v>0</v>
      </c>
      <c r="BI257" s="145">
        <f t="shared" si="28"/>
        <v>0</v>
      </c>
      <c r="BJ257" s="17" t="s">
        <v>15</v>
      </c>
      <c r="BK257" s="145">
        <f t="shared" si="29"/>
        <v>0</v>
      </c>
      <c r="BL257" s="17" t="s">
        <v>247</v>
      </c>
      <c r="BM257" s="17" t="s">
        <v>4984</v>
      </c>
    </row>
    <row r="258" spans="2:65" s="1" customFormat="1" ht="28.9" customHeight="1" x14ac:dyDescent="0.3">
      <c r="B258" s="136"/>
      <c r="C258" s="137" t="s">
        <v>2060</v>
      </c>
      <c r="D258" s="137" t="s">
        <v>222</v>
      </c>
      <c r="E258" s="138" t="s">
        <v>4985</v>
      </c>
      <c r="F258" s="250" t="s">
        <v>4986</v>
      </c>
      <c r="G258" s="251"/>
      <c r="H258" s="251"/>
      <c r="I258" s="251"/>
      <c r="J258" s="139" t="s">
        <v>276</v>
      </c>
      <c r="K258" s="140">
        <v>3</v>
      </c>
      <c r="L258" s="252"/>
      <c r="M258" s="251"/>
      <c r="N258" s="252">
        <f t="shared" si="20"/>
        <v>0</v>
      </c>
      <c r="O258" s="251"/>
      <c r="P258" s="251"/>
      <c r="Q258" s="251"/>
      <c r="R258" s="141"/>
      <c r="T258" s="142" t="s">
        <v>3</v>
      </c>
      <c r="U258" s="40" t="s">
        <v>43</v>
      </c>
      <c r="V258" s="143">
        <v>0</v>
      </c>
      <c r="W258" s="143">
        <f t="shared" si="21"/>
        <v>0</v>
      </c>
      <c r="X258" s="143">
        <v>0</v>
      </c>
      <c r="Y258" s="143">
        <f t="shared" si="22"/>
        <v>0</v>
      </c>
      <c r="Z258" s="143">
        <v>0</v>
      </c>
      <c r="AA258" s="144">
        <f t="shared" si="23"/>
        <v>0</v>
      </c>
      <c r="AR258" s="17" t="s">
        <v>247</v>
      </c>
      <c r="AT258" s="17" t="s">
        <v>222</v>
      </c>
      <c r="AU258" s="17" t="s">
        <v>15</v>
      </c>
      <c r="AY258" s="17" t="s">
        <v>221</v>
      </c>
      <c r="BE258" s="145">
        <f t="shared" si="24"/>
        <v>0</v>
      </c>
      <c r="BF258" s="145">
        <f t="shared" si="25"/>
        <v>0</v>
      </c>
      <c r="BG258" s="145">
        <f t="shared" si="26"/>
        <v>0</v>
      </c>
      <c r="BH258" s="145">
        <f t="shared" si="27"/>
        <v>0</v>
      </c>
      <c r="BI258" s="145">
        <f t="shared" si="28"/>
        <v>0</v>
      </c>
      <c r="BJ258" s="17" t="s">
        <v>15</v>
      </c>
      <c r="BK258" s="145">
        <f t="shared" si="29"/>
        <v>0</v>
      </c>
      <c r="BL258" s="17" t="s">
        <v>247</v>
      </c>
      <c r="BM258" s="17" t="s">
        <v>4987</v>
      </c>
    </row>
    <row r="259" spans="2:65" s="1" customFormat="1" ht="28.9" customHeight="1" x14ac:dyDescent="0.3">
      <c r="B259" s="136"/>
      <c r="C259" s="137" t="s">
        <v>2419</v>
      </c>
      <c r="D259" s="137" t="s">
        <v>222</v>
      </c>
      <c r="E259" s="138" t="s">
        <v>4988</v>
      </c>
      <c r="F259" s="250" t="s">
        <v>4989</v>
      </c>
      <c r="G259" s="251"/>
      <c r="H259" s="251"/>
      <c r="I259" s="251"/>
      <c r="J259" s="139" t="s">
        <v>276</v>
      </c>
      <c r="K259" s="140">
        <v>1</v>
      </c>
      <c r="L259" s="252"/>
      <c r="M259" s="251"/>
      <c r="N259" s="252">
        <f t="shared" si="20"/>
        <v>0</v>
      </c>
      <c r="O259" s="251"/>
      <c r="P259" s="251"/>
      <c r="Q259" s="251"/>
      <c r="R259" s="141"/>
      <c r="T259" s="142" t="s">
        <v>3</v>
      </c>
      <c r="U259" s="40" t="s">
        <v>43</v>
      </c>
      <c r="V259" s="143">
        <v>0</v>
      </c>
      <c r="W259" s="143">
        <f t="shared" si="21"/>
        <v>0</v>
      </c>
      <c r="X259" s="143">
        <v>0</v>
      </c>
      <c r="Y259" s="143">
        <f t="shared" si="22"/>
        <v>0</v>
      </c>
      <c r="Z259" s="143">
        <v>0</v>
      </c>
      <c r="AA259" s="144">
        <f t="shared" si="23"/>
        <v>0</v>
      </c>
      <c r="AR259" s="17" t="s">
        <v>247</v>
      </c>
      <c r="AT259" s="17" t="s">
        <v>222</v>
      </c>
      <c r="AU259" s="17" t="s">
        <v>15</v>
      </c>
      <c r="AY259" s="17" t="s">
        <v>221</v>
      </c>
      <c r="BE259" s="145">
        <f t="shared" si="24"/>
        <v>0</v>
      </c>
      <c r="BF259" s="145">
        <f t="shared" si="25"/>
        <v>0</v>
      </c>
      <c r="BG259" s="145">
        <f t="shared" si="26"/>
        <v>0</v>
      </c>
      <c r="BH259" s="145">
        <f t="shared" si="27"/>
        <v>0</v>
      </c>
      <c r="BI259" s="145">
        <f t="shared" si="28"/>
        <v>0</v>
      </c>
      <c r="BJ259" s="17" t="s">
        <v>15</v>
      </c>
      <c r="BK259" s="145">
        <f t="shared" si="29"/>
        <v>0</v>
      </c>
      <c r="BL259" s="17" t="s">
        <v>247</v>
      </c>
      <c r="BM259" s="17" t="s">
        <v>4990</v>
      </c>
    </row>
    <row r="260" spans="2:65" s="1" customFormat="1" ht="28.9" customHeight="1" x14ac:dyDescent="0.3">
      <c r="B260" s="136"/>
      <c r="C260" s="137" t="s">
        <v>2424</v>
      </c>
      <c r="D260" s="137" t="s">
        <v>222</v>
      </c>
      <c r="E260" s="138" t="s">
        <v>4991</v>
      </c>
      <c r="F260" s="250" t="s">
        <v>4992</v>
      </c>
      <c r="G260" s="251"/>
      <c r="H260" s="251"/>
      <c r="I260" s="251"/>
      <c r="J260" s="139" t="s">
        <v>276</v>
      </c>
      <c r="K260" s="140">
        <v>1</v>
      </c>
      <c r="L260" s="252"/>
      <c r="M260" s="251"/>
      <c r="N260" s="252">
        <f t="shared" si="20"/>
        <v>0</v>
      </c>
      <c r="O260" s="251"/>
      <c r="P260" s="251"/>
      <c r="Q260" s="251"/>
      <c r="R260" s="141"/>
      <c r="T260" s="142" t="s">
        <v>3</v>
      </c>
      <c r="U260" s="40" t="s">
        <v>43</v>
      </c>
      <c r="V260" s="143">
        <v>0</v>
      </c>
      <c r="W260" s="143">
        <f t="shared" si="21"/>
        <v>0</v>
      </c>
      <c r="X260" s="143">
        <v>0</v>
      </c>
      <c r="Y260" s="143">
        <f t="shared" si="22"/>
        <v>0</v>
      </c>
      <c r="Z260" s="143">
        <v>0</v>
      </c>
      <c r="AA260" s="144">
        <f t="shared" si="23"/>
        <v>0</v>
      </c>
      <c r="AR260" s="17" t="s">
        <v>247</v>
      </c>
      <c r="AT260" s="17" t="s">
        <v>222</v>
      </c>
      <c r="AU260" s="17" t="s">
        <v>15</v>
      </c>
      <c r="AY260" s="17" t="s">
        <v>221</v>
      </c>
      <c r="BE260" s="145">
        <f t="shared" si="24"/>
        <v>0</v>
      </c>
      <c r="BF260" s="145">
        <f t="shared" si="25"/>
        <v>0</v>
      </c>
      <c r="BG260" s="145">
        <f t="shared" si="26"/>
        <v>0</v>
      </c>
      <c r="BH260" s="145">
        <f t="shared" si="27"/>
        <v>0</v>
      </c>
      <c r="BI260" s="145">
        <f t="shared" si="28"/>
        <v>0</v>
      </c>
      <c r="BJ260" s="17" t="s">
        <v>15</v>
      </c>
      <c r="BK260" s="145">
        <f t="shared" si="29"/>
        <v>0</v>
      </c>
      <c r="BL260" s="17" t="s">
        <v>247</v>
      </c>
      <c r="BM260" s="17" t="s">
        <v>4993</v>
      </c>
    </row>
    <row r="261" spans="2:65" s="1" customFormat="1" ht="28.9" customHeight="1" x14ac:dyDescent="0.3">
      <c r="B261" s="136"/>
      <c r="C261" s="137" t="s">
        <v>2429</v>
      </c>
      <c r="D261" s="137" t="s">
        <v>222</v>
      </c>
      <c r="E261" s="138" t="s">
        <v>4994</v>
      </c>
      <c r="F261" s="250" t="s">
        <v>4995</v>
      </c>
      <c r="G261" s="251"/>
      <c r="H261" s="251"/>
      <c r="I261" s="251"/>
      <c r="J261" s="139" t="s">
        <v>276</v>
      </c>
      <c r="K261" s="140">
        <v>1</v>
      </c>
      <c r="L261" s="252"/>
      <c r="M261" s="251"/>
      <c r="N261" s="252">
        <f t="shared" si="20"/>
        <v>0</v>
      </c>
      <c r="O261" s="251"/>
      <c r="P261" s="251"/>
      <c r="Q261" s="251"/>
      <c r="R261" s="141"/>
      <c r="T261" s="142" t="s">
        <v>3</v>
      </c>
      <c r="U261" s="40" t="s">
        <v>43</v>
      </c>
      <c r="V261" s="143">
        <v>0</v>
      </c>
      <c r="W261" s="143">
        <f t="shared" si="21"/>
        <v>0</v>
      </c>
      <c r="X261" s="143">
        <v>0</v>
      </c>
      <c r="Y261" s="143">
        <f t="shared" si="22"/>
        <v>0</v>
      </c>
      <c r="Z261" s="143">
        <v>0</v>
      </c>
      <c r="AA261" s="144">
        <f t="shared" si="23"/>
        <v>0</v>
      </c>
      <c r="AR261" s="17" t="s">
        <v>247</v>
      </c>
      <c r="AT261" s="17" t="s">
        <v>222</v>
      </c>
      <c r="AU261" s="17" t="s">
        <v>15</v>
      </c>
      <c r="AY261" s="17" t="s">
        <v>221</v>
      </c>
      <c r="BE261" s="145">
        <f t="shared" si="24"/>
        <v>0</v>
      </c>
      <c r="BF261" s="145">
        <f t="shared" si="25"/>
        <v>0</v>
      </c>
      <c r="BG261" s="145">
        <f t="shared" si="26"/>
        <v>0</v>
      </c>
      <c r="BH261" s="145">
        <f t="shared" si="27"/>
        <v>0</v>
      </c>
      <c r="BI261" s="145">
        <f t="shared" si="28"/>
        <v>0</v>
      </c>
      <c r="BJ261" s="17" t="s">
        <v>15</v>
      </c>
      <c r="BK261" s="145">
        <f t="shared" si="29"/>
        <v>0</v>
      </c>
      <c r="BL261" s="17" t="s">
        <v>247</v>
      </c>
      <c r="BM261" s="17" t="s">
        <v>4996</v>
      </c>
    </row>
    <row r="262" spans="2:65" s="1" customFormat="1" ht="28.9" customHeight="1" x14ac:dyDescent="0.3">
      <c r="B262" s="136"/>
      <c r="C262" s="137" t="s">
        <v>2064</v>
      </c>
      <c r="D262" s="137" t="s">
        <v>222</v>
      </c>
      <c r="E262" s="138" t="s">
        <v>4997</v>
      </c>
      <c r="F262" s="250" t="s">
        <v>4998</v>
      </c>
      <c r="G262" s="251"/>
      <c r="H262" s="251"/>
      <c r="I262" s="251"/>
      <c r="J262" s="139" t="s">
        <v>276</v>
      </c>
      <c r="K262" s="140">
        <v>1</v>
      </c>
      <c r="L262" s="252"/>
      <c r="M262" s="251"/>
      <c r="N262" s="252">
        <f t="shared" si="20"/>
        <v>0</v>
      </c>
      <c r="O262" s="251"/>
      <c r="P262" s="251"/>
      <c r="Q262" s="251"/>
      <c r="R262" s="141"/>
      <c r="T262" s="142" t="s">
        <v>3</v>
      </c>
      <c r="U262" s="40" t="s">
        <v>43</v>
      </c>
      <c r="V262" s="143">
        <v>0</v>
      </c>
      <c r="W262" s="143">
        <f t="shared" si="21"/>
        <v>0</v>
      </c>
      <c r="X262" s="143">
        <v>0</v>
      </c>
      <c r="Y262" s="143">
        <f t="shared" si="22"/>
        <v>0</v>
      </c>
      <c r="Z262" s="143">
        <v>0</v>
      </c>
      <c r="AA262" s="144">
        <f t="shared" si="23"/>
        <v>0</v>
      </c>
      <c r="AR262" s="17" t="s">
        <v>247</v>
      </c>
      <c r="AT262" s="17" t="s">
        <v>222</v>
      </c>
      <c r="AU262" s="17" t="s">
        <v>15</v>
      </c>
      <c r="AY262" s="17" t="s">
        <v>221</v>
      </c>
      <c r="BE262" s="145">
        <f t="shared" si="24"/>
        <v>0</v>
      </c>
      <c r="BF262" s="145">
        <f t="shared" si="25"/>
        <v>0</v>
      </c>
      <c r="BG262" s="145">
        <f t="shared" si="26"/>
        <v>0</v>
      </c>
      <c r="BH262" s="145">
        <f t="shared" si="27"/>
        <v>0</v>
      </c>
      <c r="BI262" s="145">
        <f t="shared" si="28"/>
        <v>0</v>
      </c>
      <c r="BJ262" s="17" t="s">
        <v>15</v>
      </c>
      <c r="BK262" s="145">
        <f t="shared" si="29"/>
        <v>0</v>
      </c>
      <c r="BL262" s="17" t="s">
        <v>247</v>
      </c>
      <c r="BM262" s="17" t="s">
        <v>4999</v>
      </c>
    </row>
    <row r="263" spans="2:65" s="1" customFormat="1" ht="28.9" customHeight="1" x14ac:dyDescent="0.3">
      <c r="B263" s="136"/>
      <c r="C263" s="137" t="s">
        <v>1711</v>
      </c>
      <c r="D263" s="137" t="s">
        <v>222</v>
      </c>
      <c r="E263" s="138" t="s">
        <v>5000</v>
      </c>
      <c r="F263" s="250" t="s">
        <v>5001</v>
      </c>
      <c r="G263" s="251"/>
      <c r="H263" s="251"/>
      <c r="I263" s="251"/>
      <c r="J263" s="139" t="s">
        <v>276</v>
      </c>
      <c r="K263" s="140">
        <v>2</v>
      </c>
      <c r="L263" s="252"/>
      <c r="M263" s="251"/>
      <c r="N263" s="252">
        <f t="shared" si="20"/>
        <v>0</v>
      </c>
      <c r="O263" s="251"/>
      <c r="P263" s="251"/>
      <c r="Q263" s="251"/>
      <c r="R263" s="141"/>
      <c r="T263" s="142" t="s">
        <v>3</v>
      </c>
      <c r="U263" s="40" t="s">
        <v>43</v>
      </c>
      <c r="V263" s="143">
        <v>0</v>
      </c>
      <c r="W263" s="143">
        <f t="shared" si="21"/>
        <v>0</v>
      </c>
      <c r="X263" s="143">
        <v>0</v>
      </c>
      <c r="Y263" s="143">
        <f t="shared" si="22"/>
        <v>0</v>
      </c>
      <c r="Z263" s="143">
        <v>0</v>
      </c>
      <c r="AA263" s="144">
        <f t="shared" si="23"/>
        <v>0</v>
      </c>
      <c r="AR263" s="17" t="s">
        <v>247</v>
      </c>
      <c r="AT263" s="17" t="s">
        <v>222</v>
      </c>
      <c r="AU263" s="17" t="s">
        <v>15</v>
      </c>
      <c r="AY263" s="17" t="s">
        <v>221</v>
      </c>
      <c r="BE263" s="145">
        <f t="shared" si="24"/>
        <v>0</v>
      </c>
      <c r="BF263" s="145">
        <f t="shared" si="25"/>
        <v>0</v>
      </c>
      <c r="BG263" s="145">
        <f t="shared" si="26"/>
        <v>0</v>
      </c>
      <c r="BH263" s="145">
        <f t="shared" si="27"/>
        <v>0</v>
      </c>
      <c r="BI263" s="145">
        <f t="shared" si="28"/>
        <v>0</v>
      </c>
      <c r="BJ263" s="17" t="s">
        <v>15</v>
      </c>
      <c r="BK263" s="145">
        <f t="shared" si="29"/>
        <v>0</v>
      </c>
      <c r="BL263" s="17" t="s">
        <v>247</v>
      </c>
      <c r="BM263" s="17" t="s">
        <v>5002</v>
      </c>
    </row>
    <row r="264" spans="2:65" s="1" customFormat="1" ht="28.9" customHeight="1" x14ac:dyDescent="0.3">
      <c r="B264" s="136"/>
      <c r="C264" s="137" t="s">
        <v>2718</v>
      </c>
      <c r="D264" s="137" t="s">
        <v>222</v>
      </c>
      <c r="E264" s="138" t="s">
        <v>5003</v>
      </c>
      <c r="F264" s="250" t="s">
        <v>5004</v>
      </c>
      <c r="G264" s="251"/>
      <c r="H264" s="251"/>
      <c r="I264" s="251"/>
      <c r="J264" s="139" t="s">
        <v>276</v>
      </c>
      <c r="K264" s="140">
        <v>1</v>
      </c>
      <c r="L264" s="252"/>
      <c r="M264" s="251"/>
      <c r="N264" s="252">
        <f t="shared" si="20"/>
        <v>0</v>
      </c>
      <c r="O264" s="251"/>
      <c r="P264" s="251"/>
      <c r="Q264" s="251"/>
      <c r="R264" s="141"/>
      <c r="T264" s="142" t="s">
        <v>3</v>
      </c>
      <c r="U264" s="40" t="s">
        <v>43</v>
      </c>
      <c r="V264" s="143">
        <v>0</v>
      </c>
      <c r="W264" s="143">
        <f t="shared" si="21"/>
        <v>0</v>
      </c>
      <c r="X264" s="143">
        <v>0</v>
      </c>
      <c r="Y264" s="143">
        <f t="shared" si="22"/>
        <v>0</v>
      </c>
      <c r="Z264" s="143">
        <v>0</v>
      </c>
      <c r="AA264" s="144">
        <f t="shared" si="23"/>
        <v>0</v>
      </c>
      <c r="AR264" s="17" t="s">
        <v>247</v>
      </c>
      <c r="AT264" s="17" t="s">
        <v>222</v>
      </c>
      <c r="AU264" s="17" t="s">
        <v>15</v>
      </c>
      <c r="AY264" s="17" t="s">
        <v>221</v>
      </c>
      <c r="BE264" s="145">
        <f t="shared" si="24"/>
        <v>0</v>
      </c>
      <c r="BF264" s="145">
        <f t="shared" si="25"/>
        <v>0</v>
      </c>
      <c r="BG264" s="145">
        <f t="shared" si="26"/>
        <v>0</v>
      </c>
      <c r="BH264" s="145">
        <f t="shared" si="27"/>
        <v>0</v>
      </c>
      <c r="BI264" s="145">
        <f t="shared" si="28"/>
        <v>0</v>
      </c>
      <c r="BJ264" s="17" t="s">
        <v>15</v>
      </c>
      <c r="BK264" s="145">
        <f t="shared" si="29"/>
        <v>0</v>
      </c>
      <c r="BL264" s="17" t="s">
        <v>247</v>
      </c>
      <c r="BM264" s="17" t="s">
        <v>5005</v>
      </c>
    </row>
    <row r="265" spans="2:65" s="1" customFormat="1" ht="28.9" customHeight="1" x14ac:dyDescent="0.3">
      <c r="B265" s="136"/>
      <c r="C265" s="137" t="s">
        <v>2528</v>
      </c>
      <c r="D265" s="137" t="s">
        <v>222</v>
      </c>
      <c r="E265" s="138" t="s">
        <v>5006</v>
      </c>
      <c r="F265" s="250" t="s">
        <v>5007</v>
      </c>
      <c r="G265" s="251"/>
      <c r="H265" s="251"/>
      <c r="I265" s="251"/>
      <c r="J265" s="139" t="s">
        <v>276</v>
      </c>
      <c r="K265" s="140">
        <v>1</v>
      </c>
      <c r="L265" s="252"/>
      <c r="M265" s="251"/>
      <c r="N265" s="252">
        <f t="shared" si="20"/>
        <v>0</v>
      </c>
      <c r="O265" s="251"/>
      <c r="P265" s="251"/>
      <c r="Q265" s="251"/>
      <c r="R265" s="141"/>
      <c r="T265" s="142" t="s">
        <v>3</v>
      </c>
      <c r="U265" s="40" t="s">
        <v>43</v>
      </c>
      <c r="V265" s="143">
        <v>0</v>
      </c>
      <c r="W265" s="143">
        <f t="shared" si="21"/>
        <v>0</v>
      </c>
      <c r="X265" s="143">
        <v>0</v>
      </c>
      <c r="Y265" s="143">
        <f t="shared" si="22"/>
        <v>0</v>
      </c>
      <c r="Z265" s="143">
        <v>0</v>
      </c>
      <c r="AA265" s="144">
        <f t="shared" si="23"/>
        <v>0</v>
      </c>
      <c r="AR265" s="17" t="s">
        <v>247</v>
      </c>
      <c r="AT265" s="17" t="s">
        <v>222</v>
      </c>
      <c r="AU265" s="17" t="s">
        <v>15</v>
      </c>
      <c r="AY265" s="17" t="s">
        <v>221</v>
      </c>
      <c r="BE265" s="145">
        <f t="shared" si="24"/>
        <v>0</v>
      </c>
      <c r="BF265" s="145">
        <f t="shared" si="25"/>
        <v>0</v>
      </c>
      <c r="BG265" s="145">
        <f t="shared" si="26"/>
        <v>0</v>
      </c>
      <c r="BH265" s="145">
        <f t="shared" si="27"/>
        <v>0</v>
      </c>
      <c r="BI265" s="145">
        <f t="shared" si="28"/>
        <v>0</v>
      </c>
      <c r="BJ265" s="17" t="s">
        <v>15</v>
      </c>
      <c r="BK265" s="145">
        <f t="shared" si="29"/>
        <v>0</v>
      </c>
      <c r="BL265" s="17" t="s">
        <v>247</v>
      </c>
      <c r="BM265" s="17" t="s">
        <v>5008</v>
      </c>
    </row>
    <row r="266" spans="2:65" s="1" customFormat="1" ht="28.9" customHeight="1" x14ac:dyDescent="0.3">
      <c r="B266" s="136"/>
      <c r="C266" s="137" t="s">
        <v>2532</v>
      </c>
      <c r="D266" s="137" t="s">
        <v>222</v>
      </c>
      <c r="E266" s="138" t="s">
        <v>5009</v>
      </c>
      <c r="F266" s="250" t="s">
        <v>5010</v>
      </c>
      <c r="G266" s="251"/>
      <c r="H266" s="251"/>
      <c r="I266" s="251"/>
      <c r="J266" s="139" t="s">
        <v>276</v>
      </c>
      <c r="K266" s="140">
        <v>3</v>
      </c>
      <c r="L266" s="252"/>
      <c r="M266" s="251"/>
      <c r="N266" s="252">
        <f t="shared" si="20"/>
        <v>0</v>
      </c>
      <c r="O266" s="251"/>
      <c r="P266" s="251"/>
      <c r="Q266" s="251"/>
      <c r="R266" s="141"/>
      <c r="T266" s="142" t="s">
        <v>3</v>
      </c>
      <c r="U266" s="40" t="s">
        <v>43</v>
      </c>
      <c r="V266" s="143">
        <v>0</v>
      </c>
      <c r="W266" s="143">
        <f t="shared" si="21"/>
        <v>0</v>
      </c>
      <c r="X266" s="143">
        <v>0</v>
      </c>
      <c r="Y266" s="143">
        <f t="shared" si="22"/>
        <v>0</v>
      </c>
      <c r="Z266" s="143">
        <v>0</v>
      </c>
      <c r="AA266" s="144">
        <f t="shared" si="23"/>
        <v>0</v>
      </c>
      <c r="AR266" s="17" t="s">
        <v>247</v>
      </c>
      <c r="AT266" s="17" t="s">
        <v>222</v>
      </c>
      <c r="AU266" s="17" t="s">
        <v>15</v>
      </c>
      <c r="AY266" s="17" t="s">
        <v>221</v>
      </c>
      <c r="BE266" s="145">
        <f t="shared" si="24"/>
        <v>0</v>
      </c>
      <c r="BF266" s="145">
        <f t="shared" si="25"/>
        <v>0</v>
      </c>
      <c r="BG266" s="145">
        <f t="shared" si="26"/>
        <v>0</v>
      </c>
      <c r="BH266" s="145">
        <f t="shared" si="27"/>
        <v>0</v>
      </c>
      <c r="BI266" s="145">
        <f t="shared" si="28"/>
        <v>0</v>
      </c>
      <c r="BJ266" s="17" t="s">
        <v>15</v>
      </c>
      <c r="BK266" s="145">
        <f t="shared" si="29"/>
        <v>0</v>
      </c>
      <c r="BL266" s="17" t="s">
        <v>247</v>
      </c>
      <c r="BM266" s="17" t="s">
        <v>5011</v>
      </c>
    </row>
    <row r="267" spans="2:65" s="1" customFormat="1" ht="28.9" customHeight="1" x14ac:dyDescent="0.3">
      <c r="B267" s="136"/>
      <c r="C267" s="137" t="s">
        <v>2537</v>
      </c>
      <c r="D267" s="137" t="s">
        <v>222</v>
      </c>
      <c r="E267" s="138" t="s">
        <v>5012</v>
      </c>
      <c r="F267" s="250" t="s">
        <v>5013</v>
      </c>
      <c r="G267" s="251"/>
      <c r="H267" s="251"/>
      <c r="I267" s="251"/>
      <c r="J267" s="139" t="s">
        <v>276</v>
      </c>
      <c r="K267" s="140">
        <v>1</v>
      </c>
      <c r="L267" s="252"/>
      <c r="M267" s="251"/>
      <c r="N267" s="252">
        <f t="shared" si="20"/>
        <v>0</v>
      </c>
      <c r="O267" s="251"/>
      <c r="P267" s="251"/>
      <c r="Q267" s="251"/>
      <c r="R267" s="141"/>
      <c r="T267" s="142" t="s">
        <v>3</v>
      </c>
      <c r="U267" s="40" t="s">
        <v>43</v>
      </c>
      <c r="V267" s="143">
        <v>0</v>
      </c>
      <c r="W267" s="143">
        <f t="shared" si="21"/>
        <v>0</v>
      </c>
      <c r="X267" s="143">
        <v>0</v>
      </c>
      <c r="Y267" s="143">
        <f t="shared" si="22"/>
        <v>0</v>
      </c>
      <c r="Z267" s="143">
        <v>0</v>
      </c>
      <c r="AA267" s="144">
        <f t="shared" si="23"/>
        <v>0</v>
      </c>
      <c r="AR267" s="17" t="s">
        <v>247</v>
      </c>
      <c r="AT267" s="17" t="s">
        <v>222</v>
      </c>
      <c r="AU267" s="17" t="s">
        <v>15</v>
      </c>
      <c r="AY267" s="17" t="s">
        <v>221</v>
      </c>
      <c r="BE267" s="145">
        <f t="shared" si="24"/>
        <v>0</v>
      </c>
      <c r="BF267" s="145">
        <f t="shared" si="25"/>
        <v>0</v>
      </c>
      <c r="BG267" s="145">
        <f t="shared" si="26"/>
        <v>0</v>
      </c>
      <c r="BH267" s="145">
        <f t="shared" si="27"/>
        <v>0</v>
      </c>
      <c r="BI267" s="145">
        <f t="shared" si="28"/>
        <v>0</v>
      </c>
      <c r="BJ267" s="17" t="s">
        <v>15</v>
      </c>
      <c r="BK267" s="145">
        <f t="shared" si="29"/>
        <v>0</v>
      </c>
      <c r="BL267" s="17" t="s">
        <v>247</v>
      </c>
      <c r="BM267" s="17" t="s">
        <v>5014</v>
      </c>
    </row>
    <row r="268" spans="2:65" s="1" customFormat="1" ht="28.9" customHeight="1" x14ac:dyDescent="0.3">
      <c r="B268" s="136"/>
      <c r="C268" s="137" t="s">
        <v>2541</v>
      </c>
      <c r="D268" s="137" t="s">
        <v>222</v>
      </c>
      <c r="E268" s="138" t="s">
        <v>5015</v>
      </c>
      <c r="F268" s="250" t="s">
        <v>5016</v>
      </c>
      <c r="G268" s="251"/>
      <c r="H268" s="251"/>
      <c r="I268" s="251"/>
      <c r="J268" s="139" t="s">
        <v>276</v>
      </c>
      <c r="K268" s="140">
        <v>2</v>
      </c>
      <c r="L268" s="252"/>
      <c r="M268" s="251"/>
      <c r="N268" s="252">
        <f t="shared" si="20"/>
        <v>0</v>
      </c>
      <c r="O268" s="251"/>
      <c r="P268" s="251"/>
      <c r="Q268" s="251"/>
      <c r="R268" s="141"/>
      <c r="T268" s="142" t="s">
        <v>3</v>
      </c>
      <c r="U268" s="40" t="s">
        <v>43</v>
      </c>
      <c r="V268" s="143">
        <v>0</v>
      </c>
      <c r="W268" s="143">
        <f t="shared" si="21"/>
        <v>0</v>
      </c>
      <c r="X268" s="143">
        <v>0</v>
      </c>
      <c r="Y268" s="143">
        <f t="shared" si="22"/>
        <v>0</v>
      </c>
      <c r="Z268" s="143">
        <v>0</v>
      </c>
      <c r="AA268" s="144">
        <f t="shared" si="23"/>
        <v>0</v>
      </c>
      <c r="AR268" s="17" t="s">
        <v>247</v>
      </c>
      <c r="AT268" s="17" t="s">
        <v>222</v>
      </c>
      <c r="AU268" s="17" t="s">
        <v>15</v>
      </c>
      <c r="AY268" s="17" t="s">
        <v>221</v>
      </c>
      <c r="BE268" s="145">
        <f t="shared" si="24"/>
        <v>0</v>
      </c>
      <c r="BF268" s="145">
        <f t="shared" si="25"/>
        <v>0</v>
      </c>
      <c r="BG268" s="145">
        <f t="shared" si="26"/>
        <v>0</v>
      </c>
      <c r="BH268" s="145">
        <f t="shared" si="27"/>
        <v>0</v>
      </c>
      <c r="BI268" s="145">
        <f t="shared" si="28"/>
        <v>0</v>
      </c>
      <c r="BJ268" s="17" t="s">
        <v>15</v>
      </c>
      <c r="BK268" s="145">
        <f t="shared" si="29"/>
        <v>0</v>
      </c>
      <c r="BL268" s="17" t="s">
        <v>247</v>
      </c>
      <c r="BM268" s="17" t="s">
        <v>5017</v>
      </c>
    </row>
    <row r="269" spans="2:65" s="1" customFormat="1" ht="28.9" customHeight="1" x14ac:dyDescent="0.3">
      <c r="B269" s="136"/>
      <c r="C269" s="137" t="s">
        <v>2545</v>
      </c>
      <c r="D269" s="137" t="s">
        <v>222</v>
      </c>
      <c r="E269" s="138" t="s">
        <v>5018</v>
      </c>
      <c r="F269" s="250" t="s">
        <v>5019</v>
      </c>
      <c r="G269" s="251"/>
      <c r="H269" s="251"/>
      <c r="I269" s="251"/>
      <c r="J269" s="139" t="s">
        <v>276</v>
      </c>
      <c r="K269" s="140">
        <v>8</v>
      </c>
      <c r="L269" s="252"/>
      <c r="M269" s="251"/>
      <c r="N269" s="252">
        <f t="shared" si="20"/>
        <v>0</v>
      </c>
      <c r="O269" s="251"/>
      <c r="P269" s="251"/>
      <c r="Q269" s="251"/>
      <c r="R269" s="141"/>
      <c r="T269" s="142" t="s">
        <v>3</v>
      </c>
      <c r="U269" s="40" t="s">
        <v>43</v>
      </c>
      <c r="V269" s="143">
        <v>0</v>
      </c>
      <c r="W269" s="143">
        <f t="shared" si="21"/>
        <v>0</v>
      </c>
      <c r="X269" s="143">
        <v>0</v>
      </c>
      <c r="Y269" s="143">
        <f t="shared" si="22"/>
        <v>0</v>
      </c>
      <c r="Z269" s="143">
        <v>0</v>
      </c>
      <c r="AA269" s="144">
        <f t="shared" si="23"/>
        <v>0</v>
      </c>
      <c r="AR269" s="17" t="s">
        <v>247</v>
      </c>
      <c r="AT269" s="17" t="s">
        <v>222</v>
      </c>
      <c r="AU269" s="17" t="s">
        <v>15</v>
      </c>
      <c r="AY269" s="17" t="s">
        <v>221</v>
      </c>
      <c r="BE269" s="145">
        <f t="shared" si="24"/>
        <v>0</v>
      </c>
      <c r="BF269" s="145">
        <f t="shared" si="25"/>
        <v>0</v>
      </c>
      <c r="BG269" s="145">
        <f t="shared" si="26"/>
        <v>0</v>
      </c>
      <c r="BH269" s="145">
        <f t="shared" si="27"/>
        <v>0</v>
      </c>
      <c r="BI269" s="145">
        <f t="shared" si="28"/>
        <v>0</v>
      </c>
      <c r="BJ269" s="17" t="s">
        <v>15</v>
      </c>
      <c r="BK269" s="145">
        <f t="shared" si="29"/>
        <v>0</v>
      </c>
      <c r="BL269" s="17" t="s">
        <v>247</v>
      </c>
      <c r="BM269" s="17" t="s">
        <v>5020</v>
      </c>
    </row>
    <row r="270" spans="2:65" s="1" customFormat="1" ht="28.9" customHeight="1" x14ac:dyDescent="0.3">
      <c r="B270" s="136"/>
      <c r="C270" s="137" t="s">
        <v>2549</v>
      </c>
      <c r="D270" s="137" t="s">
        <v>222</v>
      </c>
      <c r="E270" s="138" t="s">
        <v>5021</v>
      </c>
      <c r="F270" s="250" t="s">
        <v>5022</v>
      </c>
      <c r="G270" s="251"/>
      <c r="H270" s="251"/>
      <c r="I270" s="251"/>
      <c r="J270" s="139" t="s">
        <v>276</v>
      </c>
      <c r="K270" s="140">
        <v>2</v>
      </c>
      <c r="L270" s="252"/>
      <c r="M270" s="251"/>
      <c r="N270" s="252">
        <f t="shared" si="20"/>
        <v>0</v>
      </c>
      <c r="O270" s="251"/>
      <c r="P270" s="251"/>
      <c r="Q270" s="251"/>
      <c r="R270" s="141"/>
      <c r="T270" s="142" t="s">
        <v>3</v>
      </c>
      <c r="U270" s="40" t="s">
        <v>43</v>
      </c>
      <c r="V270" s="143">
        <v>0</v>
      </c>
      <c r="W270" s="143">
        <f t="shared" si="21"/>
        <v>0</v>
      </c>
      <c r="X270" s="143">
        <v>0</v>
      </c>
      <c r="Y270" s="143">
        <f t="shared" si="22"/>
        <v>0</v>
      </c>
      <c r="Z270" s="143">
        <v>0</v>
      </c>
      <c r="AA270" s="144">
        <f t="shared" si="23"/>
        <v>0</v>
      </c>
      <c r="AR270" s="17" t="s">
        <v>247</v>
      </c>
      <c r="AT270" s="17" t="s">
        <v>222</v>
      </c>
      <c r="AU270" s="17" t="s">
        <v>15</v>
      </c>
      <c r="AY270" s="17" t="s">
        <v>221</v>
      </c>
      <c r="BE270" s="145">
        <f t="shared" si="24"/>
        <v>0</v>
      </c>
      <c r="BF270" s="145">
        <f t="shared" si="25"/>
        <v>0</v>
      </c>
      <c r="BG270" s="145">
        <f t="shared" si="26"/>
        <v>0</v>
      </c>
      <c r="BH270" s="145">
        <f t="shared" si="27"/>
        <v>0</v>
      </c>
      <c r="BI270" s="145">
        <f t="shared" si="28"/>
        <v>0</v>
      </c>
      <c r="BJ270" s="17" t="s">
        <v>15</v>
      </c>
      <c r="BK270" s="145">
        <f t="shared" si="29"/>
        <v>0</v>
      </c>
      <c r="BL270" s="17" t="s">
        <v>247</v>
      </c>
      <c r="BM270" s="17" t="s">
        <v>5023</v>
      </c>
    </row>
    <row r="271" spans="2:65" s="1" customFormat="1" ht="28.9" customHeight="1" x14ac:dyDescent="0.3">
      <c r="B271" s="136"/>
      <c r="C271" s="137" t="s">
        <v>2782</v>
      </c>
      <c r="D271" s="137" t="s">
        <v>222</v>
      </c>
      <c r="E271" s="138" t="s">
        <v>5024</v>
      </c>
      <c r="F271" s="250" t="s">
        <v>5025</v>
      </c>
      <c r="G271" s="251"/>
      <c r="H271" s="251"/>
      <c r="I271" s="251"/>
      <c r="J271" s="139" t="s">
        <v>276</v>
      </c>
      <c r="K271" s="140">
        <v>2</v>
      </c>
      <c r="L271" s="252"/>
      <c r="M271" s="251"/>
      <c r="N271" s="252">
        <f t="shared" si="20"/>
        <v>0</v>
      </c>
      <c r="O271" s="251"/>
      <c r="P271" s="251"/>
      <c r="Q271" s="251"/>
      <c r="R271" s="141"/>
      <c r="T271" s="142" t="s">
        <v>3</v>
      </c>
      <c r="U271" s="40" t="s">
        <v>43</v>
      </c>
      <c r="V271" s="143">
        <v>0</v>
      </c>
      <c r="W271" s="143">
        <f t="shared" si="21"/>
        <v>0</v>
      </c>
      <c r="X271" s="143">
        <v>0</v>
      </c>
      <c r="Y271" s="143">
        <f t="shared" si="22"/>
        <v>0</v>
      </c>
      <c r="Z271" s="143">
        <v>0</v>
      </c>
      <c r="AA271" s="144">
        <f t="shared" si="23"/>
        <v>0</v>
      </c>
      <c r="AR271" s="17" t="s">
        <v>247</v>
      </c>
      <c r="AT271" s="17" t="s">
        <v>222</v>
      </c>
      <c r="AU271" s="17" t="s">
        <v>15</v>
      </c>
      <c r="AY271" s="17" t="s">
        <v>221</v>
      </c>
      <c r="BE271" s="145">
        <f t="shared" si="24"/>
        <v>0</v>
      </c>
      <c r="BF271" s="145">
        <f t="shared" si="25"/>
        <v>0</v>
      </c>
      <c r="BG271" s="145">
        <f t="shared" si="26"/>
        <v>0</v>
      </c>
      <c r="BH271" s="145">
        <f t="shared" si="27"/>
        <v>0</v>
      </c>
      <c r="BI271" s="145">
        <f t="shared" si="28"/>
        <v>0</v>
      </c>
      <c r="BJ271" s="17" t="s">
        <v>15</v>
      </c>
      <c r="BK271" s="145">
        <f t="shared" si="29"/>
        <v>0</v>
      </c>
      <c r="BL271" s="17" t="s">
        <v>247</v>
      </c>
      <c r="BM271" s="17" t="s">
        <v>5026</v>
      </c>
    </row>
    <row r="272" spans="2:65" s="1" customFormat="1" ht="28.9" customHeight="1" x14ac:dyDescent="0.3">
      <c r="B272" s="136"/>
      <c r="C272" s="137" t="s">
        <v>2553</v>
      </c>
      <c r="D272" s="137" t="s">
        <v>222</v>
      </c>
      <c r="E272" s="138" t="s">
        <v>5027</v>
      </c>
      <c r="F272" s="250" t="s">
        <v>5028</v>
      </c>
      <c r="G272" s="251"/>
      <c r="H272" s="251"/>
      <c r="I272" s="251"/>
      <c r="J272" s="139" t="s">
        <v>276</v>
      </c>
      <c r="K272" s="140">
        <v>1</v>
      </c>
      <c r="L272" s="252"/>
      <c r="M272" s="251"/>
      <c r="N272" s="252">
        <f t="shared" si="20"/>
        <v>0</v>
      </c>
      <c r="O272" s="251"/>
      <c r="P272" s="251"/>
      <c r="Q272" s="251"/>
      <c r="R272" s="141"/>
      <c r="T272" s="142" t="s">
        <v>3</v>
      </c>
      <c r="U272" s="40" t="s">
        <v>43</v>
      </c>
      <c r="V272" s="143">
        <v>0</v>
      </c>
      <c r="W272" s="143">
        <f t="shared" si="21"/>
        <v>0</v>
      </c>
      <c r="X272" s="143">
        <v>0</v>
      </c>
      <c r="Y272" s="143">
        <f t="shared" si="22"/>
        <v>0</v>
      </c>
      <c r="Z272" s="143">
        <v>0</v>
      </c>
      <c r="AA272" s="144">
        <f t="shared" si="23"/>
        <v>0</v>
      </c>
      <c r="AR272" s="17" t="s">
        <v>247</v>
      </c>
      <c r="AT272" s="17" t="s">
        <v>222</v>
      </c>
      <c r="AU272" s="17" t="s">
        <v>15</v>
      </c>
      <c r="AY272" s="17" t="s">
        <v>221</v>
      </c>
      <c r="BE272" s="145">
        <f t="shared" si="24"/>
        <v>0</v>
      </c>
      <c r="BF272" s="145">
        <f t="shared" si="25"/>
        <v>0</v>
      </c>
      <c r="BG272" s="145">
        <f t="shared" si="26"/>
        <v>0</v>
      </c>
      <c r="BH272" s="145">
        <f t="shared" si="27"/>
        <v>0</v>
      </c>
      <c r="BI272" s="145">
        <f t="shared" si="28"/>
        <v>0</v>
      </c>
      <c r="BJ272" s="17" t="s">
        <v>15</v>
      </c>
      <c r="BK272" s="145">
        <f t="shared" si="29"/>
        <v>0</v>
      </c>
      <c r="BL272" s="17" t="s">
        <v>247</v>
      </c>
      <c r="BM272" s="17" t="s">
        <v>5029</v>
      </c>
    </row>
    <row r="273" spans="2:65" s="1" customFormat="1" ht="28.9" customHeight="1" x14ac:dyDescent="0.3">
      <c r="B273" s="136"/>
      <c r="C273" s="137" t="s">
        <v>2557</v>
      </c>
      <c r="D273" s="137" t="s">
        <v>222</v>
      </c>
      <c r="E273" s="138" t="s">
        <v>5030</v>
      </c>
      <c r="F273" s="250" t="s">
        <v>5031</v>
      </c>
      <c r="G273" s="251"/>
      <c r="H273" s="251"/>
      <c r="I273" s="251"/>
      <c r="J273" s="139" t="s">
        <v>276</v>
      </c>
      <c r="K273" s="140">
        <v>2</v>
      </c>
      <c r="L273" s="252"/>
      <c r="M273" s="251"/>
      <c r="N273" s="252">
        <f t="shared" si="20"/>
        <v>0</v>
      </c>
      <c r="O273" s="251"/>
      <c r="P273" s="251"/>
      <c r="Q273" s="251"/>
      <c r="R273" s="141"/>
      <c r="T273" s="142" t="s">
        <v>3</v>
      </c>
      <c r="U273" s="40" t="s">
        <v>43</v>
      </c>
      <c r="V273" s="143">
        <v>0</v>
      </c>
      <c r="W273" s="143">
        <f t="shared" si="21"/>
        <v>0</v>
      </c>
      <c r="X273" s="143">
        <v>0</v>
      </c>
      <c r="Y273" s="143">
        <f t="shared" si="22"/>
        <v>0</v>
      </c>
      <c r="Z273" s="143">
        <v>0</v>
      </c>
      <c r="AA273" s="144">
        <f t="shared" si="23"/>
        <v>0</v>
      </c>
      <c r="AR273" s="17" t="s">
        <v>247</v>
      </c>
      <c r="AT273" s="17" t="s">
        <v>222</v>
      </c>
      <c r="AU273" s="17" t="s">
        <v>15</v>
      </c>
      <c r="AY273" s="17" t="s">
        <v>221</v>
      </c>
      <c r="BE273" s="145">
        <f t="shared" si="24"/>
        <v>0</v>
      </c>
      <c r="BF273" s="145">
        <f t="shared" si="25"/>
        <v>0</v>
      </c>
      <c r="BG273" s="145">
        <f t="shared" si="26"/>
        <v>0</v>
      </c>
      <c r="BH273" s="145">
        <f t="shared" si="27"/>
        <v>0</v>
      </c>
      <c r="BI273" s="145">
        <f t="shared" si="28"/>
        <v>0</v>
      </c>
      <c r="BJ273" s="17" t="s">
        <v>15</v>
      </c>
      <c r="BK273" s="145">
        <f t="shared" si="29"/>
        <v>0</v>
      </c>
      <c r="BL273" s="17" t="s">
        <v>247</v>
      </c>
      <c r="BM273" s="17" t="s">
        <v>5032</v>
      </c>
    </row>
    <row r="274" spans="2:65" s="1" customFormat="1" ht="28.9" customHeight="1" x14ac:dyDescent="0.3">
      <c r="B274" s="136"/>
      <c r="C274" s="137" t="s">
        <v>2561</v>
      </c>
      <c r="D274" s="137" t="s">
        <v>222</v>
      </c>
      <c r="E274" s="138" t="s">
        <v>5033</v>
      </c>
      <c r="F274" s="250" t="s">
        <v>5034</v>
      </c>
      <c r="G274" s="251"/>
      <c r="H274" s="251"/>
      <c r="I274" s="251"/>
      <c r="J274" s="139" t="s">
        <v>276</v>
      </c>
      <c r="K274" s="140">
        <v>1</v>
      </c>
      <c r="L274" s="252"/>
      <c r="M274" s="251"/>
      <c r="N274" s="252">
        <f t="shared" si="20"/>
        <v>0</v>
      </c>
      <c r="O274" s="251"/>
      <c r="P274" s="251"/>
      <c r="Q274" s="251"/>
      <c r="R274" s="141"/>
      <c r="T274" s="142" t="s">
        <v>3</v>
      </c>
      <c r="U274" s="40" t="s">
        <v>43</v>
      </c>
      <c r="V274" s="143">
        <v>0</v>
      </c>
      <c r="W274" s="143">
        <f t="shared" si="21"/>
        <v>0</v>
      </c>
      <c r="X274" s="143">
        <v>0</v>
      </c>
      <c r="Y274" s="143">
        <f t="shared" si="22"/>
        <v>0</v>
      </c>
      <c r="Z274" s="143">
        <v>0</v>
      </c>
      <c r="AA274" s="144">
        <f t="shared" si="23"/>
        <v>0</v>
      </c>
      <c r="AR274" s="17" t="s">
        <v>247</v>
      </c>
      <c r="AT274" s="17" t="s">
        <v>222</v>
      </c>
      <c r="AU274" s="17" t="s">
        <v>15</v>
      </c>
      <c r="AY274" s="17" t="s">
        <v>221</v>
      </c>
      <c r="BE274" s="145">
        <f t="shared" si="24"/>
        <v>0</v>
      </c>
      <c r="BF274" s="145">
        <f t="shared" si="25"/>
        <v>0</v>
      </c>
      <c r="BG274" s="145">
        <f t="shared" si="26"/>
        <v>0</v>
      </c>
      <c r="BH274" s="145">
        <f t="shared" si="27"/>
        <v>0</v>
      </c>
      <c r="BI274" s="145">
        <f t="shared" si="28"/>
        <v>0</v>
      </c>
      <c r="BJ274" s="17" t="s">
        <v>15</v>
      </c>
      <c r="BK274" s="145">
        <f t="shared" si="29"/>
        <v>0</v>
      </c>
      <c r="BL274" s="17" t="s">
        <v>247</v>
      </c>
      <c r="BM274" s="17" t="s">
        <v>5035</v>
      </c>
    </row>
    <row r="275" spans="2:65" s="1" customFormat="1" ht="28.9" customHeight="1" x14ac:dyDescent="0.3">
      <c r="B275" s="136"/>
      <c r="C275" s="137" t="s">
        <v>5036</v>
      </c>
      <c r="D275" s="137" t="s">
        <v>222</v>
      </c>
      <c r="E275" s="138" t="s">
        <v>5037</v>
      </c>
      <c r="F275" s="250" t="s">
        <v>5038</v>
      </c>
      <c r="G275" s="251"/>
      <c r="H275" s="251"/>
      <c r="I275" s="251"/>
      <c r="J275" s="139" t="s">
        <v>276</v>
      </c>
      <c r="K275" s="140">
        <v>1</v>
      </c>
      <c r="L275" s="252"/>
      <c r="M275" s="251"/>
      <c r="N275" s="252">
        <f t="shared" si="20"/>
        <v>0</v>
      </c>
      <c r="O275" s="251"/>
      <c r="P275" s="251"/>
      <c r="Q275" s="251"/>
      <c r="R275" s="141"/>
      <c r="T275" s="142" t="s">
        <v>3</v>
      </c>
      <c r="U275" s="40" t="s">
        <v>43</v>
      </c>
      <c r="V275" s="143">
        <v>0</v>
      </c>
      <c r="W275" s="143">
        <f t="shared" si="21"/>
        <v>0</v>
      </c>
      <c r="X275" s="143">
        <v>0</v>
      </c>
      <c r="Y275" s="143">
        <f t="shared" si="22"/>
        <v>0</v>
      </c>
      <c r="Z275" s="143">
        <v>0</v>
      </c>
      <c r="AA275" s="144">
        <f t="shared" si="23"/>
        <v>0</v>
      </c>
      <c r="AR275" s="17" t="s">
        <v>247</v>
      </c>
      <c r="AT275" s="17" t="s">
        <v>222</v>
      </c>
      <c r="AU275" s="17" t="s">
        <v>15</v>
      </c>
      <c r="AY275" s="17" t="s">
        <v>221</v>
      </c>
      <c r="BE275" s="145">
        <f t="shared" si="24"/>
        <v>0</v>
      </c>
      <c r="BF275" s="145">
        <f t="shared" si="25"/>
        <v>0</v>
      </c>
      <c r="BG275" s="145">
        <f t="shared" si="26"/>
        <v>0</v>
      </c>
      <c r="BH275" s="145">
        <f t="shared" si="27"/>
        <v>0</v>
      </c>
      <c r="BI275" s="145">
        <f t="shared" si="28"/>
        <v>0</v>
      </c>
      <c r="BJ275" s="17" t="s">
        <v>15</v>
      </c>
      <c r="BK275" s="145">
        <f t="shared" si="29"/>
        <v>0</v>
      </c>
      <c r="BL275" s="17" t="s">
        <v>247</v>
      </c>
      <c r="BM275" s="17" t="s">
        <v>5039</v>
      </c>
    </row>
    <row r="276" spans="2:65" s="1" customFormat="1" ht="28.9" customHeight="1" x14ac:dyDescent="0.3">
      <c r="B276" s="136"/>
      <c r="C276" s="137" t="s">
        <v>2565</v>
      </c>
      <c r="D276" s="137" t="s">
        <v>222</v>
      </c>
      <c r="E276" s="138" t="s">
        <v>5040</v>
      </c>
      <c r="F276" s="250" t="s">
        <v>5041</v>
      </c>
      <c r="G276" s="251"/>
      <c r="H276" s="251"/>
      <c r="I276" s="251"/>
      <c r="J276" s="139" t="s">
        <v>276</v>
      </c>
      <c r="K276" s="140">
        <v>1</v>
      </c>
      <c r="L276" s="252"/>
      <c r="M276" s="251"/>
      <c r="N276" s="252">
        <f t="shared" si="20"/>
        <v>0</v>
      </c>
      <c r="O276" s="251"/>
      <c r="P276" s="251"/>
      <c r="Q276" s="251"/>
      <c r="R276" s="141"/>
      <c r="T276" s="142" t="s">
        <v>3</v>
      </c>
      <c r="U276" s="40" t="s">
        <v>43</v>
      </c>
      <c r="V276" s="143">
        <v>0</v>
      </c>
      <c r="W276" s="143">
        <f t="shared" si="21"/>
        <v>0</v>
      </c>
      <c r="X276" s="143">
        <v>0</v>
      </c>
      <c r="Y276" s="143">
        <f t="shared" si="22"/>
        <v>0</v>
      </c>
      <c r="Z276" s="143">
        <v>0</v>
      </c>
      <c r="AA276" s="144">
        <f t="shared" si="23"/>
        <v>0</v>
      </c>
      <c r="AR276" s="17" t="s">
        <v>247</v>
      </c>
      <c r="AT276" s="17" t="s">
        <v>222</v>
      </c>
      <c r="AU276" s="17" t="s">
        <v>15</v>
      </c>
      <c r="AY276" s="17" t="s">
        <v>221</v>
      </c>
      <c r="BE276" s="145">
        <f t="shared" si="24"/>
        <v>0</v>
      </c>
      <c r="BF276" s="145">
        <f t="shared" si="25"/>
        <v>0</v>
      </c>
      <c r="BG276" s="145">
        <f t="shared" si="26"/>
        <v>0</v>
      </c>
      <c r="BH276" s="145">
        <f t="shared" si="27"/>
        <v>0</v>
      </c>
      <c r="BI276" s="145">
        <f t="shared" si="28"/>
        <v>0</v>
      </c>
      <c r="BJ276" s="17" t="s">
        <v>15</v>
      </c>
      <c r="BK276" s="145">
        <f t="shared" si="29"/>
        <v>0</v>
      </c>
      <c r="BL276" s="17" t="s">
        <v>247</v>
      </c>
      <c r="BM276" s="17" t="s">
        <v>5042</v>
      </c>
    </row>
    <row r="277" spans="2:65" s="1" customFormat="1" ht="28.9" customHeight="1" x14ac:dyDescent="0.3">
      <c r="B277" s="136"/>
      <c r="C277" s="137" t="s">
        <v>2786</v>
      </c>
      <c r="D277" s="137" t="s">
        <v>222</v>
      </c>
      <c r="E277" s="138" t="s">
        <v>5043</v>
      </c>
      <c r="F277" s="250" t="s">
        <v>5044</v>
      </c>
      <c r="G277" s="251"/>
      <c r="H277" s="251"/>
      <c r="I277" s="251"/>
      <c r="J277" s="139" t="s">
        <v>276</v>
      </c>
      <c r="K277" s="140">
        <v>5</v>
      </c>
      <c r="L277" s="252"/>
      <c r="M277" s="251"/>
      <c r="N277" s="252">
        <f t="shared" si="20"/>
        <v>0</v>
      </c>
      <c r="O277" s="251"/>
      <c r="P277" s="251"/>
      <c r="Q277" s="251"/>
      <c r="R277" s="141"/>
      <c r="T277" s="142" t="s">
        <v>3</v>
      </c>
      <c r="U277" s="40" t="s">
        <v>43</v>
      </c>
      <c r="V277" s="143">
        <v>0</v>
      </c>
      <c r="W277" s="143">
        <f t="shared" si="21"/>
        <v>0</v>
      </c>
      <c r="X277" s="143">
        <v>0</v>
      </c>
      <c r="Y277" s="143">
        <f t="shared" si="22"/>
        <v>0</v>
      </c>
      <c r="Z277" s="143">
        <v>0</v>
      </c>
      <c r="AA277" s="144">
        <f t="shared" si="23"/>
        <v>0</v>
      </c>
      <c r="AR277" s="17" t="s">
        <v>247</v>
      </c>
      <c r="AT277" s="17" t="s">
        <v>222</v>
      </c>
      <c r="AU277" s="17" t="s">
        <v>15</v>
      </c>
      <c r="AY277" s="17" t="s">
        <v>221</v>
      </c>
      <c r="BE277" s="145">
        <f t="shared" si="24"/>
        <v>0</v>
      </c>
      <c r="BF277" s="145">
        <f t="shared" si="25"/>
        <v>0</v>
      </c>
      <c r="BG277" s="145">
        <f t="shared" si="26"/>
        <v>0</v>
      </c>
      <c r="BH277" s="145">
        <f t="shared" si="27"/>
        <v>0</v>
      </c>
      <c r="BI277" s="145">
        <f t="shared" si="28"/>
        <v>0</v>
      </c>
      <c r="BJ277" s="17" t="s">
        <v>15</v>
      </c>
      <c r="BK277" s="145">
        <f t="shared" si="29"/>
        <v>0</v>
      </c>
      <c r="BL277" s="17" t="s">
        <v>247</v>
      </c>
      <c r="BM277" s="17" t="s">
        <v>5045</v>
      </c>
    </row>
    <row r="278" spans="2:65" s="1" customFormat="1" ht="28.9" customHeight="1" x14ac:dyDescent="0.3">
      <c r="B278" s="136"/>
      <c r="C278" s="137" t="s">
        <v>2569</v>
      </c>
      <c r="D278" s="137" t="s">
        <v>222</v>
      </c>
      <c r="E278" s="138" t="s">
        <v>5046</v>
      </c>
      <c r="F278" s="250" t="s">
        <v>5047</v>
      </c>
      <c r="G278" s="251"/>
      <c r="H278" s="251"/>
      <c r="I278" s="251"/>
      <c r="J278" s="139" t="s">
        <v>276</v>
      </c>
      <c r="K278" s="140">
        <v>1</v>
      </c>
      <c r="L278" s="252"/>
      <c r="M278" s="251"/>
      <c r="N278" s="252">
        <f t="shared" si="20"/>
        <v>0</v>
      </c>
      <c r="O278" s="251"/>
      <c r="P278" s="251"/>
      <c r="Q278" s="251"/>
      <c r="R278" s="141"/>
      <c r="T278" s="142" t="s">
        <v>3</v>
      </c>
      <c r="U278" s="40" t="s">
        <v>43</v>
      </c>
      <c r="V278" s="143">
        <v>0</v>
      </c>
      <c r="W278" s="143">
        <f t="shared" si="21"/>
        <v>0</v>
      </c>
      <c r="X278" s="143">
        <v>0</v>
      </c>
      <c r="Y278" s="143">
        <f t="shared" si="22"/>
        <v>0</v>
      </c>
      <c r="Z278" s="143">
        <v>0</v>
      </c>
      <c r="AA278" s="144">
        <f t="shared" si="23"/>
        <v>0</v>
      </c>
      <c r="AR278" s="17" t="s">
        <v>247</v>
      </c>
      <c r="AT278" s="17" t="s">
        <v>222</v>
      </c>
      <c r="AU278" s="17" t="s">
        <v>15</v>
      </c>
      <c r="AY278" s="17" t="s">
        <v>221</v>
      </c>
      <c r="BE278" s="145">
        <f t="shared" si="24"/>
        <v>0</v>
      </c>
      <c r="BF278" s="145">
        <f t="shared" si="25"/>
        <v>0</v>
      </c>
      <c r="BG278" s="145">
        <f t="shared" si="26"/>
        <v>0</v>
      </c>
      <c r="BH278" s="145">
        <f t="shared" si="27"/>
        <v>0</v>
      </c>
      <c r="BI278" s="145">
        <f t="shared" si="28"/>
        <v>0</v>
      </c>
      <c r="BJ278" s="17" t="s">
        <v>15</v>
      </c>
      <c r="BK278" s="145">
        <f t="shared" si="29"/>
        <v>0</v>
      </c>
      <c r="BL278" s="17" t="s">
        <v>247</v>
      </c>
      <c r="BM278" s="17" t="s">
        <v>5048</v>
      </c>
    </row>
    <row r="279" spans="2:65" s="1" customFormat="1" ht="40.15" customHeight="1" x14ac:dyDescent="0.3">
      <c r="B279" s="136"/>
      <c r="C279" s="137" t="s">
        <v>2573</v>
      </c>
      <c r="D279" s="137" t="s">
        <v>222</v>
      </c>
      <c r="E279" s="138" t="s">
        <v>5049</v>
      </c>
      <c r="F279" s="250" t="s">
        <v>5050</v>
      </c>
      <c r="G279" s="251"/>
      <c r="H279" s="251"/>
      <c r="I279" s="251"/>
      <c r="J279" s="139" t="s">
        <v>276</v>
      </c>
      <c r="K279" s="140">
        <v>1</v>
      </c>
      <c r="L279" s="252"/>
      <c r="M279" s="251"/>
      <c r="N279" s="252">
        <f t="shared" si="20"/>
        <v>0</v>
      </c>
      <c r="O279" s="251"/>
      <c r="P279" s="251"/>
      <c r="Q279" s="251"/>
      <c r="R279" s="141"/>
      <c r="T279" s="142" t="s">
        <v>3</v>
      </c>
      <c r="U279" s="40" t="s">
        <v>43</v>
      </c>
      <c r="V279" s="143">
        <v>0</v>
      </c>
      <c r="W279" s="143">
        <f t="shared" si="21"/>
        <v>0</v>
      </c>
      <c r="X279" s="143">
        <v>0</v>
      </c>
      <c r="Y279" s="143">
        <f t="shared" si="22"/>
        <v>0</v>
      </c>
      <c r="Z279" s="143">
        <v>0</v>
      </c>
      <c r="AA279" s="144">
        <f t="shared" si="23"/>
        <v>0</v>
      </c>
      <c r="AR279" s="17" t="s">
        <v>247</v>
      </c>
      <c r="AT279" s="17" t="s">
        <v>222</v>
      </c>
      <c r="AU279" s="17" t="s">
        <v>15</v>
      </c>
      <c r="AY279" s="17" t="s">
        <v>221</v>
      </c>
      <c r="BE279" s="145">
        <f t="shared" si="24"/>
        <v>0</v>
      </c>
      <c r="BF279" s="145">
        <f t="shared" si="25"/>
        <v>0</v>
      </c>
      <c r="BG279" s="145">
        <f t="shared" si="26"/>
        <v>0</v>
      </c>
      <c r="BH279" s="145">
        <f t="shared" si="27"/>
        <v>0</v>
      </c>
      <c r="BI279" s="145">
        <f t="shared" si="28"/>
        <v>0</v>
      </c>
      <c r="BJ279" s="17" t="s">
        <v>15</v>
      </c>
      <c r="BK279" s="145">
        <f t="shared" si="29"/>
        <v>0</v>
      </c>
      <c r="BL279" s="17" t="s">
        <v>247</v>
      </c>
      <c r="BM279" s="17" t="s">
        <v>5051</v>
      </c>
    </row>
    <row r="280" spans="2:65" s="1" customFormat="1" ht="28.9" customHeight="1" x14ac:dyDescent="0.3">
      <c r="B280" s="136"/>
      <c r="C280" s="137" t="s">
        <v>2577</v>
      </c>
      <c r="D280" s="137" t="s">
        <v>222</v>
      </c>
      <c r="E280" s="138" t="s">
        <v>5052</v>
      </c>
      <c r="F280" s="250" t="s">
        <v>5053</v>
      </c>
      <c r="G280" s="251"/>
      <c r="H280" s="251"/>
      <c r="I280" s="251"/>
      <c r="J280" s="139" t="s">
        <v>276</v>
      </c>
      <c r="K280" s="140">
        <v>1</v>
      </c>
      <c r="L280" s="252"/>
      <c r="M280" s="251"/>
      <c r="N280" s="252">
        <f t="shared" si="20"/>
        <v>0</v>
      </c>
      <c r="O280" s="251"/>
      <c r="P280" s="251"/>
      <c r="Q280" s="251"/>
      <c r="R280" s="141"/>
      <c r="T280" s="142" t="s">
        <v>3</v>
      </c>
      <c r="U280" s="40" t="s">
        <v>43</v>
      </c>
      <c r="V280" s="143">
        <v>0</v>
      </c>
      <c r="W280" s="143">
        <f t="shared" si="21"/>
        <v>0</v>
      </c>
      <c r="X280" s="143">
        <v>0</v>
      </c>
      <c r="Y280" s="143">
        <f t="shared" si="22"/>
        <v>0</v>
      </c>
      <c r="Z280" s="143">
        <v>0</v>
      </c>
      <c r="AA280" s="144">
        <f t="shared" si="23"/>
        <v>0</v>
      </c>
      <c r="AR280" s="17" t="s">
        <v>247</v>
      </c>
      <c r="AT280" s="17" t="s">
        <v>222</v>
      </c>
      <c r="AU280" s="17" t="s">
        <v>15</v>
      </c>
      <c r="AY280" s="17" t="s">
        <v>221</v>
      </c>
      <c r="BE280" s="145">
        <f t="shared" si="24"/>
        <v>0</v>
      </c>
      <c r="BF280" s="145">
        <f t="shared" si="25"/>
        <v>0</v>
      </c>
      <c r="BG280" s="145">
        <f t="shared" si="26"/>
        <v>0</v>
      </c>
      <c r="BH280" s="145">
        <f t="shared" si="27"/>
        <v>0</v>
      </c>
      <c r="BI280" s="145">
        <f t="shared" si="28"/>
        <v>0</v>
      </c>
      <c r="BJ280" s="17" t="s">
        <v>15</v>
      </c>
      <c r="BK280" s="145">
        <f t="shared" si="29"/>
        <v>0</v>
      </c>
      <c r="BL280" s="17" t="s">
        <v>247</v>
      </c>
      <c r="BM280" s="17" t="s">
        <v>5054</v>
      </c>
    </row>
    <row r="281" spans="2:65" s="1" customFormat="1" ht="28.9" customHeight="1" x14ac:dyDescent="0.3">
      <c r="B281" s="136"/>
      <c r="C281" s="137" t="s">
        <v>2581</v>
      </c>
      <c r="D281" s="137" t="s">
        <v>222</v>
      </c>
      <c r="E281" s="138" t="s">
        <v>5055</v>
      </c>
      <c r="F281" s="250" t="s">
        <v>5056</v>
      </c>
      <c r="G281" s="251"/>
      <c r="H281" s="251"/>
      <c r="I281" s="251"/>
      <c r="J281" s="139" t="s">
        <v>276</v>
      </c>
      <c r="K281" s="140">
        <v>1</v>
      </c>
      <c r="L281" s="252"/>
      <c r="M281" s="251"/>
      <c r="N281" s="252">
        <f t="shared" si="20"/>
        <v>0</v>
      </c>
      <c r="O281" s="251"/>
      <c r="P281" s="251"/>
      <c r="Q281" s="251"/>
      <c r="R281" s="141"/>
      <c r="T281" s="142" t="s">
        <v>3</v>
      </c>
      <c r="U281" s="40" t="s">
        <v>43</v>
      </c>
      <c r="V281" s="143">
        <v>0</v>
      </c>
      <c r="W281" s="143">
        <f t="shared" si="21"/>
        <v>0</v>
      </c>
      <c r="X281" s="143">
        <v>0</v>
      </c>
      <c r="Y281" s="143">
        <f t="shared" si="22"/>
        <v>0</v>
      </c>
      <c r="Z281" s="143">
        <v>0</v>
      </c>
      <c r="AA281" s="144">
        <f t="shared" si="23"/>
        <v>0</v>
      </c>
      <c r="AR281" s="17" t="s">
        <v>247</v>
      </c>
      <c r="AT281" s="17" t="s">
        <v>222</v>
      </c>
      <c r="AU281" s="17" t="s">
        <v>15</v>
      </c>
      <c r="AY281" s="17" t="s">
        <v>221</v>
      </c>
      <c r="BE281" s="145">
        <f t="shared" si="24"/>
        <v>0</v>
      </c>
      <c r="BF281" s="145">
        <f t="shared" si="25"/>
        <v>0</v>
      </c>
      <c r="BG281" s="145">
        <f t="shared" si="26"/>
        <v>0</v>
      </c>
      <c r="BH281" s="145">
        <f t="shared" si="27"/>
        <v>0</v>
      </c>
      <c r="BI281" s="145">
        <f t="shared" si="28"/>
        <v>0</v>
      </c>
      <c r="BJ281" s="17" t="s">
        <v>15</v>
      </c>
      <c r="BK281" s="145">
        <f t="shared" si="29"/>
        <v>0</v>
      </c>
      <c r="BL281" s="17" t="s">
        <v>247</v>
      </c>
      <c r="BM281" s="17" t="s">
        <v>5057</v>
      </c>
    </row>
    <row r="282" spans="2:65" s="1" customFormat="1" ht="28.9" customHeight="1" x14ac:dyDescent="0.3">
      <c r="B282" s="136"/>
      <c r="C282" s="137" t="s">
        <v>2585</v>
      </c>
      <c r="D282" s="137" t="s">
        <v>222</v>
      </c>
      <c r="E282" s="138" t="s">
        <v>5058</v>
      </c>
      <c r="F282" s="250" t="s">
        <v>5059</v>
      </c>
      <c r="G282" s="251"/>
      <c r="H282" s="251"/>
      <c r="I282" s="251"/>
      <c r="J282" s="139" t="s">
        <v>276</v>
      </c>
      <c r="K282" s="140">
        <v>1</v>
      </c>
      <c r="L282" s="252"/>
      <c r="M282" s="251"/>
      <c r="N282" s="252">
        <f t="shared" si="20"/>
        <v>0</v>
      </c>
      <c r="O282" s="251"/>
      <c r="P282" s="251"/>
      <c r="Q282" s="251"/>
      <c r="R282" s="141"/>
      <c r="T282" s="142" t="s">
        <v>3</v>
      </c>
      <c r="U282" s="40" t="s">
        <v>43</v>
      </c>
      <c r="V282" s="143">
        <v>0</v>
      </c>
      <c r="W282" s="143">
        <f t="shared" si="21"/>
        <v>0</v>
      </c>
      <c r="X282" s="143">
        <v>0</v>
      </c>
      <c r="Y282" s="143">
        <f t="shared" si="22"/>
        <v>0</v>
      </c>
      <c r="Z282" s="143">
        <v>0</v>
      </c>
      <c r="AA282" s="144">
        <f t="shared" si="23"/>
        <v>0</v>
      </c>
      <c r="AR282" s="17" t="s">
        <v>247</v>
      </c>
      <c r="AT282" s="17" t="s">
        <v>222</v>
      </c>
      <c r="AU282" s="17" t="s">
        <v>15</v>
      </c>
      <c r="AY282" s="17" t="s">
        <v>221</v>
      </c>
      <c r="BE282" s="145">
        <f t="shared" si="24"/>
        <v>0</v>
      </c>
      <c r="BF282" s="145">
        <f t="shared" si="25"/>
        <v>0</v>
      </c>
      <c r="BG282" s="145">
        <f t="shared" si="26"/>
        <v>0</v>
      </c>
      <c r="BH282" s="145">
        <f t="shared" si="27"/>
        <v>0</v>
      </c>
      <c r="BI282" s="145">
        <f t="shared" si="28"/>
        <v>0</v>
      </c>
      <c r="BJ282" s="17" t="s">
        <v>15</v>
      </c>
      <c r="BK282" s="145">
        <f t="shared" si="29"/>
        <v>0</v>
      </c>
      <c r="BL282" s="17" t="s">
        <v>247</v>
      </c>
      <c r="BM282" s="17" t="s">
        <v>5060</v>
      </c>
    </row>
    <row r="283" spans="2:65" s="1" customFormat="1" ht="28.9" customHeight="1" x14ac:dyDescent="0.3">
      <c r="B283" s="136"/>
      <c r="C283" s="137" t="s">
        <v>2589</v>
      </c>
      <c r="D283" s="137" t="s">
        <v>222</v>
      </c>
      <c r="E283" s="138" t="s">
        <v>5061</v>
      </c>
      <c r="F283" s="250" t="s">
        <v>5062</v>
      </c>
      <c r="G283" s="251"/>
      <c r="H283" s="251"/>
      <c r="I283" s="251"/>
      <c r="J283" s="139" t="s">
        <v>276</v>
      </c>
      <c r="K283" s="140">
        <v>2</v>
      </c>
      <c r="L283" s="252"/>
      <c r="M283" s="251"/>
      <c r="N283" s="252">
        <f t="shared" si="20"/>
        <v>0</v>
      </c>
      <c r="O283" s="251"/>
      <c r="P283" s="251"/>
      <c r="Q283" s="251"/>
      <c r="R283" s="141"/>
      <c r="T283" s="142" t="s">
        <v>3</v>
      </c>
      <c r="U283" s="40" t="s">
        <v>43</v>
      </c>
      <c r="V283" s="143">
        <v>0</v>
      </c>
      <c r="W283" s="143">
        <f t="shared" si="21"/>
        <v>0</v>
      </c>
      <c r="X283" s="143">
        <v>0</v>
      </c>
      <c r="Y283" s="143">
        <f t="shared" si="22"/>
        <v>0</v>
      </c>
      <c r="Z283" s="143">
        <v>0</v>
      </c>
      <c r="AA283" s="144">
        <f t="shared" si="23"/>
        <v>0</v>
      </c>
      <c r="AR283" s="17" t="s">
        <v>247</v>
      </c>
      <c r="AT283" s="17" t="s">
        <v>222</v>
      </c>
      <c r="AU283" s="17" t="s">
        <v>15</v>
      </c>
      <c r="AY283" s="17" t="s">
        <v>221</v>
      </c>
      <c r="BE283" s="145">
        <f t="shared" si="24"/>
        <v>0</v>
      </c>
      <c r="BF283" s="145">
        <f t="shared" si="25"/>
        <v>0</v>
      </c>
      <c r="BG283" s="145">
        <f t="shared" si="26"/>
        <v>0</v>
      </c>
      <c r="BH283" s="145">
        <f t="shared" si="27"/>
        <v>0</v>
      </c>
      <c r="BI283" s="145">
        <f t="shared" si="28"/>
        <v>0</v>
      </c>
      <c r="BJ283" s="17" t="s">
        <v>15</v>
      </c>
      <c r="BK283" s="145">
        <f t="shared" si="29"/>
        <v>0</v>
      </c>
      <c r="BL283" s="17" t="s">
        <v>247</v>
      </c>
      <c r="BM283" s="17" t="s">
        <v>5063</v>
      </c>
    </row>
    <row r="284" spans="2:65" s="1" customFormat="1" ht="28.9" customHeight="1" x14ac:dyDescent="0.3">
      <c r="B284" s="136"/>
      <c r="C284" s="137" t="s">
        <v>2593</v>
      </c>
      <c r="D284" s="137" t="s">
        <v>222</v>
      </c>
      <c r="E284" s="138" t="s">
        <v>5064</v>
      </c>
      <c r="F284" s="250" t="s">
        <v>5065</v>
      </c>
      <c r="G284" s="251"/>
      <c r="H284" s="251"/>
      <c r="I284" s="251"/>
      <c r="J284" s="139" t="s">
        <v>276</v>
      </c>
      <c r="K284" s="140">
        <v>1</v>
      </c>
      <c r="L284" s="252"/>
      <c r="M284" s="251"/>
      <c r="N284" s="252">
        <f t="shared" si="20"/>
        <v>0</v>
      </c>
      <c r="O284" s="251"/>
      <c r="P284" s="251"/>
      <c r="Q284" s="251"/>
      <c r="R284" s="141"/>
      <c r="T284" s="142" t="s">
        <v>3</v>
      </c>
      <c r="U284" s="40" t="s">
        <v>43</v>
      </c>
      <c r="V284" s="143">
        <v>0</v>
      </c>
      <c r="W284" s="143">
        <f t="shared" si="21"/>
        <v>0</v>
      </c>
      <c r="X284" s="143">
        <v>0</v>
      </c>
      <c r="Y284" s="143">
        <f t="shared" si="22"/>
        <v>0</v>
      </c>
      <c r="Z284" s="143">
        <v>0</v>
      </c>
      <c r="AA284" s="144">
        <f t="shared" si="23"/>
        <v>0</v>
      </c>
      <c r="AR284" s="17" t="s">
        <v>247</v>
      </c>
      <c r="AT284" s="17" t="s">
        <v>222</v>
      </c>
      <c r="AU284" s="17" t="s">
        <v>15</v>
      </c>
      <c r="AY284" s="17" t="s">
        <v>221</v>
      </c>
      <c r="BE284" s="145">
        <f t="shared" si="24"/>
        <v>0</v>
      </c>
      <c r="BF284" s="145">
        <f t="shared" si="25"/>
        <v>0</v>
      </c>
      <c r="BG284" s="145">
        <f t="shared" si="26"/>
        <v>0</v>
      </c>
      <c r="BH284" s="145">
        <f t="shared" si="27"/>
        <v>0</v>
      </c>
      <c r="BI284" s="145">
        <f t="shared" si="28"/>
        <v>0</v>
      </c>
      <c r="BJ284" s="17" t="s">
        <v>15</v>
      </c>
      <c r="BK284" s="145">
        <f t="shared" si="29"/>
        <v>0</v>
      </c>
      <c r="BL284" s="17" t="s">
        <v>247</v>
      </c>
      <c r="BM284" s="17" t="s">
        <v>5066</v>
      </c>
    </row>
    <row r="285" spans="2:65" s="1" customFormat="1" ht="28.9" customHeight="1" x14ac:dyDescent="0.3">
      <c r="B285" s="136"/>
      <c r="C285" s="137" t="s">
        <v>2597</v>
      </c>
      <c r="D285" s="137" t="s">
        <v>222</v>
      </c>
      <c r="E285" s="138" t="s">
        <v>5067</v>
      </c>
      <c r="F285" s="250" t="s">
        <v>5068</v>
      </c>
      <c r="G285" s="251"/>
      <c r="H285" s="251"/>
      <c r="I285" s="251"/>
      <c r="J285" s="139" t="s">
        <v>276</v>
      </c>
      <c r="K285" s="140">
        <v>1</v>
      </c>
      <c r="L285" s="252"/>
      <c r="M285" s="251"/>
      <c r="N285" s="252">
        <f t="shared" si="20"/>
        <v>0</v>
      </c>
      <c r="O285" s="251"/>
      <c r="P285" s="251"/>
      <c r="Q285" s="251"/>
      <c r="R285" s="141"/>
      <c r="T285" s="142" t="s">
        <v>3</v>
      </c>
      <c r="U285" s="40" t="s">
        <v>43</v>
      </c>
      <c r="V285" s="143">
        <v>0</v>
      </c>
      <c r="W285" s="143">
        <f t="shared" si="21"/>
        <v>0</v>
      </c>
      <c r="X285" s="143">
        <v>0</v>
      </c>
      <c r="Y285" s="143">
        <f t="shared" si="22"/>
        <v>0</v>
      </c>
      <c r="Z285" s="143">
        <v>0</v>
      </c>
      <c r="AA285" s="144">
        <f t="shared" si="23"/>
        <v>0</v>
      </c>
      <c r="AR285" s="17" t="s">
        <v>247</v>
      </c>
      <c r="AT285" s="17" t="s">
        <v>222</v>
      </c>
      <c r="AU285" s="17" t="s">
        <v>15</v>
      </c>
      <c r="AY285" s="17" t="s">
        <v>221</v>
      </c>
      <c r="BE285" s="145">
        <f t="shared" si="24"/>
        <v>0</v>
      </c>
      <c r="BF285" s="145">
        <f t="shared" si="25"/>
        <v>0</v>
      </c>
      <c r="BG285" s="145">
        <f t="shared" si="26"/>
        <v>0</v>
      </c>
      <c r="BH285" s="145">
        <f t="shared" si="27"/>
        <v>0</v>
      </c>
      <c r="BI285" s="145">
        <f t="shared" si="28"/>
        <v>0</v>
      </c>
      <c r="BJ285" s="17" t="s">
        <v>15</v>
      </c>
      <c r="BK285" s="145">
        <f t="shared" si="29"/>
        <v>0</v>
      </c>
      <c r="BL285" s="17" t="s">
        <v>247</v>
      </c>
      <c r="BM285" s="17" t="s">
        <v>5069</v>
      </c>
    </row>
    <row r="286" spans="2:65" s="1" customFormat="1" ht="40.15" customHeight="1" x14ac:dyDescent="0.3">
      <c r="B286" s="136"/>
      <c r="C286" s="137" t="s">
        <v>2601</v>
      </c>
      <c r="D286" s="137" t="s">
        <v>222</v>
      </c>
      <c r="E286" s="138" t="s">
        <v>5070</v>
      </c>
      <c r="F286" s="250" t="s">
        <v>5071</v>
      </c>
      <c r="G286" s="251"/>
      <c r="H286" s="251"/>
      <c r="I286" s="251"/>
      <c r="J286" s="139" t="s">
        <v>276</v>
      </c>
      <c r="K286" s="140">
        <v>6</v>
      </c>
      <c r="L286" s="252"/>
      <c r="M286" s="251"/>
      <c r="N286" s="252">
        <f t="shared" si="20"/>
        <v>0</v>
      </c>
      <c r="O286" s="251"/>
      <c r="P286" s="251"/>
      <c r="Q286" s="251"/>
      <c r="R286" s="141"/>
      <c r="T286" s="142" t="s">
        <v>3</v>
      </c>
      <c r="U286" s="40" t="s">
        <v>43</v>
      </c>
      <c r="V286" s="143">
        <v>0</v>
      </c>
      <c r="W286" s="143">
        <f t="shared" si="21"/>
        <v>0</v>
      </c>
      <c r="X286" s="143">
        <v>0</v>
      </c>
      <c r="Y286" s="143">
        <f t="shared" si="22"/>
        <v>0</v>
      </c>
      <c r="Z286" s="143">
        <v>0</v>
      </c>
      <c r="AA286" s="144">
        <f t="shared" si="23"/>
        <v>0</v>
      </c>
      <c r="AR286" s="17" t="s">
        <v>247</v>
      </c>
      <c r="AT286" s="17" t="s">
        <v>222</v>
      </c>
      <c r="AU286" s="17" t="s">
        <v>15</v>
      </c>
      <c r="AY286" s="17" t="s">
        <v>221</v>
      </c>
      <c r="BE286" s="145">
        <f t="shared" si="24"/>
        <v>0</v>
      </c>
      <c r="BF286" s="145">
        <f t="shared" si="25"/>
        <v>0</v>
      </c>
      <c r="BG286" s="145">
        <f t="shared" si="26"/>
        <v>0</v>
      </c>
      <c r="BH286" s="145">
        <f t="shared" si="27"/>
        <v>0</v>
      </c>
      <c r="BI286" s="145">
        <f t="shared" si="28"/>
        <v>0</v>
      </c>
      <c r="BJ286" s="17" t="s">
        <v>15</v>
      </c>
      <c r="BK286" s="145">
        <f t="shared" si="29"/>
        <v>0</v>
      </c>
      <c r="BL286" s="17" t="s">
        <v>247</v>
      </c>
      <c r="BM286" s="17" t="s">
        <v>5072</v>
      </c>
    </row>
    <row r="287" spans="2:65" s="1" customFormat="1" ht="40.15" customHeight="1" x14ac:dyDescent="0.3">
      <c r="B287" s="136"/>
      <c r="C287" s="137" t="s">
        <v>2605</v>
      </c>
      <c r="D287" s="137" t="s">
        <v>222</v>
      </c>
      <c r="E287" s="138" t="s">
        <v>5073</v>
      </c>
      <c r="F287" s="250" t="s">
        <v>5074</v>
      </c>
      <c r="G287" s="251"/>
      <c r="H287" s="251"/>
      <c r="I287" s="251"/>
      <c r="J287" s="139" t="s">
        <v>276</v>
      </c>
      <c r="K287" s="140">
        <v>6</v>
      </c>
      <c r="L287" s="252"/>
      <c r="M287" s="251"/>
      <c r="N287" s="252">
        <f t="shared" si="20"/>
        <v>0</v>
      </c>
      <c r="O287" s="251"/>
      <c r="P287" s="251"/>
      <c r="Q287" s="251"/>
      <c r="R287" s="141"/>
      <c r="T287" s="142" t="s">
        <v>3</v>
      </c>
      <c r="U287" s="40" t="s">
        <v>43</v>
      </c>
      <c r="V287" s="143">
        <v>0</v>
      </c>
      <c r="W287" s="143">
        <f t="shared" si="21"/>
        <v>0</v>
      </c>
      <c r="X287" s="143">
        <v>0</v>
      </c>
      <c r="Y287" s="143">
        <f t="shared" si="22"/>
        <v>0</v>
      </c>
      <c r="Z287" s="143">
        <v>0</v>
      </c>
      <c r="AA287" s="144">
        <f t="shared" si="23"/>
        <v>0</v>
      </c>
      <c r="AR287" s="17" t="s">
        <v>247</v>
      </c>
      <c r="AT287" s="17" t="s">
        <v>222</v>
      </c>
      <c r="AU287" s="17" t="s">
        <v>15</v>
      </c>
      <c r="AY287" s="17" t="s">
        <v>221</v>
      </c>
      <c r="BE287" s="145">
        <f t="shared" si="24"/>
        <v>0</v>
      </c>
      <c r="BF287" s="145">
        <f t="shared" si="25"/>
        <v>0</v>
      </c>
      <c r="BG287" s="145">
        <f t="shared" si="26"/>
        <v>0</v>
      </c>
      <c r="BH287" s="145">
        <f t="shared" si="27"/>
        <v>0</v>
      </c>
      <c r="BI287" s="145">
        <f t="shared" si="28"/>
        <v>0</v>
      </c>
      <c r="BJ287" s="17" t="s">
        <v>15</v>
      </c>
      <c r="BK287" s="145">
        <f t="shared" si="29"/>
        <v>0</v>
      </c>
      <c r="BL287" s="17" t="s">
        <v>247</v>
      </c>
      <c r="BM287" s="17" t="s">
        <v>5075</v>
      </c>
    </row>
    <row r="288" spans="2:65" s="1" customFormat="1" ht="40.15" customHeight="1" x14ac:dyDescent="0.3">
      <c r="B288" s="136"/>
      <c r="C288" s="137" t="s">
        <v>2609</v>
      </c>
      <c r="D288" s="137" t="s">
        <v>222</v>
      </c>
      <c r="E288" s="138" t="s">
        <v>5076</v>
      </c>
      <c r="F288" s="250" t="s">
        <v>5077</v>
      </c>
      <c r="G288" s="251"/>
      <c r="H288" s="251"/>
      <c r="I288" s="251"/>
      <c r="J288" s="139" t="s">
        <v>276</v>
      </c>
      <c r="K288" s="140">
        <v>53</v>
      </c>
      <c r="L288" s="252"/>
      <c r="M288" s="251"/>
      <c r="N288" s="252">
        <f t="shared" si="20"/>
        <v>0</v>
      </c>
      <c r="O288" s="251"/>
      <c r="P288" s="251"/>
      <c r="Q288" s="251"/>
      <c r="R288" s="141"/>
      <c r="T288" s="142" t="s">
        <v>3</v>
      </c>
      <c r="U288" s="40" t="s">
        <v>43</v>
      </c>
      <c r="V288" s="143">
        <v>0</v>
      </c>
      <c r="W288" s="143">
        <f t="shared" si="21"/>
        <v>0</v>
      </c>
      <c r="X288" s="143">
        <v>0</v>
      </c>
      <c r="Y288" s="143">
        <f t="shared" si="22"/>
        <v>0</v>
      </c>
      <c r="Z288" s="143">
        <v>0</v>
      </c>
      <c r="AA288" s="144">
        <f t="shared" si="23"/>
        <v>0</v>
      </c>
      <c r="AR288" s="17" t="s">
        <v>247</v>
      </c>
      <c r="AT288" s="17" t="s">
        <v>222</v>
      </c>
      <c r="AU288" s="17" t="s">
        <v>15</v>
      </c>
      <c r="AY288" s="17" t="s">
        <v>221</v>
      </c>
      <c r="BE288" s="145">
        <f t="shared" si="24"/>
        <v>0</v>
      </c>
      <c r="BF288" s="145">
        <f t="shared" si="25"/>
        <v>0</v>
      </c>
      <c r="BG288" s="145">
        <f t="shared" si="26"/>
        <v>0</v>
      </c>
      <c r="BH288" s="145">
        <f t="shared" si="27"/>
        <v>0</v>
      </c>
      <c r="BI288" s="145">
        <f t="shared" si="28"/>
        <v>0</v>
      </c>
      <c r="BJ288" s="17" t="s">
        <v>15</v>
      </c>
      <c r="BK288" s="145">
        <f t="shared" si="29"/>
        <v>0</v>
      </c>
      <c r="BL288" s="17" t="s">
        <v>247</v>
      </c>
      <c r="BM288" s="17" t="s">
        <v>5078</v>
      </c>
    </row>
    <row r="289" spans="2:65" s="1" customFormat="1" ht="40.15" customHeight="1" x14ac:dyDescent="0.3">
      <c r="B289" s="136"/>
      <c r="C289" s="137" t="s">
        <v>2613</v>
      </c>
      <c r="D289" s="137" t="s">
        <v>222</v>
      </c>
      <c r="E289" s="138" t="s">
        <v>5079</v>
      </c>
      <c r="F289" s="250" t="s">
        <v>5080</v>
      </c>
      <c r="G289" s="251"/>
      <c r="H289" s="251"/>
      <c r="I289" s="251"/>
      <c r="J289" s="139" t="s">
        <v>276</v>
      </c>
      <c r="K289" s="140">
        <v>2</v>
      </c>
      <c r="L289" s="252"/>
      <c r="M289" s="251"/>
      <c r="N289" s="252">
        <f t="shared" si="20"/>
        <v>0</v>
      </c>
      <c r="O289" s="251"/>
      <c r="P289" s="251"/>
      <c r="Q289" s="251"/>
      <c r="R289" s="141"/>
      <c r="T289" s="142" t="s">
        <v>3</v>
      </c>
      <c r="U289" s="40" t="s">
        <v>43</v>
      </c>
      <c r="V289" s="143">
        <v>0</v>
      </c>
      <c r="W289" s="143">
        <f t="shared" si="21"/>
        <v>0</v>
      </c>
      <c r="X289" s="143">
        <v>0</v>
      </c>
      <c r="Y289" s="143">
        <f t="shared" si="22"/>
        <v>0</v>
      </c>
      <c r="Z289" s="143">
        <v>0</v>
      </c>
      <c r="AA289" s="144">
        <f t="shared" si="23"/>
        <v>0</v>
      </c>
      <c r="AR289" s="17" t="s">
        <v>247</v>
      </c>
      <c r="AT289" s="17" t="s">
        <v>222</v>
      </c>
      <c r="AU289" s="17" t="s">
        <v>15</v>
      </c>
      <c r="AY289" s="17" t="s">
        <v>221</v>
      </c>
      <c r="BE289" s="145">
        <f t="shared" si="24"/>
        <v>0</v>
      </c>
      <c r="BF289" s="145">
        <f t="shared" si="25"/>
        <v>0</v>
      </c>
      <c r="BG289" s="145">
        <f t="shared" si="26"/>
        <v>0</v>
      </c>
      <c r="BH289" s="145">
        <f t="shared" si="27"/>
        <v>0</v>
      </c>
      <c r="BI289" s="145">
        <f t="shared" si="28"/>
        <v>0</v>
      </c>
      <c r="BJ289" s="17" t="s">
        <v>15</v>
      </c>
      <c r="BK289" s="145">
        <f t="shared" si="29"/>
        <v>0</v>
      </c>
      <c r="BL289" s="17" t="s">
        <v>247</v>
      </c>
      <c r="BM289" s="17" t="s">
        <v>5081</v>
      </c>
    </row>
    <row r="290" spans="2:65" s="1" customFormat="1" ht="40.15" customHeight="1" x14ac:dyDescent="0.3">
      <c r="B290" s="136"/>
      <c r="C290" s="137" t="s">
        <v>2790</v>
      </c>
      <c r="D290" s="137" t="s">
        <v>222</v>
      </c>
      <c r="E290" s="138" t="s">
        <v>5082</v>
      </c>
      <c r="F290" s="250" t="s">
        <v>5083</v>
      </c>
      <c r="G290" s="251"/>
      <c r="H290" s="251"/>
      <c r="I290" s="251"/>
      <c r="J290" s="139" t="s">
        <v>276</v>
      </c>
      <c r="K290" s="140">
        <v>1</v>
      </c>
      <c r="L290" s="252"/>
      <c r="M290" s="251"/>
      <c r="N290" s="252">
        <f t="shared" si="20"/>
        <v>0</v>
      </c>
      <c r="O290" s="251"/>
      <c r="P290" s="251"/>
      <c r="Q290" s="251"/>
      <c r="R290" s="141"/>
      <c r="T290" s="142" t="s">
        <v>3</v>
      </c>
      <c r="U290" s="40" t="s">
        <v>43</v>
      </c>
      <c r="V290" s="143">
        <v>0</v>
      </c>
      <c r="W290" s="143">
        <f t="shared" si="21"/>
        <v>0</v>
      </c>
      <c r="X290" s="143">
        <v>0</v>
      </c>
      <c r="Y290" s="143">
        <f t="shared" si="22"/>
        <v>0</v>
      </c>
      <c r="Z290" s="143">
        <v>0</v>
      </c>
      <c r="AA290" s="144">
        <f t="shared" si="23"/>
        <v>0</v>
      </c>
      <c r="AR290" s="17" t="s">
        <v>247</v>
      </c>
      <c r="AT290" s="17" t="s">
        <v>222</v>
      </c>
      <c r="AU290" s="17" t="s">
        <v>15</v>
      </c>
      <c r="AY290" s="17" t="s">
        <v>221</v>
      </c>
      <c r="BE290" s="145">
        <f t="shared" si="24"/>
        <v>0</v>
      </c>
      <c r="BF290" s="145">
        <f t="shared" si="25"/>
        <v>0</v>
      </c>
      <c r="BG290" s="145">
        <f t="shared" si="26"/>
        <v>0</v>
      </c>
      <c r="BH290" s="145">
        <f t="shared" si="27"/>
        <v>0</v>
      </c>
      <c r="BI290" s="145">
        <f t="shared" si="28"/>
        <v>0</v>
      </c>
      <c r="BJ290" s="17" t="s">
        <v>15</v>
      </c>
      <c r="BK290" s="145">
        <f t="shared" si="29"/>
        <v>0</v>
      </c>
      <c r="BL290" s="17" t="s">
        <v>247</v>
      </c>
      <c r="BM290" s="17" t="s">
        <v>5084</v>
      </c>
    </row>
    <row r="291" spans="2:65" s="1" customFormat="1" ht="40.15" customHeight="1" x14ac:dyDescent="0.3">
      <c r="B291" s="136"/>
      <c r="C291" s="137" t="s">
        <v>2794</v>
      </c>
      <c r="D291" s="137" t="s">
        <v>222</v>
      </c>
      <c r="E291" s="138" t="s">
        <v>5085</v>
      </c>
      <c r="F291" s="250" t="s">
        <v>5086</v>
      </c>
      <c r="G291" s="251"/>
      <c r="H291" s="251"/>
      <c r="I291" s="251"/>
      <c r="J291" s="139" t="s">
        <v>276</v>
      </c>
      <c r="K291" s="140">
        <v>19</v>
      </c>
      <c r="L291" s="252"/>
      <c r="M291" s="251"/>
      <c r="N291" s="252">
        <f t="shared" si="20"/>
        <v>0</v>
      </c>
      <c r="O291" s="251"/>
      <c r="P291" s="251"/>
      <c r="Q291" s="251"/>
      <c r="R291" s="141"/>
      <c r="T291" s="142" t="s">
        <v>3</v>
      </c>
      <c r="U291" s="40" t="s">
        <v>43</v>
      </c>
      <c r="V291" s="143">
        <v>0</v>
      </c>
      <c r="W291" s="143">
        <f t="shared" si="21"/>
        <v>0</v>
      </c>
      <c r="X291" s="143">
        <v>0</v>
      </c>
      <c r="Y291" s="143">
        <f t="shared" si="22"/>
        <v>0</v>
      </c>
      <c r="Z291" s="143">
        <v>0</v>
      </c>
      <c r="AA291" s="144">
        <f t="shared" si="23"/>
        <v>0</v>
      </c>
      <c r="AR291" s="17" t="s">
        <v>247</v>
      </c>
      <c r="AT291" s="17" t="s">
        <v>222</v>
      </c>
      <c r="AU291" s="17" t="s">
        <v>15</v>
      </c>
      <c r="AY291" s="17" t="s">
        <v>221</v>
      </c>
      <c r="BE291" s="145">
        <f t="shared" si="24"/>
        <v>0</v>
      </c>
      <c r="BF291" s="145">
        <f t="shared" si="25"/>
        <v>0</v>
      </c>
      <c r="BG291" s="145">
        <f t="shared" si="26"/>
        <v>0</v>
      </c>
      <c r="BH291" s="145">
        <f t="shared" si="27"/>
        <v>0</v>
      </c>
      <c r="BI291" s="145">
        <f t="shared" si="28"/>
        <v>0</v>
      </c>
      <c r="BJ291" s="17" t="s">
        <v>15</v>
      </c>
      <c r="BK291" s="145">
        <f t="shared" si="29"/>
        <v>0</v>
      </c>
      <c r="BL291" s="17" t="s">
        <v>247</v>
      </c>
      <c r="BM291" s="17" t="s">
        <v>5087</v>
      </c>
    </row>
    <row r="292" spans="2:65" s="1" customFormat="1" ht="40.15" customHeight="1" x14ac:dyDescent="0.3">
      <c r="B292" s="136"/>
      <c r="C292" s="137" t="s">
        <v>2617</v>
      </c>
      <c r="D292" s="137" t="s">
        <v>222</v>
      </c>
      <c r="E292" s="138" t="s">
        <v>5088</v>
      </c>
      <c r="F292" s="250" t="s">
        <v>5089</v>
      </c>
      <c r="G292" s="251"/>
      <c r="H292" s="251"/>
      <c r="I292" s="251"/>
      <c r="J292" s="139" t="s">
        <v>276</v>
      </c>
      <c r="K292" s="140">
        <v>5</v>
      </c>
      <c r="L292" s="252"/>
      <c r="M292" s="251"/>
      <c r="N292" s="252">
        <f t="shared" si="20"/>
        <v>0</v>
      </c>
      <c r="O292" s="251"/>
      <c r="P292" s="251"/>
      <c r="Q292" s="251"/>
      <c r="R292" s="141"/>
      <c r="T292" s="142" t="s">
        <v>3</v>
      </c>
      <c r="U292" s="40" t="s">
        <v>43</v>
      </c>
      <c r="V292" s="143">
        <v>0</v>
      </c>
      <c r="W292" s="143">
        <f t="shared" si="21"/>
        <v>0</v>
      </c>
      <c r="X292" s="143">
        <v>0</v>
      </c>
      <c r="Y292" s="143">
        <f t="shared" si="22"/>
        <v>0</v>
      </c>
      <c r="Z292" s="143">
        <v>0</v>
      </c>
      <c r="AA292" s="144">
        <f t="shared" si="23"/>
        <v>0</v>
      </c>
      <c r="AR292" s="17" t="s">
        <v>247</v>
      </c>
      <c r="AT292" s="17" t="s">
        <v>222</v>
      </c>
      <c r="AU292" s="17" t="s">
        <v>15</v>
      </c>
      <c r="AY292" s="17" t="s">
        <v>221</v>
      </c>
      <c r="BE292" s="145">
        <f t="shared" si="24"/>
        <v>0</v>
      </c>
      <c r="BF292" s="145">
        <f t="shared" si="25"/>
        <v>0</v>
      </c>
      <c r="BG292" s="145">
        <f t="shared" si="26"/>
        <v>0</v>
      </c>
      <c r="BH292" s="145">
        <f t="shared" si="27"/>
        <v>0</v>
      </c>
      <c r="BI292" s="145">
        <f t="shared" si="28"/>
        <v>0</v>
      </c>
      <c r="BJ292" s="17" t="s">
        <v>15</v>
      </c>
      <c r="BK292" s="145">
        <f t="shared" si="29"/>
        <v>0</v>
      </c>
      <c r="BL292" s="17" t="s">
        <v>247</v>
      </c>
      <c r="BM292" s="17" t="s">
        <v>5090</v>
      </c>
    </row>
    <row r="293" spans="2:65" s="1" customFormat="1" ht="40.15" customHeight="1" x14ac:dyDescent="0.3">
      <c r="B293" s="136"/>
      <c r="C293" s="137" t="s">
        <v>2621</v>
      </c>
      <c r="D293" s="137" t="s">
        <v>222</v>
      </c>
      <c r="E293" s="138" t="s">
        <v>5091</v>
      </c>
      <c r="F293" s="250" t="s">
        <v>5092</v>
      </c>
      <c r="G293" s="251"/>
      <c r="H293" s="251"/>
      <c r="I293" s="251"/>
      <c r="J293" s="139" t="s">
        <v>276</v>
      </c>
      <c r="K293" s="140">
        <v>6</v>
      </c>
      <c r="L293" s="252"/>
      <c r="M293" s="251"/>
      <c r="N293" s="252">
        <f t="shared" si="20"/>
        <v>0</v>
      </c>
      <c r="O293" s="251"/>
      <c r="P293" s="251"/>
      <c r="Q293" s="251"/>
      <c r="R293" s="141"/>
      <c r="T293" s="142" t="s">
        <v>3</v>
      </c>
      <c r="U293" s="40" t="s">
        <v>43</v>
      </c>
      <c r="V293" s="143">
        <v>0</v>
      </c>
      <c r="W293" s="143">
        <f t="shared" si="21"/>
        <v>0</v>
      </c>
      <c r="X293" s="143">
        <v>0</v>
      </c>
      <c r="Y293" s="143">
        <f t="shared" si="22"/>
        <v>0</v>
      </c>
      <c r="Z293" s="143">
        <v>0</v>
      </c>
      <c r="AA293" s="144">
        <f t="shared" si="23"/>
        <v>0</v>
      </c>
      <c r="AR293" s="17" t="s">
        <v>247</v>
      </c>
      <c r="AT293" s="17" t="s">
        <v>222</v>
      </c>
      <c r="AU293" s="17" t="s">
        <v>15</v>
      </c>
      <c r="AY293" s="17" t="s">
        <v>221</v>
      </c>
      <c r="BE293" s="145">
        <f t="shared" si="24"/>
        <v>0</v>
      </c>
      <c r="BF293" s="145">
        <f t="shared" si="25"/>
        <v>0</v>
      </c>
      <c r="BG293" s="145">
        <f t="shared" si="26"/>
        <v>0</v>
      </c>
      <c r="BH293" s="145">
        <f t="shared" si="27"/>
        <v>0</v>
      </c>
      <c r="BI293" s="145">
        <f t="shared" si="28"/>
        <v>0</v>
      </c>
      <c r="BJ293" s="17" t="s">
        <v>15</v>
      </c>
      <c r="BK293" s="145">
        <f t="shared" si="29"/>
        <v>0</v>
      </c>
      <c r="BL293" s="17" t="s">
        <v>247</v>
      </c>
      <c r="BM293" s="17" t="s">
        <v>5093</v>
      </c>
    </row>
    <row r="294" spans="2:65" s="1" customFormat="1" ht="40.15" customHeight="1" x14ac:dyDescent="0.3">
      <c r="B294" s="136"/>
      <c r="C294" s="137" t="s">
        <v>2625</v>
      </c>
      <c r="D294" s="137" t="s">
        <v>222</v>
      </c>
      <c r="E294" s="138" t="s">
        <v>5094</v>
      </c>
      <c r="F294" s="250" t="s">
        <v>5095</v>
      </c>
      <c r="G294" s="251"/>
      <c r="H294" s="251"/>
      <c r="I294" s="251"/>
      <c r="J294" s="139" t="s">
        <v>276</v>
      </c>
      <c r="K294" s="140">
        <v>11</v>
      </c>
      <c r="L294" s="252"/>
      <c r="M294" s="251"/>
      <c r="N294" s="252">
        <f t="shared" si="20"/>
        <v>0</v>
      </c>
      <c r="O294" s="251"/>
      <c r="P294" s="251"/>
      <c r="Q294" s="251"/>
      <c r="R294" s="141"/>
      <c r="T294" s="142" t="s">
        <v>3</v>
      </c>
      <c r="U294" s="40" t="s">
        <v>43</v>
      </c>
      <c r="V294" s="143">
        <v>0</v>
      </c>
      <c r="W294" s="143">
        <f t="shared" si="21"/>
        <v>0</v>
      </c>
      <c r="X294" s="143">
        <v>0</v>
      </c>
      <c r="Y294" s="143">
        <f t="shared" si="22"/>
        <v>0</v>
      </c>
      <c r="Z294" s="143">
        <v>0</v>
      </c>
      <c r="AA294" s="144">
        <f t="shared" si="23"/>
        <v>0</v>
      </c>
      <c r="AR294" s="17" t="s">
        <v>247</v>
      </c>
      <c r="AT294" s="17" t="s">
        <v>222</v>
      </c>
      <c r="AU294" s="17" t="s">
        <v>15</v>
      </c>
      <c r="AY294" s="17" t="s">
        <v>221</v>
      </c>
      <c r="BE294" s="145">
        <f t="shared" si="24"/>
        <v>0</v>
      </c>
      <c r="BF294" s="145">
        <f t="shared" si="25"/>
        <v>0</v>
      </c>
      <c r="BG294" s="145">
        <f t="shared" si="26"/>
        <v>0</v>
      </c>
      <c r="BH294" s="145">
        <f t="shared" si="27"/>
        <v>0</v>
      </c>
      <c r="BI294" s="145">
        <f t="shared" si="28"/>
        <v>0</v>
      </c>
      <c r="BJ294" s="17" t="s">
        <v>15</v>
      </c>
      <c r="BK294" s="145">
        <f t="shared" si="29"/>
        <v>0</v>
      </c>
      <c r="BL294" s="17" t="s">
        <v>247</v>
      </c>
      <c r="BM294" s="17" t="s">
        <v>5096</v>
      </c>
    </row>
    <row r="295" spans="2:65" s="1" customFormat="1" ht="40.15" customHeight="1" x14ac:dyDescent="0.3">
      <c r="B295" s="136"/>
      <c r="C295" s="137" t="s">
        <v>2629</v>
      </c>
      <c r="D295" s="137" t="s">
        <v>222</v>
      </c>
      <c r="E295" s="138" t="s">
        <v>5097</v>
      </c>
      <c r="F295" s="250" t="s">
        <v>5098</v>
      </c>
      <c r="G295" s="251"/>
      <c r="H295" s="251"/>
      <c r="I295" s="251"/>
      <c r="J295" s="139" t="s">
        <v>276</v>
      </c>
      <c r="K295" s="140">
        <v>1</v>
      </c>
      <c r="L295" s="252"/>
      <c r="M295" s="251"/>
      <c r="N295" s="252">
        <f t="shared" si="20"/>
        <v>0</v>
      </c>
      <c r="O295" s="251"/>
      <c r="P295" s="251"/>
      <c r="Q295" s="251"/>
      <c r="R295" s="141"/>
      <c r="T295" s="142" t="s">
        <v>3</v>
      </c>
      <c r="U295" s="40" t="s">
        <v>43</v>
      </c>
      <c r="V295" s="143">
        <v>0</v>
      </c>
      <c r="W295" s="143">
        <f t="shared" si="21"/>
        <v>0</v>
      </c>
      <c r="X295" s="143">
        <v>0</v>
      </c>
      <c r="Y295" s="143">
        <f t="shared" si="22"/>
        <v>0</v>
      </c>
      <c r="Z295" s="143">
        <v>0</v>
      </c>
      <c r="AA295" s="144">
        <f t="shared" si="23"/>
        <v>0</v>
      </c>
      <c r="AR295" s="17" t="s">
        <v>247</v>
      </c>
      <c r="AT295" s="17" t="s">
        <v>222</v>
      </c>
      <c r="AU295" s="17" t="s">
        <v>15</v>
      </c>
      <c r="AY295" s="17" t="s">
        <v>221</v>
      </c>
      <c r="BE295" s="145">
        <f t="shared" si="24"/>
        <v>0</v>
      </c>
      <c r="BF295" s="145">
        <f t="shared" si="25"/>
        <v>0</v>
      </c>
      <c r="BG295" s="145">
        <f t="shared" si="26"/>
        <v>0</v>
      </c>
      <c r="BH295" s="145">
        <f t="shared" si="27"/>
        <v>0</v>
      </c>
      <c r="BI295" s="145">
        <f t="shared" si="28"/>
        <v>0</v>
      </c>
      <c r="BJ295" s="17" t="s">
        <v>15</v>
      </c>
      <c r="BK295" s="145">
        <f t="shared" si="29"/>
        <v>0</v>
      </c>
      <c r="BL295" s="17" t="s">
        <v>247</v>
      </c>
      <c r="BM295" s="17" t="s">
        <v>5099</v>
      </c>
    </row>
    <row r="296" spans="2:65" s="1" customFormat="1" ht="40.15" customHeight="1" x14ac:dyDescent="0.3">
      <c r="B296" s="136"/>
      <c r="C296" s="137" t="s">
        <v>2798</v>
      </c>
      <c r="D296" s="137" t="s">
        <v>222</v>
      </c>
      <c r="E296" s="138" t="s">
        <v>5100</v>
      </c>
      <c r="F296" s="250" t="s">
        <v>5101</v>
      </c>
      <c r="G296" s="251"/>
      <c r="H296" s="251"/>
      <c r="I296" s="251"/>
      <c r="J296" s="139" t="s">
        <v>276</v>
      </c>
      <c r="K296" s="140">
        <v>1</v>
      </c>
      <c r="L296" s="252"/>
      <c r="M296" s="251"/>
      <c r="N296" s="252">
        <f t="shared" si="20"/>
        <v>0</v>
      </c>
      <c r="O296" s="251"/>
      <c r="P296" s="251"/>
      <c r="Q296" s="251"/>
      <c r="R296" s="141"/>
      <c r="T296" s="142" t="s">
        <v>3</v>
      </c>
      <c r="U296" s="40" t="s">
        <v>43</v>
      </c>
      <c r="V296" s="143">
        <v>0</v>
      </c>
      <c r="W296" s="143">
        <f t="shared" si="21"/>
        <v>0</v>
      </c>
      <c r="X296" s="143">
        <v>0</v>
      </c>
      <c r="Y296" s="143">
        <f t="shared" si="22"/>
        <v>0</v>
      </c>
      <c r="Z296" s="143">
        <v>0</v>
      </c>
      <c r="AA296" s="144">
        <f t="shared" si="23"/>
        <v>0</v>
      </c>
      <c r="AR296" s="17" t="s">
        <v>247</v>
      </c>
      <c r="AT296" s="17" t="s">
        <v>222</v>
      </c>
      <c r="AU296" s="17" t="s">
        <v>15</v>
      </c>
      <c r="AY296" s="17" t="s">
        <v>221</v>
      </c>
      <c r="BE296" s="145">
        <f t="shared" si="24"/>
        <v>0</v>
      </c>
      <c r="BF296" s="145">
        <f t="shared" si="25"/>
        <v>0</v>
      </c>
      <c r="BG296" s="145">
        <f t="shared" si="26"/>
        <v>0</v>
      </c>
      <c r="BH296" s="145">
        <f t="shared" si="27"/>
        <v>0</v>
      </c>
      <c r="BI296" s="145">
        <f t="shared" si="28"/>
        <v>0</v>
      </c>
      <c r="BJ296" s="17" t="s">
        <v>15</v>
      </c>
      <c r="BK296" s="145">
        <f t="shared" si="29"/>
        <v>0</v>
      </c>
      <c r="BL296" s="17" t="s">
        <v>247</v>
      </c>
      <c r="BM296" s="17" t="s">
        <v>5102</v>
      </c>
    </row>
    <row r="297" spans="2:65" s="1" customFormat="1" ht="28.9" customHeight="1" x14ac:dyDescent="0.3">
      <c r="B297" s="136"/>
      <c r="C297" s="137" t="s">
        <v>2802</v>
      </c>
      <c r="D297" s="137" t="s">
        <v>222</v>
      </c>
      <c r="E297" s="138" t="s">
        <v>5103</v>
      </c>
      <c r="F297" s="250" t="s">
        <v>5104</v>
      </c>
      <c r="G297" s="251"/>
      <c r="H297" s="251"/>
      <c r="I297" s="251"/>
      <c r="J297" s="139" t="s">
        <v>276</v>
      </c>
      <c r="K297" s="140">
        <v>9</v>
      </c>
      <c r="L297" s="252"/>
      <c r="M297" s="251"/>
      <c r="N297" s="252">
        <f t="shared" si="20"/>
        <v>0</v>
      </c>
      <c r="O297" s="251"/>
      <c r="P297" s="251"/>
      <c r="Q297" s="251"/>
      <c r="R297" s="141"/>
      <c r="T297" s="142" t="s">
        <v>3</v>
      </c>
      <c r="U297" s="40" t="s">
        <v>43</v>
      </c>
      <c r="V297" s="143">
        <v>0</v>
      </c>
      <c r="W297" s="143">
        <f t="shared" si="21"/>
        <v>0</v>
      </c>
      <c r="X297" s="143">
        <v>0</v>
      </c>
      <c r="Y297" s="143">
        <f t="shared" si="22"/>
        <v>0</v>
      </c>
      <c r="Z297" s="143">
        <v>0</v>
      </c>
      <c r="AA297" s="144">
        <f t="shared" si="23"/>
        <v>0</v>
      </c>
      <c r="AR297" s="17" t="s">
        <v>247</v>
      </c>
      <c r="AT297" s="17" t="s">
        <v>222</v>
      </c>
      <c r="AU297" s="17" t="s">
        <v>15</v>
      </c>
      <c r="AY297" s="17" t="s">
        <v>221</v>
      </c>
      <c r="BE297" s="145">
        <f t="shared" si="24"/>
        <v>0</v>
      </c>
      <c r="BF297" s="145">
        <f t="shared" si="25"/>
        <v>0</v>
      </c>
      <c r="BG297" s="145">
        <f t="shared" si="26"/>
        <v>0</v>
      </c>
      <c r="BH297" s="145">
        <f t="shared" si="27"/>
        <v>0</v>
      </c>
      <c r="BI297" s="145">
        <f t="shared" si="28"/>
        <v>0</v>
      </c>
      <c r="BJ297" s="17" t="s">
        <v>15</v>
      </c>
      <c r="BK297" s="145">
        <f t="shared" si="29"/>
        <v>0</v>
      </c>
      <c r="BL297" s="17" t="s">
        <v>247</v>
      </c>
      <c r="BM297" s="17" t="s">
        <v>5105</v>
      </c>
    </row>
    <row r="298" spans="2:65" s="1" customFormat="1" ht="28.9" customHeight="1" x14ac:dyDescent="0.3">
      <c r="B298" s="136"/>
      <c r="C298" s="137" t="s">
        <v>2633</v>
      </c>
      <c r="D298" s="137" t="s">
        <v>222</v>
      </c>
      <c r="E298" s="138" t="s">
        <v>5106</v>
      </c>
      <c r="F298" s="250" t="s">
        <v>5107</v>
      </c>
      <c r="G298" s="251"/>
      <c r="H298" s="251"/>
      <c r="I298" s="251"/>
      <c r="J298" s="139" t="s">
        <v>276</v>
      </c>
      <c r="K298" s="140">
        <v>1</v>
      </c>
      <c r="L298" s="252"/>
      <c r="M298" s="251"/>
      <c r="N298" s="252">
        <f t="shared" si="20"/>
        <v>0</v>
      </c>
      <c r="O298" s="251"/>
      <c r="P298" s="251"/>
      <c r="Q298" s="251"/>
      <c r="R298" s="141"/>
      <c r="T298" s="142" t="s">
        <v>3</v>
      </c>
      <c r="U298" s="40" t="s">
        <v>43</v>
      </c>
      <c r="V298" s="143">
        <v>0</v>
      </c>
      <c r="W298" s="143">
        <f t="shared" si="21"/>
        <v>0</v>
      </c>
      <c r="X298" s="143">
        <v>0</v>
      </c>
      <c r="Y298" s="143">
        <f t="shared" si="22"/>
        <v>0</v>
      </c>
      <c r="Z298" s="143">
        <v>0</v>
      </c>
      <c r="AA298" s="144">
        <f t="shared" si="23"/>
        <v>0</v>
      </c>
      <c r="AR298" s="17" t="s">
        <v>247</v>
      </c>
      <c r="AT298" s="17" t="s">
        <v>222</v>
      </c>
      <c r="AU298" s="17" t="s">
        <v>15</v>
      </c>
      <c r="AY298" s="17" t="s">
        <v>221</v>
      </c>
      <c r="BE298" s="145">
        <f t="shared" si="24"/>
        <v>0</v>
      </c>
      <c r="BF298" s="145">
        <f t="shared" si="25"/>
        <v>0</v>
      </c>
      <c r="BG298" s="145">
        <f t="shared" si="26"/>
        <v>0</v>
      </c>
      <c r="BH298" s="145">
        <f t="shared" si="27"/>
        <v>0</v>
      </c>
      <c r="BI298" s="145">
        <f t="shared" si="28"/>
        <v>0</v>
      </c>
      <c r="BJ298" s="17" t="s">
        <v>15</v>
      </c>
      <c r="BK298" s="145">
        <f t="shared" si="29"/>
        <v>0</v>
      </c>
      <c r="BL298" s="17" t="s">
        <v>247</v>
      </c>
      <c r="BM298" s="17" t="s">
        <v>5108</v>
      </c>
    </row>
    <row r="299" spans="2:65" s="1" customFormat="1" ht="20.45" customHeight="1" x14ac:dyDescent="0.3">
      <c r="B299" s="136"/>
      <c r="C299" s="137" t="s">
        <v>2637</v>
      </c>
      <c r="D299" s="137" t="s">
        <v>222</v>
      </c>
      <c r="E299" s="138" t="s">
        <v>5109</v>
      </c>
      <c r="F299" s="250" t="s">
        <v>5110</v>
      </c>
      <c r="G299" s="251"/>
      <c r="H299" s="251"/>
      <c r="I299" s="251"/>
      <c r="J299" s="139" t="s">
        <v>349</v>
      </c>
      <c r="K299" s="140">
        <v>4</v>
      </c>
      <c r="L299" s="252"/>
      <c r="M299" s="251"/>
      <c r="N299" s="252">
        <f t="shared" si="20"/>
        <v>0</v>
      </c>
      <c r="O299" s="251"/>
      <c r="P299" s="251"/>
      <c r="Q299" s="251"/>
      <c r="R299" s="141"/>
      <c r="T299" s="142" t="s">
        <v>3</v>
      </c>
      <c r="U299" s="40" t="s">
        <v>43</v>
      </c>
      <c r="V299" s="143">
        <v>0</v>
      </c>
      <c r="W299" s="143">
        <f t="shared" si="21"/>
        <v>0</v>
      </c>
      <c r="X299" s="143">
        <v>0</v>
      </c>
      <c r="Y299" s="143">
        <f t="shared" si="22"/>
        <v>0</v>
      </c>
      <c r="Z299" s="143">
        <v>0</v>
      </c>
      <c r="AA299" s="144">
        <f t="shared" si="23"/>
        <v>0</v>
      </c>
      <c r="AR299" s="17" t="s">
        <v>247</v>
      </c>
      <c r="AT299" s="17" t="s">
        <v>222</v>
      </c>
      <c r="AU299" s="17" t="s">
        <v>15</v>
      </c>
      <c r="AY299" s="17" t="s">
        <v>221</v>
      </c>
      <c r="BE299" s="145">
        <f t="shared" si="24"/>
        <v>0</v>
      </c>
      <c r="BF299" s="145">
        <f t="shared" si="25"/>
        <v>0</v>
      </c>
      <c r="BG299" s="145">
        <f t="shared" si="26"/>
        <v>0</v>
      </c>
      <c r="BH299" s="145">
        <f t="shared" si="27"/>
        <v>0</v>
      </c>
      <c r="BI299" s="145">
        <f t="shared" si="28"/>
        <v>0</v>
      </c>
      <c r="BJ299" s="17" t="s">
        <v>15</v>
      </c>
      <c r="BK299" s="145">
        <f t="shared" si="29"/>
        <v>0</v>
      </c>
      <c r="BL299" s="17" t="s">
        <v>247</v>
      </c>
      <c r="BM299" s="17" t="s">
        <v>5111</v>
      </c>
    </row>
    <row r="300" spans="2:65" s="1" customFormat="1" ht="20.45" customHeight="1" x14ac:dyDescent="0.3">
      <c r="B300" s="136"/>
      <c r="C300" s="137" t="s">
        <v>2641</v>
      </c>
      <c r="D300" s="137" t="s">
        <v>222</v>
      </c>
      <c r="E300" s="138" t="s">
        <v>5112</v>
      </c>
      <c r="F300" s="250" t="s">
        <v>5113</v>
      </c>
      <c r="G300" s="251"/>
      <c r="H300" s="251"/>
      <c r="I300" s="251"/>
      <c r="J300" s="139" t="s">
        <v>349</v>
      </c>
      <c r="K300" s="140">
        <v>4</v>
      </c>
      <c r="L300" s="252"/>
      <c r="M300" s="251"/>
      <c r="N300" s="252">
        <f t="shared" si="20"/>
        <v>0</v>
      </c>
      <c r="O300" s="251"/>
      <c r="P300" s="251"/>
      <c r="Q300" s="251"/>
      <c r="R300" s="141"/>
      <c r="T300" s="142" t="s">
        <v>3</v>
      </c>
      <c r="U300" s="40" t="s">
        <v>43</v>
      </c>
      <c r="V300" s="143">
        <v>0</v>
      </c>
      <c r="W300" s="143">
        <f t="shared" si="21"/>
        <v>0</v>
      </c>
      <c r="X300" s="143">
        <v>0</v>
      </c>
      <c r="Y300" s="143">
        <f t="shared" si="22"/>
        <v>0</v>
      </c>
      <c r="Z300" s="143">
        <v>0</v>
      </c>
      <c r="AA300" s="144">
        <f t="shared" si="23"/>
        <v>0</v>
      </c>
      <c r="AR300" s="17" t="s">
        <v>247</v>
      </c>
      <c r="AT300" s="17" t="s">
        <v>222</v>
      </c>
      <c r="AU300" s="17" t="s">
        <v>15</v>
      </c>
      <c r="AY300" s="17" t="s">
        <v>221</v>
      </c>
      <c r="BE300" s="145">
        <f t="shared" si="24"/>
        <v>0</v>
      </c>
      <c r="BF300" s="145">
        <f t="shared" si="25"/>
        <v>0</v>
      </c>
      <c r="BG300" s="145">
        <f t="shared" si="26"/>
        <v>0</v>
      </c>
      <c r="BH300" s="145">
        <f t="shared" si="27"/>
        <v>0</v>
      </c>
      <c r="BI300" s="145">
        <f t="shared" si="28"/>
        <v>0</v>
      </c>
      <c r="BJ300" s="17" t="s">
        <v>15</v>
      </c>
      <c r="BK300" s="145">
        <f t="shared" si="29"/>
        <v>0</v>
      </c>
      <c r="BL300" s="17" t="s">
        <v>247</v>
      </c>
      <c r="BM300" s="17" t="s">
        <v>5114</v>
      </c>
    </row>
    <row r="301" spans="2:65" s="1" customFormat="1" ht="20.45" customHeight="1" x14ac:dyDescent="0.3">
      <c r="B301" s="136"/>
      <c r="C301" s="137" t="s">
        <v>2806</v>
      </c>
      <c r="D301" s="137" t="s">
        <v>222</v>
      </c>
      <c r="E301" s="138" t="s">
        <v>5115</v>
      </c>
      <c r="F301" s="250" t="s">
        <v>5116</v>
      </c>
      <c r="G301" s="251"/>
      <c r="H301" s="251"/>
      <c r="I301" s="251"/>
      <c r="J301" s="139" t="s">
        <v>349</v>
      </c>
      <c r="K301" s="140">
        <v>1</v>
      </c>
      <c r="L301" s="252"/>
      <c r="M301" s="251"/>
      <c r="N301" s="252">
        <f t="shared" si="20"/>
        <v>0</v>
      </c>
      <c r="O301" s="251"/>
      <c r="P301" s="251"/>
      <c r="Q301" s="251"/>
      <c r="R301" s="141"/>
      <c r="T301" s="142" t="s">
        <v>3</v>
      </c>
      <c r="U301" s="40" t="s">
        <v>43</v>
      </c>
      <c r="V301" s="143">
        <v>0</v>
      </c>
      <c r="W301" s="143">
        <f t="shared" si="21"/>
        <v>0</v>
      </c>
      <c r="X301" s="143">
        <v>0</v>
      </c>
      <c r="Y301" s="143">
        <f t="shared" si="22"/>
        <v>0</v>
      </c>
      <c r="Z301" s="143">
        <v>0</v>
      </c>
      <c r="AA301" s="144">
        <f t="shared" si="23"/>
        <v>0</v>
      </c>
      <c r="AR301" s="17" t="s">
        <v>247</v>
      </c>
      <c r="AT301" s="17" t="s">
        <v>222</v>
      </c>
      <c r="AU301" s="17" t="s">
        <v>15</v>
      </c>
      <c r="AY301" s="17" t="s">
        <v>221</v>
      </c>
      <c r="BE301" s="145">
        <f t="shared" si="24"/>
        <v>0</v>
      </c>
      <c r="BF301" s="145">
        <f t="shared" si="25"/>
        <v>0</v>
      </c>
      <c r="BG301" s="145">
        <f t="shared" si="26"/>
        <v>0</v>
      </c>
      <c r="BH301" s="145">
        <f t="shared" si="27"/>
        <v>0</v>
      </c>
      <c r="BI301" s="145">
        <f t="shared" si="28"/>
        <v>0</v>
      </c>
      <c r="BJ301" s="17" t="s">
        <v>15</v>
      </c>
      <c r="BK301" s="145">
        <f t="shared" si="29"/>
        <v>0</v>
      </c>
      <c r="BL301" s="17" t="s">
        <v>247</v>
      </c>
      <c r="BM301" s="17" t="s">
        <v>5117</v>
      </c>
    </row>
    <row r="302" spans="2:65" s="1" customFormat="1" ht="20.45" customHeight="1" x14ac:dyDescent="0.3">
      <c r="B302" s="136"/>
      <c r="C302" s="137" t="s">
        <v>2810</v>
      </c>
      <c r="D302" s="137" t="s">
        <v>222</v>
      </c>
      <c r="E302" s="138" t="s">
        <v>5118</v>
      </c>
      <c r="F302" s="250" t="s">
        <v>5119</v>
      </c>
      <c r="G302" s="251"/>
      <c r="H302" s="251"/>
      <c r="I302" s="251"/>
      <c r="J302" s="139" t="s">
        <v>349</v>
      </c>
      <c r="K302" s="140">
        <v>2</v>
      </c>
      <c r="L302" s="252"/>
      <c r="M302" s="251"/>
      <c r="N302" s="252">
        <f t="shared" si="20"/>
        <v>0</v>
      </c>
      <c r="O302" s="251"/>
      <c r="P302" s="251"/>
      <c r="Q302" s="251"/>
      <c r="R302" s="141"/>
      <c r="T302" s="142" t="s">
        <v>3</v>
      </c>
      <c r="U302" s="40" t="s">
        <v>43</v>
      </c>
      <c r="V302" s="143">
        <v>0</v>
      </c>
      <c r="W302" s="143">
        <f t="shared" si="21"/>
        <v>0</v>
      </c>
      <c r="X302" s="143">
        <v>0</v>
      </c>
      <c r="Y302" s="143">
        <f t="shared" si="22"/>
        <v>0</v>
      </c>
      <c r="Z302" s="143">
        <v>0</v>
      </c>
      <c r="AA302" s="144">
        <f t="shared" si="23"/>
        <v>0</v>
      </c>
      <c r="AR302" s="17" t="s">
        <v>247</v>
      </c>
      <c r="AT302" s="17" t="s">
        <v>222</v>
      </c>
      <c r="AU302" s="17" t="s">
        <v>15</v>
      </c>
      <c r="AY302" s="17" t="s">
        <v>221</v>
      </c>
      <c r="BE302" s="145">
        <f t="shared" si="24"/>
        <v>0</v>
      </c>
      <c r="BF302" s="145">
        <f t="shared" si="25"/>
        <v>0</v>
      </c>
      <c r="BG302" s="145">
        <f t="shared" si="26"/>
        <v>0</v>
      </c>
      <c r="BH302" s="145">
        <f t="shared" si="27"/>
        <v>0</v>
      </c>
      <c r="BI302" s="145">
        <f t="shared" si="28"/>
        <v>0</v>
      </c>
      <c r="BJ302" s="17" t="s">
        <v>15</v>
      </c>
      <c r="BK302" s="145">
        <f t="shared" si="29"/>
        <v>0</v>
      </c>
      <c r="BL302" s="17" t="s">
        <v>247</v>
      </c>
      <c r="BM302" s="17" t="s">
        <v>5120</v>
      </c>
    </row>
    <row r="303" spans="2:65" s="1" customFormat="1" ht="20.45" customHeight="1" x14ac:dyDescent="0.3">
      <c r="B303" s="136"/>
      <c r="C303" s="137" t="s">
        <v>2814</v>
      </c>
      <c r="D303" s="137" t="s">
        <v>222</v>
      </c>
      <c r="E303" s="138" t="s">
        <v>5121</v>
      </c>
      <c r="F303" s="250" t="s">
        <v>5122</v>
      </c>
      <c r="G303" s="251"/>
      <c r="H303" s="251"/>
      <c r="I303" s="251"/>
      <c r="J303" s="139" t="s">
        <v>349</v>
      </c>
      <c r="K303" s="140">
        <v>4</v>
      </c>
      <c r="L303" s="252"/>
      <c r="M303" s="251"/>
      <c r="N303" s="252">
        <f t="shared" si="20"/>
        <v>0</v>
      </c>
      <c r="O303" s="251"/>
      <c r="P303" s="251"/>
      <c r="Q303" s="251"/>
      <c r="R303" s="141"/>
      <c r="T303" s="142" t="s">
        <v>3</v>
      </c>
      <c r="U303" s="40" t="s">
        <v>43</v>
      </c>
      <c r="V303" s="143">
        <v>0</v>
      </c>
      <c r="W303" s="143">
        <f t="shared" si="21"/>
        <v>0</v>
      </c>
      <c r="X303" s="143">
        <v>0</v>
      </c>
      <c r="Y303" s="143">
        <f t="shared" si="22"/>
        <v>0</v>
      </c>
      <c r="Z303" s="143">
        <v>0</v>
      </c>
      <c r="AA303" s="144">
        <f t="shared" si="23"/>
        <v>0</v>
      </c>
      <c r="AR303" s="17" t="s">
        <v>247</v>
      </c>
      <c r="AT303" s="17" t="s">
        <v>222</v>
      </c>
      <c r="AU303" s="17" t="s">
        <v>15</v>
      </c>
      <c r="AY303" s="17" t="s">
        <v>221</v>
      </c>
      <c r="BE303" s="145">
        <f t="shared" si="24"/>
        <v>0</v>
      </c>
      <c r="BF303" s="145">
        <f t="shared" si="25"/>
        <v>0</v>
      </c>
      <c r="BG303" s="145">
        <f t="shared" si="26"/>
        <v>0</v>
      </c>
      <c r="BH303" s="145">
        <f t="shared" si="27"/>
        <v>0</v>
      </c>
      <c r="BI303" s="145">
        <f t="shared" si="28"/>
        <v>0</v>
      </c>
      <c r="BJ303" s="17" t="s">
        <v>15</v>
      </c>
      <c r="BK303" s="145">
        <f t="shared" si="29"/>
        <v>0</v>
      </c>
      <c r="BL303" s="17" t="s">
        <v>247</v>
      </c>
      <c r="BM303" s="17" t="s">
        <v>5123</v>
      </c>
    </row>
    <row r="304" spans="2:65" s="1" customFormat="1" ht="20.45" customHeight="1" x14ac:dyDescent="0.3">
      <c r="B304" s="136"/>
      <c r="C304" s="137" t="s">
        <v>2818</v>
      </c>
      <c r="D304" s="137" t="s">
        <v>222</v>
      </c>
      <c r="E304" s="138" t="s">
        <v>5124</v>
      </c>
      <c r="F304" s="250" t="s">
        <v>5125</v>
      </c>
      <c r="G304" s="251"/>
      <c r="H304" s="251"/>
      <c r="I304" s="251"/>
      <c r="J304" s="139" t="s">
        <v>349</v>
      </c>
      <c r="K304" s="140">
        <v>1</v>
      </c>
      <c r="L304" s="252"/>
      <c r="M304" s="251"/>
      <c r="N304" s="252">
        <f t="shared" si="20"/>
        <v>0</v>
      </c>
      <c r="O304" s="251"/>
      <c r="P304" s="251"/>
      <c r="Q304" s="251"/>
      <c r="R304" s="141"/>
      <c r="T304" s="142" t="s">
        <v>3</v>
      </c>
      <c r="U304" s="40" t="s">
        <v>43</v>
      </c>
      <c r="V304" s="143">
        <v>0</v>
      </c>
      <c r="W304" s="143">
        <f t="shared" si="21"/>
        <v>0</v>
      </c>
      <c r="X304" s="143">
        <v>0</v>
      </c>
      <c r="Y304" s="143">
        <f t="shared" si="22"/>
        <v>0</v>
      </c>
      <c r="Z304" s="143">
        <v>0</v>
      </c>
      <c r="AA304" s="144">
        <f t="shared" si="23"/>
        <v>0</v>
      </c>
      <c r="AR304" s="17" t="s">
        <v>247</v>
      </c>
      <c r="AT304" s="17" t="s">
        <v>222</v>
      </c>
      <c r="AU304" s="17" t="s">
        <v>15</v>
      </c>
      <c r="AY304" s="17" t="s">
        <v>221</v>
      </c>
      <c r="BE304" s="145">
        <f t="shared" si="24"/>
        <v>0</v>
      </c>
      <c r="BF304" s="145">
        <f t="shared" si="25"/>
        <v>0</v>
      </c>
      <c r="BG304" s="145">
        <f t="shared" si="26"/>
        <v>0</v>
      </c>
      <c r="BH304" s="145">
        <f t="shared" si="27"/>
        <v>0</v>
      </c>
      <c r="BI304" s="145">
        <f t="shared" si="28"/>
        <v>0</v>
      </c>
      <c r="BJ304" s="17" t="s">
        <v>15</v>
      </c>
      <c r="BK304" s="145">
        <f t="shared" si="29"/>
        <v>0</v>
      </c>
      <c r="BL304" s="17" t="s">
        <v>247</v>
      </c>
      <c r="BM304" s="17" t="s">
        <v>5126</v>
      </c>
    </row>
    <row r="305" spans="2:65" s="1" customFormat="1" ht="20.45" customHeight="1" x14ac:dyDescent="0.3">
      <c r="B305" s="136"/>
      <c r="C305" s="137" t="s">
        <v>2822</v>
      </c>
      <c r="D305" s="137" t="s">
        <v>222</v>
      </c>
      <c r="E305" s="138" t="s">
        <v>5127</v>
      </c>
      <c r="F305" s="250" t="s">
        <v>5128</v>
      </c>
      <c r="G305" s="251"/>
      <c r="H305" s="251"/>
      <c r="I305" s="251"/>
      <c r="J305" s="139" t="s">
        <v>349</v>
      </c>
      <c r="K305" s="140">
        <v>4</v>
      </c>
      <c r="L305" s="252"/>
      <c r="M305" s="251"/>
      <c r="N305" s="252">
        <f t="shared" ref="N305:N325" si="30">ROUND(L305*K305,2)</f>
        <v>0</v>
      </c>
      <c r="O305" s="251"/>
      <c r="P305" s="251"/>
      <c r="Q305" s="251"/>
      <c r="R305" s="141"/>
      <c r="T305" s="142" t="s">
        <v>3</v>
      </c>
      <c r="U305" s="40" t="s">
        <v>43</v>
      </c>
      <c r="V305" s="143">
        <v>0</v>
      </c>
      <c r="W305" s="143">
        <f t="shared" ref="W305:W325" si="31">V305*K305</f>
        <v>0</v>
      </c>
      <c r="X305" s="143">
        <v>0</v>
      </c>
      <c r="Y305" s="143">
        <f t="shared" ref="Y305:Y325" si="32">X305*K305</f>
        <v>0</v>
      </c>
      <c r="Z305" s="143">
        <v>0</v>
      </c>
      <c r="AA305" s="144">
        <f t="shared" ref="AA305:AA325" si="33">Z305*K305</f>
        <v>0</v>
      </c>
      <c r="AR305" s="17" t="s">
        <v>247</v>
      </c>
      <c r="AT305" s="17" t="s">
        <v>222</v>
      </c>
      <c r="AU305" s="17" t="s">
        <v>15</v>
      </c>
      <c r="AY305" s="17" t="s">
        <v>221</v>
      </c>
      <c r="BE305" s="145">
        <f t="shared" ref="BE305:BE325" si="34">IF(U305="základní",N305,0)</f>
        <v>0</v>
      </c>
      <c r="BF305" s="145">
        <f t="shared" ref="BF305:BF325" si="35">IF(U305="snížená",N305,0)</f>
        <v>0</v>
      </c>
      <c r="BG305" s="145">
        <f t="shared" ref="BG305:BG325" si="36">IF(U305="zákl. přenesená",N305,0)</f>
        <v>0</v>
      </c>
      <c r="BH305" s="145">
        <f t="shared" ref="BH305:BH325" si="37">IF(U305="sníž. přenesená",N305,0)</f>
        <v>0</v>
      </c>
      <c r="BI305" s="145">
        <f t="shared" ref="BI305:BI325" si="38">IF(U305="nulová",N305,0)</f>
        <v>0</v>
      </c>
      <c r="BJ305" s="17" t="s">
        <v>15</v>
      </c>
      <c r="BK305" s="145">
        <f t="shared" ref="BK305:BK325" si="39">ROUND(L305*K305,2)</f>
        <v>0</v>
      </c>
      <c r="BL305" s="17" t="s">
        <v>247</v>
      </c>
      <c r="BM305" s="17" t="s">
        <v>5129</v>
      </c>
    </row>
    <row r="306" spans="2:65" s="1" customFormat="1" ht="20.45" customHeight="1" x14ac:dyDescent="0.3">
      <c r="B306" s="136"/>
      <c r="C306" s="137" t="s">
        <v>2826</v>
      </c>
      <c r="D306" s="137" t="s">
        <v>222</v>
      </c>
      <c r="E306" s="138" t="s">
        <v>5130</v>
      </c>
      <c r="F306" s="250" t="s">
        <v>5131</v>
      </c>
      <c r="G306" s="251"/>
      <c r="H306" s="251"/>
      <c r="I306" s="251"/>
      <c r="J306" s="139" t="s">
        <v>349</v>
      </c>
      <c r="K306" s="140">
        <v>2</v>
      </c>
      <c r="L306" s="252"/>
      <c r="M306" s="251"/>
      <c r="N306" s="252">
        <f t="shared" si="30"/>
        <v>0</v>
      </c>
      <c r="O306" s="251"/>
      <c r="P306" s="251"/>
      <c r="Q306" s="251"/>
      <c r="R306" s="141"/>
      <c r="T306" s="142" t="s">
        <v>3</v>
      </c>
      <c r="U306" s="40" t="s">
        <v>43</v>
      </c>
      <c r="V306" s="143">
        <v>0</v>
      </c>
      <c r="W306" s="143">
        <f t="shared" si="31"/>
        <v>0</v>
      </c>
      <c r="X306" s="143">
        <v>0</v>
      </c>
      <c r="Y306" s="143">
        <f t="shared" si="32"/>
        <v>0</v>
      </c>
      <c r="Z306" s="143">
        <v>0</v>
      </c>
      <c r="AA306" s="144">
        <f t="shared" si="33"/>
        <v>0</v>
      </c>
      <c r="AR306" s="17" t="s">
        <v>247</v>
      </c>
      <c r="AT306" s="17" t="s">
        <v>222</v>
      </c>
      <c r="AU306" s="17" t="s">
        <v>15</v>
      </c>
      <c r="AY306" s="17" t="s">
        <v>221</v>
      </c>
      <c r="BE306" s="145">
        <f t="shared" si="34"/>
        <v>0</v>
      </c>
      <c r="BF306" s="145">
        <f t="shared" si="35"/>
        <v>0</v>
      </c>
      <c r="BG306" s="145">
        <f t="shared" si="36"/>
        <v>0</v>
      </c>
      <c r="BH306" s="145">
        <f t="shared" si="37"/>
        <v>0</v>
      </c>
      <c r="BI306" s="145">
        <f t="shared" si="38"/>
        <v>0</v>
      </c>
      <c r="BJ306" s="17" t="s">
        <v>15</v>
      </c>
      <c r="BK306" s="145">
        <f t="shared" si="39"/>
        <v>0</v>
      </c>
      <c r="BL306" s="17" t="s">
        <v>247</v>
      </c>
      <c r="BM306" s="17" t="s">
        <v>5132</v>
      </c>
    </row>
    <row r="307" spans="2:65" s="1" customFormat="1" ht="51.6" customHeight="1" x14ac:dyDescent="0.3">
      <c r="B307" s="136"/>
      <c r="C307" s="137" t="s">
        <v>5133</v>
      </c>
      <c r="D307" s="137" t="s">
        <v>222</v>
      </c>
      <c r="E307" s="138" t="s">
        <v>5134</v>
      </c>
      <c r="F307" s="250" t="s">
        <v>5135</v>
      </c>
      <c r="G307" s="251"/>
      <c r="H307" s="251"/>
      <c r="I307" s="251"/>
      <c r="J307" s="139" t="s">
        <v>276</v>
      </c>
      <c r="K307" s="140">
        <v>1</v>
      </c>
      <c r="L307" s="252"/>
      <c r="M307" s="251"/>
      <c r="N307" s="252">
        <f t="shared" si="30"/>
        <v>0</v>
      </c>
      <c r="O307" s="251"/>
      <c r="P307" s="251"/>
      <c r="Q307" s="251"/>
      <c r="R307" s="141"/>
      <c r="T307" s="142" t="s">
        <v>3</v>
      </c>
      <c r="U307" s="40" t="s">
        <v>43</v>
      </c>
      <c r="V307" s="143">
        <v>0</v>
      </c>
      <c r="W307" s="143">
        <f t="shared" si="31"/>
        <v>0</v>
      </c>
      <c r="X307" s="143">
        <v>0</v>
      </c>
      <c r="Y307" s="143">
        <f t="shared" si="32"/>
        <v>0</v>
      </c>
      <c r="Z307" s="143">
        <v>0</v>
      </c>
      <c r="AA307" s="144">
        <f t="shared" si="33"/>
        <v>0</v>
      </c>
      <c r="AR307" s="17" t="s">
        <v>247</v>
      </c>
      <c r="AT307" s="17" t="s">
        <v>222</v>
      </c>
      <c r="AU307" s="17" t="s">
        <v>15</v>
      </c>
      <c r="AY307" s="17" t="s">
        <v>221</v>
      </c>
      <c r="BE307" s="145">
        <f t="shared" si="34"/>
        <v>0</v>
      </c>
      <c r="BF307" s="145">
        <f t="shared" si="35"/>
        <v>0</v>
      </c>
      <c r="BG307" s="145">
        <f t="shared" si="36"/>
        <v>0</v>
      </c>
      <c r="BH307" s="145">
        <f t="shared" si="37"/>
        <v>0</v>
      </c>
      <c r="BI307" s="145">
        <f t="shared" si="38"/>
        <v>0</v>
      </c>
      <c r="BJ307" s="17" t="s">
        <v>15</v>
      </c>
      <c r="BK307" s="145">
        <f t="shared" si="39"/>
        <v>0</v>
      </c>
      <c r="BL307" s="17" t="s">
        <v>247</v>
      </c>
      <c r="BM307" s="17" t="s">
        <v>5136</v>
      </c>
    </row>
    <row r="308" spans="2:65" s="1" customFormat="1" ht="51.6" customHeight="1" x14ac:dyDescent="0.3">
      <c r="B308" s="136"/>
      <c r="C308" s="137" t="s">
        <v>2830</v>
      </c>
      <c r="D308" s="137" t="s">
        <v>222</v>
      </c>
      <c r="E308" s="138" t="s">
        <v>5137</v>
      </c>
      <c r="F308" s="250" t="s">
        <v>5138</v>
      </c>
      <c r="G308" s="251"/>
      <c r="H308" s="251"/>
      <c r="I308" s="251"/>
      <c r="J308" s="139" t="s">
        <v>276</v>
      </c>
      <c r="K308" s="140">
        <v>1</v>
      </c>
      <c r="L308" s="252"/>
      <c r="M308" s="251"/>
      <c r="N308" s="252">
        <f t="shared" si="30"/>
        <v>0</v>
      </c>
      <c r="O308" s="251"/>
      <c r="P308" s="251"/>
      <c r="Q308" s="251"/>
      <c r="R308" s="141"/>
      <c r="T308" s="142" t="s">
        <v>3</v>
      </c>
      <c r="U308" s="40" t="s">
        <v>43</v>
      </c>
      <c r="V308" s="143">
        <v>0</v>
      </c>
      <c r="W308" s="143">
        <f t="shared" si="31"/>
        <v>0</v>
      </c>
      <c r="X308" s="143">
        <v>0</v>
      </c>
      <c r="Y308" s="143">
        <f t="shared" si="32"/>
        <v>0</v>
      </c>
      <c r="Z308" s="143">
        <v>0</v>
      </c>
      <c r="AA308" s="144">
        <f t="shared" si="33"/>
        <v>0</v>
      </c>
      <c r="AR308" s="17" t="s">
        <v>247</v>
      </c>
      <c r="AT308" s="17" t="s">
        <v>222</v>
      </c>
      <c r="AU308" s="17" t="s">
        <v>15</v>
      </c>
      <c r="AY308" s="17" t="s">
        <v>221</v>
      </c>
      <c r="BE308" s="145">
        <f t="shared" si="34"/>
        <v>0</v>
      </c>
      <c r="BF308" s="145">
        <f t="shared" si="35"/>
        <v>0</v>
      </c>
      <c r="BG308" s="145">
        <f t="shared" si="36"/>
        <v>0</v>
      </c>
      <c r="BH308" s="145">
        <f t="shared" si="37"/>
        <v>0</v>
      </c>
      <c r="BI308" s="145">
        <f t="shared" si="38"/>
        <v>0</v>
      </c>
      <c r="BJ308" s="17" t="s">
        <v>15</v>
      </c>
      <c r="BK308" s="145">
        <f t="shared" si="39"/>
        <v>0</v>
      </c>
      <c r="BL308" s="17" t="s">
        <v>247</v>
      </c>
      <c r="BM308" s="17" t="s">
        <v>5139</v>
      </c>
    </row>
    <row r="309" spans="2:65" s="1" customFormat="1" ht="20.45" customHeight="1" x14ac:dyDescent="0.3">
      <c r="B309" s="136"/>
      <c r="C309" s="137" t="s">
        <v>2834</v>
      </c>
      <c r="D309" s="137" t="s">
        <v>222</v>
      </c>
      <c r="E309" s="138" t="s">
        <v>5140</v>
      </c>
      <c r="F309" s="250" t="s">
        <v>5141</v>
      </c>
      <c r="G309" s="251"/>
      <c r="H309" s="251"/>
      <c r="I309" s="251"/>
      <c r="J309" s="139" t="s">
        <v>276</v>
      </c>
      <c r="K309" s="140">
        <v>31</v>
      </c>
      <c r="L309" s="252"/>
      <c r="M309" s="251"/>
      <c r="N309" s="252">
        <f t="shared" si="30"/>
        <v>0</v>
      </c>
      <c r="O309" s="251"/>
      <c r="P309" s="251"/>
      <c r="Q309" s="251"/>
      <c r="R309" s="141"/>
      <c r="T309" s="142" t="s">
        <v>3</v>
      </c>
      <c r="U309" s="40" t="s">
        <v>43</v>
      </c>
      <c r="V309" s="143">
        <v>0</v>
      </c>
      <c r="W309" s="143">
        <f t="shared" si="31"/>
        <v>0</v>
      </c>
      <c r="X309" s="143">
        <v>0</v>
      </c>
      <c r="Y309" s="143">
        <f t="shared" si="32"/>
        <v>0</v>
      </c>
      <c r="Z309" s="143">
        <v>0</v>
      </c>
      <c r="AA309" s="144">
        <f t="shared" si="33"/>
        <v>0</v>
      </c>
      <c r="AR309" s="17" t="s">
        <v>247</v>
      </c>
      <c r="AT309" s="17" t="s">
        <v>222</v>
      </c>
      <c r="AU309" s="17" t="s">
        <v>15</v>
      </c>
      <c r="AY309" s="17" t="s">
        <v>221</v>
      </c>
      <c r="BE309" s="145">
        <f t="shared" si="34"/>
        <v>0</v>
      </c>
      <c r="BF309" s="145">
        <f t="shared" si="35"/>
        <v>0</v>
      </c>
      <c r="BG309" s="145">
        <f t="shared" si="36"/>
        <v>0</v>
      </c>
      <c r="BH309" s="145">
        <f t="shared" si="37"/>
        <v>0</v>
      </c>
      <c r="BI309" s="145">
        <f t="shared" si="38"/>
        <v>0</v>
      </c>
      <c r="BJ309" s="17" t="s">
        <v>15</v>
      </c>
      <c r="BK309" s="145">
        <f t="shared" si="39"/>
        <v>0</v>
      </c>
      <c r="BL309" s="17" t="s">
        <v>247</v>
      </c>
      <c r="BM309" s="17" t="s">
        <v>5142</v>
      </c>
    </row>
    <row r="310" spans="2:65" s="1" customFormat="1" ht="20.45" customHeight="1" x14ac:dyDescent="0.3">
      <c r="B310" s="136"/>
      <c r="C310" s="137" t="s">
        <v>2645</v>
      </c>
      <c r="D310" s="137" t="s">
        <v>222</v>
      </c>
      <c r="E310" s="138" t="s">
        <v>5143</v>
      </c>
      <c r="F310" s="250" t="s">
        <v>5144</v>
      </c>
      <c r="G310" s="251"/>
      <c r="H310" s="251"/>
      <c r="I310" s="251"/>
      <c r="J310" s="139" t="s">
        <v>276</v>
      </c>
      <c r="K310" s="140">
        <v>6</v>
      </c>
      <c r="L310" s="252"/>
      <c r="M310" s="251"/>
      <c r="N310" s="252">
        <f t="shared" si="30"/>
        <v>0</v>
      </c>
      <c r="O310" s="251"/>
      <c r="P310" s="251"/>
      <c r="Q310" s="251"/>
      <c r="R310" s="141"/>
      <c r="T310" s="142" t="s">
        <v>3</v>
      </c>
      <c r="U310" s="40" t="s">
        <v>43</v>
      </c>
      <c r="V310" s="143">
        <v>0</v>
      </c>
      <c r="W310" s="143">
        <f t="shared" si="31"/>
        <v>0</v>
      </c>
      <c r="X310" s="143">
        <v>0</v>
      </c>
      <c r="Y310" s="143">
        <f t="shared" si="32"/>
        <v>0</v>
      </c>
      <c r="Z310" s="143">
        <v>0</v>
      </c>
      <c r="AA310" s="144">
        <f t="shared" si="33"/>
        <v>0</v>
      </c>
      <c r="AR310" s="17" t="s">
        <v>247</v>
      </c>
      <c r="AT310" s="17" t="s">
        <v>222</v>
      </c>
      <c r="AU310" s="17" t="s">
        <v>15</v>
      </c>
      <c r="AY310" s="17" t="s">
        <v>221</v>
      </c>
      <c r="BE310" s="145">
        <f t="shared" si="34"/>
        <v>0</v>
      </c>
      <c r="BF310" s="145">
        <f t="shared" si="35"/>
        <v>0</v>
      </c>
      <c r="BG310" s="145">
        <f t="shared" si="36"/>
        <v>0</v>
      </c>
      <c r="BH310" s="145">
        <f t="shared" si="37"/>
        <v>0</v>
      </c>
      <c r="BI310" s="145">
        <f t="shared" si="38"/>
        <v>0</v>
      </c>
      <c r="BJ310" s="17" t="s">
        <v>15</v>
      </c>
      <c r="BK310" s="145">
        <f t="shared" si="39"/>
        <v>0</v>
      </c>
      <c r="BL310" s="17" t="s">
        <v>247</v>
      </c>
      <c r="BM310" s="17" t="s">
        <v>5145</v>
      </c>
    </row>
    <row r="311" spans="2:65" s="1" customFormat="1" ht="40.15" customHeight="1" x14ac:dyDescent="0.3">
      <c r="B311" s="136"/>
      <c r="C311" s="137" t="s">
        <v>2649</v>
      </c>
      <c r="D311" s="137" t="s">
        <v>222</v>
      </c>
      <c r="E311" s="138" t="s">
        <v>5146</v>
      </c>
      <c r="F311" s="250" t="s">
        <v>5147</v>
      </c>
      <c r="G311" s="251"/>
      <c r="H311" s="251"/>
      <c r="I311" s="251"/>
      <c r="J311" s="139" t="s">
        <v>276</v>
      </c>
      <c r="K311" s="140">
        <v>1</v>
      </c>
      <c r="L311" s="252"/>
      <c r="M311" s="251"/>
      <c r="N311" s="252">
        <f t="shared" si="30"/>
        <v>0</v>
      </c>
      <c r="O311" s="251"/>
      <c r="P311" s="251"/>
      <c r="Q311" s="251"/>
      <c r="R311" s="141"/>
      <c r="T311" s="142" t="s">
        <v>3</v>
      </c>
      <c r="U311" s="40" t="s">
        <v>43</v>
      </c>
      <c r="V311" s="143">
        <v>0</v>
      </c>
      <c r="W311" s="143">
        <f t="shared" si="31"/>
        <v>0</v>
      </c>
      <c r="X311" s="143">
        <v>0</v>
      </c>
      <c r="Y311" s="143">
        <f t="shared" si="32"/>
        <v>0</v>
      </c>
      <c r="Z311" s="143">
        <v>0</v>
      </c>
      <c r="AA311" s="144">
        <f t="shared" si="33"/>
        <v>0</v>
      </c>
      <c r="AR311" s="17" t="s">
        <v>247</v>
      </c>
      <c r="AT311" s="17" t="s">
        <v>222</v>
      </c>
      <c r="AU311" s="17" t="s">
        <v>15</v>
      </c>
      <c r="AY311" s="17" t="s">
        <v>221</v>
      </c>
      <c r="BE311" s="145">
        <f t="shared" si="34"/>
        <v>0</v>
      </c>
      <c r="BF311" s="145">
        <f t="shared" si="35"/>
        <v>0</v>
      </c>
      <c r="BG311" s="145">
        <f t="shared" si="36"/>
        <v>0</v>
      </c>
      <c r="BH311" s="145">
        <f t="shared" si="37"/>
        <v>0</v>
      </c>
      <c r="BI311" s="145">
        <f t="shared" si="38"/>
        <v>0</v>
      </c>
      <c r="BJ311" s="17" t="s">
        <v>15</v>
      </c>
      <c r="BK311" s="145">
        <f t="shared" si="39"/>
        <v>0</v>
      </c>
      <c r="BL311" s="17" t="s">
        <v>247</v>
      </c>
      <c r="BM311" s="17" t="s">
        <v>5148</v>
      </c>
    </row>
    <row r="312" spans="2:65" s="1" customFormat="1" ht="40.15" customHeight="1" x14ac:dyDescent="0.3">
      <c r="B312" s="136"/>
      <c r="C312" s="137" t="s">
        <v>2653</v>
      </c>
      <c r="D312" s="137" t="s">
        <v>222</v>
      </c>
      <c r="E312" s="138" t="s">
        <v>5149</v>
      </c>
      <c r="F312" s="250" t="s">
        <v>5150</v>
      </c>
      <c r="G312" s="251"/>
      <c r="H312" s="251"/>
      <c r="I312" s="251"/>
      <c r="J312" s="139" t="s">
        <v>276</v>
      </c>
      <c r="K312" s="140">
        <v>1</v>
      </c>
      <c r="L312" s="252"/>
      <c r="M312" s="251"/>
      <c r="N312" s="252">
        <f t="shared" si="30"/>
        <v>0</v>
      </c>
      <c r="O312" s="251"/>
      <c r="P312" s="251"/>
      <c r="Q312" s="251"/>
      <c r="R312" s="141"/>
      <c r="T312" s="142" t="s">
        <v>3</v>
      </c>
      <c r="U312" s="40" t="s">
        <v>43</v>
      </c>
      <c r="V312" s="143">
        <v>0</v>
      </c>
      <c r="W312" s="143">
        <f t="shared" si="31"/>
        <v>0</v>
      </c>
      <c r="X312" s="143">
        <v>0</v>
      </c>
      <c r="Y312" s="143">
        <f t="shared" si="32"/>
        <v>0</v>
      </c>
      <c r="Z312" s="143">
        <v>0</v>
      </c>
      <c r="AA312" s="144">
        <f t="shared" si="33"/>
        <v>0</v>
      </c>
      <c r="AR312" s="17" t="s">
        <v>247</v>
      </c>
      <c r="AT312" s="17" t="s">
        <v>222</v>
      </c>
      <c r="AU312" s="17" t="s">
        <v>15</v>
      </c>
      <c r="AY312" s="17" t="s">
        <v>221</v>
      </c>
      <c r="BE312" s="145">
        <f t="shared" si="34"/>
        <v>0</v>
      </c>
      <c r="BF312" s="145">
        <f t="shared" si="35"/>
        <v>0</v>
      </c>
      <c r="BG312" s="145">
        <f t="shared" si="36"/>
        <v>0</v>
      </c>
      <c r="BH312" s="145">
        <f t="shared" si="37"/>
        <v>0</v>
      </c>
      <c r="BI312" s="145">
        <f t="shared" si="38"/>
        <v>0</v>
      </c>
      <c r="BJ312" s="17" t="s">
        <v>15</v>
      </c>
      <c r="BK312" s="145">
        <f t="shared" si="39"/>
        <v>0</v>
      </c>
      <c r="BL312" s="17" t="s">
        <v>247</v>
      </c>
      <c r="BM312" s="17" t="s">
        <v>5151</v>
      </c>
    </row>
    <row r="313" spans="2:65" s="1" customFormat="1" ht="40.15" customHeight="1" x14ac:dyDescent="0.3">
      <c r="B313" s="136"/>
      <c r="C313" s="137" t="s">
        <v>2657</v>
      </c>
      <c r="D313" s="137" t="s">
        <v>222</v>
      </c>
      <c r="E313" s="138" t="s">
        <v>5152</v>
      </c>
      <c r="F313" s="250" t="s">
        <v>5153</v>
      </c>
      <c r="G313" s="251"/>
      <c r="H313" s="251"/>
      <c r="I313" s="251"/>
      <c r="J313" s="139" t="s">
        <v>276</v>
      </c>
      <c r="K313" s="140">
        <v>1</v>
      </c>
      <c r="L313" s="252"/>
      <c r="M313" s="251"/>
      <c r="N313" s="252">
        <f t="shared" si="30"/>
        <v>0</v>
      </c>
      <c r="O313" s="251"/>
      <c r="P313" s="251"/>
      <c r="Q313" s="251"/>
      <c r="R313" s="141"/>
      <c r="T313" s="142" t="s">
        <v>3</v>
      </c>
      <c r="U313" s="40" t="s">
        <v>43</v>
      </c>
      <c r="V313" s="143">
        <v>0</v>
      </c>
      <c r="W313" s="143">
        <f t="shared" si="31"/>
        <v>0</v>
      </c>
      <c r="X313" s="143">
        <v>0</v>
      </c>
      <c r="Y313" s="143">
        <f t="shared" si="32"/>
        <v>0</v>
      </c>
      <c r="Z313" s="143">
        <v>0</v>
      </c>
      <c r="AA313" s="144">
        <f t="shared" si="33"/>
        <v>0</v>
      </c>
      <c r="AR313" s="17" t="s">
        <v>247</v>
      </c>
      <c r="AT313" s="17" t="s">
        <v>222</v>
      </c>
      <c r="AU313" s="17" t="s">
        <v>15</v>
      </c>
      <c r="AY313" s="17" t="s">
        <v>221</v>
      </c>
      <c r="BE313" s="145">
        <f t="shared" si="34"/>
        <v>0</v>
      </c>
      <c r="BF313" s="145">
        <f t="shared" si="35"/>
        <v>0</v>
      </c>
      <c r="BG313" s="145">
        <f t="shared" si="36"/>
        <v>0</v>
      </c>
      <c r="BH313" s="145">
        <f t="shared" si="37"/>
        <v>0</v>
      </c>
      <c r="BI313" s="145">
        <f t="shared" si="38"/>
        <v>0</v>
      </c>
      <c r="BJ313" s="17" t="s">
        <v>15</v>
      </c>
      <c r="BK313" s="145">
        <f t="shared" si="39"/>
        <v>0</v>
      </c>
      <c r="BL313" s="17" t="s">
        <v>247</v>
      </c>
      <c r="BM313" s="17" t="s">
        <v>5154</v>
      </c>
    </row>
    <row r="314" spans="2:65" s="1" customFormat="1" ht="40.15" customHeight="1" x14ac:dyDescent="0.3">
      <c r="B314" s="136"/>
      <c r="C314" s="137" t="s">
        <v>2661</v>
      </c>
      <c r="D314" s="137" t="s">
        <v>222</v>
      </c>
      <c r="E314" s="138" t="s">
        <v>5155</v>
      </c>
      <c r="F314" s="250" t="s">
        <v>5156</v>
      </c>
      <c r="G314" s="251"/>
      <c r="H314" s="251"/>
      <c r="I314" s="251"/>
      <c r="J314" s="139" t="s">
        <v>276</v>
      </c>
      <c r="K314" s="140">
        <v>1</v>
      </c>
      <c r="L314" s="252"/>
      <c r="M314" s="251"/>
      <c r="N314" s="252">
        <f t="shared" si="30"/>
        <v>0</v>
      </c>
      <c r="O314" s="251"/>
      <c r="P314" s="251"/>
      <c r="Q314" s="251"/>
      <c r="R314" s="141"/>
      <c r="T314" s="142" t="s">
        <v>3</v>
      </c>
      <c r="U314" s="40" t="s">
        <v>43</v>
      </c>
      <c r="V314" s="143">
        <v>0</v>
      </c>
      <c r="W314" s="143">
        <f t="shared" si="31"/>
        <v>0</v>
      </c>
      <c r="X314" s="143">
        <v>0</v>
      </c>
      <c r="Y314" s="143">
        <f t="shared" si="32"/>
        <v>0</v>
      </c>
      <c r="Z314" s="143">
        <v>0</v>
      </c>
      <c r="AA314" s="144">
        <f t="shared" si="33"/>
        <v>0</v>
      </c>
      <c r="AR314" s="17" t="s">
        <v>247</v>
      </c>
      <c r="AT314" s="17" t="s">
        <v>222</v>
      </c>
      <c r="AU314" s="17" t="s">
        <v>15</v>
      </c>
      <c r="AY314" s="17" t="s">
        <v>221</v>
      </c>
      <c r="BE314" s="145">
        <f t="shared" si="34"/>
        <v>0</v>
      </c>
      <c r="BF314" s="145">
        <f t="shared" si="35"/>
        <v>0</v>
      </c>
      <c r="BG314" s="145">
        <f t="shared" si="36"/>
        <v>0</v>
      </c>
      <c r="BH314" s="145">
        <f t="shared" si="37"/>
        <v>0</v>
      </c>
      <c r="BI314" s="145">
        <f t="shared" si="38"/>
        <v>0</v>
      </c>
      <c r="BJ314" s="17" t="s">
        <v>15</v>
      </c>
      <c r="BK314" s="145">
        <f t="shared" si="39"/>
        <v>0</v>
      </c>
      <c r="BL314" s="17" t="s">
        <v>247</v>
      </c>
      <c r="BM314" s="17" t="s">
        <v>5157</v>
      </c>
    </row>
    <row r="315" spans="2:65" s="1" customFormat="1" ht="28.9" customHeight="1" x14ac:dyDescent="0.3">
      <c r="B315" s="136"/>
      <c r="C315" s="137" t="s">
        <v>2665</v>
      </c>
      <c r="D315" s="137" t="s">
        <v>222</v>
      </c>
      <c r="E315" s="138" t="s">
        <v>5158</v>
      </c>
      <c r="F315" s="250" t="s">
        <v>5159</v>
      </c>
      <c r="G315" s="251"/>
      <c r="H315" s="251"/>
      <c r="I315" s="251"/>
      <c r="J315" s="139" t="s">
        <v>349</v>
      </c>
      <c r="K315" s="140">
        <v>4</v>
      </c>
      <c r="L315" s="252"/>
      <c r="M315" s="251"/>
      <c r="N315" s="252">
        <f t="shared" si="30"/>
        <v>0</v>
      </c>
      <c r="O315" s="251"/>
      <c r="P315" s="251"/>
      <c r="Q315" s="251"/>
      <c r="R315" s="141"/>
      <c r="T315" s="142" t="s">
        <v>3</v>
      </c>
      <c r="U315" s="40" t="s">
        <v>43</v>
      </c>
      <c r="V315" s="143">
        <v>0</v>
      </c>
      <c r="W315" s="143">
        <f t="shared" si="31"/>
        <v>0</v>
      </c>
      <c r="X315" s="143">
        <v>0</v>
      </c>
      <c r="Y315" s="143">
        <f t="shared" si="32"/>
        <v>0</v>
      </c>
      <c r="Z315" s="143">
        <v>0</v>
      </c>
      <c r="AA315" s="144">
        <f t="shared" si="33"/>
        <v>0</v>
      </c>
      <c r="AR315" s="17" t="s">
        <v>247</v>
      </c>
      <c r="AT315" s="17" t="s">
        <v>222</v>
      </c>
      <c r="AU315" s="17" t="s">
        <v>15</v>
      </c>
      <c r="AY315" s="17" t="s">
        <v>221</v>
      </c>
      <c r="BE315" s="145">
        <f t="shared" si="34"/>
        <v>0</v>
      </c>
      <c r="BF315" s="145">
        <f t="shared" si="35"/>
        <v>0</v>
      </c>
      <c r="BG315" s="145">
        <f t="shared" si="36"/>
        <v>0</v>
      </c>
      <c r="BH315" s="145">
        <f t="shared" si="37"/>
        <v>0</v>
      </c>
      <c r="BI315" s="145">
        <f t="shared" si="38"/>
        <v>0</v>
      </c>
      <c r="BJ315" s="17" t="s">
        <v>15</v>
      </c>
      <c r="BK315" s="145">
        <f t="shared" si="39"/>
        <v>0</v>
      </c>
      <c r="BL315" s="17" t="s">
        <v>247</v>
      </c>
      <c r="BM315" s="17" t="s">
        <v>5160</v>
      </c>
    </row>
    <row r="316" spans="2:65" s="1" customFormat="1" ht="28.9" customHeight="1" x14ac:dyDescent="0.3">
      <c r="B316" s="136"/>
      <c r="C316" s="137" t="s">
        <v>2669</v>
      </c>
      <c r="D316" s="137" t="s">
        <v>222</v>
      </c>
      <c r="E316" s="138" t="s">
        <v>5161</v>
      </c>
      <c r="F316" s="250" t="s">
        <v>5162</v>
      </c>
      <c r="G316" s="251"/>
      <c r="H316" s="251"/>
      <c r="I316" s="251"/>
      <c r="J316" s="139" t="s">
        <v>276</v>
      </c>
      <c r="K316" s="140">
        <v>4</v>
      </c>
      <c r="L316" s="252"/>
      <c r="M316" s="251"/>
      <c r="N316" s="252">
        <f t="shared" si="30"/>
        <v>0</v>
      </c>
      <c r="O316" s="251"/>
      <c r="P316" s="251"/>
      <c r="Q316" s="251"/>
      <c r="R316" s="141"/>
      <c r="T316" s="142" t="s">
        <v>3</v>
      </c>
      <c r="U316" s="40" t="s">
        <v>43</v>
      </c>
      <c r="V316" s="143">
        <v>0</v>
      </c>
      <c r="W316" s="143">
        <f t="shared" si="31"/>
        <v>0</v>
      </c>
      <c r="X316" s="143">
        <v>0</v>
      </c>
      <c r="Y316" s="143">
        <f t="shared" si="32"/>
        <v>0</v>
      </c>
      <c r="Z316" s="143">
        <v>0</v>
      </c>
      <c r="AA316" s="144">
        <f t="shared" si="33"/>
        <v>0</v>
      </c>
      <c r="AR316" s="17" t="s">
        <v>247</v>
      </c>
      <c r="AT316" s="17" t="s">
        <v>222</v>
      </c>
      <c r="AU316" s="17" t="s">
        <v>15</v>
      </c>
      <c r="AY316" s="17" t="s">
        <v>221</v>
      </c>
      <c r="BE316" s="145">
        <f t="shared" si="34"/>
        <v>0</v>
      </c>
      <c r="BF316" s="145">
        <f t="shared" si="35"/>
        <v>0</v>
      </c>
      <c r="BG316" s="145">
        <f t="shared" si="36"/>
        <v>0</v>
      </c>
      <c r="BH316" s="145">
        <f t="shared" si="37"/>
        <v>0</v>
      </c>
      <c r="BI316" s="145">
        <f t="shared" si="38"/>
        <v>0</v>
      </c>
      <c r="BJ316" s="17" t="s">
        <v>15</v>
      </c>
      <c r="BK316" s="145">
        <f t="shared" si="39"/>
        <v>0</v>
      </c>
      <c r="BL316" s="17" t="s">
        <v>247</v>
      </c>
      <c r="BM316" s="17" t="s">
        <v>5163</v>
      </c>
    </row>
    <row r="317" spans="2:65" s="1" customFormat="1" ht="20.45" customHeight="1" x14ac:dyDescent="0.3">
      <c r="B317" s="136"/>
      <c r="C317" s="137" t="s">
        <v>2673</v>
      </c>
      <c r="D317" s="137" t="s">
        <v>222</v>
      </c>
      <c r="E317" s="138" t="s">
        <v>5164</v>
      </c>
      <c r="F317" s="250" t="s">
        <v>5165</v>
      </c>
      <c r="G317" s="251"/>
      <c r="H317" s="251"/>
      <c r="I317" s="251"/>
      <c r="J317" s="139" t="s">
        <v>276</v>
      </c>
      <c r="K317" s="140">
        <v>2</v>
      </c>
      <c r="L317" s="252"/>
      <c r="M317" s="251"/>
      <c r="N317" s="252">
        <f t="shared" si="30"/>
        <v>0</v>
      </c>
      <c r="O317" s="251"/>
      <c r="P317" s="251"/>
      <c r="Q317" s="251"/>
      <c r="R317" s="141"/>
      <c r="T317" s="142" t="s">
        <v>3</v>
      </c>
      <c r="U317" s="40" t="s">
        <v>43</v>
      </c>
      <c r="V317" s="143">
        <v>0</v>
      </c>
      <c r="W317" s="143">
        <f t="shared" si="31"/>
        <v>0</v>
      </c>
      <c r="X317" s="143">
        <v>0</v>
      </c>
      <c r="Y317" s="143">
        <f t="shared" si="32"/>
        <v>0</v>
      </c>
      <c r="Z317" s="143">
        <v>0</v>
      </c>
      <c r="AA317" s="144">
        <f t="shared" si="33"/>
        <v>0</v>
      </c>
      <c r="AR317" s="17" t="s">
        <v>247</v>
      </c>
      <c r="AT317" s="17" t="s">
        <v>222</v>
      </c>
      <c r="AU317" s="17" t="s">
        <v>15</v>
      </c>
      <c r="AY317" s="17" t="s">
        <v>221</v>
      </c>
      <c r="BE317" s="145">
        <f t="shared" si="34"/>
        <v>0</v>
      </c>
      <c r="BF317" s="145">
        <f t="shared" si="35"/>
        <v>0</v>
      </c>
      <c r="BG317" s="145">
        <f t="shared" si="36"/>
        <v>0</v>
      </c>
      <c r="BH317" s="145">
        <f t="shared" si="37"/>
        <v>0</v>
      </c>
      <c r="BI317" s="145">
        <f t="shared" si="38"/>
        <v>0</v>
      </c>
      <c r="BJ317" s="17" t="s">
        <v>15</v>
      </c>
      <c r="BK317" s="145">
        <f t="shared" si="39"/>
        <v>0</v>
      </c>
      <c r="BL317" s="17" t="s">
        <v>247</v>
      </c>
      <c r="BM317" s="17" t="s">
        <v>5166</v>
      </c>
    </row>
    <row r="318" spans="2:65" s="1" customFormat="1" ht="40.15" customHeight="1" x14ac:dyDescent="0.3">
      <c r="B318" s="136"/>
      <c r="C318" s="137" t="s">
        <v>2677</v>
      </c>
      <c r="D318" s="137" t="s">
        <v>222</v>
      </c>
      <c r="E318" s="138" t="s">
        <v>5167</v>
      </c>
      <c r="F318" s="250" t="s">
        <v>5168</v>
      </c>
      <c r="G318" s="251"/>
      <c r="H318" s="251"/>
      <c r="I318" s="251"/>
      <c r="J318" s="139" t="s">
        <v>276</v>
      </c>
      <c r="K318" s="140">
        <v>2</v>
      </c>
      <c r="L318" s="252"/>
      <c r="M318" s="251"/>
      <c r="N318" s="252">
        <f t="shared" si="30"/>
        <v>0</v>
      </c>
      <c r="O318" s="251"/>
      <c r="P318" s="251"/>
      <c r="Q318" s="251"/>
      <c r="R318" s="141"/>
      <c r="T318" s="142" t="s">
        <v>3</v>
      </c>
      <c r="U318" s="40" t="s">
        <v>43</v>
      </c>
      <c r="V318" s="143">
        <v>0</v>
      </c>
      <c r="W318" s="143">
        <f t="shared" si="31"/>
        <v>0</v>
      </c>
      <c r="X318" s="143">
        <v>0</v>
      </c>
      <c r="Y318" s="143">
        <f t="shared" si="32"/>
        <v>0</v>
      </c>
      <c r="Z318" s="143">
        <v>0</v>
      </c>
      <c r="AA318" s="144">
        <f t="shared" si="33"/>
        <v>0</v>
      </c>
      <c r="AR318" s="17" t="s">
        <v>247</v>
      </c>
      <c r="AT318" s="17" t="s">
        <v>222</v>
      </c>
      <c r="AU318" s="17" t="s">
        <v>15</v>
      </c>
      <c r="AY318" s="17" t="s">
        <v>221</v>
      </c>
      <c r="BE318" s="145">
        <f t="shared" si="34"/>
        <v>0</v>
      </c>
      <c r="BF318" s="145">
        <f t="shared" si="35"/>
        <v>0</v>
      </c>
      <c r="BG318" s="145">
        <f t="shared" si="36"/>
        <v>0</v>
      </c>
      <c r="BH318" s="145">
        <f t="shared" si="37"/>
        <v>0</v>
      </c>
      <c r="BI318" s="145">
        <f t="shared" si="38"/>
        <v>0</v>
      </c>
      <c r="BJ318" s="17" t="s">
        <v>15</v>
      </c>
      <c r="BK318" s="145">
        <f t="shared" si="39"/>
        <v>0</v>
      </c>
      <c r="BL318" s="17" t="s">
        <v>247</v>
      </c>
      <c r="BM318" s="17" t="s">
        <v>5169</v>
      </c>
    </row>
    <row r="319" spans="2:65" s="1" customFormat="1" ht="20.45" customHeight="1" x14ac:dyDescent="0.3">
      <c r="B319" s="136"/>
      <c r="C319" s="137" t="s">
        <v>2681</v>
      </c>
      <c r="D319" s="137" t="s">
        <v>222</v>
      </c>
      <c r="E319" s="138" t="s">
        <v>5170</v>
      </c>
      <c r="F319" s="250" t="s">
        <v>5171</v>
      </c>
      <c r="G319" s="251"/>
      <c r="H319" s="251"/>
      <c r="I319" s="251"/>
      <c r="J319" s="139" t="s">
        <v>349</v>
      </c>
      <c r="K319" s="140">
        <v>4</v>
      </c>
      <c r="L319" s="252"/>
      <c r="M319" s="251"/>
      <c r="N319" s="252">
        <f t="shared" si="30"/>
        <v>0</v>
      </c>
      <c r="O319" s="251"/>
      <c r="P319" s="251"/>
      <c r="Q319" s="251"/>
      <c r="R319" s="141"/>
      <c r="T319" s="142" t="s">
        <v>3</v>
      </c>
      <c r="U319" s="40" t="s">
        <v>43</v>
      </c>
      <c r="V319" s="143">
        <v>0</v>
      </c>
      <c r="W319" s="143">
        <f t="shared" si="31"/>
        <v>0</v>
      </c>
      <c r="X319" s="143">
        <v>0</v>
      </c>
      <c r="Y319" s="143">
        <f t="shared" si="32"/>
        <v>0</v>
      </c>
      <c r="Z319" s="143">
        <v>0</v>
      </c>
      <c r="AA319" s="144">
        <f t="shared" si="33"/>
        <v>0</v>
      </c>
      <c r="AR319" s="17" t="s">
        <v>247</v>
      </c>
      <c r="AT319" s="17" t="s">
        <v>222</v>
      </c>
      <c r="AU319" s="17" t="s">
        <v>15</v>
      </c>
      <c r="AY319" s="17" t="s">
        <v>221</v>
      </c>
      <c r="BE319" s="145">
        <f t="shared" si="34"/>
        <v>0</v>
      </c>
      <c r="BF319" s="145">
        <f t="shared" si="35"/>
        <v>0</v>
      </c>
      <c r="BG319" s="145">
        <f t="shared" si="36"/>
        <v>0</v>
      </c>
      <c r="BH319" s="145">
        <f t="shared" si="37"/>
        <v>0</v>
      </c>
      <c r="BI319" s="145">
        <f t="shared" si="38"/>
        <v>0</v>
      </c>
      <c r="BJ319" s="17" t="s">
        <v>15</v>
      </c>
      <c r="BK319" s="145">
        <f t="shared" si="39"/>
        <v>0</v>
      </c>
      <c r="BL319" s="17" t="s">
        <v>247</v>
      </c>
      <c r="BM319" s="17" t="s">
        <v>5172</v>
      </c>
    </row>
    <row r="320" spans="2:65" s="1" customFormat="1" ht="20.45" customHeight="1" x14ac:dyDescent="0.3">
      <c r="B320" s="136"/>
      <c r="C320" s="137" t="s">
        <v>5173</v>
      </c>
      <c r="D320" s="137" t="s">
        <v>222</v>
      </c>
      <c r="E320" s="138" t="s">
        <v>5174</v>
      </c>
      <c r="F320" s="250" t="s">
        <v>5175</v>
      </c>
      <c r="G320" s="251"/>
      <c r="H320" s="251"/>
      <c r="I320" s="251"/>
      <c r="J320" s="139" t="s">
        <v>349</v>
      </c>
      <c r="K320" s="140">
        <v>11</v>
      </c>
      <c r="L320" s="252"/>
      <c r="M320" s="251"/>
      <c r="N320" s="252">
        <f t="shared" si="30"/>
        <v>0</v>
      </c>
      <c r="O320" s="251"/>
      <c r="P320" s="251"/>
      <c r="Q320" s="251"/>
      <c r="R320" s="141"/>
      <c r="T320" s="142" t="s">
        <v>3</v>
      </c>
      <c r="U320" s="40" t="s">
        <v>43</v>
      </c>
      <c r="V320" s="143">
        <v>0</v>
      </c>
      <c r="W320" s="143">
        <f t="shared" si="31"/>
        <v>0</v>
      </c>
      <c r="X320" s="143">
        <v>0</v>
      </c>
      <c r="Y320" s="143">
        <f t="shared" si="32"/>
        <v>0</v>
      </c>
      <c r="Z320" s="143">
        <v>0</v>
      </c>
      <c r="AA320" s="144">
        <f t="shared" si="33"/>
        <v>0</v>
      </c>
      <c r="AR320" s="17" t="s">
        <v>247</v>
      </c>
      <c r="AT320" s="17" t="s">
        <v>222</v>
      </c>
      <c r="AU320" s="17" t="s">
        <v>15</v>
      </c>
      <c r="AY320" s="17" t="s">
        <v>221</v>
      </c>
      <c r="BE320" s="145">
        <f t="shared" si="34"/>
        <v>0</v>
      </c>
      <c r="BF320" s="145">
        <f t="shared" si="35"/>
        <v>0</v>
      </c>
      <c r="BG320" s="145">
        <f t="shared" si="36"/>
        <v>0</v>
      </c>
      <c r="BH320" s="145">
        <f t="shared" si="37"/>
        <v>0</v>
      </c>
      <c r="BI320" s="145">
        <f t="shared" si="38"/>
        <v>0</v>
      </c>
      <c r="BJ320" s="17" t="s">
        <v>15</v>
      </c>
      <c r="BK320" s="145">
        <f t="shared" si="39"/>
        <v>0</v>
      </c>
      <c r="BL320" s="17" t="s">
        <v>247</v>
      </c>
      <c r="BM320" s="17" t="s">
        <v>5176</v>
      </c>
    </row>
    <row r="321" spans="2:65" s="1" customFormat="1" ht="40.15" customHeight="1" x14ac:dyDescent="0.3">
      <c r="B321" s="136"/>
      <c r="C321" s="137" t="s">
        <v>2685</v>
      </c>
      <c r="D321" s="137" t="s">
        <v>222</v>
      </c>
      <c r="E321" s="138" t="s">
        <v>5177</v>
      </c>
      <c r="F321" s="250" t="s">
        <v>5178</v>
      </c>
      <c r="G321" s="251"/>
      <c r="H321" s="251"/>
      <c r="I321" s="251"/>
      <c r="J321" s="139" t="s">
        <v>349</v>
      </c>
      <c r="K321" s="140">
        <v>1</v>
      </c>
      <c r="L321" s="252"/>
      <c r="M321" s="251"/>
      <c r="N321" s="252">
        <f t="shared" si="30"/>
        <v>0</v>
      </c>
      <c r="O321" s="251"/>
      <c r="P321" s="251"/>
      <c r="Q321" s="251"/>
      <c r="R321" s="141"/>
      <c r="T321" s="142" t="s">
        <v>3</v>
      </c>
      <c r="U321" s="40" t="s">
        <v>43</v>
      </c>
      <c r="V321" s="143">
        <v>0</v>
      </c>
      <c r="W321" s="143">
        <f t="shared" si="31"/>
        <v>0</v>
      </c>
      <c r="X321" s="143">
        <v>0</v>
      </c>
      <c r="Y321" s="143">
        <f t="shared" si="32"/>
        <v>0</v>
      </c>
      <c r="Z321" s="143">
        <v>0</v>
      </c>
      <c r="AA321" s="144">
        <f t="shared" si="33"/>
        <v>0</v>
      </c>
      <c r="AR321" s="17" t="s">
        <v>247</v>
      </c>
      <c r="AT321" s="17" t="s">
        <v>222</v>
      </c>
      <c r="AU321" s="17" t="s">
        <v>15</v>
      </c>
      <c r="AY321" s="17" t="s">
        <v>221</v>
      </c>
      <c r="BE321" s="145">
        <f t="shared" si="34"/>
        <v>0</v>
      </c>
      <c r="BF321" s="145">
        <f t="shared" si="35"/>
        <v>0</v>
      </c>
      <c r="BG321" s="145">
        <f t="shared" si="36"/>
        <v>0</v>
      </c>
      <c r="BH321" s="145">
        <f t="shared" si="37"/>
        <v>0</v>
      </c>
      <c r="BI321" s="145">
        <f t="shared" si="38"/>
        <v>0</v>
      </c>
      <c r="BJ321" s="17" t="s">
        <v>15</v>
      </c>
      <c r="BK321" s="145">
        <f t="shared" si="39"/>
        <v>0</v>
      </c>
      <c r="BL321" s="17" t="s">
        <v>247</v>
      </c>
      <c r="BM321" s="17" t="s">
        <v>5179</v>
      </c>
    </row>
    <row r="322" spans="2:65" s="1" customFormat="1" ht="40.15" customHeight="1" x14ac:dyDescent="0.3">
      <c r="B322" s="136"/>
      <c r="C322" s="137" t="s">
        <v>2838</v>
      </c>
      <c r="D322" s="137" t="s">
        <v>222</v>
      </c>
      <c r="E322" s="138" t="s">
        <v>5180</v>
      </c>
      <c r="F322" s="250" t="s">
        <v>5181</v>
      </c>
      <c r="G322" s="251"/>
      <c r="H322" s="251"/>
      <c r="I322" s="251"/>
      <c r="J322" s="139" t="s">
        <v>349</v>
      </c>
      <c r="K322" s="140">
        <v>1</v>
      </c>
      <c r="L322" s="252"/>
      <c r="M322" s="251"/>
      <c r="N322" s="252">
        <f t="shared" si="30"/>
        <v>0</v>
      </c>
      <c r="O322" s="251"/>
      <c r="P322" s="251"/>
      <c r="Q322" s="251"/>
      <c r="R322" s="141"/>
      <c r="T322" s="142" t="s">
        <v>3</v>
      </c>
      <c r="U322" s="40" t="s">
        <v>43</v>
      </c>
      <c r="V322" s="143">
        <v>0</v>
      </c>
      <c r="W322" s="143">
        <f t="shared" si="31"/>
        <v>0</v>
      </c>
      <c r="X322" s="143">
        <v>0</v>
      </c>
      <c r="Y322" s="143">
        <f t="shared" si="32"/>
        <v>0</v>
      </c>
      <c r="Z322" s="143">
        <v>0</v>
      </c>
      <c r="AA322" s="144">
        <f t="shared" si="33"/>
        <v>0</v>
      </c>
      <c r="AR322" s="17" t="s">
        <v>247</v>
      </c>
      <c r="AT322" s="17" t="s">
        <v>222</v>
      </c>
      <c r="AU322" s="17" t="s">
        <v>15</v>
      </c>
      <c r="AY322" s="17" t="s">
        <v>221</v>
      </c>
      <c r="BE322" s="145">
        <f t="shared" si="34"/>
        <v>0</v>
      </c>
      <c r="BF322" s="145">
        <f t="shared" si="35"/>
        <v>0</v>
      </c>
      <c r="BG322" s="145">
        <f t="shared" si="36"/>
        <v>0</v>
      </c>
      <c r="BH322" s="145">
        <f t="shared" si="37"/>
        <v>0</v>
      </c>
      <c r="BI322" s="145">
        <f t="shared" si="38"/>
        <v>0</v>
      </c>
      <c r="BJ322" s="17" t="s">
        <v>15</v>
      </c>
      <c r="BK322" s="145">
        <f t="shared" si="39"/>
        <v>0</v>
      </c>
      <c r="BL322" s="17" t="s">
        <v>247</v>
      </c>
      <c r="BM322" s="17" t="s">
        <v>5182</v>
      </c>
    </row>
    <row r="323" spans="2:65" s="1" customFormat="1" ht="51.6" customHeight="1" x14ac:dyDescent="0.3">
      <c r="B323" s="136"/>
      <c r="C323" s="137" t="s">
        <v>2689</v>
      </c>
      <c r="D323" s="137" t="s">
        <v>222</v>
      </c>
      <c r="E323" s="138" t="s">
        <v>5183</v>
      </c>
      <c r="F323" s="250" t="s">
        <v>5184</v>
      </c>
      <c r="G323" s="251"/>
      <c r="H323" s="251"/>
      <c r="I323" s="251"/>
      <c r="J323" s="139" t="s">
        <v>349</v>
      </c>
      <c r="K323" s="140">
        <v>1</v>
      </c>
      <c r="L323" s="252"/>
      <c r="M323" s="251"/>
      <c r="N323" s="252">
        <f t="shared" si="30"/>
        <v>0</v>
      </c>
      <c r="O323" s="251"/>
      <c r="P323" s="251"/>
      <c r="Q323" s="251"/>
      <c r="R323" s="141"/>
      <c r="T323" s="142" t="s">
        <v>3</v>
      </c>
      <c r="U323" s="40" t="s">
        <v>43</v>
      </c>
      <c r="V323" s="143">
        <v>0</v>
      </c>
      <c r="W323" s="143">
        <f t="shared" si="31"/>
        <v>0</v>
      </c>
      <c r="X323" s="143">
        <v>0</v>
      </c>
      <c r="Y323" s="143">
        <f t="shared" si="32"/>
        <v>0</v>
      </c>
      <c r="Z323" s="143">
        <v>0</v>
      </c>
      <c r="AA323" s="144">
        <f t="shared" si="33"/>
        <v>0</v>
      </c>
      <c r="AR323" s="17" t="s">
        <v>247</v>
      </c>
      <c r="AT323" s="17" t="s">
        <v>222</v>
      </c>
      <c r="AU323" s="17" t="s">
        <v>15</v>
      </c>
      <c r="AY323" s="17" t="s">
        <v>221</v>
      </c>
      <c r="BE323" s="145">
        <f t="shared" si="34"/>
        <v>0</v>
      </c>
      <c r="BF323" s="145">
        <f t="shared" si="35"/>
        <v>0</v>
      </c>
      <c r="BG323" s="145">
        <f t="shared" si="36"/>
        <v>0</v>
      </c>
      <c r="BH323" s="145">
        <f t="shared" si="37"/>
        <v>0</v>
      </c>
      <c r="BI323" s="145">
        <f t="shared" si="38"/>
        <v>0</v>
      </c>
      <c r="BJ323" s="17" t="s">
        <v>15</v>
      </c>
      <c r="BK323" s="145">
        <f t="shared" si="39"/>
        <v>0</v>
      </c>
      <c r="BL323" s="17" t="s">
        <v>247</v>
      </c>
      <c r="BM323" s="17" t="s">
        <v>5185</v>
      </c>
    </row>
    <row r="324" spans="2:65" s="1" customFormat="1" ht="20.45" customHeight="1" x14ac:dyDescent="0.3">
      <c r="B324" s="136"/>
      <c r="C324" s="137" t="s">
        <v>2693</v>
      </c>
      <c r="D324" s="137" t="s">
        <v>222</v>
      </c>
      <c r="E324" s="138" t="s">
        <v>5186</v>
      </c>
      <c r="F324" s="250" t="s">
        <v>5187</v>
      </c>
      <c r="G324" s="251"/>
      <c r="H324" s="251"/>
      <c r="I324" s="251"/>
      <c r="J324" s="139" t="s">
        <v>4296</v>
      </c>
      <c r="K324" s="140">
        <v>1</v>
      </c>
      <c r="L324" s="252"/>
      <c r="M324" s="251"/>
      <c r="N324" s="252">
        <f t="shared" si="30"/>
        <v>0</v>
      </c>
      <c r="O324" s="251"/>
      <c r="P324" s="251"/>
      <c r="Q324" s="251"/>
      <c r="R324" s="141"/>
      <c r="T324" s="142" t="s">
        <v>3</v>
      </c>
      <c r="U324" s="40" t="s">
        <v>43</v>
      </c>
      <c r="V324" s="143">
        <v>0</v>
      </c>
      <c r="W324" s="143">
        <f t="shared" si="31"/>
        <v>0</v>
      </c>
      <c r="X324" s="143">
        <v>0</v>
      </c>
      <c r="Y324" s="143">
        <f t="shared" si="32"/>
        <v>0</v>
      </c>
      <c r="Z324" s="143">
        <v>0</v>
      </c>
      <c r="AA324" s="144">
        <f t="shared" si="33"/>
        <v>0</v>
      </c>
      <c r="AR324" s="17" t="s">
        <v>247</v>
      </c>
      <c r="AT324" s="17" t="s">
        <v>222</v>
      </c>
      <c r="AU324" s="17" t="s">
        <v>15</v>
      </c>
      <c r="AY324" s="17" t="s">
        <v>221</v>
      </c>
      <c r="BE324" s="145">
        <f t="shared" si="34"/>
        <v>0</v>
      </c>
      <c r="BF324" s="145">
        <f t="shared" si="35"/>
        <v>0</v>
      </c>
      <c r="BG324" s="145">
        <f t="shared" si="36"/>
        <v>0</v>
      </c>
      <c r="BH324" s="145">
        <f t="shared" si="37"/>
        <v>0</v>
      </c>
      <c r="BI324" s="145">
        <f t="shared" si="38"/>
        <v>0</v>
      </c>
      <c r="BJ324" s="17" t="s">
        <v>15</v>
      </c>
      <c r="BK324" s="145">
        <f t="shared" si="39"/>
        <v>0</v>
      </c>
      <c r="BL324" s="17" t="s">
        <v>247</v>
      </c>
      <c r="BM324" s="17" t="s">
        <v>5188</v>
      </c>
    </row>
    <row r="325" spans="2:65" s="1" customFormat="1" ht="20.45" customHeight="1" x14ac:dyDescent="0.3">
      <c r="B325" s="136"/>
      <c r="C325" s="137" t="s">
        <v>2842</v>
      </c>
      <c r="D325" s="137" t="s">
        <v>222</v>
      </c>
      <c r="E325" s="138" t="s">
        <v>5189</v>
      </c>
      <c r="F325" s="250" t="s">
        <v>5190</v>
      </c>
      <c r="G325" s="251"/>
      <c r="H325" s="251"/>
      <c r="I325" s="251"/>
      <c r="J325" s="139" t="s">
        <v>536</v>
      </c>
      <c r="K325" s="140">
        <v>22</v>
      </c>
      <c r="L325" s="252"/>
      <c r="M325" s="251"/>
      <c r="N325" s="252">
        <f t="shared" si="30"/>
        <v>0</v>
      </c>
      <c r="O325" s="251"/>
      <c r="P325" s="251"/>
      <c r="Q325" s="251"/>
      <c r="R325" s="141"/>
      <c r="T325" s="142" t="s">
        <v>3</v>
      </c>
      <c r="U325" s="40" t="s">
        <v>43</v>
      </c>
      <c r="V325" s="143">
        <v>0</v>
      </c>
      <c r="W325" s="143">
        <f t="shared" si="31"/>
        <v>0</v>
      </c>
      <c r="X325" s="143">
        <v>0</v>
      </c>
      <c r="Y325" s="143">
        <f t="shared" si="32"/>
        <v>0</v>
      </c>
      <c r="Z325" s="143">
        <v>0</v>
      </c>
      <c r="AA325" s="144">
        <f t="shared" si="33"/>
        <v>0</v>
      </c>
      <c r="AR325" s="17" t="s">
        <v>247</v>
      </c>
      <c r="AT325" s="17" t="s">
        <v>222</v>
      </c>
      <c r="AU325" s="17" t="s">
        <v>15</v>
      </c>
      <c r="AY325" s="17" t="s">
        <v>221</v>
      </c>
      <c r="BE325" s="145">
        <f t="shared" si="34"/>
        <v>0</v>
      </c>
      <c r="BF325" s="145">
        <f t="shared" si="35"/>
        <v>0</v>
      </c>
      <c r="BG325" s="145">
        <f t="shared" si="36"/>
        <v>0</v>
      </c>
      <c r="BH325" s="145">
        <f t="shared" si="37"/>
        <v>0</v>
      </c>
      <c r="BI325" s="145">
        <f t="shared" si="38"/>
        <v>0</v>
      </c>
      <c r="BJ325" s="17" t="s">
        <v>15</v>
      </c>
      <c r="BK325" s="145">
        <f t="shared" si="39"/>
        <v>0</v>
      </c>
      <c r="BL325" s="17" t="s">
        <v>247</v>
      </c>
      <c r="BM325" s="17" t="s">
        <v>5191</v>
      </c>
    </row>
    <row r="326" spans="2:65" s="9" customFormat="1" ht="37.35" customHeight="1" x14ac:dyDescent="0.35">
      <c r="B326" s="125"/>
      <c r="C326" s="126"/>
      <c r="D326" s="127" t="s">
        <v>243</v>
      </c>
      <c r="E326" s="127"/>
      <c r="F326" s="127"/>
      <c r="G326" s="127"/>
      <c r="H326" s="127"/>
      <c r="I326" s="127"/>
      <c r="J326" s="127"/>
      <c r="K326" s="127"/>
      <c r="L326" s="127"/>
      <c r="M326" s="127"/>
      <c r="N326" s="264">
        <f>BK326</f>
        <v>0</v>
      </c>
      <c r="O326" s="265"/>
      <c r="P326" s="265"/>
      <c r="Q326" s="265"/>
      <c r="R326" s="128"/>
      <c r="T326" s="129"/>
      <c r="U326" s="126"/>
      <c r="V326" s="126"/>
      <c r="W326" s="130">
        <f>SUM(W327:W334)</f>
        <v>0</v>
      </c>
      <c r="X326" s="126"/>
      <c r="Y326" s="130">
        <f>SUM(Y327:Y334)</f>
        <v>0</v>
      </c>
      <c r="Z326" s="126"/>
      <c r="AA326" s="131">
        <f>SUM(AA327:AA334)</f>
        <v>0</v>
      </c>
      <c r="AR326" s="132" t="s">
        <v>190</v>
      </c>
      <c r="AT326" s="133" t="s">
        <v>77</v>
      </c>
      <c r="AU326" s="133" t="s">
        <v>78</v>
      </c>
      <c r="AY326" s="132" t="s">
        <v>221</v>
      </c>
      <c r="BK326" s="134">
        <f>SUM(BK327:BK334)</f>
        <v>0</v>
      </c>
    </row>
    <row r="327" spans="2:65" s="1" customFormat="1" ht="40.15" customHeight="1" x14ac:dyDescent="0.3">
      <c r="B327" s="136"/>
      <c r="C327" s="137" t="s">
        <v>2697</v>
      </c>
      <c r="D327" s="137" t="s">
        <v>222</v>
      </c>
      <c r="E327" s="138" t="s">
        <v>5192</v>
      </c>
      <c r="F327" s="250" t="s">
        <v>5193</v>
      </c>
      <c r="G327" s="251"/>
      <c r="H327" s="251"/>
      <c r="I327" s="251"/>
      <c r="J327" s="139" t="s">
        <v>362</v>
      </c>
      <c r="K327" s="140">
        <v>300</v>
      </c>
      <c r="L327" s="252"/>
      <c r="M327" s="251"/>
      <c r="N327" s="252">
        <f t="shared" ref="N327:N334" si="40">ROUND(L327*K327,2)</f>
        <v>0</v>
      </c>
      <c r="O327" s="251"/>
      <c r="P327" s="251"/>
      <c r="Q327" s="251"/>
      <c r="R327" s="141"/>
      <c r="T327" s="142" t="s">
        <v>3</v>
      </c>
      <c r="U327" s="40" t="s">
        <v>43</v>
      </c>
      <c r="V327" s="143">
        <v>0</v>
      </c>
      <c r="W327" s="143">
        <f t="shared" ref="W327:W334" si="41">V327*K327</f>
        <v>0</v>
      </c>
      <c r="X327" s="143">
        <v>0</v>
      </c>
      <c r="Y327" s="143">
        <f t="shared" ref="Y327:Y334" si="42">X327*K327</f>
        <v>0</v>
      </c>
      <c r="Z327" s="143">
        <v>0</v>
      </c>
      <c r="AA327" s="144">
        <f t="shared" ref="AA327:AA334" si="43">Z327*K327</f>
        <v>0</v>
      </c>
      <c r="AR327" s="17" t="s">
        <v>247</v>
      </c>
      <c r="AT327" s="17" t="s">
        <v>222</v>
      </c>
      <c r="AU327" s="17" t="s">
        <v>15</v>
      </c>
      <c r="AY327" s="17" t="s">
        <v>221</v>
      </c>
      <c r="BE327" s="145">
        <f t="shared" ref="BE327:BE334" si="44">IF(U327="základní",N327,0)</f>
        <v>0</v>
      </c>
      <c r="BF327" s="145">
        <f t="shared" ref="BF327:BF334" si="45">IF(U327="snížená",N327,0)</f>
        <v>0</v>
      </c>
      <c r="BG327" s="145">
        <f t="shared" ref="BG327:BG334" si="46">IF(U327="zákl. přenesená",N327,0)</f>
        <v>0</v>
      </c>
      <c r="BH327" s="145">
        <f t="shared" ref="BH327:BH334" si="47">IF(U327="sníž. přenesená",N327,0)</f>
        <v>0</v>
      </c>
      <c r="BI327" s="145">
        <f t="shared" ref="BI327:BI334" si="48">IF(U327="nulová",N327,0)</f>
        <v>0</v>
      </c>
      <c r="BJ327" s="17" t="s">
        <v>15</v>
      </c>
      <c r="BK327" s="145">
        <f t="shared" ref="BK327:BK334" si="49">ROUND(L327*K327,2)</f>
        <v>0</v>
      </c>
      <c r="BL327" s="17" t="s">
        <v>247</v>
      </c>
      <c r="BM327" s="17" t="s">
        <v>5194</v>
      </c>
    </row>
    <row r="328" spans="2:65" s="1" customFormat="1" ht="28.9" customHeight="1" x14ac:dyDescent="0.3">
      <c r="B328" s="136"/>
      <c r="C328" s="137" t="s">
        <v>2701</v>
      </c>
      <c r="D328" s="137" t="s">
        <v>222</v>
      </c>
      <c r="E328" s="138" t="s">
        <v>5195</v>
      </c>
      <c r="F328" s="250" t="s">
        <v>5196</v>
      </c>
      <c r="G328" s="251"/>
      <c r="H328" s="251"/>
      <c r="I328" s="251"/>
      <c r="J328" s="139" t="s">
        <v>349</v>
      </c>
      <c r="K328" s="140">
        <v>1</v>
      </c>
      <c r="L328" s="252"/>
      <c r="M328" s="251"/>
      <c r="N328" s="252">
        <f t="shared" si="40"/>
        <v>0</v>
      </c>
      <c r="O328" s="251"/>
      <c r="P328" s="251"/>
      <c r="Q328" s="251"/>
      <c r="R328" s="141"/>
      <c r="T328" s="142" t="s">
        <v>3</v>
      </c>
      <c r="U328" s="40" t="s">
        <v>43</v>
      </c>
      <c r="V328" s="143">
        <v>0</v>
      </c>
      <c r="W328" s="143">
        <f t="shared" si="41"/>
        <v>0</v>
      </c>
      <c r="X328" s="143">
        <v>0</v>
      </c>
      <c r="Y328" s="143">
        <f t="shared" si="42"/>
        <v>0</v>
      </c>
      <c r="Z328" s="143">
        <v>0</v>
      </c>
      <c r="AA328" s="144">
        <f t="shared" si="43"/>
        <v>0</v>
      </c>
      <c r="AR328" s="17" t="s">
        <v>247</v>
      </c>
      <c r="AT328" s="17" t="s">
        <v>222</v>
      </c>
      <c r="AU328" s="17" t="s">
        <v>15</v>
      </c>
      <c r="AY328" s="17" t="s">
        <v>221</v>
      </c>
      <c r="BE328" s="145">
        <f t="shared" si="44"/>
        <v>0</v>
      </c>
      <c r="BF328" s="145">
        <f t="shared" si="45"/>
        <v>0</v>
      </c>
      <c r="BG328" s="145">
        <f t="shared" si="46"/>
        <v>0</v>
      </c>
      <c r="BH328" s="145">
        <f t="shared" si="47"/>
        <v>0</v>
      </c>
      <c r="BI328" s="145">
        <f t="shared" si="48"/>
        <v>0</v>
      </c>
      <c r="BJ328" s="17" t="s">
        <v>15</v>
      </c>
      <c r="BK328" s="145">
        <f t="shared" si="49"/>
        <v>0</v>
      </c>
      <c r="BL328" s="17" t="s">
        <v>247</v>
      </c>
      <c r="BM328" s="17" t="s">
        <v>5197</v>
      </c>
    </row>
    <row r="329" spans="2:65" s="1" customFormat="1" ht="28.9" customHeight="1" x14ac:dyDescent="0.3">
      <c r="B329" s="136"/>
      <c r="C329" s="137" t="s">
        <v>2705</v>
      </c>
      <c r="D329" s="137" t="s">
        <v>222</v>
      </c>
      <c r="E329" s="138" t="s">
        <v>5198</v>
      </c>
      <c r="F329" s="250" t="s">
        <v>5199</v>
      </c>
      <c r="G329" s="251"/>
      <c r="H329" s="251"/>
      <c r="I329" s="251"/>
      <c r="J329" s="139" t="s">
        <v>315</v>
      </c>
      <c r="K329" s="140">
        <v>60</v>
      </c>
      <c r="L329" s="252"/>
      <c r="M329" s="251"/>
      <c r="N329" s="252">
        <f t="shared" si="40"/>
        <v>0</v>
      </c>
      <c r="O329" s="251"/>
      <c r="P329" s="251"/>
      <c r="Q329" s="251"/>
      <c r="R329" s="141"/>
      <c r="T329" s="142" t="s">
        <v>3</v>
      </c>
      <c r="U329" s="40" t="s">
        <v>43</v>
      </c>
      <c r="V329" s="143">
        <v>0</v>
      </c>
      <c r="W329" s="143">
        <f t="shared" si="41"/>
        <v>0</v>
      </c>
      <c r="X329" s="143">
        <v>0</v>
      </c>
      <c r="Y329" s="143">
        <f t="shared" si="42"/>
        <v>0</v>
      </c>
      <c r="Z329" s="143">
        <v>0</v>
      </c>
      <c r="AA329" s="144">
        <f t="shared" si="43"/>
        <v>0</v>
      </c>
      <c r="AR329" s="17" t="s">
        <v>247</v>
      </c>
      <c r="AT329" s="17" t="s">
        <v>222</v>
      </c>
      <c r="AU329" s="17" t="s">
        <v>15</v>
      </c>
      <c r="AY329" s="17" t="s">
        <v>221</v>
      </c>
      <c r="BE329" s="145">
        <f t="shared" si="44"/>
        <v>0</v>
      </c>
      <c r="BF329" s="145">
        <f t="shared" si="45"/>
        <v>0</v>
      </c>
      <c r="BG329" s="145">
        <f t="shared" si="46"/>
        <v>0</v>
      </c>
      <c r="BH329" s="145">
        <f t="shared" si="47"/>
        <v>0</v>
      </c>
      <c r="BI329" s="145">
        <f t="shared" si="48"/>
        <v>0</v>
      </c>
      <c r="BJ329" s="17" t="s">
        <v>15</v>
      </c>
      <c r="BK329" s="145">
        <f t="shared" si="49"/>
        <v>0</v>
      </c>
      <c r="BL329" s="17" t="s">
        <v>247</v>
      </c>
      <c r="BM329" s="17" t="s">
        <v>5200</v>
      </c>
    </row>
    <row r="330" spans="2:65" s="1" customFormat="1" ht="28.9" customHeight="1" x14ac:dyDescent="0.3">
      <c r="B330" s="136"/>
      <c r="C330" s="137" t="s">
        <v>2709</v>
      </c>
      <c r="D330" s="137" t="s">
        <v>222</v>
      </c>
      <c r="E330" s="138" t="s">
        <v>5201</v>
      </c>
      <c r="F330" s="250" t="s">
        <v>5202</v>
      </c>
      <c r="G330" s="251"/>
      <c r="H330" s="251"/>
      <c r="I330" s="251"/>
      <c r="J330" s="139" t="s">
        <v>536</v>
      </c>
      <c r="K330" s="140">
        <v>75</v>
      </c>
      <c r="L330" s="252"/>
      <c r="M330" s="251"/>
      <c r="N330" s="252">
        <f t="shared" si="40"/>
        <v>0</v>
      </c>
      <c r="O330" s="251"/>
      <c r="P330" s="251"/>
      <c r="Q330" s="251"/>
      <c r="R330" s="141"/>
      <c r="T330" s="142" t="s">
        <v>3</v>
      </c>
      <c r="U330" s="40" t="s">
        <v>43</v>
      </c>
      <c r="V330" s="143">
        <v>0</v>
      </c>
      <c r="W330" s="143">
        <f t="shared" si="41"/>
        <v>0</v>
      </c>
      <c r="X330" s="143">
        <v>0</v>
      </c>
      <c r="Y330" s="143">
        <f t="shared" si="42"/>
        <v>0</v>
      </c>
      <c r="Z330" s="143">
        <v>0</v>
      </c>
      <c r="AA330" s="144">
        <f t="shared" si="43"/>
        <v>0</v>
      </c>
      <c r="AR330" s="17" t="s">
        <v>247</v>
      </c>
      <c r="AT330" s="17" t="s">
        <v>222</v>
      </c>
      <c r="AU330" s="17" t="s">
        <v>15</v>
      </c>
      <c r="AY330" s="17" t="s">
        <v>221</v>
      </c>
      <c r="BE330" s="145">
        <f t="shared" si="44"/>
        <v>0</v>
      </c>
      <c r="BF330" s="145">
        <f t="shared" si="45"/>
        <v>0</v>
      </c>
      <c r="BG330" s="145">
        <f t="shared" si="46"/>
        <v>0</v>
      </c>
      <c r="BH330" s="145">
        <f t="shared" si="47"/>
        <v>0</v>
      </c>
      <c r="BI330" s="145">
        <f t="shared" si="48"/>
        <v>0</v>
      </c>
      <c r="BJ330" s="17" t="s">
        <v>15</v>
      </c>
      <c r="BK330" s="145">
        <f t="shared" si="49"/>
        <v>0</v>
      </c>
      <c r="BL330" s="17" t="s">
        <v>247</v>
      </c>
      <c r="BM330" s="17" t="s">
        <v>5203</v>
      </c>
    </row>
    <row r="331" spans="2:65" s="1" customFormat="1" ht="28.9" customHeight="1" x14ac:dyDescent="0.3">
      <c r="B331" s="136"/>
      <c r="C331" s="137" t="s">
        <v>2846</v>
      </c>
      <c r="D331" s="137" t="s">
        <v>222</v>
      </c>
      <c r="E331" s="138" t="s">
        <v>5204</v>
      </c>
      <c r="F331" s="250" t="s">
        <v>5205</v>
      </c>
      <c r="G331" s="251"/>
      <c r="H331" s="251"/>
      <c r="I331" s="251"/>
      <c r="J331" s="139" t="s">
        <v>536</v>
      </c>
      <c r="K331" s="140">
        <v>4</v>
      </c>
      <c r="L331" s="252"/>
      <c r="M331" s="251"/>
      <c r="N331" s="252">
        <f t="shared" si="40"/>
        <v>0</v>
      </c>
      <c r="O331" s="251"/>
      <c r="P331" s="251"/>
      <c r="Q331" s="251"/>
      <c r="R331" s="141"/>
      <c r="T331" s="142" t="s">
        <v>3</v>
      </c>
      <c r="U331" s="40" t="s">
        <v>43</v>
      </c>
      <c r="V331" s="143">
        <v>0</v>
      </c>
      <c r="W331" s="143">
        <f t="shared" si="41"/>
        <v>0</v>
      </c>
      <c r="X331" s="143">
        <v>0</v>
      </c>
      <c r="Y331" s="143">
        <f t="shared" si="42"/>
        <v>0</v>
      </c>
      <c r="Z331" s="143">
        <v>0</v>
      </c>
      <c r="AA331" s="144">
        <f t="shared" si="43"/>
        <v>0</v>
      </c>
      <c r="AR331" s="17" t="s">
        <v>247</v>
      </c>
      <c r="AT331" s="17" t="s">
        <v>222</v>
      </c>
      <c r="AU331" s="17" t="s">
        <v>15</v>
      </c>
      <c r="AY331" s="17" t="s">
        <v>221</v>
      </c>
      <c r="BE331" s="145">
        <f t="shared" si="44"/>
        <v>0</v>
      </c>
      <c r="BF331" s="145">
        <f t="shared" si="45"/>
        <v>0</v>
      </c>
      <c r="BG331" s="145">
        <f t="shared" si="46"/>
        <v>0</v>
      </c>
      <c r="BH331" s="145">
        <f t="shared" si="47"/>
        <v>0</v>
      </c>
      <c r="BI331" s="145">
        <f t="shared" si="48"/>
        <v>0</v>
      </c>
      <c r="BJ331" s="17" t="s">
        <v>15</v>
      </c>
      <c r="BK331" s="145">
        <f t="shared" si="49"/>
        <v>0</v>
      </c>
      <c r="BL331" s="17" t="s">
        <v>247</v>
      </c>
      <c r="BM331" s="17" t="s">
        <v>5206</v>
      </c>
    </row>
    <row r="332" spans="2:65" s="1" customFormat="1" ht="40.15" customHeight="1" x14ac:dyDescent="0.3">
      <c r="B332" s="136"/>
      <c r="C332" s="137" t="s">
        <v>2850</v>
      </c>
      <c r="D332" s="137" t="s">
        <v>222</v>
      </c>
      <c r="E332" s="138" t="s">
        <v>5207</v>
      </c>
      <c r="F332" s="250" t="s">
        <v>5208</v>
      </c>
      <c r="G332" s="251"/>
      <c r="H332" s="251"/>
      <c r="I332" s="251"/>
      <c r="J332" s="139" t="s">
        <v>349</v>
      </c>
      <c r="K332" s="140">
        <v>1</v>
      </c>
      <c r="L332" s="252"/>
      <c r="M332" s="251"/>
      <c r="N332" s="252">
        <f t="shared" si="40"/>
        <v>0</v>
      </c>
      <c r="O332" s="251"/>
      <c r="P332" s="251"/>
      <c r="Q332" s="251"/>
      <c r="R332" s="141"/>
      <c r="T332" s="142" t="s">
        <v>3</v>
      </c>
      <c r="U332" s="40" t="s">
        <v>43</v>
      </c>
      <c r="V332" s="143">
        <v>0</v>
      </c>
      <c r="W332" s="143">
        <f t="shared" si="41"/>
        <v>0</v>
      </c>
      <c r="X332" s="143">
        <v>0</v>
      </c>
      <c r="Y332" s="143">
        <f t="shared" si="42"/>
        <v>0</v>
      </c>
      <c r="Z332" s="143">
        <v>0</v>
      </c>
      <c r="AA332" s="144">
        <f t="shared" si="43"/>
        <v>0</v>
      </c>
      <c r="AR332" s="17" t="s">
        <v>247</v>
      </c>
      <c r="AT332" s="17" t="s">
        <v>222</v>
      </c>
      <c r="AU332" s="17" t="s">
        <v>15</v>
      </c>
      <c r="AY332" s="17" t="s">
        <v>221</v>
      </c>
      <c r="BE332" s="145">
        <f t="shared" si="44"/>
        <v>0</v>
      </c>
      <c r="BF332" s="145">
        <f t="shared" si="45"/>
        <v>0</v>
      </c>
      <c r="BG332" s="145">
        <f t="shared" si="46"/>
        <v>0</v>
      </c>
      <c r="BH332" s="145">
        <f t="shared" si="47"/>
        <v>0</v>
      </c>
      <c r="BI332" s="145">
        <f t="shared" si="48"/>
        <v>0</v>
      </c>
      <c r="BJ332" s="17" t="s">
        <v>15</v>
      </c>
      <c r="BK332" s="145">
        <f t="shared" si="49"/>
        <v>0</v>
      </c>
      <c r="BL332" s="17" t="s">
        <v>247</v>
      </c>
      <c r="BM332" s="17" t="s">
        <v>5209</v>
      </c>
    </row>
    <row r="333" spans="2:65" s="1" customFormat="1" ht="28.9" customHeight="1" x14ac:dyDescent="0.3">
      <c r="B333" s="136"/>
      <c r="C333" s="137" t="s">
        <v>2854</v>
      </c>
      <c r="D333" s="137" t="s">
        <v>222</v>
      </c>
      <c r="E333" s="138" t="s">
        <v>5210</v>
      </c>
      <c r="F333" s="250" t="s">
        <v>5211</v>
      </c>
      <c r="G333" s="251"/>
      <c r="H333" s="251"/>
      <c r="I333" s="251"/>
      <c r="J333" s="139" t="s">
        <v>315</v>
      </c>
      <c r="K333" s="140">
        <v>130</v>
      </c>
      <c r="L333" s="252"/>
      <c r="M333" s="251"/>
      <c r="N333" s="252">
        <f t="shared" si="40"/>
        <v>0</v>
      </c>
      <c r="O333" s="251"/>
      <c r="P333" s="251"/>
      <c r="Q333" s="251"/>
      <c r="R333" s="141"/>
      <c r="T333" s="142" t="s">
        <v>3</v>
      </c>
      <c r="U333" s="40" t="s">
        <v>43</v>
      </c>
      <c r="V333" s="143">
        <v>0</v>
      </c>
      <c r="W333" s="143">
        <f t="shared" si="41"/>
        <v>0</v>
      </c>
      <c r="X333" s="143">
        <v>0</v>
      </c>
      <c r="Y333" s="143">
        <f t="shared" si="42"/>
        <v>0</v>
      </c>
      <c r="Z333" s="143">
        <v>0</v>
      </c>
      <c r="AA333" s="144">
        <f t="shared" si="43"/>
        <v>0</v>
      </c>
      <c r="AR333" s="17" t="s">
        <v>247</v>
      </c>
      <c r="AT333" s="17" t="s">
        <v>222</v>
      </c>
      <c r="AU333" s="17" t="s">
        <v>15</v>
      </c>
      <c r="AY333" s="17" t="s">
        <v>221</v>
      </c>
      <c r="BE333" s="145">
        <f t="shared" si="44"/>
        <v>0</v>
      </c>
      <c r="BF333" s="145">
        <f t="shared" si="45"/>
        <v>0</v>
      </c>
      <c r="BG333" s="145">
        <f t="shared" si="46"/>
        <v>0</v>
      </c>
      <c r="BH333" s="145">
        <f t="shared" si="47"/>
        <v>0</v>
      </c>
      <c r="BI333" s="145">
        <f t="shared" si="48"/>
        <v>0</v>
      </c>
      <c r="BJ333" s="17" t="s">
        <v>15</v>
      </c>
      <c r="BK333" s="145">
        <f t="shared" si="49"/>
        <v>0</v>
      </c>
      <c r="BL333" s="17" t="s">
        <v>247</v>
      </c>
      <c r="BM333" s="17" t="s">
        <v>5212</v>
      </c>
    </row>
    <row r="334" spans="2:65" s="1" customFormat="1" ht="20.45" customHeight="1" x14ac:dyDescent="0.3">
      <c r="B334" s="136"/>
      <c r="C334" s="137" t="s">
        <v>2858</v>
      </c>
      <c r="D334" s="137" t="s">
        <v>222</v>
      </c>
      <c r="E334" s="138" t="s">
        <v>5213</v>
      </c>
      <c r="F334" s="250" t="s">
        <v>5214</v>
      </c>
      <c r="G334" s="251"/>
      <c r="H334" s="251"/>
      <c r="I334" s="251"/>
      <c r="J334" s="139" t="s">
        <v>349</v>
      </c>
      <c r="K334" s="140">
        <v>1</v>
      </c>
      <c r="L334" s="252"/>
      <c r="M334" s="251"/>
      <c r="N334" s="252">
        <f t="shared" si="40"/>
        <v>0</v>
      </c>
      <c r="O334" s="251"/>
      <c r="P334" s="251"/>
      <c r="Q334" s="251"/>
      <c r="R334" s="141"/>
      <c r="T334" s="142" t="s">
        <v>3</v>
      </c>
      <c r="U334" s="146" t="s">
        <v>43</v>
      </c>
      <c r="V334" s="147">
        <v>0</v>
      </c>
      <c r="W334" s="147">
        <f t="shared" si="41"/>
        <v>0</v>
      </c>
      <c r="X334" s="147">
        <v>0</v>
      </c>
      <c r="Y334" s="147">
        <f t="shared" si="42"/>
        <v>0</v>
      </c>
      <c r="Z334" s="147">
        <v>0</v>
      </c>
      <c r="AA334" s="148">
        <f t="shared" si="43"/>
        <v>0</v>
      </c>
      <c r="AR334" s="17" t="s">
        <v>247</v>
      </c>
      <c r="AT334" s="17" t="s">
        <v>222</v>
      </c>
      <c r="AU334" s="17" t="s">
        <v>15</v>
      </c>
      <c r="AY334" s="17" t="s">
        <v>221</v>
      </c>
      <c r="BE334" s="145">
        <f t="shared" si="44"/>
        <v>0</v>
      </c>
      <c r="BF334" s="145">
        <f t="shared" si="45"/>
        <v>0</v>
      </c>
      <c r="BG334" s="145">
        <f t="shared" si="46"/>
        <v>0</v>
      </c>
      <c r="BH334" s="145">
        <f t="shared" si="47"/>
        <v>0</v>
      </c>
      <c r="BI334" s="145">
        <f t="shared" si="48"/>
        <v>0</v>
      </c>
      <c r="BJ334" s="17" t="s">
        <v>15</v>
      </c>
      <c r="BK334" s="145">
        <f t="shared" si="49"/>
        <v>0</v>
      </c>
      <c r="BL334" s="17" t="s">
        <v>247</v>
      </c>
      <c r="BM334" s="17" t="s">
        <v>5215</v>
      </c>
    </row>
    <row r="335" spans="2:65" s="1" customFormat="1" ht="6.95" customHeight="1" x14ac:dyDescent="0.3">
      <c r="B335" s="55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7"/>
    </row>
  </sheetData>
  <mergeCells count="718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2:Q92"/>
    <mergeCell ref="L94:Q94"/>
    <mergeCell ref="C100:Q100"/>
    <mergeCell ref="F102:P102"/>
    <mergeCell ref="F103:P103"/>
    <mergeCell ref="M105:P105"/>
    <mergeCell ref="M107:Q107"/>
    <mergeCell ref="M108:Q108"/>
    <mergeCell ref="F110:I110"/>
    <mergeCell ref="L110:M110"/>
    <mergeCell ref="N110:Q110"/>
    <mergeCell ref="F113:I113"/>
    <mergeCell ref="L113:M113"/>
    <mergeCell ref="N113:Q113"/>
    <mergeCell ref="F114:I114"/>
    <mergeCell ref="L114:M114"/>
    <mergeCell ref="N114:Q114"/>
    <mergeCell ref="N111:Q111"/>
    <mergeCell ref="N112:Q112"/>
    <mergeCell ref="F115:I115"/>
    <mergeCell ref="L115:M115"/>
    <mergeCell ref="N115:Q115"/>
    <mergeCell ref="F116:I116"/>
    <mergeCell ref="L116:M116"/>
    <mergeCell ref="N116:Q116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9:I219"/>
    <mergeCell ref="L219:M219"/>
    <mergeCell ref="N219:Q219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  <mergeCell ref="F237:I237"/>
    <mergeCell ref="L237:M237"/>
    <mergeCell ref="N237:Q237"/>
    <mergeCell ref="F238:I238"/>
    <mergeCell ref="L238:M238"/>
    <mergeCell ref="N238:Q238"/>
    <mergeCell ref="F239:I239"/>
    <mergeCell ref="L239:M239"/>
    <mergeCell ref="N239:Q239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43:I243"/>
    <mergeCell ref="L243:M243"/>
    <mergeCell ref="N243:Q243"/>
    <mergeCell ref="F244:I244"/>
    <mergeCell ref="L244:M244"/>
    <mergeCell ref="N244:Q244"/>
    <mergeCell ref="F245:I245"/>
    <mergeCell ref="L245:M245"/>
    <mergeCell ref="N245:Q245"/>
    <mergeCell ref="F246:I246"/>
    <mergeCell ref="L246:M246"/>
    <mergeCell ref="N246:Q246"/>
    <mergeCell ref="F247:I247"/>
    <mergeCell ref="L247:M247"/>
    <mergeCell ref="N247:Q247"/>
    <mergeCell ref="F248:I248"/>
    <mergeCell ref="L248:M248"/>
    <mergeCell ref="N248:Q248"/>
    <mergeCell ref="F249:I249"/>
    <mergeCell ref="L249:M249"/>
    <mergeCell ref="N249:Q249"/>
    <mergeCell ref="F250:I250"/>
    <mergeCell ref="L250:M250"/>
    <mergeCell ref="N250:Q250"/>
    <mergeCell ref="F251:I251"/>
    <mergeCell ref="L251:M251"/>
    <mergeCell ref="N251:Q251"/>
    <mergeCell ref="F252:I252"/>
    <mergeCell ref="L252:M252"/>
    <mergeCell ref="N252:Q252"/>
    <mergeCell ref="F253:I253"/>
    <mergeCell ref="L253:M253"/>
    <mergeCell ref="N253:Q253"/>
    <mergeCell ref="F254:I254"/>
    <mergeCell ref="L254:M254"/>
    <mergeCell ref="N254:Q254"/>
    <mergeCell ref="F255:I255"/>
    <mergeCell ref="L255:M255"/>
    <mergeCell ref="N255:Q255"/>
    <mergeCell ref="F256:I256"/>
    <mergeCell ref="L256:M256"/>
    <mergeCell ref="N256:Q256"/>
    <mergeCell ref="F257:I257"/>
    <mergeCell ref="L257:M257"/>
    <mergeCell ref="N257:Q257"/>
    <mergeCell ref="F258:I258"/>
    <mergeCell ref="L258:M258"/>
    <mergeCell ref="N258:Q258"/>
    <mergeCell ref="F259:I259"/>
    <mergeCell ref="L259:M259"/>
    <mergeCell ref="N259:Q259"/>
    <mergeCell ref="F260:I260"/>
    <mergeCell ref="L260:M260"/>
    <mergeCell ref="N260:Q260"/>
    <mergeCell ref="F261:I261"/>
    <mergeCell ref="L261:M261"/>
    <mergeCell ref="N261:Q261"/>
    <mergeCell ref="F262:I262"/>
    <mergeCell ref="L262:M262"/>
    <mergeCell ref="N262:Q262"/>
    <mergeCell ref="F263:I263"/>
    <mergeCell ref="L263:M263"/>
    <mergeCell ref="N263:Q263"/>
    <mergeCell ref="F264:I264"/>
    <mergeCell ref="L264:M264"/>
    <mergeCell ref="N264:Q264"/>
    <mergeCell ref="F265:I265"/>
    <mergeCell ref="L265:M265"/>
    <mergeCell ref="N265:Q265"/>
    <mergeCell ref="F266:I266"/>
    <mergeCell ref="L266:M266"/>
    <mergeCell ref="N266:Q266"/>
    <mergeCell ref="F267:I267"/>
    <mergeCell ref="L267:M267"/>
    <mergeCell ref="N267:Q267"/>
    <mergeCell ref="F268:I268"/>
    <mergeCell ref="L268:M268"/>
    <mergeCell ref="N268:Q268"/>
    <mergeCell ref="F269:I269"/>
    <mergeCell ref="L269:M269"/>
    <mergeCell ref="N269:Q269"/>
    <mergeCell ref="F270:I270"/>
    <mergeCell ref="L270:M270"/>
    <mergeCell ref="N270:Q270"/>
    <mergeCell ref="F271:I271"/>
    <mergeCell ref="L271:M271"/>
    <mergeCell ref="N271:Q271"/>
    <mergeCell ref="F272:I272"/>
    <mergeCell ref="L272:M272"/>
    <mergeCell ref="N272:Q272"/>
    <mergeCell ref="F273:I273"/>
    <mergeCell ref="L273:M273"/>
    <mergeCell ref="N273:Q273"/>
    <mergeCell ref="F274:I274"/>
    <mergeCell ref="L274:M274"/>
    <mergeCell ref="N274:Q274"/>
    <mergeCell ref="F275:I275"/>
    <mergeCell ref="L275:M275"/>
    <mergeCell ref="N275:Q275"/>
    <mergeCell ref="F276:I276"/>
    <mergeCell ref="L276:M276"/>
    <mergeCell ref="N276:Q276"/>
    <mergeCell ref="F277:I277"/>
    <mergeCell ref="L277:M277"/>
    <mergeCell ref="N277:Q277"/>
    <mergeCell ref="F278:I278"/>
    <mergeCell ref="L278:M278"/>
    <mergeCell ref="N278:Q278"/>
    <mergeCell ref="F279:I279"/>
    <mergeCell ref="L279:M279"/>
    <mergeCell ref="N279:Q279"/>
    <mergeCell ref="F280:I280"/>
    <mergeCell ref="L280:M280"/>
    <mergeCell ref="N280:Q280"/>
    <mergeCell ref="F281:I281"/>
    <mergeCell ref="L281:M281"/>
    <mergeCell ref="N281:Q281"/>
    <mergeCell ref="F282:I282"/>
    <mergeCell ref="L282:M282"/>
    <mergeCell ref="N282:Q282"/>
    <mergeCell ref="F283:I283"/>
    <mergeCell ref="L283:M283"/>
    <mergeCell ref="N283:Q283"/>
    <mergeCell ref="F284:I284"/>
    <mergeCell ref="L284:M284"/>
    <mergeCell ref="N284:Q284"/>
    <mergeCell ref="F285:I285"/>
    <mergeCell ref="L285:M285"/>
    <mergeCell ref="N285:Q285"/>
    <mergeCell ref="F286:I286"/>
    <mergeCell ref="L286:M286"/>
    <mergeCell ref="N286:Q286"/>
    <mergeCell ref="F287:I287"/>
    <mergeCell ref="L287:M287"/>
    <mergeCell ref="N287:Q287"/>
    <mergeCell ref="F288:I288"/>
    <mergeCell ref="L288:M288"/>
    <mergeCell ref="N288:Q288"/>
    <mergeCell ref="F289:I289"/>
    <mergeCell ref="L289:M289"/>
    <mergeCell ref="N289:Q289"/>
    <mergeCell ref="F290:I290"/>
    <mergeCell ref="L290:M290"/>
    <mergeCell ref="N290:Q290"/>
    <mergeCell ref="F291:I291"/>
    <mergeCell ref="L291:M291"/>
    <mergeCell ref="N291:Q291"/>
    <mergeCell ref="F292:I292"/>
    <mergeCell ref="L292:M292"/>
    <mergeCell ref="N292:Q292"/>
    <mergeCell ref="F293:I293"/>
    <mergeCell ref="L293:M293"/>
    <mergeCell ref="N293:Q293"/>
    <mergeCell ref="F294:I294"/>
    <mergeCell ref="L294:M294"/>
    <mergeCell ref="N294:Q294"/>
    <mergeCell ref="F295:I295"/>
    <mergeCell ref="L295:M295"/>
    <mergeCell ref="N295:Q295"/>
    <mergeCell ref="F296:I296"/>
    <mergeCell ref="L296:M296"/>
    <mergeCell ref="N296:Q296"/>
    <mergeCell ref="F297:I297"/>
    <mergeCell ref="L297:M297"/>
    <mergeCell ref="N297:Q297"/>
    <mergeCell ref="F298:I298"/>
    <mergeCell ref="L298:M298"/>
    <mergeCell ref="N298:Q298"/>
    <mergeCell ref="F299:I299"/>
    <mergeCell ref="L299:M299"/>
    <mergeCell ref="N299:Q299"/>
    <mergeCell ref="F300:I300"/>
    <mergeCell ref="L300:M300"/>
    <mergeCell ref="N300:Q300"/>
    <mergeCell ref="F301:I301"/>
    <mergeCell ref="L301:M301"/>
    <mergeCell ref="N301:Q301"/>
    <mergeCell ref="F302:I302"/>
    <mergeCell ref="L302:M302"/>
    <mergeCell ref="N302:Q302"/>
    <mergeCell ref="F303:I303"/>
    <mergeCell ref="L303:M303"/>
    <mergeCell ref="N303:Q303"/>
    <mergeCell ref="F304:I304"/>
    <mergeCell ref="L304:M304"/>
    <mergeCell ref="N304:Q304"/>
    <mergeCell ref="F305:I305"/>
    <mergeCell ref="L305:M305"/>
    <mergeCell ref="N305:Q305"/>
    <mergeCell ref="F306:I306"/>
    <mergeCell ref="L306:M306"/>
    <mergeCell ref="N306:Q306"/>
    <mergeCell ref="F307:I307"/>
    <mergeCell ref="L307:M307"/>
    <mergeCell ref="N307:Q307"/>
    <mergeCell ref="F308:I308"/>
    <mergeCell ref="L308:M308"/>
    <mergeCell ref="N308:Q308"/>
    <mergeCell ref="F309:I309"/>
    <mergeCell ref="L309:M309"/>
    <mergeCell ref="N309:Q309"/>
    <mergeCell ref="F310:I310"/>
    <mergeCell ref="L310:M310"/>
    <mergeCell ref="N310:Q310"/>
    <mergeCell ref="F311:I311"/>
    <mergeCell ref="L311:M311"/>
    <mergeCell ref="N311:Q311"/>
    <mergeCell ref="F312:I312"/>
    <mergeCell ref="L312:M312"/>
    <mergeCell ref="N312:Q312"/>
    <mergeCell ref="F313:I313"/>
    <mergeCell ref="L313:M313"/>
    <mergeCell ref="N313:Q313"/>
    <mergeCell ref="F314:I314"/>
    <mergeCell ref="L314:M314"/>
    <mergeCell ref="N314:Q314"/>
    <mergeCell ref="F315:I315"/>
    <mergeCell ref="L315:M315"/>
    <mergeCell ref="N315:Q315"/>
    <mergeCell ref="F316:I316"/>
    <mergeCell ref="L316:M316"/>
    <mergeCell ref="N316:Q316"/>
    <mergeCell ref="F317:I317"/>
    <mergeCell ref="L317:M317"/>
    <mergeCell ref="N317:Q317"/>
    <mergeCell ref="F318:I318"/>
    <mergeCell ref="L318:M318"/>
    <mergeCell ref="N318:Q318"/>
    <mergeCell ref="F319:I319"/>
    <mergeCell ref="L319:M319"/>
    <mergeCell ref="N319:Q319"/>
    <mergeCell ref="F320:I320"/>
    <mergeCell ref="L320:M320"/>
    <mergeCell ref="N320:Q320"/>
    <mergeCell ref="F321:I321"/>
    <mergeCell ref="L321:M321"/>
    <mergeCell ref="N321:Q321"/>
    <mergeCell ref="L327:M327"/>
    <mergeCell ref="N327:Q327"/>
    <mergeCell ref="F328:I328"/>
    <mergeCell ref="L328:M328"/>
    <mergeCell ref="N328:Q328"/>
    <mergeCell ref="N326:Q326"/>
    <mergeCell ref="F322:I322"/>
    <mergeCell ref="L322:M322"/>
    <mergeCell ref="N322:Q322"/>
    <mergeCell ref="F323:I323"/>
    <mergeCell ref="L323:M323"/>
    <mergeCell ref="N323:Q323"/>
    <mergeCell ref="F324:I324"/>
    <mergeCell ref="L324:M324"/>
    <mergeCell ref="N324:Q324"/>
    <mergeCell ref="H1:K1"/>
    <mergeCell ref="S2:AC2"/>
    <mergeCell ref="F332:I332"/>
    <mergeCell ref="L332:M332"/>
    <mergeCell ref="N332:Q332"/>
    <mergeCell ref="F333:I333"/>
    <mergeCell ref="L333:M333"/>
    <mergeCell ref="N333:Q333"/>
    <mergeCell ref="F334:I334"/>
    <mergeCell ref="L334:M334"/>
    <mergeCell ref="N334:Q334"/>
    <mergeCell ref="F329:I329"/>
    <mergeCell ref="L329:M329"/>
    <mergeCell ref="N329:Q329"/>
    <mergeCell ref="F330:I330"/>
    <mergeCell ref="L330:M330"/>
    <mergeCell ref="N330:Q330"/>
    <mergeCell ref="F331:I331"/>
    <mergeCell ref="L331:M331"/>
    <mergeCell ref="N331:Q331"/>
    <mergeCell ref="F325:I325"/>
    <mergeCell ref="L325:M325"/>
    <mergeCell ref="N325:Q325"/>
    <mergeCell ref="F327:I327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0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24"/>
  <sheetViews>
    <sheetView showGridLines="0" workbookViewId="0">
      <pane ySplit="1" topLeftCell="A2" activePane="bottomLeft" state="frozen"/>
      <selection pane="bottomLeft" activeCell="E24" sqref="E24:L2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121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5216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7341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N92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ROUND((SUM(BE92:BE93)+SUM(BE111:BE123)), 2)</f>
        <v>0</v>
      </c>
      <c r="I32" s="200"/>
      <c r="J32" s="200"/>
      <c r="K32" s="32"/>
      <c r="L32" s="32"/>
      <c r="M32" s="260">
        <f>ROUND(ROUND((SUM(BE92:BE93)+SUM(BE111:BE123)),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ROUND((SUM(BF92:BF93)+SUM(BF111:BF123)), 2)</f>
        <v>0</v>
      </c>
      <c r="I33" s="200"/>
      <c r="J33" s="200"/>
      <c r="K33" s="32"/>
      <c r="L33" s="32"/>
      <c r="M33" s="260">
        <f>ROUND(ROUND((SUM(BF92:BF93)+SUM(BF111:BF123)),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ROUND((SUM(BG92:BG93)+SUM(BG111:BG123)),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ROUND((SUM(BH92:BH93)+SUM(BH111:BH123)),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ROUND((SUM(BI92:BI93)+SUM(BI111:BI123)),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05__6 - SO 04 - NOVÁ BUDOVA - CHLAZENÍ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N111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5217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N112</f>
        <v>0</v>
      </c>
      <c r="O89" s="249"/>
      <c r="P89" s="249"/>
      <c r="Q89" s="249"/>
      <c r="R89" s="111"/>
    </row>
    <row r="90" spans="2:47" s="6" customFormat="1" ht="24.95" customHeight="1" x14ac:dyDescent="0.3">
      <c r="B90" s="108"/>
      <c r="C90" s="109"/>
      <c r="D90" s="110" t="s">
        <v>243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39">
        <f>N121</f>
        <v>0</v>
      </c>
      <c r="O90" s="249"/>
      <c r="P90" s="249"/>
      <c r="Q90" s="249"/>
      <c r="R90" s="111"/>
    </row>
    <row r="91" spans="2:47" s="1" customFormat="1" ht="21.75" customHeight="1" x14ac:dyDescent="0.3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3"/>
    </row>
    <row r="92" spans="2:47" s="1" customFormat="1" ht="29.25" customHeight="1" x14ac:dyDescent="0.3">
      <c r="B92" s="31"/>
      <c r="C92" s="107" t="s">
        <v>205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257">
        <v>0</v>
      </c>
      <c r="O92" s="200"/>
      <c r="P92" s="200"/>
      <c r="Q92" s="200"/>
      <c r="R92" s="33"/>
      <c r="T92" s="116"/>
      <c r="U92" s="117" t="s">
        <v>42</v>
      </c>
    </row>
    <row r="93" spans="2:47" s="1" customFormat="1" ht="18" customHeight="1" x14ac:dyDescent="0.3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3"/>
    </row>
    <row r="94" spans="2:47" s="1" customFormat="1" ht="29.25" customHeight="1" x14ac:dyDescent="0.3">
      <c r="B94" s="31"/>
      <c r="C94" s="99" t="s">
        <v>188</v>
      </c>
      <c r="D94" s="100"/>
      <c r="E94" s="100"/>
      <c r="F94" s="100"/>
      <c r="G94" s="100"/>
      <c r="H94" s="100"/>
      <c r="I94" s="100"/>
      <c r="J94" s="100"/>
      <c r="K94" s="100"/>
      <c r="L94" s="201">
        <f>ROUND(SUM(N88+N92),2)</f>
        <v>0</v>
      </c>
      <c r="M94" s="246"/>
      <c r="N94" s="246"/>
      <c r="O94" s="246"/>
      <c r="P94" s="246"/>
      <c r="Q94" s="246"/>
      <c r="R94" s="33"/>
    </row>
    <row r="95" spans="2:47" s="1" customFormat="1" ht="6.95" customHeight="1" x14ac:dyDescent="0.3">
      <c r="B95" s="55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7"/>
    </row>
    <row r="99" spans="2:63" s="1" customFormat="1" ht="6.95" customHeight="1" x14ac:dyDescent="0.3">
      <c r="B99" s="58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60"/>
    </row>
    <row r="100" spans="2:63" s="1" customFormat="1" ht="36.950000000000003" customHeight="1" x14ac:dyDescent="0.3">
      <c r="B100" s="31"/>
      <c r="C100" s="212" t="s">
        <v>206</v>
      </c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33"/>
    </row>
    <row r="101" spans="2:63" s="1" customFormat="1" ht="6.95" customHeight="1" x14ac:dyDescent="0.3"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3"/>
    </row>
    <row r="102" spans="2:63" s="1" customFormat="1" ht="30" customHeight="1" x14ac:dyDescent="0.3">
      <c r="B102" s="31"/>
      <c r="C102" s="28" t="s">
        <v>16</v>
      </c>
      <c r="D102" s="32"/>
      <c r="E102" s="32"/>
      <c r="F102" s="247" t="str">
        <f>F6</f>
        <v>DOPLNĚNÍ - ROZŠÍŘENÍ KAPACIT ZŠ A MŠ TŘEBOTOV</v>
      </c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32"/>
      <c r="R102" s="33"/>
    </row>
    <row r="103" spans="2:63" s="1" customFormat="1" ht="36.950000000000003" customHeight="1" x14ac:dyDescent="0.3">
      <c r="B103" s="31"/>
      <c r="C103" s="65" t="s">
        <v>192</v>
      </c>
      <c r="D103" s="32"/>
      <c r="E103" s="32"/>
      <c r="F103" s="213" t="str">
        <f>F7</f>
        <v>05__6 - SO 04 - NOVÁ BUDOVA - CHLAZENÍ</v>
      </c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32"/>
      <c r="R103" s="33"/>
    </row>
    <row r="104" spans="2:63" s="1" customFormat="1" ht="6.95" customHeight="1" x14ac:dyDescent="0.3"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3"/>
    </row>
    <row r="105" spans="2:63" s="1" customFormat="1" ht="18" customHeight="1" x14ac:dyDescent="0.3">
      <c r="B105" s="31"/>
      <c r="C105" s="28" t="s">
        <v>22</v>
      </c>
      <c r="D105" s="32"/>
      <c r="E105" s="32"/>
      <c r="F105" s="26" t="str">
        <f>F9</f>
        <v>Třebotov, Hlavní 190, 252 26 areál školy</v>
      </c>
      <c r="G105" s="32"/>
      <c r="H105" s="32"/>
      <c r="I105" s="32"/>
      <c r="J105" s="32"/>
      <c r="K105" s="28" t="s">
        <v>24</v>
      </c>
      <c r="L105" s="32"/>
      <c r="M105" s="248" t="str">
        <f>IF(O9="","",O9)</f>
        <v>31. 10. 2016</v>
      </c>
      <c r="N105" s="200"/>
      <c r="O105" s="200"/>
      <c r="P105" s="200"/>
      <c r="Q105" s="32"/>
      <c r="R105" s="33"/>
    </row>
    <row r="106" spans="2:63" s="1" customFormat="1" ht="6.95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63" s="1" customFormat="1" ht="15" x14ac:dyDescent="0.3">
      <c r="B107" s="31"/>
      <c r="C107" s="28" t="s">
        <v>26</v>
      </c>
      <c r="D107" s="32"/>
      <c r="E107" s="32"/>
      <c r="F107" s="26" t="str">
        <f>E12</f>
        <v>Obec Třebotov</v>
      </c>
      <c r="G107" s="32"/>
      <c r="H107" s="32"/>
      <c r="I107" s="32"/>
      <c r="J107" s="32"/>
      <c r="K107" s="28" t="s">
        <v>33</v>
      </c>
      <c r="L107" s="32"/>
      <c r="M107" s="226" t="str">
        <f>E18</f>
        <v>Ing.arch. Jan Linhart</v>
      </c>
      <c r="N107" s="200"/>
      <c r="O107" s="200"/>
      <c r="P107" s="200"/>
      <c r="Q107" s="200"/>
      <c r="R107" s="33"/>
    </row>
    <row r="108" spans="2:63" s="1" customFormat="1" ht="14.45" customHeight="1" x14ac:dyDescent="0.3">
      <c r="B108" s="31"/>
      <c r="C108" s="28" t="s">
        <v>31</v>
      </c>
      <c r="D108" s="32"/>
      <c r="E108" s="32"/>
      <c r="F108" s="26" t="str">
        <f>IF(E15="","",E15)</f>
        <v xml:space="preserve"> </v>
      </c>
      <c r="G108" s="32"/>
      <c r="H108" s="32"/>
      <c r="I108" s="32"/>
      <c r="J108" s="32"/>
      <c r="K108" s="28" t="s">
        <v>36</v>
      </c>
      <c r="L108" s="32"/>
      <c r="M108" s="226" t="str">
        <f>E21</f>
        <v>Ladislav Štefek</v>
      </c>
      <c r="N108" s="200"/>
      <c r="O108" s="200"/>
      <c r="P108" s="200"/>
      <c r="Q108" s="200"/>
      <c r="R108" s="33"/>
    </row>
    <row r="109" spans="2:63" s="1" customFormat="1" ht="10.35" customHeight="1" x14ac:dyDescent="0.3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63" s="8" customFormat="1" ht="29.25" customHeight="1" x14ac:dyDescent="0.3">
      <c r="B110" s="118"/>
      <c r="C110" s="119" t="s">
        <v>207</v>
      </c>
      <c r="D110" s="120" t="s">
        <v>208</v>
      </c>
      <c r="E110" s="120" t="s">
        <v>60</v>
      </c>
      <c r="F110" s="242" t="s">
        <v>209</v>
      </c>
      <c r="G110" s="243"/>
      <c r="H110" s="243"/>
      <c r="I110" s="243"/>
      <c r="J110" s="120" t="s">
        <v>210</v>
      </c>
      <c r="K110" s="120" t="s">
        <v>211</v>
      </c>
      <c r="L110" s="244" t="s">
        <v>212</v>
      </c>
      <c r="M110" s="243"/>
      <c r="N110" s="242" t="s">
        <v>198</v>
      </c>
      <c r="O110" s="243"/>
      <c r="P110" s="243"/>
      <c r="Q110" s="245"/>
      <c r="R110" s="121"/>
      <c r="T110" s="73" t="s">
        <v>213</v>
      </c>
      <c r="U110" s="74" t="s">
        <v>42</v>
      </c>
      <c r="V110" s="74" t="s">
        <v>214</v>
      </c>
      <c r="W110" s="74" t="s">
        <v>215</v>
      </c>
      <c r="X110" s="74" t="s">
        <v>216</v>
      </c>
      <c r="Y110" s="74" t="s">
        <v>217</v>
      </c>
      <c r="Z110" s="74" t="s">
        <v>218</v>
      </c>
      <c r="AA110" s="75" t="s">
        <v>219</v>
      </c>
    </row>
    <row r="111" spans="2:63" s="1" customFormat="1" ht="29.25" customHeight="1" x14ac:dyDescent="0.35">
      <c r="B111" s="31"/>
      <c r="C111" s="77" t="s">
        <v>194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236">
        <f>BK111</f>
        <v>0</v>
      </c>
      <c r="O111" s="237"/>
      <c r="P111" s="237"/>
      <c r="Q111" s="237"/>
      <c r="R111" s="33"/>
      <c r="T111" s="76"/>
      <c r="U111" s="47"/>
      <c r="V111" s="47"/>
      <c r="W111" s="122">
        <f>W112+W121</f>
        <v>0</v>
      </c>
      <c r="X111" s="47"/>
      <c r="Y111" s="122">
        <f>Y112+Y121</f>
        <v>0</v>
      </c>
      <c r="Z111" s="47"/>
      <c r="AA111" s="123">
        <f>AA112+AA121</f>
        <v>0</v>
      </c>
      <c r="AT111" s="17" t="s">
        <v>77</v>
      </c>
      <c r="AU111" s="17" t="s">
        <v>200</v>
      </c>
      <c r="BK111" s="124">
        <f>BK112+BK121</f>
        <v>0</v>
      </c>
    </row>
    <row r="112" spans="2:63" s="9" customFormat="1" ht="37.35" customHeight="1" x14ac:dyDescent="0.35">
      <c r="B112" s="125"/>
      <c r="C112" s="126"/>
      <c r="D112" s="127" t="s">
        <v>5217</v>
      </c>
      <c r="E112" s="127"/>
      <c r="F112" s="127"/>
      <c r="G112" s="127"/>
      <c r="H112" s="127"/>
      <c r="I112" s="127"/>
      <c r="J112" s="127"/>
      <c r="K112" s="127"/>
      <c r="L112" s="127"/>
      <c r="M112" s="127"/>
      <c r="N112" s="262">
        <f>BK112</f>
        <v>0</v>
      </c>
      <c r="O112" s="263"/>
      <c r="P112" s="263"/>
      <c r="Q112" s="263"/>
      <c r="R112" s="128"/>
      <c r="T112" s="129"/>
      <c r="U112" s="126"/>
      <c r="V112" s="126"/>
      <c r="W112" s="130">
        <f>SUM(W113:W120)</f>
        <v>0</v>
      </c>
      <c r="X112" s="126"/>
      <c r="Y112" s="130">
        <f>SUM(Y113:Y120)</f>
        <v>0</v>
      </c>
      <c r="Z112" s="126"/>
      <c r="AA112" s="131">
        <f>SUM(AA113:AA120)</f>
        <v>0</v>
      </c>
      <c r="AR112" s="132" t="s">
        <v>15</v>
      </c>
      <c r="AT112" s="133" t="s">
        <v>77</v>
      </c>
      <c r="AU112" s="133" t="s">
        <v>78</v>
      </c>
      <c r="AY112" s="132" t="s">
        <v>221</v>
      </c>
      <c r="BK112" s="134">
        <f>SUM(BK113:BK120)</f>
        <v>0</v>
      </c>
    </row>
    <row r="113" spans="2:65" s="1" customFormat="1" ht="51.6" customHeight="1" x14ac:dyDescent="0.3">
      <c r="B113" s="136"/>
      <c r="C113" s="137" t="s">
        <v>15</v>
      </c>
      <c r="D113" s="137" t="s">
        <v>222</v>
      </c>
      <c r="E113" s="138" t="s">
        <v>5218</v>
      </c>
      <c r="F113" s="250" t="s">
        <v>5219</v>
      </c>
      <c r="G113" s="251"/>
      <c r="H113" s="251"/>
      <c r="I113" s="251"/>
      <c r="J113" s="139" t="s">
        <v>349</v>
      </c>
      <c r="K113" s="140">
        <v>1</v>
      </c>
      <c r="L113" s="252"/>
      <c r="M113" s="251"/>
      <c r="N113" s="252">
        <f t="shared" ref="N113:N119" si="0">ROUND(L113*K113,2)</f>
        <v>0</v>
      </c>
      <c r="O113" s="251"/>
      <c r="P113" s="251"/>
      <c r="Q113" s="251"/>
      <c r="R113" s="141"/>
      <c r="T113" s="142" t="s">
        <v>3</v>
      </c>
      <c r="U113" s="40" t="s">
        <v>43</v>
      </c>
      <c r="V113" s="143">
        <v>0</v>
      </c>
      <c r="W113" s="143">
        <f t="shared" ref="W113:W119" si="1">V113*K113</f>
        <v>0</v>
      </c>
      <c r="X113" s="143">
        <v>0</v>
      </c>
      <c r="Y113" s="143">
        <f t="shared" ref="Y113:Y119" si="2">X113*K113</f>
        <v>0</v>
      </c>
      <c r="Z113" s="143">
        <v>0</v>
      </c>
      <c r="AA113" s="144">
        <f t="shared" ref="AA113:AA119" si="3">Z113*K113</f>
        <v>0</v>
      </c>
      <c r="AR113" s="17" t="s">
        <v>231</v>
      </c>
      <c r="AT113" s="17" t="s">
        <v>222</v>
      </c>
      <c r="AU113" s="17" t="s">
        <v>15</v>
      </c>
      <c r="AY113" s="17" t="s">
        <v>221</v>
      </c>
      <c r="BE113" s="145">
        <f t="shared" ref="BE113:BE119" si="4">IF(U113="základní",N113,0)</f>
        <v>0</v>
      </c>
      <c r="BF113" s="145">
        <f t="shared" ref="BF113:BF119" si="5">IF(U113="snížená",N113,0)</f>
        <v>0</v>
      </c>
      <c r="BG113" s="145">
        <f t="shared" ref="BG113:BG119" si="6">IF(U113="zákl. přenesená",N113,0)</f>
        <v>0</v>
      </c>
      <c r="BH113" s="145">
        <f t="shared" ref="BH113:BH119" si="7">IF(U113="sníž. přenesená",N113,0)</f>
        <v>0</v>
      </c>
      <c r="BI113" s="145">
        <f t="shared" ref="BI113:BI119" si="8">IF(U113="nulová",N113,0)</f>
        <v>0</v>
      </c>
      <c r="BJ113" s="17" t="s">
        <v>15</v>
      </c>
      <c r="BK113" s="145">
        <f t="shared" ref="BK113:BK119" si="9">ROUND(L113*K113,2)</f>
        <v>0</v>
      </c>
      <c r="BL113" s="17" t="s">
        <v>231</v>
      </c>
      <c r="BM113" s="17" t="s">
        <v>5220</v>
      </c>
    </row>
    <row r="114" spans="2:65" s="1" customFormat="1" ht="51.6" customHeight="1" x14ac:dyDescent="0.3">
      <c r="B114" s="136"/>
      <c r="C114" s="137" t="s">
        <v>190</v>
      </c>
      <c r="D114" s="137" t="s">
        <v>222</v>
      </c>
      <c r="E114" s="138" t="s">
        <v>5221</v>
      </c>
      <c r="F114" s="250" t="s">
        <v>5222</v>
      </c>
      <c r="G114" s="251"/>
      <c r="H114" s="251"/>
      <c r="I114" s="251"/>
      <c r="J114" s="139" t="s">
        <v>349</v>
      </c>
      <c r="K114" s="140">
        <v>2</v>
      </c>
      <c r="L114" s="252"/>
      <c r="M114" s="251"/>
      <c r="N114" s="252">
        <f t="shared" si="0"/>
        <v>0</v>
      </c>
      <c r="O114" s="251"/>
      <c r="P114" s="251"/>
      <c r="Q114" s="251"/>
      <c r="R114" s="141"/>
      <c r="T114" s="142" t="s">
        <v>3</v>
      </c>
      <c r="U114" s="40" t="s">
        <v>43</v>
      </c>
      <c r="V114" s="143">
        <v>0</v>
      </c>
      <c r="W114" s="143">
        <f t="shared" si="1"/>
        <v>0</v>
      </c>
      <c r="X114" s="143">
        <v>0</v>
      </c>
      <c r="Y114" s="143">
        <f t="shared" si="2"/>
        <v>0</v>
      </c>
      <c r="Z114" s="143">
        <v>0</v>
      </c>
      <c r="AA114" s="144">
        <f t="shared" si="3"/>
        <v>0</v>
      </c>
      <c r="AR114" s="17" t="s">
        <v>231</v>
      </c>
      <c r="AT114" s="17" t="s">
        <v>222</v>
      </c>
      <c r="AU114" s="17" t="s">
        <v>15</v>
      </c>
      <c r="AY114" s="17" t="s">
        <v>221</v>
      </c>
      <c r="BE114" s="145">
        <f t="shared" si="4"/>
        <v>0</v>
      </c>
      <c r="BF114" s="145">
        <f t="shared" si="5"/>
        <v>0</v>
      </c>
      <c r="BG114" s="145">
        <f t="shared" si="6"/>
        <v>0</v>
      </c>
      <c r="BH114" s="145">
        <f t="shared" si="7"/>
        <v>0</v>
      </c>
      <c r="BI114" s="145">
        <f t="shared" si="8"/>
        <v>0</v>
      </c>
      <c r="BJ114" s="17" t="s">
        <v>15</v>
      </c>
      <c r="BK114" s="145">
        <f t="shared" si="9"/>
        <v>0</v>
      </c>
      <c r="BL114" s="17" t="s">
        <v>231</v>
      </c>
      <c r="BM114" s="17" t="s">
        <v>5223</v>
      </c>
    </row>
    <row r="115" spans="2:65" s="1" customFormat="1" ht="28.9" customHeight="1" x14ac:dyDescent="0.3">
      <c r="B115" s="136"/>
      <c r="C115" s="137" t="s">
        <v>254</v>
      </c>
      <c r="D115" s="137" t="s">
        <v>222</v>
      </c>
      <c r="E115" s="138" t="s">
        <v>5224</v>
      </c>
      <c r="F115" s="250" t="s">
        <v>5225</v>
      </c>
      <c r="G115" s="251"/>
      <c r="H115" s="251"/>
      <c r="I115" s="251"/>
      <c r="J115" s="139" t="s">
        <v>315</v>
      </c>
      <c r="K115" s="140">
        <v>15</v>
      </c>
      <c r="L115" s="252"/>
      <c r="M115" s="251"/>
      <c r="N115" s="252">
        <f t="shared" si="0"/>
        <v>0</v>
      </c>
      <c r="O115" s="251"/>
      <c r="P115" s="251"/>
      <c r="Q115" s="251"/>
      <c r="R115" s="141"/>
      <c r="T115" s="142" t="s">
        <v>3</v>
      </c>
      <c r="U115" s="40" t="s">
        <v>43</v>
      </c>
      <c r="V115" s="143">
        <v>0</v>
      </c>
      <c r="W115" s="143">
        <f t="shared" si="1"/>
        <v>0</v>
      </c>
      <c r="X115" s="143">
        <v>0</v>
      </c>
      <c r="Y115" s="143">
        <f t="shared" si="2"/>
        <v>0</v>
      </c>
      <c r="Z115" s="143">
        <v>0</v>
      </c>
      <c r="AA115" s="144">
        <f t="shared" si="3"/>
        <v>0</v>
      </c>
      <c r="AR115" s="17" t="s">
        <v>231</v>
      </c>
      <c r="AT115" s="17" t="s">
        <v>222</v>
      </c>
      <c r="AU115" s="17" t="s">
        <v>15</v>
      </c>
      <c r="AY115" s="17" t="s">
        <v>221</v>
      </c>
      <c r="BE115" s="145">
        <f t="shared" si="4"/>
        <v>0</v>
      </c>
      <c r="BF115" s="145">
        <f t="shared" si="5"/>
        <v>0</v>
      </c>
      <c r="BG115" s="145">
        <f t="shared" si="6"/>
        <v>0</v>
      </c>
      <c r="BH115" s="145">
        <f t="shared" si="7"/>
        <v>0</v>
      </c>
      <c r="BI115" s="145">
        <f t="shared" si="8"/>
        <v>0</v>
      </c>
      <c r="BJ115" s="17" t="s">
        <v>15</v>
      </c>
      <c r="BK115" s="145">
        <f t="shared" si="9"/>
        <v>0</v>
      </c>
      <c r="BL115" s="17" t="s">
        <v>231</v>
      </c>
      <c r="BM115" s="17" t="s">
        <v>5226</v>
      </c>
    </row>
    <row r="116" spans="2:65" s="1" customFormat="1" ht="40.15" customHeight="1" x14ac:dyDescent="0.3">
      <c r="B116" s="136"/>
      <c r="C116" s="137" t="s">
        <v>231</v>
      </c>
      <c r="D116" s="137" t="s">
        <v>222</v>
      </c>
      <c r="E116" s="138" t="s">
        <v>5227</v>
      </c>
      <c r="F116" s="250" t="s">
        <v>5228</v>
      </c>
      <c r="G116" s="251"/>
      <c r="H116" s="251"/>
      <c r="I116" s="251"/>
      <c r="J116" s="139" t="s">
        <v>246</v>
      </c>
      <c r="K116" s="140">
        <v>60</v>
      </c>
      <c r="L116" s="252"/>
      <c r="M116" s="251"/>
      <c r="N116" s="252">
        <f t="shared" si="0"/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</v>
      </c>
      <c r="W116" s="143">
        <f t="shared" si="1"/>
        <v>0</v>
      </c>
      <c r="X116" s="143">
        <v>0</v>
      </c>
      <c r="Y116" s="143">
        <f t="shared" si="2"/>
        <v>0</v>
      </c>
      <c r="Z116" s="143">
        <v>0</v>
      </c>
      <c r="AA116" s="144">
        <f t="shared" si="3"/>
        <v>0</v>
      </c>
      <c r="AR116" s="17" t="s">
        <v>231</v>
      </c>
      <c r="AT116" s="17" t="s">
        <v>222</v>
      </c>
      <c r="AU116" s="17" t="s">
        <v>15</v>
      </c>
      <c r="AY116" s="17" t="s">
        <v>221</v>
      </c>
      <c r="BE116" s="145">
        <f t="shared" si="4"/>
        <v>0</v>
      </c>
      <c r="BF116" s="145">
        <f t="shared" si="5"/>
        <v>0</v>
      </c>
      <c r="BG116" s="145">
        <f t="shared" si="6"/>
        <v>0</v>
      </c>
      <c r="BH116" s="145">
        <f t="shared" si="7"/>
        <v>0</v>
      </c>
      <c r="BI116" s="145">
        <f t="shared" si="8"/>
        <v>0</v>
      </c>
      <c r="BJ116" s="17" t="s">
        <v>15</v>
      </c>
      <c r="BK116" s="145">
        <f t="shared" si="9"/>
        <v>0</v>
      </c>
      <c r="BL116" s="17" t="s">
        <v>231</v>
      </c>
      <c r="BM116" s="17" t="s">
        <v>5229</v>
      </c>
    </row>
    <row r="117" spans="2:65" s="1" customFormat="1" ht="28.9" customHeight="1" x14ac:dyDescent="0.3">
      <c r="B117" s="136"/>
      <c r="C117" s="137" t="s">
        <v>220</v>
      </c>
      <c r="D117" s="137" t="s">
        <v>222</v>
      </c>
      <c r="E117" s="138" t="s">
        <v>5230</v>
      </c>
      <c r="F117" s="250" t="s">
        <v>5231</v>
      </c>
      <c r="G117" s="251"/>
      <c r="H117" s="251"/>
      <c r="I117" s="251"/>
      <c r="J117" s="139" t="s">
        <v>246</v>
      </c>
      <c r="K117" s="140">
        <v>35</v>
      </c>
      <c r="L117" s="252"/>
      <c r="M117" s="251"/>
      <c r="N117" s="252">
        <f t="shared" si="0"/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 t="shared" si="1"/>
        <v>0</v>
      </c>
      <c r="X117" s="143">
        <v>0</v>
      </c>
      <c r="Y117" s="143">
        <f t="shared" si="2"/>
        <v>0</v>
      </c>
      <c r="Z117" s="143">
        <v>0</v>
      </c>
      <c r="AA117" s="144">
        <f t="shared" si="3"/>
        <v>0</v>
      </c>
      <c r="AR117" s="17" t="s">
        <v>231</v>
      </c>
      <c r="AT117" s="17" t="s">
        <v>222</v>
      </c>
      <c r="AU117" s="17" t="s">
        <v>15</v>
      </c>
      <c r="AY117" s="17" t="s">
        <v>221</v>
      </c>
      <c r="BE117" s="145">
        <f t="shared" si="4"/>
        <v>0</v>
      </c>
      <c r="BF117" s="145">
        <f t="shared" si="5"/>
        <v>0</v>
      </c>
      <c r="BG117" s="145">
        <f t="shared" si="6"/>
        <v>0</v>
      </c>
      <c r="BH117" s="145">
        <f t="shared" si="7"/>
        <v>0</v>
      </c>
      <c r="BI117" s="145">
        <f t="shared" si="8"/>
        <v>0</v>
      </c>
      <c r="BJ117" s="17" t="s">
        <v>15</v>
      </c>
      <c r="BK117" s="145">
        <f t="shared" si="9"/>
        <v>0</v>
      </c>
      <c r="BL117" s="17" t="s">
        <v>231</v>
      </c>
      <c r="BM117" s="17" t="s">
        <v>5232</v>
      </c>
    </row>
    <row r="118" spans="2:65" s="1" customFormat="1" ht="28.9" customHeight="1" x14ac:dyDescent="0.3">
      <c r="B118" s="136"/>
      <c r="C118" s="137" t="s">
        <v>265</v>
      </c>
      <c r="D118" s="137" t="s">
        <v>222</v>
      </c>
      <c r="E118" s="138" t="s">
        <v>5233</v>
      </c>
      <c r="F118" s="250" t="s">
        <v>5234</v>
      </c>
      <c r="G118" s="251"/>
      <c r="H118" s="251"/>
      <c r="I118" s="251"/>
      <c r="J118" s="139" t="s">
        <v>349</v>
      </c>
      <c r="K118" s="140">
        <v>1</v>
      </c>
      <c r="L118" s="252"/>
      <c r="M118" s="251"/>
      <c r="N118" s="252">
        <f t="shared" si="0"/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 t="shared" si="1"/>
        <v>0</v>
      </c>
      <c r="X118" s="143">
        <v>0</v>
      </c>
      <c r="Y118" s="143">
        <f t="shared" si="2"/>
        <v>0</v>
      </c>
      <c r="Z118" s="143">
        <v>0</v>
      </c>
      <c r="AA118" s="144">
        <f t="shared" si="3"/>
        <v>0</v>
      </c>
      <c r="AR118" s="17" t="s">
        <v>231</v>
      </c>
      <c r="AT118" s="17" t="s">
        <v>222</v>
      </c>
      <c r="AU118" s="17" t="s">
        <v>15</v>
      </c>
      <c r="AY118" s="17" t="s">
        <v>221</v>
      </c>
      <c r="BE118" s="145">
        <f t="shared" si="4"/>
        <v>0</v>
      </c>
      <c r="BF118" s="145">
        <f t="shared" si="5"/>
        <v>0</v>
      </c>
      <c r="BG118" s="145">
        <f t="shared" si="6"/>
        <v>0</v>
      </c>
      <c r="BH118" s="145">
        <f t="shared" si="7"/>
        <v>0</v>
      </c>
      <c r="BI118" s="145">
        <f t="shared" si="8"/>
        <v>0</v>
      </c>
      <c r="BJ118" s="17" t="s">
        <v>15</v>
      </c>
      <c r="BK118" s="145">
        <f t="shared" si="9"/>
        <v>0</v>
      </c>
      <c r="BL118" s="17" t="s">
        <v>231</v>
      </c>
      <c r="BM118" s="17" t="s">
        <v>5235</v>
      </c>
    </row>
    <row r="119" spans="2:65" s="1" customFormat="1" ht="28.9" customHeight="1" x14ac:dyDescent="0.3">
      <c r="B119" s="136"/>
      <c r="C119" s="137" t="s">
        <v>269</v>
      </c>
      <c r="D119" s="137" t="s">
        <v>222</v>
      </c>
      <c r="E119" s="138" t="s">
        <v>5236</v>
      </c>
      <c r="F119" s="250" t="s">
        <v>5237</v>
      </c>
      <c r="G119" s="251"/>
      <c r="H119" s="251"/>
      <c r="I119" s="251"/>
      <c r="J119" s="139" t="s">
        <v>4221</v>
      </c>
      <c r="K119" s="140">
        <v>10</v>
      </c>
      <c r="L119" s="252"/>
      <c r="M119" s="251"/>
      <c r="N119" s="252">
        <f t="shared" si="0"/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 t="shared" si="1"/>
        <v>0</v>
      </c>
      <c r="X119" s="143">
        <v>0</v>
      </c>
      <c r="Y119" s="143">
        <f t="shared" si="2"/>
        <v>0</v>
      </c>
      <c r="Z119" s="143">
        <v>0</v>
      </c>
      <c r="AA119" s="144">
        <f t="shared" si="3"/>
        <v>0</v>
      </c>
      <c r="AR119" s="17" t="s">
        <v>231</v>
      </c>
      <c r="AT119" s="17" t="s">
        <v>222</v>
      </c>
      <c r="AU119" s="17" t="s">
        <v>15</v>
      </c>
      <c r="AY119" s="17" t="s">
        <v>221</v>
      </c>
      <c r="BE119" s="145">
        <f t="shared" si="4"/>
        <v>0</v>
      </c>
      <c r="BF119" s="145">
        <f t="shared" si="5"/>
        <v>0</v>
      </c>
      <c r="BG119" s="145">
        <f t="shared" si="6"/>
        <v>0</v>
      </c>
      <c r="BH119" s="145">
        <f t="shared" si="7"/>
        <v>0</v>
      </c>
      <c r="BI119" s="145">
        <f t="shared" si="8"/>
        <v>0</v>
      </c>
      <c r="BJ119" s="17" t="s">
        <v>15</v>
      </c>
      <c r="BK119" s="145">
        <f t="shared" si="9"/>
        <v>0</v>
      </c>
      <c r="BL119" s="17" t="s">
        <v>231</v>
      </c>
      <c r="BM119" s="17" t="s">
        <v>5238</v>
      </c>
    </row>
    <row r="120" spans="2:65" s="1" customFormat="1" ht="63" customHeight="1" x14ac:dyDescent="0.3">
      <c r="B120" s="31"/>
      <c r="C120" s="32"/>
      <c r="D120" s="32"/>
      <c r="E120" s="32"/>
      <c r="F120" s="266" t="s">
        <v>4223</v>
      </c>
      <c r="G120" s="200"/>
      <c r="H120" s="200"/>
      <c r="I120" s="200"/>
      <c r="J120" s="32"/>
      <c r="K120" s="32"/>
      <c r="L120" s="32"/>
      <c r="M120" s="32"/>
      <c r="N120" s="32"/>
      <c r="O120" s="32"/>
      <c r="P120" s="32"/>
      <c r="Q120" s="32"/>
      <c r="R120" s="33"/>
      <c r="T120" s="70"/>
      <c r="U120" s="32"/>
      <c r="V120" s="32"/>
      <c r="W120" s="32"/>
      <c r="X120" s="32"/>
      <c r="Y120" s="32"/>
      <c r="Z120" s="32"/>
      <c r="AA120" s="71"/>
      <c r="AT120" s="17" t="s">
        <v>250</v>
      </c>
      <c r="AU120" s="17" t="s">
        <v>15</v>
      </c>
    </row>
    <row r="121" spans="2:65" s="9" customFormat="1" ht="37.35" customHeight="1" x14ac:dyDescent="0.35">
      <c r="B121" s="125"/>
      <c r="C121" s="126"/>
      <c r="D121" s="127" t="s">
        <v>243</v>
      </c>
      <c r="E121" s="127"/>
      <c r="F121" s="127"/>
      <c r="G121" s="127"/>
      <c r="H121" s="127"/>
      <c r="I121" s="127"/>
      <c r="J121" s="127"/>
      <c r="K121" s="127"/>
      <c r="L121" s="127"/>
      <c r="M121" s="127"/>
      <c r="N121" s="262">
        <f>BK121</f>
        <v>0</v>
      </c>
      <c r="O121" s="263"/>
      <c r="P121" s="263"/>
      <c r="Q121" s="263"/>
      <c r="R121" s="128"/>
      <c r="T121" s="129"/>
      <c r="U121" s="126"/>
      <c r="V121" s="126"/>
      <c r="W121" s="130">
        <f>SUM(W122:W123)</f>
        <v>0</v>
      </c>
      <c r="X121" s="126"/>
      <c r="Y121" s="130">
        <f>SUM(Y122:Y123)</f>
        <v>0</v>
      </c>
      <c r="Z121" s="126"/>
      <c r="AA121" s="131">
        <f>SUM(AA122:AA123)</f>
        <v>0</v>
      </c>
      <c r="AR121" s="132" t="s">
        <v>190</v>
      </c>
      <c r="AT121" s="133" t="s">
        <v>77</v>
      </c>
      <c r="AU121" s="133" t="s">
        <v>78</v>
      </c>
      <c r="AY121" s="132" t="s">
        <v>221</v>
      </c>
      <c r="BK121" s="134">
        <f>SUM(BK122:BK123)</f>
        <v>0</v>
      </c>
    </row>
    <row r="122" spans="2:65" s="1" customFormat="1" ht="28.9" customHeight="1" x14ac:dyDescent="0.3">
      <c r="B122" s="136"/>
      <c r="C122" s="137" t="s">
        <v>273</v>
      </c>
      <c r="D122" s="137" t="s">
        <v>222</v>
      </c>
      <c r="E122" s="138" t="s">
        <v>4234</v>
      </c>
      <c r="F122" s="250" t="s">
        <v>440</v>
      </c>
      <c r="G122" s="251"/>
      <c r="H122" s="251"/>
      <c r="I122" s="251"/>
      <c r="J122" s="139" t="s">
        <v>362</v>
      </c>
      <c r="K122" s="140">
        <v>15</v>
      </c>
      <c r="L122" s="252"/>
      <c r="M122" s="251"/>
      <c r="N122" s="252">
        <f>ROUND(L122*K122,2)</f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>V122*K122</f>
        <v>0</v>
      </c>
      <c r="X122" s="143">
        <v>0</v>
      </c>
      <c r="Y122" s="143">
        <f>X122*K122</f>
        <v>0</v>
      </c>
      <c r="Z122" s="143">
        <v>0</v>
      </c>
      <c r="AA122" s="144">
        <f>Z122*K122</f>
        <v>0</v>
      </c>
      <c r="AR122" s="17" t="s">
        <v>247</v>
      </c>
      <c r="AT122" s="17" t="s">
        <v>222</v>
      </c>
      <c r="AU122" s="17" t="s">
        <v>15</v>
      </c>
      <c r="AY122" s="17" t="s">
        <v>221</v>
      </c>
      <c r="BE122" s="145">
        <f>IF(U122="základní",N122,0)</f>
        <v>0</v>
      </c>
      <c r="BF122" s="145">
        <f>IF(U122="snížená",N122,0)</f>
        <v>0</v>
      </c>
      <c r="BG122" s="145">
        <f>IF(U122="zákl. přenesená",N122,0)</f>
        <v>0</v>
      </c>
      <c r="BH122" s="145">
        <f>IF(U122="sníž. přenesená",N122,0)</f>
        <v>0</v>
      </c>
      <c r="BI122" s="145">
        <f>IF(U122="nulová",N122,0)</f>
        <v>0</v>
      </c>
      <c r="BJ122" s="17" t="s">
        <v>15</v>
      </c>
      <c r="BK122" s="145">
        <f>ROUND(L122*K122,2)</f>
        <v>0</v>
      </c>
      <c r="BL122" s="17" t="s">
        <v>247</v>
      </c>
      <c r="BM122" s="17" t="s">
        <v>5239</v>
      </c>
    </row>
    <row r="123" spans="2:65" s="1" customFormat="1" ht="40.15" customHeight="1" x14ac:dyDescent="0.3">
      <c r="B123" s="136"/>
      <c r="C123" s="137" t="s">
        <v>279</v>
      </c>
      <c r="D123" s="137" t="s">
        <v>222</v>
      </c>
      <c r="E123" s="138" t="s">
        <v>5240</v>
      </c>
      <c r="F123" s="250" t="s">
        <v>5241</v>
      </c>
      <c r="G123" s="251"/>
      <c r="H123" s="251"/>
      <c r="I123" s="251"/>
      <c r="J123" s="139" t="s">
        <v>315</v>
      </c>
      <c r="K123" s="140">
        <v>15</v>
      </c>
      <c r="L123" s="252"/>
      <c r="M123" s="251"/>
      <c r="N123" s="252">
        <f>ROUND(L123*K123,2)</f>
        <v>0</v>
      </c>
      <c r="O123" s="251"/>
      <c r="P123" s="251"/>
      <c r="Q123" s="251"/>
      <c r="R123" s="141"/>
      <c r="T123" s="142" t="s">
        <v>3</v>
      </c>
      <c r="U123" s="146" t="s">
        <v>43</v>
      </c>
      <c r="V123" s="147">
        <v>0</v>
      </c>
      <c r="W123" s="147">
        <f>V123*K123</f>
        <v>0</v>
      </c>
      <c r="X123" s="147">
        <v>0</v>
      </c>
      <c r="Y123" s="147">
        <f>X123*K123</f>
        <v>0</v>
      </c>
      <c r="Z123" s="147">
        <v>0</v>
      </c>
      <c r="AA123" s="148">
        <f>Z123*K123</f>
        <v>0</v>
      </c>
      <c r="AR123" s="17" t="s">
        <v>247</v>
      </c>
      <c r="AT123" s="17" t="s">
        <v>222</v>
      </c>
      <c r="AU123" s="17" t="s">
        <v>15</v>
      </c>
      <c r="AY123" s="17" t="s">
        <v>221</v>
      </c>
      <c r="BE123" s="145">
        <f>IF(U123="základní",N123,0)</f>
        <v>0</v>
      </c>
      <c r="BF123" s="145">
        <f>IF(U123="snížená",N123,0)</f>
        <v>0</v>
      </c>
      <c r="BG123" s="145">
        <f>IF(U123="zákl. přenesená",N123,0)</f>
        <v>0</v>
      </c>
      <c r="BH123" s="145">
        <f>IF(U123="sníž. přenesená",N123,0)</f>
        <v>0</v>
      </c>
      <c r="BI123" s="145">
        <f>IF(U123="nulová",N123,0)</f>
        <v>0</v>
      </c>
      <c r="BJ123" s="17" t="s">
        <v>15</v>
      </c>
      <c r="BK123" s="145">
        <f>ROUND(L123*K123,2)</f>
        <v>0</v>
      </c>
      <c r="BL123" s="17" t="s">
        <v>247</v>
      </c>
      <c r="BM123" s="17" t="s">
        <v>5242</v>
      </c>
    </row>
    <row r="124" spans="2:65" s="1" customFormat="1" ht="6.95" customHeight="1" x14ac:dyDescent="0.3">
      <c r="B124" s="55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7"/>
    </row>
  </sheetData>
  <mergeCells count="83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2:Q92"/>
    <mergeCell ref="L94:Q94"/>
    <mergeCell ref="C100:Q100"/>
    <mergeCell ref="F102:P102"/>
    <mergeCell ref="F103:P103"/>
    <mergeCell ref="M105:P105"/>
    <mergeCell ref="M107:Q107"/>
    <mergeCell ref="M108:Q108"/>
    <mergeCell ref="L115:M115"/>
    <mergeCell ref="N115:Q115"/>
    <mergeCell ref="F110:I110"/>
    <mergeCell ref="L110:M110"/>
    <mergeCell ref="N110:Q110"/>
    <mergeCell ref="F113:I113"/>
    <mergeCell ref="L113:M113"/>
    <mergeCell ref="N113:Q113"/>
    <mergeCell ref="N111:Q111"/>
    <mergeCell ref="N112:Q112"/>
    <mergeCell ref="F123:I123"/>
    <mergeCell ref="L123:M123"/>
    <mergeCell ref="N123:Q123"/>
    <mergeCell ref="N121:Q121"/>
    <mergeCell ref="F118:I118"/>
    <mergeCell ref="L118:M118"/>
    <mergeCell ref="N118:Q118"/>
    <mergeCell ref="F119:I119"/>
    <mergeCell ref="L119:M119"/>
    <mergeCell ref="N119:Q119"/>
    <mergeCell ref="H1:K1"/>
    <mergeCell ref="S2:AC2"/>
    <mergeCell ref="F120:I120"/>
    <mergeCell ref="F122:I122"/>
    <mergeCell ref="L122:M122"/>
    <mergeCell ref="N122:Q122"/>
    <mergeCell ref="F116:I116"/>
    <mergeCell ref="L116:M116"/>
    <mergeCell ref="N116:Q116"/>
    <mergeCell ref="F117:I117"/>
    <mergeCell ref="L117:M117"/>
    <mergeCell ref="N117:Q117"/>
    <mergeCell ref="F114:I114"/>
    <mergeCell ref="L114:M114"/>
    <mergeCell ref="N114:Q114"/>
    <mergeCell ref="F115:I115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0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38"/>
  <sheetViews>
    <sheetView showGridLines="0" workbookViewId="0">
      <pane ySplit="1" topLeftCell="A2" activePane="bottomLeft" state="frozen"/>
      <selection pane="bottomLeft" activeCell="E24" sqref="E24:L2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124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5243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7342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N92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ROUND((SUM(BE92:BE93)+SUM(BE111:BE137)), 2)</f>
        <v>0</v>
      </c>
      <c r="I32" s="200"/>
      <c r="J32" s="200"/>
      <c r="K32" s="32"/>
      <c r="L32" s="32"/>
      <c r="M32" s="260">
        <f>ROUND(ROUND((SUM(BE92:BE93)+SUM(BE111:BE137)),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ROUND((SUM(BF92:BF93)+SUM(BF111:BF137)), 2)</f>
        <v>0</v>
      </c>
      <c r="I33" s="200"/>
      <c r="J33" s="200"/>
      <c r="K33" s="32"/>
      <c r="L33" s="32"/>
      <c r="M33" s="260">
        <f>ROUND(ROUND((SUM(BF92:BF93)+SUM(BF111:BF137)),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ROUND((SUM(BG92:BG93)+SUM(BG111:BG137)),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ROUND((SUM(BH92:BH93)+SUM(BH111:BH137)),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ROUND((SUM(BI92:BI93)+SUM(BI111:BI137)),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05_7 - SO 04 - NOVÁ BUDOVA - MaR - ÚT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N111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5244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N112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5245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N113</f>
        <v>0</v>
      </c>
      <c r="O90" s="256"/>
      <c r="P90" s="256"/>
      <c r="Q90" s="256"/>
      <c r="R90" s="115"/>
    </row>
    <row r="91" spans="2:47" s="1" customFormat="1" ht="21.75" customHeight="1" x14ac:dyDescent="0.3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3"/>
    </row>
    <row r="92" spans="2:47" s="1" customFormat="1" ht="29.25" customHeight="1" x14ac:dyDescent="0.3">
      <c r="B92" s="31"/>
      <c r="C92" s="107" t="s">
        <v>205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257">
        <v>0</v>
      </c>
      <c r="O92" s="200"/>
      <c r="P92" s="200"/>
      <c r="Q92" s="200"/>
      <c r="R92" s="33"/>
      <c r="T92" s="116"/>
      <c r="U92" s="117" t="s">
        <v>42</v>
      </c>
    </row>
    <row r="93" spans="2:47" s="1" customFormat="1" ht="18" customHeight="1" x14ac:dyDescent="0.3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3"/>
    </row>
    <row r="94" spans="2:47" s="1" customFormat="1" ht="29.25" customHeight="1" x14ac:dyDescent="0.3">
      <c r="B94" s="31"/>
      <c r="C94" s="99" t="s">
        <v>188</v>
      </c>
      <c r="D94" s="100"/>
      <c r="E94" s="100"/>
      <c r="F94" s="100"/>
      <c r="G94" s="100"/>
      <c r="H94" s="100"/>
      <c r="I94" s="100"/>
      <c r="J94" s="100"/>
      <c r="K94" s="100"/>
      <c r="L94" s="201">
        <f>ROUND(SUM(N88+N92),2)</f>
        <v>0</v>
      </c>
      <c r="M94" s="246"/>
      <c r="N94" s="246"/>
      <c r="O94" s="246"/>
      <c r="P94" s="246"/>
      <c r="Q94" s="246"/>
      <c r="R94" s="33"/>
    </row>
    <row r="95" spans="2:47" s="1" customFormat="1" ht="6.95" customHeight="1" x14ac:dyDescent="0.3">
      <c r="B95" s="55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7"/>
    </row>
    <row r="99" spans="2:63" s="1" customFormat="1" ht="6.95" customHeight="1" x14ac:dyDescent="0.3">
      <c r="B99" s="58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60"/>
    </row>
    <row r="100" spans="2:63" s="1" customFormat="1" ht="36.950000000000003" customHeight="1" x14ac:dyDescent="0.3">
      <c r="B100" s="31"/>
      <c r="C100" s="212" t="s">
        <v>206</v>
      </c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33"/>
    </row>
    <row r="101" spans="2:63" s="1" customFormat="1" ht="6.95" customHeight="1" x14ac:dyDescent="0.3"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3"/>
    </row>
    <row r="102" spans="2:63" s="1" customFormat="1" ht="30" customHeight="1" x14ac:dyDescent="0.3">
      <c r="B102" s="31"/>
      <c r="C102" s="28" t="s">
        <v>16</v>
      </c>
      <c r="D102" s="32"/>
      <c r="E102" s="32"/>
      <c r="F102" s="247" t="str">
        <f>F6</f>
        <v>DOPLNĚNÍ - ROZŠÍŘENÍ KAPACIT ZŠ A MŠ TŘEBOTOV</v>
      </c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32"/>
      <c r="R102" s="33"/>
    </row>
    <row r="103" spans="2:63" s="1" customFormat="1" ht="36.950000000000003" customHeight="1" x14ac:dyDescent="0.3">
      <c r="B103" s="31"/>
      <c r="C103" s="65" t="s">
        <v>192</v>
      </c>
      <c r="D103" s="32"/>
      <c r="E103" s="32"/>
      <c r="F103" s="213" t="str">
        <f>F7</f>
        <v>05_7 - SO 04 - NOVÁ BUDOVA - MaR - ÚT</v>
      </c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32"/>
      <c r="R103" s="33"/>
    </row>
    <row r="104" spans="2:63" s="1" customFormat="1" ht="6.95" customHeight="1" x14ac:dyDescent="0.3"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3"/>
    </row>
    <row r="105" spans="2:63" s="1" customFormat="1" ht="18" customHeight="1" x14ac:dyDescent="0.3">
      <c r="B105" s="31"/>
      <c r="C105" s="28" t="s">
        <v>22</v>
      </c>
      <c r="D105" s="32"/>
      <c r="E105" s="32"/>
      <c r="F105" s="26" t="str">
        <f>F9</f>
        <v>Třebotov, Hlavní 190, 252 26 areál školy</v>
      </c>
      <c r="G105" s="32"/>
      <c r="H105" s="32"/>
      <c r="I105" s="32"/>
      <c r="J105" s="32"/>
      <c r="K105" s="28" t="s">
        <v>24</v>
      </c>
      <c r="L105" s="32"/>
      <c r="M105" s="248" t="str">
        <f>IF(O9="","",O9)</f>
        <v>31. 10. 2016</v>
      </c>
      <c r="N105" s="200"/>
      <c r="O105" s="200"/>
      <c r="P105" s="200"/>
      <c r="Q105" s="32"/>
      <c r="R105" s="33"/>
    </row>
    <row r="106" spans="2:63" s="1" customFormat="1" ht="6.95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63" s="1" customFormat="1" ht="15" x14ac:dyDescent="0.3">
      <c r="B107" s="31"/>
      <c r="C107" s="28" t="s">
        <v>26</v>
      </c>
      <c r="D107" s="32"/>
      <c r="E107" s="32"/>
      <c r="F107" s="26" t="str">
        <f>E12</f>
        <v>Obec Třebotov</v>
      </c>
      <c r="G107" s="32"/>
      <c r="H107" s="32"/>
      <c r="I107" s="32"/>
      <c r="J107" s="32"/>
      <c r="K107" s="28" t="s">
        <v>33</v>
      </c>
      <c r="L107" s="32"/>
      <c r="M107" s="226" t="str">
        <f>E18</f>
        <v>Ing.arch. Jan Linhart</v>
      </c>
      <c r="N107" s="200"/>
      <c r="O107" s="200"/>
      <c r="P107" s="200"/>
      <c r="Q107" s="200"/>
      <c r="R107" s="33"/>
    </row>
    <row r="108" spans="2:63" s="1" customFormat="1" ht="14.45" customHeight="1" x14ac:dyDescent="0.3">
      <c r="B108" s="31"/>
      <c r="C108" s="28" t="s">
        <v>31</v>
      </c>
      <c r="D108" s="32"/>
      <c r="E108" s="32"/>
      <c r="F108" s="26" t="str">
        <f>IF(E15="","",E15)</f>
        <v xml:space="preserve"> </v>
      </c>
      <c r="G108" s="32"/>
      <c r="H108" s="32"/>
      <c r="I108" s="32"/>
      <c r="J108" s="32"/>
      <c r="K108" s="28" t="s">
        <v>36</v>
      </c>
      <c r="L108" s="32"/>
      <c r="M108" s="226" t="str">
        <f>E21</f>
        <v>Ladislav Štefek</v>
      </c>
      <c r="N108" s="200"/>
      <c r="O108" s="200"/>
      <c r="P108" s="200"/>
      <c r="Q108" s="200"/>
      <c r="R108" s="33"/>
    </row>
    <row r="109" spans="2:63" s="1" customFormat="1" ht="10.35" customHeight="1" x14ac:dyDescent="0.3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63" s="8" customFormat="1" ht="29.25" customHeight="1" x14ac:dyDescent="0.3">
      <c r="B110" s="118"/>
      <c r="C110" s="119" t="s">
        <v>207</v>
      </c>
      <c r="D110" s="120" t="s">
        <v>208</v>
      </c>
      <c r="E110" s="120" t="s">
        <v>60</v>
      </c>
      <c r="F110" s="242" t="s">
        <v>209</v>
      </c>
      <c r="G110" s="243"/>
      <c r="H110" s="243"/>
      <c r="I110" s="243"/>
      <c r="J110" s="120" t="s">
        <v>210</v>
      </c>
      <c r="K110" s="120" t="s">
        <v>211</v>
      </c>
      <c r="L110" s="244" t="s">
        <v>212</v>
      </c>
      <c r="M110" s="243"/>
      <c r="N110" s="242" t="s">
        <v>198</v>
      </c>
      <c r="O110" s="243"/>
      <c r="P110" s="243"/>
      <c r="Q110" s="245"/>
      <c r="R110" s="121"/>
      <c r="T110" s="73" t="s">
        <v>213</v>
      </c>
      <c r="U110" s="74" t="s">
        <v>42</v>
      </c>
      <c r="V110" s="74" t="s">
        <v>214</v>
      </c>
      <c r="W110" s="74" t="s">
        <v>215</v>
      </c>
      <c r="X110" s="74" t="s">
        <v>216</v>
      </c>
      <c r="Y110" s="74" t="s">
        <v>217</v>
      </c>
      <c r="Z110" s="74" t="s">
        <v>218</v>
      </c>
      <c r="AA110" s="75" t="s">
        <v>219</v>
      </c>
    </row>
    <row r="111" spans="2:63" s="1" customFormat="1" ht="29.25" customHeight="1" x14ac:dyDescent="0.35">
      <c r="B111" s="31"/>
      <c r="C111" s="77" t="s">
        <v>194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236">
        <f>BK111</f>
        <v>0</v>
      </c>
      <c r="O111" s="237"/>
      <c r="P111" s="237"/>
      <c r="Q111" s="237"/>
      <c r="R111" s="33"/>
      <c r="T111" s="76"/>
      <c r="U111" s="47"/>
      <c r="V111" s="47"/>
      <c r="W111" s="122">
        <f>W112</f>
        <v>0</v>
      </c>
      <c r="X111" s="47"/>
      <c r="Y111" s="122">
        <f>Y112</f>
        <v>1E-4</v>
      </c>
      <c r="Z111" s="47"/>
      <c r="AA111" s="123">
        <f>AA112</f>
        <v>0</v>
      </c>
      <c r="AT111" s="17" t="s">
        <v>77</v>
      </c>
      <c r="AU111" s="17" t="s">
        <v>200</v>
      </c>
      <c r="BK111" s="124">
        <f>BK112</f>
        <v>0</v>
      </c>
    </row>
    <row r="112" spans="2:63" s="9" customFormat="1" ht="37.35" customHeight="1" x14ac:dyDescent="0.35">
      <c r="B112" s="125"/>
      <c r="C112" s="126"/>
      <c r="D112" s="127" t="s">
        <v>5244</v>
      </c>
      <c r="E112" s="127"/>
      <c r="F112" s="127"/>
      <c r="G112" s="127"/>
      <c r="H112" s="127"/>
      <c r="I112" s="127"/>
      <c r="J112" s="127"/>
      <c r="K112" s="127"/>
      <c r="L112" s="127"/>
      <c r="M112" s="127"/>
      <c r="N112" s="238">
        <f>BK112</f>
        <v>0</v>
      </c>
      <c r="O112" s="239"/>
      <c r="P112" s="239"/>
      <c r="Q112" s="239"/>
      <c r="R112" s="128"/>
      <c r="T112" s="129"/>
      <c r="U112" s="126"/>
      <c r="V112" s="126"/>
      <c r="W112" s="130">
        <f>W113</f>
        <v>0</v>
      </c>
      <c r="X112" s="126"/>
      <c r="Y112" s="130">
        <f>Y113</f>
        <v>1E-4</v>
      </c>
      <c r="Z112" s="126"/>
      <c r="AA112" s="131">
        <f>AA113</f>
        <v>0</v>
      </c>
      <c r="AR112" s="132" t="s">
        <v>254</v>
      </c>
      <c r="AT112" s="133" t="s">
        <v>77</v>
      </c>
      <c r="AU112" s="133" t="s">
        <v>78</v>
      </c>
      <c r="AY112" s="132" t="s">
        <v>221</v>
      </c>
      <c r="BK112" s="134">
        <f>BK113</f>
        <v>0</v>
      </c>
    </row>
    <row r="113" spans="2:65" s="9" customFormat="1" ht="19.899999999999999" customHeight="1" x14ac:dyDescent="0.3">
      <c r="B113" s="125"/>
      <c r="C113" s="126"/>
      <c r="D113" s="135" t="s">
        <v>5245</v>
      </c>
      <c r="E113" s="135"/>
      <c r="F113" s="135"/>
      <c r="G113" s="135"/>
      <c r="H113" s="135"/>
      <c r="I113" s="135"/>
      <c r="J113" s="135"/>
      <c r="K113" s="135"/>
      <c r="L113" s="135"/>
      <c r="M113" s="135"/>
      <c r="N113" s="240">
        <f>BK113</f>
        <v>0</v>
      </c>
      <c r="O113" s="241"/>
      <c r="P113" s="241"/>
      <c r="Q113" s="241"/>
      <c r="R113" s="128"/>
      <c r="T113" s="129"/>
      <c r="U113" s="126"/>
      <c r="V113" s="126"/>
      <c r="W113" s="130">
        <f>SUM(W114:W137)</f>
        <v>0</v>
      </c>
      <c r="X113" s="126"/>
      <c r="Y113" s="130">
        <f>SUM(Y114:Y137)</f>
        <v>1E-4</v>
      </c>
      <c r="Z113" s="126"/>
      <c r="AA113" s="131">
        <f>SUM(AA114:AA137)</f>
        <v>0</v>
      </c>
      <c r="AR113" s="132" t="s">
        <v>254</v>
      </c>
      <c r="AT113" s="133" t="s">
        <v>77</v>
      </c>
      <c r="AU113" s="133" t="s">
        <v>15</v>
      </c>
      <c r="AY113" s="132" t="s">
        <v>221</v>
      </c>
      <c r="BK113" s="134">
        <f>SUM(BK114:BK137)</f>
        <v>0</v>
      </c>
    </row>
    <row r="114" spans="2:65" s="1" customFormat="1" ht="20.45" customHeight="1" x14ac:dyDescent="0.3">
      <c r="B114" s="136"/>
      <c r="C114" s="137" t="s">
        <v>15</v>
      </c>
      <c r="D114" s="137" t="s">
        <v>222</v>
      </c>
      <c r="E114" s="138" t="s">
        <v>5246</v>
      </c>
      <c r="F114" s="250" t="s">
        <v>5247</v>
      </c>
      <c r="G114" s="251"/>
      <c r="H114" s="251"/>
      <c r="I114" s="251"/>
      <c r="J114" s="139" t="s">
        <v>349</v>
      </c>
      <c r="K114" s="140">
        <v>1</v>
      </c>
      <c r="L114" s="252"/>
      <c r="M114" s="251"/>
      <c r="N114" s="252">
        <f t="shared" ref="N114:N137" si="0">ROUND(L114*K114,2)</f>
        <v>0</v>
      </c>
      <c r="O114" s="251"/>
      <c r="P114" s="251"/>
      <c r="Q114" s="251"/>
      <c r="R114" s="141"/>
      <c r="T114" s="142" t="s">
        <v>3</v>
      </c>
      <c r="U114" s="40" t="s">
        <v>43</v>
      </c>
      <c r="V114" s="143">
        <v>0</v>
      </c>
      <c r="W114" s="143">
        <f t="shared" ref="W114:W137" si="1">V114*K114</f>
        <v>0</v>
      </c>
      <c r="X114" s="143">
        <v>0</v>
      </c>
      <c r="Y114" s="143">
        <f t="shared" ref="Y114:Y137" si="2">X114*K114</f>
        <v>0</v>
      </c>
      <c r="Z114" s="143">
        <v>0</v>
      </c>
      <c r="AA114" s="144">
        <f t="shared" ref="AA114:AA137" si="3">Z114*K114</f>
        <v>0</v>
      </c>
      <c r="AR114" s="17" t="s">
        <v>1641</v>
      </c>
      <c r="AT114" s="17" t="s">
        <v>222</v>
      </c>
      <c r="AU114" s="17" t="s">
        <v>190</v>
      </c>
      <c r="AY114" s="17" t="s">
        <v>221</v>
      </c>
      <c r="BE114" s="145">
        <f t="shared" ref="BE114:BE137" si="4">IF(U114="základní",N114,0)</f>
        <v>0</v>
      </c>
      <c r="BF114" s="145">
        <f t="shared" ref="BF114:BF137" si="5">IF(U114="snížená",N114,0)</f>
        <v>0</v>
      </c>
      <c r="BG114" s="145">
        <f t="shared" ref="BG114:BG137" si="6">IF(U114="zákl. přenesená",N114,0)</f>
        <v>0</v>
      </c>
      <c r="BH114" s="145">
        <f t="shared" ref="BH114:BH137" si="7">IF(U114="sníž. přenesená",N114,0)</f>
        <v>0</v>
      </c>
      <c r="BI114" s="145">
        <f t="shared" ref="BI114:BI137" si="8">IF(U114="nulová",N114,0)</f>
        <v>0</v>
      </c>
      <c r="BJ114" s="17" t="s">
        <v>15</v>
      </c>
      <c r="BK114" s="145">
        <f t="shared" ref="BK114:BK137" si="9">ROUND(L114*K114,2)</f>
        <v>0</v>
      </c>
      <c r="BL114" s="17" t="s">
        <v>1641</v>
      </c>
      <c r="BM114" s="17" t="s">
        <v>5248</v>
      </c>
    </row>
    <row r="115" spans="2:65" s="1" customFormat="1" ht="20.45" customHeight="1" x14ac:dyDescent="0.3">
      <c r="B115" s="136"/>
      <c r="C115" s="137" t="s">
        <v>190</v>
      </c>
      <c r="D115" s="137" t="s">
        <v>222</v>
      </c>
      <c r="E115" s="138" t="s">
        <v>5249</v>
      </c>
      <c r="F115" s="250" t="s">
        <v>5250</v>
      </c>
      <c r="G115" s="251"/>
      <c r="H115" s="251"/>
      <c r="I115" s="251"/>
      <c r="J115" s="139" t="s">
        <v>349</v>
      </c>
      <c r="K115" s="140">
        <v>1</v>
      </c>
      <c r="L115" s="252"/>
      <c r="M115" s="251"/>
      <c r="N115" s="252">
        <f t="shared" si="0"/>
        <v>0</v>
      </c>
      <c r="O115" s="251"/>
      <c r="P115" s="251"/>
      <c r="Q115" s="251"/>
      <c r="R115" s="141"/>
      <c r="T115" s="142" t="s">
        <v>3</v>
      </c>
      <c r="U115" s="40" t="s">
        <v>43</v>
      </c>
      <c r="V115" s="143">
        <v>0</v>
      </c>
      <c r="W115" s="143">
        <f t="shared" si="1"/>
        <v>0</v>
      </c>
      <c r="X115" s="143">
        <v>0</v>
      </c>
      <c r="Y115" s="143">
        <f t="shared" si="2"/>
        <v>0</v>
      </c>
      <c r="Z115" s="143">
        <v>0</v>
      </c>
      <c r="AA115" s="144">
        <f t="shared" si="3"/>
        <v>0</v>
      </c>
      <c r="AR115" s="17" t="s">
        <v>1641</v>
      </c>
      <c r="AT115" s="17" t="s">
        <v>222</v>
      </c>
      <c r="AU115" s="17" t="s">
        <v>190</v>
      </c>
      <c r="AY115" s="17" t="s">
        <v>221</v>
      </c>
      <c r="BE115" s="145">
        <f t="shared" si="4"/>
        <v>0</v>
      </c>
      <c r="BF115" s="145">
        <f t="shared" si="5"/>
        <v>0</v>
      </c>
      <c r="BG115" s="145">
        <f t="shared" si="6"/>
        <v>0</v>
      </c>
      <c r="BH115" s="145">
        <f t="shared" si="7"/>
        <v>0</v>
      </c>
      <c r="BI115" s="145">
        <f t="shared" si="8"/>
        <v>0</v>
      </c>
      <c r="BJ115" s="17" t="s">
        <v>15</v>
      </c>
      <c r="BK115" s="145">
        <f t="shared" si="9"/>
        <v>0</v>
      </c>
      <c r="BL115" s="17" t="s">
        <v>1641</v>
      </c>
      <c r="BM115" s="17" t="s">
        <v>5251</v>
      </c>
    </row>
    <row r="116" spans="2:65" s="1" customFormat="1" ht="20.45" customHeight="1" x14ac:dyDescent="0.3">
      <c r="B116" s="136"/>
      <c r="C116" s="137" t="s">
        <v>254</v>
      </c>
      <c r="D116" s="137" t="s">
        <v>222</v>
      </c>
      <c r="E116" s="138" t="s">
        <v>5252</v>
      </c>
      <c r="F116" s="250" t="s">
        <v>5253</v>
      </c>
      <c r="G116" s="251"/>
      <c r="H116" s="251"/>
      <c r="I116" s="251"/>
      <c r="J116" s="139" t="s">
        <v>349</v>
      </c>
      <c r="K116" s="140">
        <v>1</v>
      </c>
      <c r="L116" s="252"/>
      <c r="M116" s="251"/>
      <c r="N116" s="252">
        <f t="shared" si="0"/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</v>
      </c>
      <c r="W116" s="143">
        <f t="shared" si="1"/>
        <v>0</v>
      </c>
      <c r="X116" s="143">
        <v>0</v>
      </c>
      <c r="Y116" s="143">
        <f t="shared" si="2"/>
        <v>0</v>
      </c>
      <c r="Z116" s="143">
        <v>0</v>
      </c>
      <c r="AA116" s="144">
        <f t="shared" si="3"/>
        <v>0</v>
      </c>
      <c r="AR116" s="17" t="s">
        <v>1641</v>
      </c>
      <c r="AT116" s="17" t="s">
        <v>222</v>
      </c>
      <c r="AU116" s="17" t="s">
        <v>190</v>
      </c>
      <c r="AY116" s="17" t="s">
        <v>221</v>
      </c>
      <c r="BE116" s="145">
        <f t="shared" si="4"/>
        <v>0</v>
      </c>
      <c r="BF116" s="145">
        <f t="shared" si="5"/>
        <v>0</v>
      </c>
      <c r="BG116" s="145">
        <f t="shared" si="6"/>
        <v>0</v>
      </c>
      <c r="BH116" s="145">
        <f t="shared" si="7"/>
        <v>0</v>
      </c>
      <c r="BI116" s="145">
        <f t="shared" si="8"/>
        <v>0</v>
      </c>
      <c r="BJ116" s="17" t="s">
        <v>15</v>
      </c>
      <c r="BK116" s="145">
        <f t="shared" si="9"/>
        <v>0</v>
      </c>
      <c r="BL116" s="17" t="s">
        <v>1641</v>
      </c>
      <c r="BM116" s="17" t="s">
        <v>5254</v>
      </c>
    </row>
    <row r="117" spans="2:65" s="1" customFormat="1" ht="20.45" customHeight="1" x14ac:dyDescent="0.3">
      <c r="B117" s="136"/>
      <c r="C117" s="137" t="s">
        <v>231</v>
      </c>
      <c r="D117" s="137" t="s">
        <v>222</v>
      </c>
      <c r="E117" s="138" t="s">
        <v>5255</v>
      </c>
      <c r="F117" s="250" t="s">
        <v>5256</v>
      </c>
      <c r="G117" s="251"/>
      <c r="H117" s="251"/>
      <c r="I117" s="251"/>
      <c r="J117" s="139" t="s">
        <v>349</v>
      </c>
      <c r="K117" s="140">
        <v>1</v>
      </c>
      <c r="L117" s="252"/>
      <c r="M117" s="251"/>
      <c r="N117" s="252">
        <f t="shared" si="0"/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 t="shared" si="1"/>
        <v>0</v>
      </c>
      <c r="X117" s="143">
        <v>0</v>
      </c>
      <c r="Y117" s="143">
        <f t="shared" si="2"/>
        <v>0</v>
      </c>
      <c r="Z117" s="143">
        <v>0</v>
      </c>
      <c r="AA117" s="144">
        <f t="shared" si="3"/>
        <v>0</v>
      </c>
      <c r="AR117" s="17" t="s">
        <v>1641</v>
      </c>
      <c r="AT117" s="17" t="s">
        <v>222</v>
      </c>
      <c r="AU117" s="17" t="s">
        <v>190</v>
      </c>
      <c r="AY117" s="17" t="s">
        <v>221</v>
      </c>
      <c r="BE117" s="145">
        <f t="shared" si="4"/>
        <v>0</v>
      </c>
      <c r="BF117" s="145">
        <f t="shared" si="5"/>
        <v>0</v>
      </c>
      <c r="BG117" s="145">
        <f t="shared" si="6"/>
        <v>0</v>
      </c>
      <c r="BH117" s="145">
        <f t="shared" si="7"/>
        <v>0</v>
      </c>
      <c r="BI117" s="145">
        <f t="shared" si="8"/>
        <v>0</v>
      </c>
      <c r="BJ117" s="17" t="s">
        <v>15</v>
      </c>
      <c r="BK117" s="145">
        <f t="shared" si="9"/>
        <v>0</v>
      </c>
      <c r="BL117" s="17" t="s">
        <v>1641</v>
      </c>
      <c r="BM117" s="17" t="s">
        <v>5257</v>
      </c>
    </row>
    <row r="118" spans="2:65" s="1" customFormat="1" ht="20.45" customHeight="1" x14ac:dyDescent="0.3">
      <c r="B118" s="136"/>
      <c r="C118" s="137" t="s">
        <v>220</v>
      </c>
      <c r="D118" s="137" t="s">
        <v>222</v>
      </c>
      <c r="E118" s="138" t="s">
        <v>5258</v>
      </c>
      <c r="F118" s="250" t="s">
        <v>5259</v>
      </c>
      <c r="G118" s="251"/>
      <c r="H118" s="251"/>
      <c r="I118" s="251"/>
      <c r="J118" s="139" t="s">
        <v>349</v>
      </c>
      <c r="K118" s="140">
        <v>1</v>
      </c>
      <c r="L118" s="252"/>
      <c r="M118" s="251"/>
      <c r="N118" s="252">
        <f t="shared" si="0"/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 t="shared" si="1"/>
        <v>0</v>
      </c>
      <c r="X118" s="143">
        <v>0</v>
      </c>
      <c r="Y118" s="143">
        <f t="shared" si="2"/>
        <v>0</v>
      </c>
      <c r="Z118" s="143">
        <v>0</v>
      </c>
      <c r="AA118" s="144">
        <f t="shared" si="3"/>
        <v>0</v>
      </c>
      <c r="AR118" s="17" t="s">
        <v>1641</v>
      </c>
      <c r="AT118" s="17" t="s">
        <v>222</v>
      </c>
      <c r="AU118" s="17" t="s">
        <v>190</v>
      </c>
      <c r="AY118" s="17" t="s">
        <v>221</v>
      </c>
      <c r="BE118" s="145">
        <f t="shared" si="4"/>
        <v>0</v>
      </c>
      <c r="BF118" s="145">
        <f t="shared" si="5"/>
        <v>0</v>
      </c>
      <c r="BG118" s="145">
        <f t="shared" si="6"/>
        <v>0</v>
      </c>
      <c r="BH118" s="145">
        <f t="shared" si="7"/>
        <v>0</v>
      </c>
      <c r="BI118" s="145">
        <f t="shared" si="8"/>
        <v>0</v>
      </c>
      <c r="BJ118" s="17" t="s">
        <v>15</v>
      </c>
      <c r="BK118" s="145">
        <f t="shared" si="9"/>
        <v>0</v>
      </c>
      <c r="BL118" s="17" t="s">
        <v>1641</v>
      </c>
      <c r="BM118" s="17" t="s">
        <v>5260</v>
      </c>
    </row>
    <row r="119" spans="2:65" s="1" customFormat="1" ht="20.45" customHeight="1" x14ac:dyDescent="0.3">
      <c r="B119" s="136"/>
      <c r="C119" s="137" t="s">
        <v>265</v>
      </c>
      <c r="D119" s="137" t="s">
        <v>222</v>
      </c>
      <c r="E119" s="138" t="s">
        <v>5261</v>
      </c>
      <c r="F119" s="250" t="s">
        <v>5262</v>
      </c>
      <c r="G119" s="251"/>
      <c r="H119" s="251"/>
      <c r="I119" s="251"/>
      <c r="J119" s="139" t="s">
        <v>349</v>
      </c>
      <c r="K119" s="140">
        <v>1</v>
      </c>
      <c r="L119" s="252"/>
      <c r="M119" s="251"/>
      <c r="N119" s="252">
        <f t="shared" si="0"/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 t="shared" si="1"/>
        <v>0</v>
      </c>
      <c r="X119" s="143">
        <v>0</v>
      </c>
      <c r="Y119" s="143">
        <f t="shared" si="2"/>
        <v>0</v>
      </c>
      <c r="Z119" s="143">
        <v>0</v>
      </c>
      <c r="AA119" s="144">
        <f t="shared" si="3"/>
        <v>0</v>
      </c>
      <c r="AR119" s="17" t="s">
        <v>1641</v>
      </c>
      <c r="AT119" s="17" t="s">
        <v>222</v>
      </c>
      <c r="AU119" s="17" t="s">
        <v>190</v>
      </c>
      <c r="AY119" s="17" t="s">
        <v>221</v>
      </c>
      <c r="BE119" s="145">
        <f t="shared" si="4"/>
        <v>0</v>
      </c>
      <c r="BF119" s="145">
        <f t="shared" si="5"/>
        <v>0</v>
      </c>
      <c r="BG119" s="145">
        <f t="shared" si="6"/>
        <v>0</v>
      </c>
      <c r="BH119" s="145">
        <f t="shared" si="7"/>
        <v>0</v>
      </c>
      <c r="BI119" s="145">
        <f t="shared" si="8"/>
        <v>0</v>
      </c>
      <c r="BJ119" s="17" t="s">
        <v>15</v>
      </c>
      <c r="BK119" s="145">
        <f t="shared" si="9"/>
        <v>0</v>
      </c>
      <c r="BL119" s="17" t="s">
        <v>1641</v>
      </c>
      <c r="BM119" s="17" t="s">
        <v>5263</v>
      </c>
    </row>
    <row r="120" spans="2:65" s="1" customFormat="1" ht="20.45" customHeight="1" x14ac:dyDescent="0.3">
      <c r="B120" s="136"/>
      <c r="C120" s="137" t="s">
        <v>269</v>
      </c>
      <c r="D120" s="137" t="s">
        <v>222</v>
      </c>
      <c r="E120" s="138" t="s">
        <v>5264</v>
      </c>
      <c r="F120" s="250" t="s">
        <v>5265</v>
      </c>
      <c r="G120" s="251"/>
      <c r="H120" s="251"/>
      <c r="I120" s="251"/>
      <c r="J120" s="139" t="s">
        <v>349</v>
      </c>
      <c r="K120" s="140">
        <v>3</v>
      </c>
      <c r="L120" s="252"/>
      <c r="M120" s="251"/>
      <c r="N120" s="252">
        <f t="shared" si="0"/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 t="shared" si="1"/>
        <v>0</v>
      </c>
      <c r="X120" s="143">
        <v>0</v>
      </c>
      <c r="Y120" s="143">
        <f t="shared" si="2"/>
        <v>0</v>
      </c>
      <c r="Z120" s="143">
        <v>0</v>
      </c>
      <c r="AA120" s="144">
        <f t="shared" si="3"/>
        <v>0</v>
      </c>
      <c r="AR120" s="17" t="s">
        <v>1641</v>
      </c>
      <c r="AT120" s="17" t="s">
        <v>222</v>
      </c>
      <c r="AU120" s="17" t="s">
        <v>190</v>
      </c>
      <c r="AY120" s="17" t="s">
        <v>221</v>
      </c>
      <c r="BE120" s="145">
        <f t="shared" si="4"/>
        <v>0</v>
      </c>
      <c r="BF120" s="145">
        <f t="shared" si="5"/>
        <v>0</v>
      </c>
      <c r="BG120" s="145">
        <f t="shared" si="6"/>
        <v>0</v>
      </c>
      <c r="BH120" s="145">
        <f t="shared" si="7"/>
        <v>0</v>
      </c>
      <c r="BI120" s="145">
        <f t="shared" si="8"/>
        <v>0</v>
      </c>
      <c r="BJ120" s="17" t="s">
        <v>15</v>
      </c>
      <c r="BK120" s="145">
        <f t="shared" si="9"/>
        <v>0</v>
      </c>
      <c r="BL120" s="17" t="s">
        <v>1641</v>
      </c>
      <c r="BM120" s="17" t="s">
        <v>5266</v>
      </c>
    </row>
    <row r="121" spans="2:65" s="1" customFormat="1" ht="20.45" customHeight="1" x14ac:dyDescent="0.3">
      <c r="B121" s="136"/>
      <c r="C121" s="137" t="s">
        <v>273</v>
      </c>
      <c r="D121" s="137" t="s">
        <v>222</v>
      </c>
      <c r="E121" s="138" t="s">
        <v>5267</v>
      </c>
      <c r="F121" s="250" t="s">
        <v>5268</v>
      </c>
      <c r="G121" s="251"/>
      <c r="H121" s="251"/>
      <c r="I121" s="251"/>
      <c r="J121" s="139" t="s">
        <v>349</v>
      </c>
      <c r="K121" s="140">
        <v>1</v>
      </c>
      <c r="L121" s="252"/>
      <c r="M121" s="251"/>
      <c r="N121" s="252">
        <f t="shared" si="0"/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 t="shared" si="1"/>
        <v>0</v>
      </c>
      <c r="X121" s="143">
        <v>0</v>
      </c>
      <c r="Y121" s="143">
        <f t="shared" si="2"/>
        <v>0</v>
      </c>
      <c r="Z121" s="143">
        <v>0</v>
      </c>
      <c r="AA121" s="144">
        <f t="shared" si="3"/>
        <v>0</v>
      </c>
      <c r="AR121" s="17" t="s">
        <v>1641</v>
      </c>
      <c r="AT121" s="17" t="s">
        <v>222</v>
      </c>
      <c r="AU121" s="17" t="s">
        <v>190</v>
      </c>
      <c r="AY121" s="17" t="s">
        <v>221</v>
      </c>
      <c r="BE121" s="145">
        <f t="shared" si="4"/>
        <v>0</v>
      </c>
      <c r="BF121" s="145">
        <f t="shared" si="5"/>
        <v>0</v>
      </c>
      <c r="BG121" s="145">
        <f t="shared" si="6"/>
        <v>0</v>
      </c>
      <c r="BH121" s="145">
        <f t="shared" si="7"/>
        <v>0</v>
      </c>
      <c r="BI121" s="145">
        <f t="shared" si="8"/>
        <v>0</v>
      </c>
      <c r="BJ121" s="17" t="s">
        <v>15</v>
      </c>
      <c r="BK121" s="145">
        <f t="shared" si="9"/>
        <v>0</v>
      </c>
      <c r="BL121" s="17" t="s">
        <v>1641</v>
      </c>
      <c r="BM121" s="17" t="s">
        <v>5269</v>
      </c>
    </row>
    <row r="122" spans="2:65" s="1" customFormat="1" ht="40.15" customHeight="1" x14ac:dyDescent="0.3">
      <c r="B122" s="136"/>
      <c r="C122" s="137" t="s">
        <v>279</v>
      </c>
      <c r="D122" s="137" t="s">
        <v>222</v>
      </c>
      <c r="E122" s="138" t="s">
        <v>5270</v>
      </c>
      <c r="F122" s="250" t="s">
        <v>5271</v>
      </c>
      <c r="G122" s="251"/>
      <c r="H122" s="251"/>
      <c r="I122" s="251"/>
      <c r="J122" s="139" t="s">
        <v>349</v>
      </c>
      <c r="K122" s="140">
        <v>1</v>
      </c>
      <c r="L122" s="252"/>
      <c r="M122" s="251"/>
      <c r="N122" s="252">
        <f t="shared" si="0"/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 t="shared" si="1"/>
        <v>0</v>
      </c>
      <c r="X122" s="143">
        <v>0</v>
      </c>
      <c r="Y122" s="143">
        <f t="shared" si="2"/>
        <v>0</v>
      </c>
      <c r="Z122" s="143">
        <v>0</v>
      </c>
      <c r="AA122" s="144">
        <f t="shared" si="3"/>
        <v>0</v>
      </c>
      <c r="AR122" s="17" t="s">
        <v>1641</v>
      </c>
      <c r="AT122" s="17" t="s">
        <v>222</v>
      </c>
      <c r="AU122" s="17" t="s">
        <v>190</v>
      </c>
      <c r="AY122" s="17" t="s">
        <v>221</v>
      </c>
      <c r="BE122" s="145">
        <f t="shared" si="4"/>
        <v>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7" t="s">
        <v>15</v>
      </c>
      <c r="BK122" s="145">
        <f t="shared" si="9"/>
        <v>0</v>
      </c>
      <c r="BL122" s="17" t="s">
        <v>1641</v>
      </c>
      <c r="BM122" s="17" t="s">
        <v>5272</v>
      </c>
    </row>
    <row r="123" spans="2:65" s="1" customFormat="1" ht="20.45" customHeight="1" x14ac:dyDescent="0.3">
      <c r="B123" s="136"/>
      <c r="C123" s="137" t="s">
        <v>284</v>
      </c>
      <c r="D123" s="137" t="s">
        <v>222</v>
      </c>
      <c r="E123" s="138" t="s">
        <v>5273</v>
      </c>
      <c r="F123" s="250" t="s">
        <v>5274</v>
      </c>
      <c r="G123" s="251"/>
      <c r="H123" s="251"/>
      <c r="I123" s="251"/>
      <c r="J123" s="139" t="s">
        <v>246</v>
      </c>
      <c r="K123" s="140">
        <v>5</v>
      </c>
      <c r="L123" s="252"/>
      <c r="M123" s="251"/>
      <c r="N123" s="252">
        <f t="shared" si="0"/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 t="shared" si="1"/>
        <v>0</v>
      </c>
      <c r="X123" s="143">
        <v>2.0000000000000002E-5</v>
      </c>
      <c r="Y123" s="143">
        <f t="shared" si="2"/>
        <v>1E-4</v>
      </c>
      <c r="Z123" s="143">
        <v>0</v>
      </c>
      <c r="AA123" s="144">
        <f t="shared" si="3"/>
        <v>0</v>
      </c>
      <c r="AR123" s="17" t="s">
        <v>1641</v>
      </c>
      <c r="AT123" s="17" t="s">
        <v>222</v>
      </c>
      <c r="AU123" s="17" t="s">
        <v>190</v>
      </c>
      <c r="AY123" s="17" t="s">
        <v>221</v>
      </c>
      <c r="BE123" s="145">
        <f t="shared" si="4"/>
        <v>0</v>
      </c>
      <c r="BF123" s="145">
        <f t="shared" si="5"/>
        <v>0</v>
      </c>
      <c r="BG123" s="145">
        <f t="shared" si="6"/>
        <v>0</v>
      </c>
      <c r="BH123" s="145">
        <f t="shared" si="7"/>
        <v>0</v>
      </c>
      <c r="BI123" s="145">
        <f t="shared" si="8"/>
        <v>0</v>
      </c>
      <c r="BJ123" s="17" t="s">
        <v>15</v>
      </c>
      <c r="BK123" s="145">
        <f t="shared" si="9"/>
        <v>0</v>
      </c>
      <c r="BL123" s="17" t="s">
        <v>1641</v>
      </c>
      <c r="BM123" s="17" t="s">
        <v>5275</v>
      </c>
    </row>
    <row r="124" spans="2:65" s="1" customFormat="1" ht="20.45" customHeight="1" x14ac:dyDescent="0.3">
      <c r="B124" s="136"/>
      <c r="C124" s="137" t="s">
        <v>288</v>
      </c>
      <c r="D124" s="137" t="s">
        <v>222</v>
      </c>
      <c r="E124" s="138" t="s">
        <v>5276</v>
      </c>
      <c r="F124" s="250" t="s">
        <v>5277</v>
      </c>
      <c r="G124" s="251"/>
      <c r="H124" s="251"/>
      <c r="I124" s="251"/>
      <c r="J124" s="139" t="s">
        <v>246</v>
      </c>
      <c r="K124" s="140">
        <v>18</v>
      </c>
      <c r="L124" s="252"/>
      <c r="M124" s="251"/>
      <c r="N124" s="252">
        <f t="shared" si="0"/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 t="shared" si="1"/>
        <v>0</v>
      </c>
      <c r="X124" s="143">
        <v>0</v>
      </c>
      <c r="Y124" s="143">
        <f t="shared" si="2"/>
        <v>0</v>
      </c>
      <c r="Z124" s="143">
        <v>0</v>
      </c>
      <c r="AA124" s="144">
        <f t="shared" si="3"/>
        <v>0</v>
      </c>
      <c r="AR124" s="17" t="s">
        <v>1641</v>
      </c>
      <c r="AT124" s="17" t="s">
        <v>222</v>
      </c>
      <c r="AU124" s="17" t="s">
        <v>190</v>
      </c>
      <c r="AY124" s="17" t="s">
        <v>221</v>
      </c>
      <c r="BE124" s="145">
        <f t="shared" si="4"/>
        <v>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7" t="s">
        <v>15</v>
      </c>
      <c r="BK124" s="145">
        <f t="shared" si="9"/>
        <v>0</v>
      </c>
      <c r="BL124" s="17" t="s">
        <v>1641</v>
      </c>
      <c r="BM124" s="17" t="s">
        <v>5278</v>
      </c>
    </row>
    <row r="125" spans="2:65" s="1" customFormat="1" ht="20.45" customHeight="1" x14ac:dyDescent="0.3">
      <c r="B125" s="136"/>
      <c r="C125" s="137" t="s">
        <v>182</v>
      </c>
      <c r="D125" s="137" t="s">
        <v>222</v>
      </c>
      <c r="E125" s="138" t="s">
        <v>5279</v>
      </c>
      <c r="F125" s="250" t="s">
        <v>5280</v>
      </c>
      <c r="G125" s="251"/>
      <c r="H125" s="251"/>
      <c r="I125" s="251"/>
      <c r="J125" s="139" t="s">
        <v>246</v>
      </c>
      <c r="K125" s="140">
        <v>22</v>
      </c>
      <c r="L125" s="252"/>
      <c r="M125" s="251"/>
      <c r="N125" s="252">
        <f t="shared" si="0"/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 t="shared" si="1"/>
        <v>0</v>
      </c>
      <c r="X125" s="143">
        <v>0</v>
      </c>
      <c r="Y125" s="143">
        <f t="shared" si="2"/>
        <v>0</v>
      </c>
      <c r="Z125" s="143">
        <v>0</v>
      </c>
      <c r="AA125" s="144">
        <f t="shared" si="3"/>
        <v>0</v>
      </c>
      <c r="AR125" s="17" t="s">
        <v>1641</v>
      </c>
      <c r="AT125" s="17" t="s">
        <v>222</v>
      </c>
      <c r="AU125" s="17" t="s">
        <v>190</v>
      </c>
      <c r="AY125" s="17" t="s">
        <v>221</v>
      </c>
      <c r="BE125" s="145">
        <f t="shared" si="4"/>
        <v>0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7" t="s">
        <v>15</v>
      </c>
      <c r="BK125" s="145">
        <f t="shared" si="9"/>
        <v>0</v>
      </c>
      <c r="BL125" s="17" t="s">
        <v>1641</v>
      </c>
      <c r="BM125" s="17" t="s">
        <v>5281</v>
      </c>
    </row>
    <row r="126" spans="2:65" s="1" customFormat="1" ht="20.45" customHeight="1" x14ac:dyDescent="0.3">
      <c r="B126" s="136"/>
      <c r="C126" s="137" t="s">
        <v>295</v>
      </c>
      <c r="D126" s="137" t="s">
        <v>222</v>
      </c>
      <c r="E126" s="138" t="s">
        <v>5282</v>
      </c>
      <c r="F126" s="250" t="s">
        <v>5283</v>
      </c>
      <c r="G126" s="251"/>
      <c r="H126" s="251"/>
      <c r="I126" s="251"/>
      <c r="J126" s="139" t="s">
        <v>246</v>
      </c>
      <c r="K126" s="140">
        <v>56</v>
      </c>
      <c r="L126" s="252"/>
      <c r="M126" s="251"/>
      <c r="N126" s="252">
        <f t="shared" si="0"/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 t="shared" si="1"/>
        <v>0</v>
      </c>
      <c r="X126" s="143">
        <v>0</v>
      </c>
      <c r="Y126" s="143">
        <f t="shared" si="2"/>
        <v>0</v>
      </c>
      <c r="Z126" s="143">
        <v>0</v>
      </c>
      <c r="AA126" s="144">
        <f t="shared" si="3"/>
        <v>0</v>
      </c>
      <c r="AR126" s="17" t="s">
        <v>1641</v>
      </c>
      <c r="AT126" s="17" t="s">
        <v>222</v>
      </c>
      <c r="AU126" s="17" t="s">
        <v>190</v>
      </c>
      <c r="AY126" s="17" t="s">
        <v>221</v>
      </c>
      <c r="BE126" s="145">
        <f t="shared" si="4"/>
        <v>0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7" t="s">
        <v>15</v>
      </c>
      <c r="BK126" s="145">
        <f t="shared" si="9"/>
        <v>0</v>
      </c>
      <c r="BL126" s="17" t="s">
        <v>1641</v>
      </c>
      <c r="BM126" s="17" t="s">
        <v>5284</v>
      </c>
    </row>
    <row r="127" spans="2:65" s="1" customFormat="1" ht="20.45" customHeight="1" x14ac:dyDescent="0.3">
      <c r="B127" s="136"/>
      <c r="C127" s="137" t="s">
        <v>303</v>
      </c>
      <c r="D127" s="137" t="s">
        <v>222</v>
      </c>
      <c r="E127" s="138" t="s">
        <v>5285</v>
      </c>
      <c r="F127" s="250" t="s">
        <v>5286</v>
      </c>
      <c r="G127" s="251"/>
      <c r="H127" s="251"/>
      <c r="I127" s="251"/>
      <c r="J127" s="139" t="s">
        <v>349</v>
      </c>
      <c r="K127" s="140">
        <v>8</v>
      </c>
      <c r="L127" s="252"/>
      <c r="M127" s="251"/>
      <c r="N127" s="252">
        <f t="shared" si="0"/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 t="shared" si="1"/>
        <v>0</v>
      </c>
      <c r="X127" s="143">
        <v>0</v>
      </c>
      <c r="Y127" s="143">
        <f t="shared" si="2"/>
        <v>0</v>
      </c>
      <c r="Z127" s="143">
        <v>0</v>
      </c>
      <c r="AA127" s="144">
        <f t="shared" si="3"/>
        <v>0</v>
      </c>
      <c r="AR127" s="17" t="s">
        <v>1641</v>
      </c>
      <c r="AT127" s="17" t="s">
        <v>222</v>
      </c>
      <c r="AU127" s="17" t="s">
        <v>190</v>
      </c>
      <c r="AY127" s="17" t="s">
        <v>221</v>
      </c>
      <c r="BE127" s="145">
        <f t="shared" si="4"/>
        <v>0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7" t="s">
        <v>15</v>
      </c>
      <c r="BK127" s="145">
        <f t="shared" si="9"/>
        <v>0</v>
      </c>
      <c r="BL127" s="17" t="s">
        <v>1641</v>
      </c>
      <c r="BM127" s="17" t="s">
        <v>5287</v>
      </c>
    </row>
    <row r="128" spans="2:65" s="1" customFormat="1" ht="20.45" customHeight="1" x14ac:dyDescent="0.3">
      <c r="B128" s="136"/>
      <c r="C128" s="137" t="s">
        <v>9</v>
      </c>
      <c r="D128" s="137" t="s">
        <v>222</v>
      </c>
      <c r="E128" s="138" t="s">
        <v>5288</v>
      </c>
      <c r="F128" s="250" t="s">
        <v>5289</v>
      </c>
      <c r="G128" s="251"/>
      <c r="H128" s="251"/>
      <c r="I128" s="251"/>
      <c r="J128" s="139" t="s">
        <v>246</v>
      </c>
      <c r="K128" s="140">
        <v>102</v>
      </c>
      <c r="L128" s="252"/>
      <c r="M128" s="251"/>
      <c r="N128" s="252">
        <f t="shared" si="0"/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 t="shared" si="1"/>
        <v>0</v>
      </c>
      <c r="X128" s="143">
        <v>0</v>
      </c>
      <c r="Y128" s="143">
        <f t="shared" si="2"/>
        <v>0</v>
      </c>
      <c r="Z128" s="143">
        <v>0</v>
      </c>
      <c r="AA128" s="144">
        <f t="shared" si="3"/>
        <v>0</v>
      </c>
      <c r="AR128" s="17" t="s">
        <v>1641</v>
      </c>
      <c r="AT128" s="17" t="s">
        <v>222</v>
      </c>
      <c r="AU128" s="17" t="s">
        <v>190</v>
      </c>
      <c r="AY128" s="17" t="s">
        <v>221</v>
      </c>
      <c r="BE128" s="145">
        <f t="shared" si="4"/>
        <v>0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7" t="s">
        <v>15</v>
      </c>
      <c r="BK128" s="145">
        <f t="shared" si="9"/>
        <v>0</v>
      </c>
      <c r="BL128" s="17" t="s">
        <v>1641</v>
      </c>
      <c r="BM128" s="17" t="s">
        <v>5290</v>
      </c>
    </row>
    <row r="129" spans="2:65" s="1" customFormat="1" ht="20.45" customHeight="1" x14ac:dyDescent="0.3">
      <c r="B129" s="136"/>
      <c r="C129" s="137" t="s">
        <v>247</v>
      </c>
      <c r="D129" s="137" t="s">
        <v>222</v>
      </c>
      <c r="E129" s="138" t="s">
        <v>5291</v>
      </c>
      <c r="F129" s="250" t="s">
        <v>5292</v>
      </c>
      <c r="G129" s="251"/>
      <c r="H129" s="251"/>
      <c r="I129" s="251"/>
      <c r="J129" s="139" t="s">
        <v>246</v>
      </c>
      <c r="K129" s="140">
        <v>25</v>
      </c>
      <c r="L129" s="252"/>
      <c r="M129" s="251"/>
      <c r="N129" s="252">
        <f t="shared" si="0"/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 t="shared" si="1"/>
        <v>0</v>
      </c>
      <c r="X129" s="143">
        <v>0</v>
      </c>
      <c r="Y129" s="143">
        <f t="shared" si="2"/>
        <v>0</v>
      </c>
      <c r="Z129" s="143">
        <v>0</v>
      </c>
      <c r="AA129" s="144">
        <f t="shared" si="3"/>
        <v>0</v>
      </c>
      <c r="AR129" s="17" t="s">
        <v>1641</v>
      </c>
      <c r="AT129" s="17" t="s">
        <v>222</v>
      </c>
      <c r="AU129" s="17" t="s">
        <v>190</v>
      </c>
      <c r="AY129" s="17" t="s">
        <v>221</v>
      </c>
      <c r="BE129" s="145">
        <f t="shared" si="4"/>
        <v>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7" t="s">
        <v>15</v>
      </c>
      <c r="BK129" s="145">
        <f t="shared" si="9"/>
        <v>0</v>
      </c>
      <c r="BL129" s="17" t="s">
        <v>1641</v>
      </c>
      <c r="BM129" s="17" t="s">
        <v>5293</v>
      </c>
    </row>
    <row r="130" spans="2:65" s="1" customFormat="1" ht="20.45" customHeight="1" x14ac:dyDescent="0.3">
      <c r="B130" s="136"/>
      <c r="C130" s="137" t="s">
        <v>299</v>
      </c>
      <c r="D130" s="137" t="s">
        <v>222</v>
      </c>
      <c r="E130" s="138" t="s">
        <v>5294</v>
      </c>
      <c r="F130" s="250" t="s">
        <v>5295</v>
      </c>
      <c r="G130" s="251"/>
      <c r="H130" s="251"/>
      <c r="I130" s="251"/>
      <c r="J130" s="139" t="s">
        <v>246</v>
      </c>
      <c r="K130" s="140">
        <v>27</v>
      </c>
      <c r="L130" s="252"/>
      <c r="M130" s="251"/>
      <c r="N130" s="252">
        <f t="shared" si="0"/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 t="shared" si="1"/>
        <v>0</v>
      </c>
      <c r="X130" s="143">
        <v>0</v>
      </c>
      <c r="Y130" s="143">
        <f t="shared" si="2"/>
        <v>0</v>
      </c>
      <c r="Z130" s="143">
        <v>0</v>
      </c>
      <c r="AA130" s="144">
        <f t="shared" si="3"/>
        <v>0</v>
      </c>
      <c r="AR130" s="17" t="s">
        <v>1641</v>
      </c>
      <c r="AT130" s="17" t="s">
        <v>222</v>
      </c>
      <c r="AU130" s="17" t="s">
        <v>190</v>
      </c>
      <c r="AY130" s="17" t="s">
        <v>221</v>
      </c>
      <c r="BE130" s="145">
        <f t="shared" si="4"/>
        <v>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7" t="s">
        <v>15</v>
      </c>
      <c r="BK130" s="145">
        <f t="shared" si="9"/>
        <v>0</v>
      </c>
      <c r="BL130" s="17" t="s">
        <v>1641</v>
      </c>
      <c r="BM130" s="17" t="s">
        <v>5296</v>
      </c>
    </row>
    <row r="131" spans="2:65" s="1" customFormat="1" ht="20.45" customHeight="1" x14ac:dyDescent="0.3">
      <c r="B131" s="136"/>
      <c r="C131" s="137" t="s">
        <v>312</v>
      </c>
      <c r="D131" s="137" t="s">
        <v>222</v>
      </c>
      <c r="E131" s="138" t="s">
        <v>5297</v>
      </c>
      <c r="F131" s="250" t="s">
        <v>5298</v>
      </c>
      <c r="G131" s="251"/>
      <c r="H131" s="251"/>
      <c r="I131" s="251"/>
      <c r="J131" s="139" t="s">
        <v>246</v>
      </c>
      <c r="K131" s="140">
        <v>152</v>
      </c>
      <c r="L131" s="252"/>
      <c r="M131" s="251"/>
      <c r="N131" s="252">
        <f t="shared" si="0"/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 t="shared" si="1"/>
        <v>0</v>
      </c>
      <c r="X131" s="143">
        <v>0</v>
      </c>
      <c r="Y131" s="143">
        <f t="shared" si="2"/>
        <v>0</v>
      </c>
      <c r="Z131" s="143">
        <v>0</v>
      </c>
      <c r="AA131" s="144">
        <f t="shared" si="3"/>
        <v>0</v>
      </c>
      <c r="AR131" s="17" t="s">
        <v>1641</v>
      </c>
      <c r="AT131" s="17" t="s">
        <v>222</v>
      </c>
      <c r="AU131" s="17" t="s">
        <v>190</v>
      </c>
      <c r="AY131" s="17" t="s">
        <v>221</v>
      </c>
      <c r="BE131" s="145">
        <f t="shared" si="4"/>
        <v>0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7" t="s">
        <v>15</v>
      </c>
      <c r="BK131" s="145">
        <f t="shared" si="9"/>
        <v>0</v>
      </c>
      <c r="BL131" s="17" t="s">
        <v>1641</v>
      </c>
      <c r="BM131" s="17" t="s">
        <v>5299</v>
      </c>
    </row>
    <row r="132" spans="2:65" s="1" customFormat="1" ht="20.45" customHeight="1" x14ac:dyDescent="0.3">
      <c r="B132" s="136"/>
      <c r="C132" s="137" t="s">
        <v>317</v>
      </c>
      <c r="D132" s="137" t="s">
        <v>222</v>
      </c>
      <c r="E132" s="138" t="s">
        <v>5300</v>
      </c>
      <c r="F132" s="250" t="s">
        <v>5301</v>
      </c>
      <c r="G132" s="251"/>
      <c r="H132" s="251"/>
      <c r="I132" s="251"/>
      <c r="J132" s="139" t="s">
        <v>376</v>
      </c>
      <c r="K132" s="140">
        <v>1</v>
      </c>
      <c r="L132" s="252"/>
      <c r="M132" s="251"/>
      <c r="N132" s="252">
        <f t="shared" si="0"/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 t="shared" si="1"/>
        <v>0</v>
      </c>
      <c r="X132" s="143">
        <v>0</v>
      </c>
      <c r="Y132" s="143">
        <f t="shared" si="2"/>
        <v>0</v>
      </c>
      <c r="Z132" s="143">
        <v>0</v>
      </c>
      <c r="AA132" s="144">
        <f t="shared" si="3"/>
        <v>0</v>
      </c>
      <c r="AR132" s="17" t="s">
        <v>1641</v>
      </c>
      <c r="AT132" s="17" t="s">
        <v>222</v>
      </c>
      <c r="AU132" s="17" t="s">
        <v>190</v>
      </c>
      <c r="AY132" s="17" t="s">
        <v>221</v>
      </c>
      <c r="BE132" s="145">
        <f t="shared" si="4"/>
        <v>0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7" t="s">
        <v>15</v>
      </c>
      <c r="BK132" s="145">
        <f t="shared" si="9"/>
        <v>0</v>
      </c>
      <c r="BL132" s="17" t="s">
        <v>1641</v>
      </c>
      <c r="BM132" s="17" t="s">
        <v>5302</v>
      </c>
    </row>
    <row r="133" spans="2:65" s="1" customFormat="1" ht="20.45" customHeight="1" x14ac:dyDescent="0.3">
      <c r="B133" s="136"/>
      <c r="C133" s="137" t="s">
        <v>321</v>
      </c>
      <c r="D133" s="137" t="s">
        <v>222</v>
      </c>
      <c r="E133" s="138" t="s">
        <v>5303</v>
      </c>
      <c r="F133" s="250" t="s">
        <v>5304</v>
      </c>
      <c r="G133" s="251"/>
      <c r="H133" s="251"/>
      <c r="I133" s="251"/>
      <c r="J133" s="139" t="s">
        <v>376</v>
      </c>
      <c r="K133" s="140">
        <v>1</v>
      </c>
      <c r="L133" s="252"/>
      <c r="M133" s="251"/>
      <c r="N133" s="252">
        <f t="shared" si="0"/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 t="shared" si="1"/>
        <v>0</v>
      </c>
      <c r="X133" s="143">
        <v>0</v>
      </c>
      <c r="Y133" s="143">
        <f t="shared" si="2"/>
        <v>0</v>
      </c>
      <c r="Z133" s="143">
        <v>0</v>
      </c>
      <c r="AA133" s="144">
        <f t="shared" si="3"/>
        <v>0</v>
      </c>
      <c r="AR133" s="17" t="s">
        <v>1641</v>
      </c>
      <c r="AT133" s="17" t="s">
        <v>222</v>
      </c>
      <c r="AU133" s="17" t="s">
        <v>190</v>
      </c>
      <c r="AY133" s="17" t="s">
        <v>221</v>
      </c>
      <c r="BE133" s="145">
        <f t="shared" si="4"/>
        <v>0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7" t="s">
        <v>15</v>
      </c>
      <c r="BK133" s="145">
        <f t="shared" si="9"/>
        <v>0</v>
      </c>
      <c r="BL133" s="17" t="s">
        <v>1641</v>
      </c>
      <c r="BM133" s="17" t="s">
        <v>5305</v>
      </c>
    </row>
    <row r="134" spans="2:65" s="1" customFormat="1" ht="20.45" customHeight="1" x14ac:dyDescent="0.3">
      <c r="B134" s="136"/>
      <c r="C134" s="137" t="s">
        <v>8</v>
      </c>
      <c r="D134" s="137" t="s">
        <v>222</v>
      </c>
      <c r="E134" s="138" t="s">
        <v>5306</v>
      </c>
      <c r="F134" s="250" t="s">
        <v>5307</v>
      </c>
      <c r="G134" s="251"/>
      <c r="H134" s="251"/>
      <c r="I134" s="251"/>
      <c r="J134" s="139" t="s">
        <v>315</v>
      </c>
      <c r="K134" s="140">
        <v>22</v>
      </c>
      <c r="L134" s="252"/>
      <c r="M134" s="251"/>
      <c r="N134" s="252">
        <f t="shared" si="0"/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 t="shared" si="1"/>
        <v>0</v>
      </c>
      <c r="X134" s="143">
        <v>0</v>
      </c>
      <c r="Y134" s="143">
        <f t="shared" si="2"/>
        <v>0</v>
      </c>
      <c r="Z134" s="143">
        <v>0</v>
      </c>
      <c r="AA134" s="144">
        <f t="shared" si="3"/>
        <v>0</v>
      </c>
      <c r="AR134" s="17" t="s">
        <v>1641</v>
      </c>
      <c r="AT134" s="17" t="s">
        <v>222</v>
      </c>
      <c r="AU134" s="17" t="s">
        <v>190</v>
      </c>
      <c r="AY134" s="17" t="s">
        <v>221</v>
      </c>
      <c r="BE134" s="145">
        <f t="shared" si="4"/>
        <v>0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7" t="s">
        <v>15</v>
      </c>
      <c r="BK134" s="145">
        <f t="shared" si="9"/>
        <v>0</v>
      </c>
      <c r="BL134" s="17" t="s">
        <v>1641</v>
      </c>
      <c r="BM134" s="17" t="s">
        <v>5308</v>
      </c>
    </row>
    <row r="135" spans="2:65" s="1" customFormat="1" ht="20.45" customHeight="1" x14ac:dyDescent="0.3">
      <c r="B135" s="136"/>
      <c r="C135" s="137" t="s">
        <v>332</v>
      </c>
      <c r="D135" s="137" t="s">
        <v>222</v>
      </c>
      <c r="E135" s="138" t="s">
        <v>5309</v>
      </c>
      <c r="F135" s="250" t="s">
        <v>5310</v>
      </c>
      <c r="G135" s="251"/>
      <c r="H135" s="251"/>
      <c r="I135" s="251"/>
      <c r="J135" s="139" t="s">
        <v>315</v>
      </c>
      <c r="K135" s="140">
        <v>8</v>
      </c>
      <c r="L135" s="252"/>
      <c r="M135" s="251"/>
      <c r="N135" s="252">
        <f t="shared" si="0"/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 t="shared" si="1"/>
        <v>0</v>
      </c>
      <c r="X135" s="143">
        <v>0</v>
      </c>
      <c r="Y135" s="143">
        <f t="shared" si="2"/>
        <v>0</v>
      </c>
      <c r="Z135" s="143">
        <v>0</v>
      </c>
      <c r="AA135" s="144">
        <f t="shared" si="3"/>
        <v>0</v>
      </c>
      <c r="AR135" s="17" t="s">
        <v>1641</v>
      </c>
      <c r="AT135" s="17" t="s">
        <v>222</v>
      </c>
      <c r="AU135" s="17" t="s">
        <v>190</v>
      </c>
      <c r="AY135" s="17" t="s">
        <v>221</v>
      </c>
      <c r="BE135" s="145">
        <f t="shared" si="4"/>
        <v>0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7" t="s">
        <v>15</v>
      </c>
      <c r="BK135" s="145">
        <f t="shared" si="9"/>
        <v>0</v>
      </c>
      <c r="BL135" s="17" t="s">
        <v>1641</v>
      </c>
      <c r="BM135" s="17" t="s">
        <v>5311</v>
      </c>
    </row>
    <row r="136" spans="2:65" s="1" customFormat="1" ht="20.45" customHeight="1" x14ac:dyDescent="0.3">
      <c r="B136" s="136"/>
      <c r="C136" s="137" t="s">
        <v>338</v>
      </c>
      <c r="D136" s="137" t="s">
        <v>222</v>
      </c>
      <c r="E136" s="138" t="s">
        <v>5312</v>
      </c>
      <c r="F136" s="250" t="s">
        <v>5313</v>
      </c>
      <c r="G136" s="251"/>
      <c r="H136" s="251"/>
      <c r="I136" s="251"/>
      <c r="J136" s="139" t="s">
        <v>315</v>
      </c>
      <c r="K136" s="140">
        <v>36</v>
      </c>
      <c r="L136" s="252"/>
      <c r="M136" s="251"/>
      <c r="N136" s="252">
        <f t="shared" si="0"/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 t="shared" si="1"/>
        <v>0</v>
      </c>
      <c r="X136" s="143">
        <v>0</v>
      </c>
      <c r="Y136" s="143">
        <f t="shared" si="2"/>
        <v>0</v>
      </c>
      <c r="Z136" s="143">
        <v>0</v>
      </c>
      <c r="AA136" s="144">
        <f t="shared" si="3"/>
        <v>0</v>
      </c>
      <c r="AR136" s="17" t="s">
        <v>1641</v>
      </c>
      <c r="AT136" s="17" t="s">
        <v>222</v>
      </c>
      <c r="AU136" s="17" t="s">
        <v>190</v>
      </c>
      <c r="AY136" s="17" t="s">
        <v>221</v>
      </c>
      <c r="BE136" s="145">
        <f t="shared" si="4"/>
        <v>0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7" t="s">
        <v>15</v>
      </c>
      <c r="BK136" s="145">
        <f t="shared" si="9"/>
        <v>0</v>
      </c>
      <c r="BL136" s="17" t="s">
        <v>1641</v>
      </c>
      <c r="BM136" s="17" t="s">
        <v>5314</v>
      </c>
    </row>
    <row r="137" spans="2:65" s="1" customFormat="1" ht="20.45" customHeight="1" x14ac:dyDescent="0.3">
      <c r="B137" s="136"/>
      <c r="C137" s="137" t="s">
        <v>342</v>
      </c>
      <c r="D137" s="137" t="s">
        <v>222</v>
      </c>
      <c r="E137" s="138" t="s">
        <v>5315</v>
      </c>
      <c r="F137" s="250" t="s">
        <v>5316</v>
      </c>
      <c r="G137" s="251"/>
      <c r="H137" s="251"/>
      <c r="I137" s="251"/>
      <c r="J137" s="139" t="s">
        <v>315</v>
      </c>
      <c r="K137" s="140">
        <v>16</v>
      </c>
      <c r="L137" s="252"/>
      <c r="M137" s="251"/>
      <c r="N137" s="252">
        <f t="shared" si="0"/>
        <v>0</v>
      </c>
      <c r="O137" s="251"/>
      <c r="P137" s="251"/>
      <c r="Q137" s="251"/>
      <c r="R137" s="141"/>
      <c r="T137" s="142" t="s">
        <v>3</v>
      </c>
      <c r="U137" s="146" t="s">
        <v>43</v>
      </c>
      <c r="V137" s="147">
        <v>0</v>
      </c>
      <c r="W137" s="147">
        <f t="shared" si="1"/>
        <v>0</v>
      </c>
      <c r="X137" s="147">
        <v>0</v>
      </c>
      <c r="Y137" s="147">
        <f t="shared" si="2"/>
        <v>0</v>
      </c>
      <c r="Z137" s="147">
        <v>0</v>
      </c>
      <c r="AA137" s="148">
        <f t="shared" si="3"/>
        <v>0</v>
      </c>
      <c r="AR137" s="17" t="s">
        <v>1641</v>
      </c>
      <c r="AT137" s="17" t="s">
        <v>222</v>
      </c>
      <c r="AU137" s="17" t="s">
        <v>190</v>
      </c>
      <c r="AY137" s="17" t="s">
        <v>221</v>
      </c>
      <c r="BE137" s="145">
        <f t="shared" si="4"/>
        <v>0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7" t="s">
        <v>15</v>
      </c>
      <c r="BK137" s="145">
        <f t="shared" si="9"/>
        <v>0</v>
      </c>
      <c r="BL137" s="17" t="s">
        <v>1641</v>
      </c>
      <c r="BM137" s="17" t="s">
        <v>5317</v>
      </c>
    </row>
    <row r="138" spans="2:65" s="1" customFormat="1" ht="6.95" customHeight="1" x14ac:dyDescent="0.3">
      <c r="B138" s="55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7"/>
    </row>
  </sheetData>
  <mergeCells count="127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2:Q92"/>
    <mergeCell ref="L94:Q94"/>
    <mergeCell ref="C100:Q100"/>
    <mergeCell ref="F102:P102"/>
    <mergeCell ref="F103:P103"/>
    <mergeCell ref="M105:P105"/>
    <mergeCell ref="M107:Q107"/>
    <mergeCell ref="M108:Q108"/>
    <mergeCell ref="F110:I110"/>
    <mergeCell ref="L110:M110"/>
    <mergeCell ref="N110:Q110"/>
    <mergeCell ref="F114:I114"/>
    <mergeCell ref="L114:M114"/>
    <mergeCell ref="N114:Q114"/>
    <mergeCell ref="F115:I115"/>
    <mergeCell ref="L115:M115"/>
    <mergeCell ref="N115:Q115"/>
    <mergeCell ref="F116:I116"/>
    <mergeCell ref="L116:M116"/>
    <mergeCell ref="N116:Q116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L133:M133"/>
    <mergeCell ref="N133:Q133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7:I137"/>
    <mergeCell ref="L137:M137"/>
    <mergeCell ref="N137:Q137"/>
    <mergeCell ref="N111:Q111"/>
    <mergeCell ref="N112:Q112"/>
    <mergeCell ref="N113:Q113"/>
    <mergeCell ref="H1:K1"/>
    <mergeCell ref="S2:AC2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1:I131"/>
    <mergeCell ref="L131:M131"/>
    <mergeCell ref="N131:Q131"/>
    <mergeCell ref="F132:I132"/>
    <mergeCell ref="L132:M132"/>
    <mergeCell ref="N132:Q132"/>
    <mergeCell ref="F133:I133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0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26"/>
  <sheetViews>
    <sheetView showGridLines="0" workbookViewId="0">
      <pane ySplit="1" topLeftCell="A2" activePane="bottomLeft" state="frozen"/>
      <selection pane="bottomLeft" activeCell="E24" sqref="E24:L2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127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5318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7343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N92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ROUND((SUM(BE92:BE93)+SUM(BE111:BE125)), 2)</f>
        <v>0</v>
      </c>
      <c r="I32" s="200"/>
      <c r="J32" s="200"/>
      <c r="K32" s="32"/>
      <c r="L32" s="32"/>
      <c r="M32" s="260">
        <f>ROUND(ROUND((SUM(BE92:BE93)+SUM(BE111:BE125)),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ROUND((SUM(BF92:BF93)+SUM(BF111:BF125)), 2)</f>
        <v>0</v>
      </c>
      <c r="I33" s="200"/>
      <c r="J33" s="200"/>
      <c r="K33" s="32"/>
      <c r="L33" s="32"/>
      <c r="M33" s="260">
        <f>ROUND(ROUND((SUM(BF92:BF93)+SUM(BF111:BF125)),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ROUND((SUM(BG92:BG93)+SUM(BG111:BG125)),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ROUND((SUM(BH92:BH93)+SUM(BH111:BH125)),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ROUND((SUM(BI92:BI93)+SUM(BI111:BI125)),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05_8 - SO 04 - NOVÁ BUDOVA - MaR - VZT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N111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5244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N112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5245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N113</f>
        <v>0</v>
      </c>
      <c r="O90" s="256"/>
      <c r="P90" s="256"/>
      <c r="Q90" s="256"/>
      <c r="R90" s="115"/>
    </row>
    <row r="91" spans="2:47" s="1" customFormat="1" ht="21.75" customHeight="1" x14ac:dyDescent="0.3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3"/>
    </row>
    <row r="92" spans="2:47" s="1" customFormat="1" ht="29.25" customHeight="1" x14ac:dyDescent="0.3">
      <c r="B92" s="31"/>
      <c r="C92" s="107" t="s">
        <v>205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257">
        <v>0</v>
      </c>
      <c r="O92" s="200"/>
      <c r="P92" s="200"/>
      <c r="Q92" s="200"/>
      <c r="R92" s="33"/>
      <c r="T92" s="116"/>
      <c r="U92" s="117" t="s">
        <v>42</v>
      </c>
    </row>
    <row r="93" spans="2:47" s="1" customFormat="1" ht="18" customHeight="1" x14ac:dyDescent="0.3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3"/>
    </row>
    <row r="94" spans="2:47" s="1" customFormat="1" ht="29.25" customHeight="1" x14ac:dyDescent="0.3">
      <c r="B94" s="31"/>
      <c r="C94" s="99" t="s">
        <v>188</v>
      </c>
      <c r="D94" s="100"/>
      <c r="E94" s="100"/>
      <c r="F94" s="100"/>
      <c r="G94" s="100"/>
      <c r="H94" s="100"/>
      <c r="I94" s="100"/>
      <c r="J94" s="100"/>
      <c r="K94" s="100"/>
      <c r="L94" s="201">
        <f>ROUND(SUM(N88+N92),2)</f>
        <v>0</v>
      </c>
      <c r="M94" s="246"/>
      <c r="N94" s="246"/>
      <c r="O94" s="246"/>
      <c r="P94" s="246"/>
      <c r="Q94" s="246"/>
      <c r="R94" s="33"/>
    </row>
    <row r="95" spans="2:47" s="1" customFormat="1" ht="6.95" customHeight="1" x14ac:dyDescent="0.3">
      <c r="B95" s="55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7"/>
    </row>
    <row r="99" spans="2:63" s="1" customFormat="1" ht="6.95" customHeight="1" x14ac:dyDescent="0.3">
      <c r="B99" s="58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60"/>
    </row>
    <row r="100" spans="2:63" s="1" customFormat="1" ht="36.950000000000003" customHeight="1" x14ac:dyDescent="0.3">
      <c r="B100" s="31"/>
      <c r="C100" s="212" t="s">
        <v>206</v>
      </c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33"/>
    </row>
    <row r="101" spans="2:63" s="1" customFormat="1" ht="6.95" customHeight="1" x14ac:dyDescent="0.3"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3"/>
    </row>
    <row r="102" spans="2:63" s="1" customFormat="1" ht="30" customHeight="1" x14ac:dyDescent="0.3">
      <c r="B102" s="31"/>
      <c r="C102" s="28" t="s">
        <v>16</v>
      </c>
      <c r="D102" s="32"/>
      <c r="E102" s="32"/>
      <c r="F102" s="247" t="str">
        <f>F6</f>
        <v>DOPLNĚNÍ - ROZŠÍŘENÍ KAPACIT ZŠ A MŠ TŘEBOTOV</v>
      </c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32"/>
      <c r="R102" s="33"/>
    </row>
    <row r="103" spans="2:63" s="1" customFormat="1" ht="36.950000000000003" customHeight="1" x14ac:dyDescent="0.3">
      <c r="B103" s="31"/>
      <c r="C103" s="65" t="s">
        <v>192</v>
      </c>
      <c r="D103" s="32"/>
      <c r="E103" s="32"/>
      <c r="F103" s="213" t="str">
        <f>F7</f>
        <v>05_8 - SO 04 - NOVÁ BUDOVA - MaR - VZT</v>
      </c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32"/>
      <c r="R103" s="33"/>
    </row>
    <row r="104" spans="2:63" s="1" customFormat="1" ht="6.95" customHeight="1" x14ac:dyDescent="0.3"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3"/>
    </row>
    <row r="105" spans="2:63" s="1" customFormat="1" ht="18" customHeight="1" x14ac:dyDescent="0.3">
      <c r="B105" s="31"/>
      <c r="C105" s="28" t="s">
        <v>22</v>
      </c>
      <c r="D105" s="32"/>
      <c r="E105" s="32"/>
      <c r="F105" s="26" t="str">
        <f>F9</f>
        <v>Třebotov, Hlavní 190, 252 26 areál školy</v>
      </c>
      <c r="G105" s="32"/>
      <c r="H105" s="32"/>
      <c r="I105" s="32"/>
      <c r="J105" s="32"/>
      <c r="K105" s="28" t="s">
        <v>24</v>
      </c>
      <c r="L105" s="32"/>
      <c r="M105" s="248" t="str">
        <f>IF(O9="","",O9)</f>
        <v>31. 10. 2016</v>
      </c>
      <c r="N105" s="200"/>
      <c r="O105" s="200"/>
      <c r="P105" s="200"/>
      <c r="Q105" s="32"/>
      <c r="R105" s="33"/>
    </row>
    <row r="106" spans="2:63" s="1" customFormat="1" ht="6.95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63" s="1" customFormat="1" ht="15" x14ac:dyDescent="0.3">
      <c r="B107" s="31"/>
      <c r="C107" s="28" t="s">
        <v>26</v>
      </c>
      <c r="D107" s="32"/>
      <c r="E107" s="32"/>
      <c r="F107" s="26" t="str">
        <f>E12</f>
        <v>Obec Třebotov</v>
      </c>
      <c r="G107" s="32"/>
      <c r="H107" s="32"/>
      <c r="I107" s="32"/>
      <c r="J107" s="32"/>
      <c r="K107" s="28" t="s">
        <v>33</v>
      </c>
      <c r="L107" s="32"/>
      <c r="M107" s="226" t="str">
        <f>E18</f>
        <v>Ing.arch. Jan Linhart</v>
      </c>
      <c r="N107" s="200"/>
      <c r="O107" s="200"/>
      <c r="P107" s="200"/>
      <c r="Q107" s="200"/>
      <c r="R107" s="33"/>
    </row>
    <row r="108" spans="2:63" s="1" customFormat="1" ht="14.45" customHeight="1" x14ac:dyDescent="0.3">
      <c r="B108" s="31"/>
      <c r="C108" s="28" t="s">
        <v>31</v>
      </c>
      <c r="D108" s="32"/>
      <c r="E108" s="32"/>
      <c r="F108" s="26" t="str">
        <f>IF(E15="","",E15)</f>
        <v xml:space="preserve"> </v>
      </c>
      <c r="G108" s="32"/>
      <c r="H108" s="32"/>
      <c r="I108" s="32"/>
      <c r="J108" s="32"/>
      <c r="K108" s="28" t="s">
        <v>36</v>
      </c>
      <c r="L108" s="32"/>
      <c r="M108" s="226" t="str">
        <f>E21</f>
        <v>Ladislav Štefek</v>
      </c>
      <c r="N108" s="200"/>
      <c r="O108" s="200"/>
      <c r="P108" s="200"/>
      <c r="Q108" s="200"/>
      <c r="R108" s="33"/>
    </row>
    <row r="109" spans="2:63" s="1" customFormat="1" ht="10.35" customHeight="1" x14ac:dyDescent="0.3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63" s="8" customFormat="1" ht="29.25" customHeight="1" x14ac:dyDescent="0.3">
      <c r="B110" s="118"/>
      <c r="C110" s="119" t="s">
        <v>207</v>
      </c>
      <c r="D110" s="120" t="s">
        <v>208</v>
      </c>
      <c r="E110" s="120" t="s">
        <v>60</v>
      </c>
      <c r="F110" s="242" t="s">
        <v>209</v>
      </c>
      <c r="G110" s="243"/>
      <c r="H110" s="243"/>
      <c r="I110" s="243"/>
      <c r="J110" s="120" t="s">
        <v>210</v>
      </c>
      <c r="K110" s="120" t="s">
        <v>211</v>
      </c>
      <c r="L110" s="244" t="s">
        <v>212</v>
      </c>
      <c r="M110" s="243"/>
      <c r="N110" s="242" t="s">
        <v>198</v>
      </c>
      <c r="O110" s="243"/>
      <c r="P110" s="243"/>
      <c r="Q110" s="245"/>
      <c r="R110" s="121"/>
      <c r="T110" s="73" t="s">
        <v>213</v>
      </c>
      <c r="U110" s="74" t="s">
        <v>42</v>
      </c>
      <c r="V110" s="74" t="s">
        <v>214</v>
      </c>
      <c r="W110" s="74" t="s">
        <v>215</v>
      </c>
      <c r="X110" s="74" t="s">
        <v>216</v>
      </c>
      <c r="Y110" s="74" t="s">
        <v>217</v>
      </c>
      <c r="Z110" s="74" t="s">
        <v>218</v>
      </c>
      <c r="AA110" s="75" t="s">
        <v>219</v>
      </c>
    </row>
    <row r="111" spans="2:63" s="1" customFormat="1" ht="29.25" customHeight="1" x14ac:dyDescent="0.35">
      <c r="B111" s="31"/>
      <c r="C111" s="77" t="s">
        <v>194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236">
        <f>BK111</f>
        <v>0</v>
      </c>
      <c r="O111" s="237"/>
      <c r="P111" s="237"/>
      <c r="Q111" s="237"/>
      <c r="R111" s="33"/>
      <c r="T111" s="76"/>
      <c r="U111" s="47"/>
      <c r="V111" s="47"/>
      <c r="W111" s="122">
        <f>W112</f>
        <v>0</v>
      </c>
      <c r="X111" s="47"/>
      <c r="Y111" s="122">
        <f>Y112</f>
        <v>2.4000000000000002E-3</v>
      </c>
      <c r="Z111" s="47"/>
      <c r="AA111" s="123">
        <f>AA112</f>
        <v>0</v>
      </c>
      <c r="AT111" s="17" t="s">
        <v>77</v>
      </c>
      <c r="AU111" s="17" t="s">
        <v>200</v>
      </c>
      <c r="BK111" s="124">
        <f>BK112</f>
        <v>0</v>
      </c>
    </row>
    <row r="112" spans="2:63" s="9" customFormat="1" ht="37.35" customHeight="1" x14ac:dyDescent="0.35">
      <c r="B112" s="125"/>
      <c r="C112" s="126"/>
      <c r="D112" s="127" t="s">
        <v>5244</v>
      </c>
      <c r="E112" s="127"/>
      <c r="F112" s="127"/>
      <c r="G112" s="127"/>
      <c r="H112" s="127"/>
      <c r="I112" s="127"/>
      <c r="J112" s="127"/>
      <c r="K112" s="127"/>
      <c r="L112" s="127"/>
      <c r="M112" s="127"/>
      <c r="N112" s="238">
        <f>BK112</f>
        <v>0</v>
      </c>
      <c r="O112" s="239"/>
      <c r="P112" s="239"/>
      <c r="Q112" s="239"/>
      <c r="R112" s="128"/>
      <c r="T112" s="129"/>
      <c r="U112" s="126"/>
      <c r="V112" s="126"/>
      <c r="W112" s="130">
        <f>W113</f>
        <v>0</v>
      </c>
      <c r="X112" s="126"/>
      <c r="Y112" s="130">
        <f>Y113</f>
        <v>2.4000000000000002E-3</v>
      </c>
      <c r="Z112" s="126"/>
      <c r="AA112" s="131">
        <f>AA113</f>
        <v>0</v>
      </c>
      <c r="AR112" s="132" t="s">
        <v>254</v>
      </c>
      <c r="AT112" s="133" t="s">
        <v>77</v>
      </c>
      <c r="AU112" s="133" t="s">
        <v>78</v>
      </c>
      <c r="AY112" s="132" t="s">
        <v>221</v>
      </c>
      <c r="BK112" s="134">
        <f>BK113</f>
        <v>0</v>
      </c>
    </row>
    <row r="113" spans="2:65" s="9" customFormat="1" ht="19.899999999999999" customHeight="1" x14ac:dyDescent="0.3">
      <c r="B113" s="125"/>
      <c r="C113" s="126"/>
      <c r="D113" s="135" t="s">
        <v>5245</v>
      </c>
      <c r="E113" s="135"/>
      <c r="F113" s="135"/>
      <c r="G113" s="135"/>
      <c r="H113" s="135"/>
      <c r="I113" s="135"/>
      <c r="J113" s="135"/>
      <c r="K113" s="135"/>
      <c r="L113" s="135"/>
      <c r="M113" s="135"/>
      <c r="N113" s="240">
        <f>BK113</f>
        <v>0</v>
      </c>
      <c r="O113" s="241"/>
      <c r="P113" s="241"/>
      <c r="Q113" s="241"/>
      <c r="R113" s="128"/>
      <c r="T113" s="129"/>
      <c r="U113" s="126"/>
      <c r="V113" s="126"/>
      <c r="W113" s="130">
        <f>SUM(W114:W125)</f>
        <v>0</v>
      </c>
      <c r="X113" s="126"/>
      <c r="Y113" s="130">
        <f>SUM(Y114:Y125)</f>
        <v>2.4000000000000002E-3</v>
      </c>
      <c r="Z113" s="126"/>
      <c r="AA113" s="131">
        <f>SUM(AA114:AA125)</f>
        <v>0</v>
      </c>
      <c r="AR113" s="132" t="s">
        <v>254</v>
      </c>
      <c r="AT113" s="133" t="s">
        <v>77</v>
      </c>
      <c r="AU113" s="133" t="s">
        <v>15</v>
      </c>
      <c r="AY113" s="132" t="s">
        <v>221</v>
      </c>
      <c r="BK113" s="134">
        <f>SUM(BK114:BK125)</f>
        <v>0</v>
      </c>
    </row>
    <row r="114" spans="2:65" s="1" customFormat="1" ht="20.45" customHeight="1" x14ac:dyDescent="0.3">
      <c r="B114" s="136"/>
      <c r="C114" s="137" t="s">
        <v>15</v>
      </c>
      <c r="D114" s="137" t="s">
        <v>222</v>
      </c>
      <c r="E114" s="138" t="s">
        <v>5273</v>
      </c>
      <c r="F114" s="250" t="s">
        <v>5274</v>
      </c>
      <c r="G114" s="251"/>
      <c r="H114" s="251"/>
      <c r="I114" s="251"/>
      <c r="J114" s="139" t="s">
        <v>246</v>
      </c>
      <c r="K114" s="140">
        <v>120</v>
      </c>
      <c r="L114" s="252"/>
      <c r="M114" s="251"/>
      <c r="N114" s="252">
        <f t="shared" ref="N114:N125" si="0">ROUND(L114*K114,2)</f>
        <v>0</v>
      </c>
      <c r="O114" s="251"/>
      <c r="P114" s="251"/>
      <c r="Q114" s="251"/>
      <c r="R114" s="141"/>
      <c r="T114" s="142" t="s">
        <v>3</v>
      </c>
      <c r="U114" s="40" t="s">
        <v>43</v>
      </c>
      <c r="V114" s="143">
        <v>0</v>
      </c>
      <c r="W114" s="143">
        <f t="shared" ref="W114:W125" si="1">V114*K114</f>
        <v>0</v>
      </c>
      <c r="X114" s="143">
        <v>2.0000000000000002E-5</v>
      </c>
      <c r="Y114" s="143">
        <f t="shared" ref="Y114:Y125" si="2">X114*K114</f>
        <v>2.4000000000000002E-3</v>
      </c>
      <c r="Z114" s="143">
        <v>0</v>
      </c>
      <c r="AA114" s="144">
        <f t="shared" ref="AA114:AA125" si="3">Z114*K114</f>
        <v>0</v>
      </c>
      <c r="AR114" s="17" t="s">
        <v>1641</v>
      </c>
      <c r="AT114" s="17" t="s">
        <v>222</v>
      </c>
      <c r="AU114" s="17" t="s">
        <v>190</v>
      </c>
      <c r="AY114" s="17" t="s">
        <v>221</v>
      </c>
      <c r="BE114" s="145">
        <f t="shared" ref="BE114:BE125" si="4">IF(U114="základní",N114,0)</f>
        <v>0</v>
      </c>
      <c r="BF114" s="145">
        <f t="shared" ref="BF114:BF125" si="5">IF(U114="snížená",N114,0)</f>
        <v>0</v>
      </c>
      <c r="BG114" s="145">
        <f t="shared" ref="BG114:BG125" si="6">IF(U114="zákl. přenesená",N114,0)</f>
        <v>0</v>
      </c>
      <c r="BH114" s="145">
        <f t="shared" ref="BH114:BH125" si="7">IF(U114="sníž. přenesená",N114,0)</f>
        <v>0</v>
      </c>
      <c r="BI114" s="145">
        <f t="shared" ref="BI114:BI125" si="8">IF(U114="nulová",N114,0)</f>
        <v>0</v>
      </c>
      <c r="BJ114" s="17" t="s">
        <v>15</v>
      </c>
      <c r="BK114" s="145">
        <f t="shared" ref="BK114:BK125" si="9">ROUND(L114*K114,2)</f>
        <v>0</v>
      </c>
      <c r="BL114" s="17" t="s">
        <v>1641</v>
      </c>
      <c r="BM114" s="17" t="s">
        <v>5319</v>
      </c>
    </row>
    <row r="115" spans="2:65" s="1" customFormat="1" ht="20.45" customHeight="1" x14ac:dyDescent="0.3">
      <c r="B115" s="136"/>
      <c r="C115" s="137" t="s">
        <v>190</v>
      </c>
      <c r="D115" s="137" t="s">
        <v>222</v>
      </c>
      <c r="E115" s="138" t="s">
        <v>5276</v>
      </c>
      <c r="F115" s="250" t="s">
        <v>5277</v>
      </c>
      <c r="G115" s="251"/>
      <c r="H115" s="251"/>
      <c r="I115" s="251"/>
      <c r="J115" s="139" t="s">
        <v>246</v>
      </c>
      <c r="K115" s="140">
        <v>140</v>
      </c>
      <c r="L115" s="252"/>
      <c r="M115" s="251"/>
      <c r="N115" s="252">
        <f t="shared" si="0"/>
        <v>0</v>
      </c>
      <c r="O115" s="251"/>
      <c r="P115" s="251"/>
      <c r="Q115" s="251"/>
      <c r="R115" s="141"/>
      <c r="T115" s="142" t="s">
        <v>3</v>
      </c>
      <c r="U115" s="40" t="s">
        <v>43</v>
      </c>
      <c r="V115" s="143">
        <v>0</v>
      </c>
      <c r="W115" s="143">
        <f t="shared" si="1"/>
        <v>0</v>
      </c>
      <c r="X115" s="143">
        <v>0</v>
      </c>
      <c r="Y115" s="143">
        <f t="shared" si="2"/>
        <v>0</v>
      </c>
      <c r="Z115" s="143">
        <v>0</v>
      </c>
      <c r="AA115" s="144">
        <f t="shared" si="3"/>
        <v>0</v>
      </c>
      <c r="AR115" s="17" t="s">
        <v>1641</v>
      </c>
      <c r="AT115" s="17" t="s">
        <v>222</v>
      </c>
      <c r="AU115" s="17" t="s">
        <v>190</v>
      </c>
      <c r="AY115" s="17" t="s">
        <v>221</v>
      </c>
      <c r="BE115" s="145">
        <f t="shared" si="4"/>
        <v>0</v>
      </c>
      <c r="BF115" s="145">
        <f t="shared" si="5"/>
        <v>0</v>
      </c>
      <c r="BG115" s="145">
        <f t="shared" si="6"/>
        <v>0</v>
      </c>
      <c r="BH115" s="145">
        <f t="shared" si="7"/>
        <v>0</v>
      </c>
      <c r="BI115" s="145">
        <f t="shared" si="8"/>
        <v>0</v>
      </c>
      <c r="BJ115" s="17" t="s">
        <v>15</v>
      </c>
      <c r="BK115" s="145">
        <f t="shared" si="9"/>
        <v>0</v>
      </c>
      <c r="BL115" s="17" t="s">
        <v>1641</v>
      </c>
      <c r="BM115" s="17" t="s">
        <v>5320</v>
      </c>
    </row>
    <row r="116" spans="2:65" s="1" customFormat="1" ht="20.45" customHeight="1" x14ac:dyDescent="0.3">
      <c r="B116" s="136"/>
      <c r="C116" s="137" t="s">
        <v>254</v>
      </c>
      <c r="D116" s="137" t="s">
        <v>222</v>
      </c>
      <c r="E116" s="138" t="s">
        <v>5285</v>
      </c>
      <c r="F116" s="250" t="s">
        <v>5286</v>
      </c>
      <c r="G116" s="251"/>
      <c r="H116" s="251"/>
      <c r="I116" s="251"/>
      <c r="J116" s="139" t="s">
        <v>349</v>
      </c>
      <c r="K116" s="140">
        <v>18</v>
      </c>
      <c r="L116" s="252"/>
      <c r="M116" s="251"/>
      <c r="N116" s="252">
        <f t="shared" si="0"/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</v>
      </c>
      <c r="W116" s="143">
        <f t="shared" si="1"/>
        <v>0</v>
      </c>
      <c r="X116" s="143">
        <v>0</v>
      </c>
      <c r="Y116" s="143">
        <f t="shared" si="2"/>
        <v>0</v>
      </c>
      <c r="Z116" s="143">
        <v>0</v>
      </c>
      <c r="AA116" s="144">
        <f t="shared" si="3"/>
        <v>0</v>
      </c>
      <c r="AR116" s="17" t="s">
        <v>1641</v>
      </c>
      <c r="AT116" s="17" t="s">
        <v>222</v>
      </c>
      <c r="AU116" s="17" t="s">
        <v>190</v>
      </c>
      <c r="AY116" s="17" t="s">
        <v>221</v>
      </c>
      <c r="BE116" s="145">
        <f t="shared" si="4"/>
        <v>0</v>
      </c>
      <c r="BF116" s="145">
        <f t="shared" si="5"/>
        <v>0</v>
      </c>
      <c r="BG116" s="145">
        <f t="shared" si="6"/>
        <v>0</v>
      </c>
      <c r="BH116" s="145">
        <f t="shared" si="7"/>
        <v>0</v>
      </c>
      <c r="BI116" s="145">
        <f t="shared" si="8"/>
        <v>0</v>
      </c>
      <c r="BJ116" s="17" t="s">
        <v>15</v>
      </c>
      <c r="BK116" s="145">
        <f t="shared" si="9"/>
        <v>0</v>
      </c>
      <c r="BL116" s="17" t="s">
        <v>1641</v>
      </c>
      <c r="BM116" s="17" t="s">
        <v>5321</v>
      </c>
    </row>
    <row r="117" spans="2:65" s="1" customFormat="1" ht="20.45" customHeight="1" x14ac:dyDescent="0.3">
      <c r="B117" s="136"/>
      <c r="C117" s="137" t="s">
        <v>231</v>
      </c>
      <c r="D117" s="137" t="s">
        <v>222</v>
      </c>
      <c r="E117" s="138" t="s">
        <v>5322</v>
      </c>
      <c r="F117" s="250" t="s">
        <v>5323</v>
      </c>
      <c r="G117" s="251"/>
      <c r="H117" s="251"/>
      <c r="I117" s="251"/>
      <c r="J117" s="139" t="s">
        <v>246</v>
      </c>
      <c r="K117" s="140">
        <v>350</v>
      </c>
      <c r="L117" s="252"/>
      <c r="M117" s="251"/>
      <c r="N117" s="252">
        <f t="shared" si="0"/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 t="shared" si="1"/>
        <v>0</v>
      </c>
      <c r="X117" s="143">
        <v>0</v>
      </c>
      <c r="Y117" s="143">
        <f t="shared" si="2"/>
        <v>0</v>
      </c>
      <c r="Z117" s="143">
        <v>0</v>
      </c>
      <c r="AA117" s="144">
        <f t="shared" si="3"/>
        <v>0</v>
      </c>
      <c r="AR117" s="17" t="s">
        <v>1641</v>
      </c>
      <c r="AT117" s="17" t="s">
        <v>222</v>
      </c>
      <c r="AU117" s="17" t="s">
        <v>190</v>
      </c>
      <c r="AY117" s="17" t="s">
        <v>221</v>
      </c>
      <c r="BE117" s="145">
        <f t="shared" si="4"/>
        <v>0</v>
      </c>
      <c r="BF117" s="145">
        <f t="shared" si="5"/>
        <v>0</v>
      </c>
      <c r="BG117" s="145">
        <f t="shared" si="6"/>
        <v>0</v>
      </c>
      <c r="BH117" s="145">
        <f t="shared" si="7"/>
        <v>0</v>
      </c>
      <c r="BI117" s="145">
        <f t="shared" si="8"/>
        <v>0</v>
      </c>
      <c r="BJ117" s="17" t="s">
        <v>15</v>
      </c>
      <c r="BK117" s="145">
        <f t="shared" si="9"/>
        <v>0</v>
      </c>
      <c r="BL117" s="17" t="s">
        <v>1641</v>
      </c>
      <c r="BM117" s="17" t="s">
        <v>5324</v>
      </c>
    </row>
    <row r="118" spans="2:65" s="1" customFormat="1" ht="20.45" customHeight="1" x14ac:dyDescent="0.3">
      <c r="B118" s="136"/>
      <c r="C118" s="137" t="s">
        <v>220</v>
      </c>
      <c r="D118" s="137" t="s">
        <v>222</v>
      </c>
      <c r="E118" s="138" t="s">
        <v>5325</v>
      </c>
      <c r="F118" s="250" t="s">
        <v>5326</v>
      </c>
      <c r="G118" s="251"/>
      <c r="H118" s="251"/>
      <c r="I118" s="251"/>
      <c r="J118" s="139" t="s">
        <v>246</v>
      </c>
      <c r="K118" s="140">
        <v>680</v>
      </c>
      <c r="L118" s="252"/>
      <c r="M118" s="251"/>
      <c r="N118" s="252">
        <f t="shared" si="0"/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 t="shared" si="1"/>
        <v>0</v>
      </c>
      <c r="X118" s="143">
        <v>0</v>
      </c>
      <c r="Y118" s="143">
        <f t="shared" si="2"/>
        <v>0</v>
      </c>
      <c r="Z118" s="143">
        <v>0</v>
      </c>
      <c r="AA118" s="144">
        <f t="shared" si="3"/>
        <v>0</v>
      </c>
      <c r="AR118" s="17" t="s">
        <v>1641</v>
      </c>
      <c r="AT118" s="17" t="s">
        <v>222</v>
      </c>
      <c r="AU118" s="17" t="s">
        <v>190</v>
      </c>
      <c r="AY118" s="17" t="s">
        <v>221</v>
      </c>
      <c r="BE118" s="145">
        <f t="shared" si="4"/>
        <v>0</v>
      </c>
      <c r="BF118" s="145">
        <f t="shared" si="5"/>
        <v>0</v>
      </c>
      <c r="BG118" s="145">
        <f t="shared" si="6"/>
        <v>0</v>
      </c>
      <c r="BH118" s="145">
        <f t="shared" si="7"/>
        <v>0</v>
      </c>
      <c r="BI118" s="145">
        <f t="shared" si="8"/>
        <v>0</v>
      </c>
      <c r="BJ118" s="17" t="s">
        <v>15</v>
      </c>
      <c r="BK118" s="145">
        <f t="shared" si="9"/>
        <v>0</v>
      </c>
      <c r="BL118" s="17" t="s">
        <v>1641</v>
      </c>
      <c r="BM118" s="17" t="s">
        <v>5327</v>
      </c>
    </row>
    <row r="119" spans="2:65" s="1" customFormat="1" ht="20.45" customHeight="1" x14ac:dyDescent="0.3">
      <c r="B119" s="136"/>
      <c r="C119" s="137" t="s">
        <v>265</v>
      </c>
      <c r="D119" s="137" t="s">
        <v>222</v>
      </c>
      <c r="E119" s="138" t="s">
        <v>5328</v>
      </c>
      <c r="F119" s="250" t="s">
        <v>5329</v>
      </c>
      <c r="G119" s="251"/>
      <c r="H119" s="251"/>
      <c r="I119" s="251"/>
      <c r="J119" s="139" t="s">
        <v>349</v>
      </c>
      <c r="K119" s="140">
        <v>36</v>
      </c>
      <c r="L119" s="252"/>
      <c r="M119" s="251"/>
      <c r="N119" s="252">
        <f t="shared" si="0"/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 t="shared" si="1"/>
        <v>0</v>
      </c>
      <c r="X119" s="143">
        <v>0</v>
      </c>
      <c r="Y119" s="143">
        <f t="shared" si="2"/>
        <v>0</v>
      </c>
      <c r="Z119" s="143">
        <v>0</v>
      </c>
      <c r="AA119" s="144">
        <f t="shared" si="3"/>
        <v>0</v>
      </c>
      <c r="AR119" s="17" t="s">
        <v>1641</v>
      </c>
      <c r="AT119" s="17" t="s">
        <v>222</v>
      </c>
      <c r="AU119" s="17" t="s">
        <v>190</v>
      </c>
      <c r="AY119" s="17" t="s">
        <v>221</v>
      </c>
      <c r="BE119" s="145">
        <f t="shared" si="4"/>
        <v>0</v>
      </c>
      <c r="BF119" s="145">
        <f t="shared" si="5"/>
        <v>0</v>
      </c>
      <c r="BG119" s="145">
        <f t="shared" si="6"/>
        <v>0</v>
      </c>
      <c r="BH119" s="145">
        <f t="shared" si="7"/>
        <v>0</v>
      </c>
      <c r="BI119" s="145">
        <f t="shared" si="8"/>
        <v>0</v>
      </c>
      <c r="BJ119" s="17" t="s">
        <v>15</v>
      </c>
      <c r="BK119" s="145">
        <f t="shared" si="9"/>
        <v>0</v>
      </c>
      <c r="BL119" s="17" t="s">
        <v>1641</v>
      </c>
      <c r="BM119" s="17" t="s">
        <v>5330</v>
      </c>
    </row>
    <row r="120" spans="2:65" s="1" customFormat="1" ht="20.45" customHeight="1" x14ac:dyDescent="0.3">
      <c r="B120" s="136"/>
      <c r="C120" s="137" t="s">
        <v>269</v>
      </c>
      <c r="D120" s="137" t="s">
        <v>222</v>
      </c>
      <c r="E120" s="138" t="s">
        <v>5300</v>
      </c>
      <c r="F120" s="250" t="s">
        <v>5301</v>
      </c>
      <c r="G120" s="251"/>
      <c r="H120" s="251"/>
      <c r="I120" s="251"/>
      <c r="J120" s="139" t="s">
        <v>376</v>
      </c>
      <c r="K120" s="140">
        <v>1</v>
      </c>
      <c r="L120" s="252"/>
      <c r="M120" s="251"/>
      <c r="N120" s="252">
        <f t="shared" si="0"/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 t="shared" si="1"/>
        <v>0</v>
      </c>
      <c r="X120" s="143">
        <v>0</v>
      </c>
      <c r="Y120" s="143">
        <f t="shared" si="2"/>
        <v>0</v>
      </c>
      <c r="Z120" s="143">
        <v>0</v>
      </c>
      <c r="AA120" s="144">
        <f t="shared" si="3"/>
        <v>0</v>
      </c>
      <c r="AR120" s="17" t="s">
        <v>1641</v>
      </c>
      <c r="AT120" s="17" t="s">
        <v>222</v>
      </c>
      <c r="AU120" s="17" t="s">
        <v>190</v>
      </c>
      <c r="AY120" s="17" t="s">
        <v>221</v>
      </c>
      <c r="BE120" s="145">
        <f t="shared" si="4"/>
        <v>0</v>
      </c>
      <c r="BF120" s="145">
        <f t="shared" si="5"/>
        <v>0</v>
      </c>
      <c r="BG120" s="145">
        <f t="shared" si="6"/>
        <v>0</v>
      </c>
      <c r="BH120" s="145">
        <f t="shared" si="7"/>
        <v>0</v>
      </c>
      <c r="BI120" s="145">
        <f t="shared" si="8"/>
        <v>0</v>
      </c>
      <c r="BJ120" s="17" t="s">
        <v>15</v>
      </c>
      <c r="BK120" s="145">
        <f t="shared" si="9"/>
        <v>0</v>
      </c>
      <c r="BL120" s="17" t="s">
        <v>1641</v>
      </c>
      <c r="BM120" s="17" t="s">
        <v>5331</v>
      </c>
    </row>
    <row r="121" spans="2:65" s="1" customFormat="1" ht="20.45" customHeight="1" x14ac:dyDescent="0.3">
      <c r="B121" s="136"/>
      <c r="C121" s="137" t="s">
        <v>273</v>
      </c>
      <c r="D121" s="137" t="s">
        <v>222</v>
      </c>
      <c r="E121" s="138" t="s">
        <v>5303</v>
      </c>
      <c r="F121" s="250" t="s">
        <v>5332</v>
      </c>
      <c r="G121" s="251"/>
      <c r="H121" s="251"/>
      <c r="I121" s="251"/>
      <c r="J121" s="139" t="s">
        <v>376</v>
      </c>
      <c r="K121" s="140">
        <v>1</v>
      </c>
      <c r="L121" s="252"/>
      <c r="M121" s="251"/>
      <c r="N121" s="252">
        <f t="shared" si="0"/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 t="shared" si="1"/>
        <v>0</v>
      </c>
      <c r="X121" s="143">
        <v>0</v>
      </c>
      <c r="Y121" s="143">
        <f t="shared" si="2"/>
        <v>0</v>
      </c>
      <c r="Z121" s="143">
        <v>0</v>
      </c>
      <c r="AA121" s="144">
        <f t="shared" si="3"/>
        <v>0</v>
      </c>
      <c r="AR121" s="17" t="s">
        <v>1641</v>
      </c>
      <c r="AT121" s="17" t="s">
        <v>222</v>
      </c>
      <c r="AU121" s="17" t="s">
        <v>190</v>
      </c>
      <c r="AY121" s="17" t="s">
        <v>221</v>
      </c>
      <c r="BE121" s="145">
        <f t="shared" si="4"/>
        <v>0</v>
      </c>
      <c r="BF121" s="145">
        <f t="shared" si="5"/>
        <v>0</v>
      </c>
      <c r="BG121" s="145">
        <f t="shared" si="6"/>
        <v>0</v>
      </c>
      <c r="BH121" s="145">
        <f t="shared" si="7"/>
        <v>0</v>
      </c>
      <c r="BI121" s="145">
        <f t="shared" si="8"/>
        <v>0</v>
      </c>
      <c r="BJ121" s="17" t="s">
        <v>15</v>
      </c>
      <c r="BK121" s="145">
        <f t="shared" si="9"/>
        <v>0</v>
      </c>
      <c r="BL121" s="17" t="s">
        <v>1641</v>
      </c>
      <c r="BM121" s="17" t="s">
        <v>5333</v>
      </c>
    </row>
    <row r="122" spans="2:65" s="1" customFormat="1" ht="20.45" customHeight="1" x14ac:dyDescent="0.3">
      <c r="B122" s="136"/>
      <c r="C122" s="137" t="s">
        <v>279</v>
      </c>
      <c r="D122" s="137" t="s">
        <v>222</v>
      </c>
      <c r="E122" s="138" t="s">
        <v>5306</v>
      </c>
      <c r="F122" s="250" t="s">
        <v>5307</v>
      </c>
      <c r="G122" s="251"/>
      <c r="H122" s="251"/>
      <c r="I122" s="251"/>
      <c r="J122" s="139" t="s">
        <v>315</v>
      </c>
      <c r="K122" s="140">
        <v>54</v>
      </c>
      <c r="L122" s="252"/>
      <c r="M122" s="251"/>
      <c r="N122" s="252">
        <f t="shared" si="0"/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 t="shared" si="1"/>
        <v>0</v>
      </c>
      <c r="X122" s="143">
        <v>0</v>
      </c>
      <c r="Y122" s="143">
        <f t="shared" si="2"/>
        <v>0</v>
      </c>
      <c r="Z122" s="143">
        <v>0</v>
      </c>
      <c r="AA122" s="144">
        <f t="shared" si="3"/>
        <v>0</v>
      </c>
      <c r="AR122" s="17" t="s">
        <v>1641</v>
      </c>
      <c r="AT122" s="17" t="s">
        <v>222</v>
      </c>
      <c r="AU122" s="17" t="s">
        <v>190</v>
      </c>
      <c r="AY122" s="17" t="s">
        <v>221</v>
      </c>
      <c r="BE122" s="145">
        <f t="shared" si="4"/>
        <v>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7" t="s">
        <v>15</v>
      </c>
      <c r="BK122" s="145">
        <f t="shared" si="9"/>
        <v>0</v>
      </c>
      <c r="BL122" s="17" t="s">
        <v>1641</v>
      </c>
      <c r="BM122" s="17" t="s">
        <v>5334</v>
      </c>
    </row>
    <row r="123" spans="2:65" s="1" customFormat="1" ht="20.45" customHeight="1" x14ac:dyDescent="0.3">
      <c r="B123" s="136"/>
      <c r="C123" s="137" t="s">
        <v>284</v>
      </c>
      <c r="D123" s="137" t="s">
        <v>222</v>
      </c>
      <c r="E123" s="138" t="s">
        <v>5309</v>
      </c>
      <c r="F123" s="250" t="s">
        <v>5310</v>
      </c>
      <c r="G123" s="251"/>
      <c r="H123" s="251"/>
      <c r="I123" s="251"/>
      <c r="J123" s="139" t="s">
        <v>315</v>
      </c>
      <c r="K123" s="140">
        <v>8</v>
      </c>
      <c r="L123" s="252"/>
      <c r="M123" s="251"/>
      <c r="N123" s="252">
        <f t="shared" si="0"/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 t="shared" si="1"/>
        <v>0</v>
      </c>
      <c r="X123" s="143">
        <v>0</v>
      </c>
      <c r="Y123" s="143">
        <f t="shared" si="2"/>
        <v>0</v>
      </c>
      <c r="Z123" s="143">
        <v>0</v>
      </c>
      <c r="AA123" s="144">
        <f t="shared" si="3"/>
        <v>0</v>
      </c>
      <c r="AR123" s="17" t="s">
        <v>1641</v>
      </c>
      <c r="AT123" s="17" t="s">
        <v>222</v>
      </c>
      <c r="AU123" s="17" t="s">
        <v>190</v>
      </c>
      <c r="AY123" s="17" t="s">
        <v>221</v>
      </c>
      <c r="BE123" s="145">
        <f t="shared" si="4"/>
        <v>0</v>
      </c>
      <c r="BF123" s="145">
        <f t="shared" si="5"/>
        <v>0</v>
      </c>
      <c r="BG123" s="145">
        <f t="shared" si="6"/>
        <v>0</v>
      </c>
      <c r="BH123" s="145">
        <f t="shared" si="7"/>
        <v>0</v>
      </c>
      <c r="BI123" s="145">
        <f t="shared" si="8"/>
        <v>0</v>
      </c>
      <c r="BJ123" s="17" t="s">
        <v>15</v>
      </c>
      <c r="BK123" s="145">
        <f t="shared" si="9"/>
        <v>0</v>
      </c>
      <c r="BL123" s="17" t="s">
        <v>1641</v>
      </c>
      <c r="BM123" s="17" t="s">
        <v>5335</v>
      </c>
    </row>
    <row r="124" spans="2:65" s="1" customFormat="1" ht="20.45" customHeight="1" x14ac:dyDescent="0.3">
      <c r="B124" s="136"/>
      <c r="C124" s="137" t="s">
        <v>288</v>
      </c>
      <c r="D124" s="137" t="s">
        <v>222</v>
      </c>
      <c r="E124" s="138" t="s">
        <v>5312</v>
      </c>
      <c r="F124" s="250" t="s">
        <v>5313</v>
      </c>
      <c r="G124" s="251"/>
      <c r="H124" s="251"/>
      <c r="I124" s="251"/>
      <c r="J124" s="139" t="s">
        <v>315</v>
      </c>
      <c r="K124" s="140">
        <v>42</v>
      </c>
      <c r="L124" s="252"/>
      <c r="M124" s="251"/>
      <c r="N124" s="252">
        <f t="shared" si="0"/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 t="shared" si="1"/>
        <v>0</v>
      </c>
      <c r="X124" s="143">
        <v>0</v>
      </c>
      <c r="Y124" s="143">
        <f t="shared" si="2"/>
        <v>0</v>
      </c>
      <c r="Z124" s="143">
        <v>0</v>
      </c>
      <c r="AA124" s="144">
        <f t="shared" si="3"/>
        <v>0</v>
      </c>
      <c r="AR124" s="17" t="s">
        <v>1641</v>
      </c>
      <c r="AT124" s="17" t="s">
        <v>222</v>
      </c>
      <c r="AU124" s="17" t="s">
        <v>190</v>
      </c>
      <c r="AY124" s="17" t="s">
        <v>221</v>
      </c>
      <c r="BE124" s="145">
        <f t="shared" si="4"/>
        <v>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7" t="s">
        <v>15</v>
      </c>
      <c r="BK124" s="145">
        <f t="shared" si="9"/>
        <v>0</v>
      </c>
      <c r="BL124" s="17" t="s">
        <v>1641</v>
      </c>
      <c r="BM124" s="17" t="s">
        <v>5336</v>
      </c>
    </row>
    <row r="125" spans="2:65" s="1" customFormat="1" ht="20.45" customHeight="1" x14ac:dyDescent="0.3">
      <c r="B125" s="136"/>
      <c r="C125" s="137" t="s">
        <v>182</v>
      </c>
      <c r="D125" s="137" t="s">
        <v>222</v>
      </c>
      <c r="E125" s="138" t="s">
        <v>5315</v>
      </c>
      <c r="F125" s="250" t="s">
        <v>5316</v>
      </c>
      <c r="G125" s="251"/>
      <c r="H125" s="251"/>
      <c r="I125" s="251"/>
      <c r="J125" s="139" t="s">
        <v>315</v>
      </c>
      <c r="K125" s="140">
        <v>16</v>
      </c>
      <c r="L125" s="252"/>
      <c r="M125" s="251"/>
      <c r="N125" s="252">
        <f t="shared" si="0"/>
        <v>0</v>
      </c>
      <c r="O125" s="251"/>
      <c r="P125" s="251"/>
      <c r="Q125" s="251"/>
      <c r="R125" s="141"/>
      <c r="T125" s="142" t="s">
        <v>3</v>
      </c>
      <c r="U125" s="146" t="s">
        <v>43</v>
      </c>
      <c r="V125" s="147">
        <v>0</v>
      </c>
      <c r="W125" s="147">
        <f t="shared" si="1"/>
        <v>0</v>
      </c>
      <c r="X125" s="147">
        <v>0</v>
      </c>
      <c r="Y125" s="147">
        <f t="shared" si="2"/>
        <v>0</v>
      </c>
      <c r="Z125" s="147">
        <v>0</v>
      </c>
      <c r="AA125" s="148">
        <f t="shared" si="3"/>
        <v>0</v>
      </c>
      <c r="AR125" s="17" t="s">
        <v>1641</v>
      </c>
      <c r="AT125" s="17" t="s">
        <v>222</v>
      </c>
      <c r="AU125" s="17" t="s">
        <v>190</v>
      </c>
      <c r="AY125" s="17" t="s">
        <v>221</v>
      </c>
      <c r="BE125" s="145">
        <f t="shared" si="4"/>
        <v>0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7" t="s">
        <v>15</v>
      </c>
      <c r="BK125" s="145">
        <f t="shared" si="9"/>
        <v>0</v>
      </c>
      <c r="BL125" s="17" t="s">
        <v>1641</v>
      </c>
      <c r="BM125" s="17" t="s">
        <v>5337</v>
      </c>
    </row>
    <row r="126" spans="2:65" s="1" customFormat="1" ht="6.95" customHeight="1" x14ac:dyDescent="0.3">
      <c r="B126" s="55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7"/>
    </row>
  </sheetData>
  <mergeCells count="91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2:Q92"/>
    <mergeCell ref="L94:Q94"/>
    <mergeCell ref="C100:Q100"/>
    <mergeCell ref="F102:P102"/>
    <mergeCell ref="F103:P103"/>
    <mergeCell ref="M105:P105"/>
    <mergeCell ref="M107:Q107"/>
    <mergeCell ref="M108:Q108"/>
    <mergeCell ref="F110:I110"/>
    <mergeCell ref="L110:M110"/>
    <mergeCell ref="N110:Q110"/>
    <mergeCell ref="F114:I114"/>
    <mergeCell ref="L114:M114"/>
    <mergeCell ref="N114:Q114"/>
    <mergeCell ref="F115:I115"/>
    <mergeCell ref="L115:M115"/>
    <mergeCell ref="N115:Q115"/>
    <mergeCell ref="F116:I116"/>
    <mergeCell ref="L116:M116"/>
    <mergeCell ref="N116:Q116"/>
    <mergeCell ref="F117:I117"/>
    <mergeCell ref="L117:M117"/>
    <mergeCell ref="N117:Q117"/>
    <mergeCell ref="F118:I118"/>
    <mergeCell ref="L118:M118"/>
    <mergeCell ref="N118:Q118"/>
    <mergeCell ref="N121:Q121"/>
    <mergeCell ref="F122:I122"/>
    <mergeCell ref="L122:M122"/>
    <mergeCell ref="N122:Q122"/>
    <mergeCell ref="F119:I119"/>
    <mergeCell ref="L119:M119"/>
    <mergeCell ref="N119:Q119"/>
    <mergeCell ref="F120:I120"/>
    <mergeCell ref="L120:M120"/>
    <mergeCell ref="N120:Q120"/>
    <mergeCell ref="H1:K1"/>
    <mergeCell ref="S2:AC2"/>
    <mergeCell ref="F125:I125"/>
    <mergeCell ref="L125:M125"/>
    <mergeCell ref="N125:Q125"/>
    <mergeCell ref="N111:Q111"/>
    <mergeCell ref="N112:Q112"/>
    <mergeCell ref="N113:Q113"/>
    <mergeCell ref="F123:I123"/>
    <mergeCell ref="L123:M123"/>
    <mergeCell ref="N123:Q123"/>
    <mergeCell ref="F124:I124"/>
    <mergeCell ref="L124:M124"/>
    <mergeCell ref="N124:Q124"/>
    <mergeCell ref="F121:I121"/>
    <mergeCell ref="L121:M121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0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49"/>
  <sheetViews>
    <sheetView showGridLines="0" workbookViewId="0">
      <pane ySplit="1" topLeftCell="A2" activePane="bottomLeft" state="frozen"/>
      <selection pane="bottomLeft" activeCell="L127" sqref="L127:M350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130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5338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449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N105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ROUND((SUM(BE105:BE106)+SUM(BE124:BE348)), 2)</f>
        <v>0</v>
      </c>
      <c r="I32" s="200"/>
      <c r="J32" s="200"/>
      <c r="K32" s="32"/>
      <c r="L32" s="32"/>
      <c r="M32" s="260">
        <f>ROUND(ROUND((SUM(BE105:BE106)+SUM(BE124:BE348)),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ROUND((SUM(BF105:BF106)+SUM(BF124:BF348)), 2)</f>
        <v>0</v>
      </c>
      <c r="I33" s="200"/>
      <c r="J33" s="200"/>
      <c r="K33" s="32"/>
      <c r="L33" s="32"/>
      <c r="M33" s="260">
        <f>ROUND(ROUND((SUM(BF105:BF106)+SUM(BF124:BF348)),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ROUND((SUM(BG105:BG106)+SUM(BG124:BG348)),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ROUND((SUM(BH105:BH106)+SUM(BH124:BH348)),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ROUND((SUM(BI105:BI106)+SUM(BI124:BI348)),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05_9 - SO 04 - NOVÁ BUDOVA - ELEKTROINSTALACE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Radim Blaťák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N124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450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N125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451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N126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5339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N137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5340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N150</f>
        <v>0</v>
      </c>
      <c r="O92" s="256"/>
      <c r="P92" s="256"/>
      <c r="Q92" s="256"/>
      <c r="R92" s="115"/>
    </row>
    <row r="93" spans="2:47" s="7" customFormat="1" ht="19.899999999999999" customHeight="1" x14ac:dyDescent="0.3">
      <c r="B93" s="112"/>
      <c r="C93" s="113"/>
      <c r="D93" s="114" t="s">
        <v>5341</v>
      </c>
      <c r="E93" s="113"/>
      <c r="F93" s="113"/>
      <c r="G93" s="113"/>
      <c r="H93" s="113"/>
      <c r="I93" s="113"/>
      <c r="J93" s="113"/>
      <c r="K93" s="113"/>
      <c r="L93" s="113"/>
      <c r="M93" s="113"/>
      <c r="N93" s="255">
        <f>N156</f>
        <v>0</v>
      </c>
      <c r="O93" s="256"/>
      <c r="P93" s="256"/>
      <c r="Q93" s="256"/>
      <c r="R93" s="115"/>
    </row>
    <row r="94" spans="2:47" s="7" customFormat="1" ht="19.899999999999999" customHeight="1" x14ac:dyDescent="0.3">
      <c r="B94" s="112"/>
      <c r="C94" s="113"/>
      <c r="D94" s="114" t="s">
        <v>5342</v>
      </c>
      <c r="E94" s="113"/>
      <c r="F94" s="113"/>
      <c r="G94" s="113"/>
      <c r="H94" s="113"/>
      <c r="I94" s="113"/>
      <c r="J94" s="113"/>
      <c r="K94" s="113"/>
      <c r="L94" s="113"/>
      <c r="M94" s="113"/>
      <c r="N94" s="255">
        <f>N186</f>
        <v>0</v>
      </c>
      <c r="O94" s="256"/>
      <c r="P94" s="256"/>
      <c r="Q94" s="256"/>
      <c r="R94" s="115"/>
    </row>
    <row r="95" spans="2:47" s="7" customFormat="1" ht="19.899999999999999" customHeight="1" x14ac:dyDescent="0.3">
      <c r="B95" s="112"/>
      <c r="C95" s="113"/>
      <c r="D95" s="114" t="s">
        <v>5343</v>
      </c>
      <c r="E95" s="113"/>
      <c r="F95" s="113"/>
      <c r="G95" s="113"/>
      <c r="H95" s="113"/>
      <c r="I95" s="113"/>
      <c r="J95" s="113"/>
      <c r="K95" s="113"/>
      <c r="L95" s="113"/>
      <c r="M95" s="113"/>
      <c r="N95" s="255">
        <f>N219</f>
        <v>0</v>
      </c>
      <c r="O95" s="256"/>
      <c r="P95" s="256"/>
      <c r="Q95" s="256"/>
      <c r="R95" s="115"/>
    </row>
    <row r="96" spans="2:47" s="7" customFormat="1" ht="19.899999999999999" customHeight="1" x14ac:dyDescent="0.3">
      <c r="B96" s="112"/>
      <c r="C96" s="113"/>
      <c r="D96" s="114" t="s">
        <v>5344</v>
      </c>
      <c r="E96" s="113"/>
      <c r="F96" s="113"/>
      <c r="G96" s="113"/>
      <c r="H96" s="113"/>
      <c r="I96" s="113"/>
      <c r="J96" s="113"/>
      <c r="K96" s="113"/>
      <c r="L96" s="113"/>
      <c r="M96" s="113"/>
      <c r="N96" s="255">
        <f>N237</f>
        <v>0</v>
      </c>
      <c r="O96" s="256"/>
      <c r="P96" s="256"/>
      <c r="Q96" s="256"/>
      <c r="R96" s="115"/>
    </row>
    <row r="97" spans="2:21" s="7" customFormat="1" ht="19.899999999999999" customHeight="1" x14ac:dyDescent="0.3">
      <c r="B97" s="112"/>
      <c r="C97" s="113"/>
      <c r="D97" s="114" t="s">
        <v>5345</v>
      </c>
      <c r="E97" s="113"/>
      <c r="F97" s="113"/>
      <c r="G97" s="113"/>
      <c r="H97" s="113"/>
      <c r="I97" s="113"/>
      <c r="J97" s="113"/>
      <c r="K97" s="113"/>
      <c r="L97" s="113"/>
      <c r="M97" s="113"/>
      <c r="N97" s="255">
        <f>N244</f>
        <v>0</v>
      </c>
      <c r="O97" s="256"/>
      <c r="P97" s="256"/>
      <c r="Q97" s="256"/>
      <c r="R97" s="115"/>
    </row>
    <row r="98" spans="2:21" s="7" customFormat="1" ht="19.899999999999999" customHeight="1" x14ac:dyDescent="0.3">
      <c r="B98" s="112"/>
      <c r="C98" s="113"/>
      <c r="D98" s="114" t="s">
        <v>5346</v>
      </c>
      <c r="E98" s="113"/>
      <c r="F98" s="113"/>
      <c r="G98" s="113"/>
      <c r="H98" s="113"/>
      <c r="I98" s="113"/>
      <c r="J98" s="113"/>
      <c r="K98" s="113"/>
      <c r="L98" s="113"/>
      <c r="M98" s="113"/>
      <c r="N98" s="255">
        <f>N270</f>
        <v>0</v>
      </c>
      <c r="O98" s="256"/>
      <c r="P98" s="256"/>
      <c r="Q98" s="256"/>
      <c r="R98" s="115"/>
    </row>
    <row r="99" spans="2:21" s="7" customFormat="1" ht="19.899999999999999" customHeight="1" x14ac:dyDescent="0.3">
      <c r="B99" s="112"/>
      <c r="C99" s="113"/>
      <c r="D99" s="114" t="s">
        <v>5347</v>
      </c>
      <c r="E99" s="113"/>
      <c r="F99" s="113"/>
      <c r="G99" s="113"/>
      <c r="H99" s="113"/>
      <c r="I99" s="113"/>
      <c r="J99" s="113"/>
      <c r="K99" s="113"/>
      <c r="L99" s="113"/>
      <c r="M99" s="113"/>
      <c r="N99" s="255">
        <f>N299</f>
        <v>0</v>
      </c>
      <c r="O99" s="256"/>
      <c r="P99" s="256"/>
      <c r="Q99" s="256"/>
      <c r="R99" s="115"/>
    </row>
    <row r="100" spans="2:21" s="7" customFormat="1" ht="19.899999999999999" customHeight="1" x14ac:dyDescent="0.3">
      <c r="B100" s="112"/>
      <c r="C100" s="113"/>
      <c r="D100" s="114" t="s">
        <v>5348</v>
      </c>
      <c r="E100" s="113"/>
      <c r="F100" s="113"/>
      <c r="G100" s="113"/>
      <c r="H100" s="113"/>
      <c r="I100" s="113"/>
      <c r="J100" s="113"/>
      <c r="K100" s="113"/>
      <c r="L100" s="113"/>
      <c r="M100" s="113"/>
      <c r="N100" s="255">
        <f>N313</f>
        <v>0</v>
      </c>
      <c r="O100" s="256"/>
      <c r="P100" s="256"/>
      <c r="Q100" s="256"/>
      <c r="R100" s="115"/>
    </row>
    <row r="101" spans="2:21" s="7" customFormat="1" ht="19.899999999999999" customHeight="1" x14ac:dyDescent="0.3">
      <c r="B101" s="112"/>
      <c r="C101" s="113"/>
      <c r="D101" s="114" t="s">
        <v>5349</v>
      </c>
      <c r="E101" s="113"/>
      <c r="F101" s="113"/>
      <c r="G101" s="113"/>
      <c r="H101" s="113"/>
      <c r="I101" s="113"/>
      <c r="J101" s="113"/>
      <c r="K101" s="113"/>
      <c r="L101" s="113"/>
      <c r="M101" s="113"/>
      <c r="N101" s="255">
        <f>N326</f>
        <v>0</v>
      </c>
      <c r="O101" s="256"/>
      <c r="P101" s="256"/>
      <c r="Q101" s="256"/>
      <c r="R101" s="115"/>
    </row>
    <row r="102" spans="2:21" s="7" customFormat="1" ht="19.899999999999999" customHeight="1" x14ac:dyDescent="0.3">
      <c r="B102" s="112"/>
      <c r="C102" s="113"/>
      <c r="D102" s="114" t="s">
        <v>5350</v>
      </c>
      <c r="E102" s="113"/>
      <c r="F102" s="113"/>
      <c r="G102" s="113"/>
      <c r="H102" s="113"/>
      <c r="I102" s="113"/>
      <c r="J102" s="113"/>
      <c r="K102" s="113"/>
      <c r="L102" s="113"/>
      <c r="M102" s="113"/>
      <c r="N102" s="255">
        <f>N341</f>
        <v>0</v>
      </c>
      <c r="O102" s="256"/>
      <c r="P102" s="256"/>
      <c r="Q102" s="256"/>
      <c r="R102" s="115"/>
    </row>
    <row r="103" spans="2:21" s="7" customFormat="1" ht="19.899999999999999" customHeight="1" x14ac:dyDescent="0.3">
      <c r="B103" s="112"/>
      <c r="C103" s="113"/>
      <c r="D103" s="114" t="s">
        <v>5351</v>
      </c>
      <c r="E103" s="113"/>
      <c r="F103" s="113"/>
      <c r="G103" s="113"/>
      <c r="H103" s="113"/>
      <c r="I103" s="113"/>
      <c r="J103" s="113"/>
      <c r="K103" s="113"/>
      <c r="L103" s="113"/>
      <c r="M103" s="113"/>
      <c r="N103" s="255">
        <f>N345</f>
        <v>0</v>
      </c>
      <c r="O103" s="256"/>
      <c r="P103" s="256"/>
      <c r="Q103" s="256"/>
      <c r="R103" s="115"/>
    </row>
    <row r="104" spans="2:21" s="1" customFormat="1" ht="21.75" customHeight="1" x14ac:dyDescent="0.3"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3"/>
    </row>
    <row r="105" spans="2:21" s="1" customFormat="1" ht="29.25" customHeight="1" x14ac:dyDescent="0.3">
      <c r="B105" s="31"/>
      <c r="C105" s="107" t="s">
        <v>205</v>
      </c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257">
        <v>0</v>
      </c>
      <c r="O105" s="200"/>
      <c r="P105" s="200"/>
      <c r="Q105" s="200"/>
      <c r="R105" s="33"/>
      <c r="T105" s="116"/>
      <c r="U105" s="117" t="s">
        <v>42</v>
      </c>
    </row>
    <row r="106" spans="2:21" s="1" customFormat="1" ht="18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21" s="1" customFormat="1" ht="29.25" customHeight="1" x14ac:dyDescent="0.3">
      <c r="B107" s="31"/>
      <c r="C107" s="99" t="s">
        <v>188</v>
      </c>
      <c r="D107" s="100"/>
      <c r="E107" s="100"/>
      <c r="F107" s="100"/>
      <c r="G107" s="100"/>
      <c r="H107" s="100"/>
      <c r="I107" s="100"/>
      <c r="J107" s="100"/>
      <c r="K107" s="100"/>
      <c r="L107" s="201">
        <f>ROUND(SUM(N88+N105),2)</f>
        <v>0</v>
      </c>
      <c r="M107" s="246"/>
      <c r="N107" s="246"/>
      <c r="O107" s="246"/>
      <c r="P107" s="246"/>
      <c r="Q107" s="246"/>
      <c r="R107" s="33"/>
    </row>
    <row r="108" spans="2:21" s="1" customFormat="1" ht="6.95" customHeight="1" x14ac:dyDescent="0.3"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7"/>
    </row>
    <row r="112" spans="2:21" s="1" customFormat="1" ht="6.95" customHeight="1" x14ac:dyDescent="0.3">
      <c r="B112" s="58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60"/>
    </row>
    <row r="113" spans="2:65" s="1" customFormat="1" ht="36.950000000000003" customHeight="1" x14ac:dyDescent="0.3">
      <c r="B113" s="31"/>
      <c r="C113" s="212" t="s">
        <v>206</v>
      </c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33"/>
    </row>
    <row r="114" spans="2:65" s="1" customFormat="1" ht="6.95" customHeight="1" x14ac:dyDescent="0.3">
      <c r="B114" s="31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3"/>
    </row>
    <row r="115" spans="2:65" s="1" customFormat="1" ht="30" customHeight="1" x14ac:dyDescent="0.3">
      <c r="B115" s="31"/>
      <c r="C115" s="28" t="s">
        <v>16</v>
      </c>
      <c r="D115" s="32"/>
      <c r="E115" s="32"/>
      <c r="F115" s="247" t="str">
        <f>F6</f>
        <v>DOPLNĚNÍ - ROZŠÍŘENÍ KAPACIT ZŠ A MŠ TŘEBOTOV</v>
      </c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32"/>
      <c r="R115" s="33"/>
    </row>
    <row r="116" spans="2:65" s="1" customFormat="1" ht="36.950000000000003" customHeight="1" x14ac:dyDescent="0.3">
      <c r="B116" s="31"/>
      <c r="C116" s="65" t="s">
        <v>192</v>
      </c>
      <c r="D116" s="32"/>
      <c r="E116" s="32"/>
      <c r="F116" s="213" t="str">
        <f>F7</f>
        <v>05_9 - SO 04 - NOVÁ BUDOVA - ELEKTROINSTALACE</v>
      </c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32"/>
      <c r="R116" s="33"/>
    </row>
    <row r="117" spans="2:65" s="1" customFormat="1" ht="6.95" customHeight="1" x14ac:dyDescent="0.3">
      <c r="B117" s="31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3"/>
    </row>
    <row r="118" spans="2:65" s="1" customFormat="1" ht="18" customHeight="1" x14ac:dyDescent="0.3">
      <c r="B118" s="31"/>
      <c r="C118" s="28" t="s">
        <v>22</v>
      </c>
      <c r="D118" s="32"/>
      <c r="E118" s="32"/>
      <c r="F118" s="26" t="str">
        <f>F9</f>
        <v>Třebotov, Hlavní 190, 252 26 areál školy</v>
      </c>
      <c r="G118" s="32"/>
      <c r="H118" s="32"/>
      <c r="I118" s="32"/>
      <c r="J118" s="32"/>
      <c r="K118" s="28" t="s">
        <v>24</v>
      </c>
      <c r="L118" s="32"/>
      <c r="M118" s="248" t="str">
        <f>IF(O9="","",O9)</f>
        <v>31. 10. 2016</v>
      </c>
      <c r="N118" s="200"/>
      <c r="O118" s="200"/>
      <c r="P118" s="200"/>
      <c r="Q118" s="32"/>
      <c r="R118" s="33"/>
    </row>
    <row r="119" spans="2:65" s="1" customFormat="1" ht="6.95" customHeight="1" x14ac:dyDescent="0.3"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3"/>
    </row>
    <row r="120" spans="2:65" s="1" customFormat="1" ht="15" x14ac:dyDescent="0.3">
      <c r="B120" s="31"/>
      <c r="C120" s="28" t="s">
        <v>26</v>
      </c>
      <c r="D120" s="32"/>
      <c r="E120" s="32"/>
      <c r="F120" s="26" t="str">
        <f>E12</f>
        <v>Obec Třebotov</v>
      </c>
      <c r="G120" s="32"/>
      <c r="H120" s="32"/>
      <c r="I120" s="32"/>
      <c r="J120" s="32"/>
      <c r="K120" s="28" t="s">
        <v>33</v>
      </c>
      <c r="L120" s="32"/>
      <c r="M120" s="226" t="str">
        <f>E18</f>
        <v>Ing.arch. Jan Linhart</v>
      </c>
      <c r="N120" s="200"/>
      <c r="O120" s="200"/>
      <c r="P120" s="200"/>
      <c r="Q120" s="200"/>
      <c r="R120" s="33"/>
    </row>
    <row r="121" spans="2:65" s="1" customFormat="1" ht="14.45" customHeight="1" x14ac:dyDescent="0.3">
      <c r="B121" s="31"/>
      <c r="C121" s="28" t="s">
        <v>31</v>
      </c>
      <c r="D121" s="32"/>
      <c r="E121" s="32"/>
      <c r="F121" s="26" t="str">
        <f>IF(E15="","",E15)</f>
        <v xml:space="preserve"> </v>
      </c>
      <c r="G121" s="32"/>
      <c r="H121" s="32"/>
      <c r="I121" s="32"/>
      <c r="J121" s="32"/>
      <c r="K121" s="28" t="s">
        <v>36</v>
      </c>
      <c r="L121" s="32"/>
      <c r="M121" s="226" t="str">
        <f>E21</f>
        <v>Radim Blaťák</v>
      </c>
      <c r="N121" s="200"/>
      <c r="O121" s="200"/>
      <c r="P121" s="200"/>
      <c r="Q121" s="200"/>
      <c r="R121" s="33"/>
    </row>
    <row r="122" spans="2:65" s="1" customFormat="1" ht="10.35" customHeight="1" x14ac:dyDescent="0.3">
      <c r="B122" s="31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3"/>
    </row>
    <row r="123" spans="2:65" s="8" customFormat="1" ht="29.25" customHeight="1" x14ac:dyDescent="0.3">
      <c r="B123" s="118"/>
      <c r="C123" s="119" t="s">
        <v>207</v>
      </c>
      <c r="D123" s="120" t="s">
        <v>208</v>
      </c>
      <c r="E123" s="120" t="s">
        <v>60</v>
      </c>
      <c r="F123" s="242" t="s">
        <v>209</v>
      </c>
      <c r="G123" s="243"/>
      <c r="H123" s="243"/>
      <c r="I123" s="243"/>
      <c r="J123" s="120" t="s">
        <v>210</v>
      </c>
      <c r="K123" s="120" t="s">
        <v>211</v>
      </c>
      <c r="L123" s="244" t="s">
        <v>212</v>
      </c>
      <c r="M123" s="243"/>
      <c r="N123" s="242" t="s">
        <v>198</v>
      </c>
      <c r="O123" s="243"/>
      <c r="P123" s="243"/>
      <c r="Q123" s="245"/>
      <c r="R123" s="121"/>
      <c r="T123" s="73" t="s">
        <v>213</v>
      </c>
      <c r="U123" s="74" t="s">
        <v>42</v>
      </c>
      <c r="V123" s="74" t="s">
        <v>214</v>
      </c>
      <c r="W123" s="74" t="s">
        <v>215</v>
      </c>
      <c r="X123" s="74" t="s">
        <v>216</v>
      </c>
      <c r="Y123" s="74" t="s">
        <v>217</v>
      </c>
      <c r="Z123" s="74" t="s">
        <v>218</v>
      </c>
      <c r="AA123" s="75" t="s">
        <v>219</v>
      </c>
    </row>
    <row r="124" spans="2:65" s="1" customFormat="1" ht="29.25" customHeight="1" x14ac:dyDescent="0.35">
      <c r="B124" s="31"/>
      <c r="C124" s="77" t="s">
        <v>194</v>
      </c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236">
        <f>BK124</f>
        <v>0</v>
      </c>
      <c r="O124" s="237"/>
      <c r="P124" s="237"/>
      <c r="Q124" s="237"/>
      <c r="R124" s="33"/>
      <c r="T124" s="76"/>
      <c r="U124" s="47"/>
      <c r="V124" s="47"/>
      <c r="W124" s="122">
        <f>W125</f>
        <v>0</v>
      </c>
      <c r="X124" s="47"/>
      <c r="Y124" s="122">
        <f>Y125</f>
        <v>0</v>
      </c>
      <c r="Z124" s="47"/>
      <c r="AA124" s="123">
        <f>AA125</f>
        <v>0</v>
      </c>
      <c r="AT124" s="17" t="s">
        <v>77</v>
      </c>
      <c r="AU124" s="17" t="s">
        <v>200</v>
      </c>
      <c r="BK124" s="124">
        <f>BK125</f>
        <v>0</v>
      </c>
    </row>
    <row r="125" spans="2:65" s="9" customFormat="1" ht="37.35" customHeight="1" x14ac:dyDescent="0.35">
      <c r="B125" s="125"/>
      <c r="C125" s="126"/>
      <c r="D125" s="127" t="s">
        <v>450</v>
      </c>
      <c r="E125" s="127"/>
      <c r="F125" s="127"/>
      <c r="G125" s="127"/>
      <c r="H125" s="127"/>
      <c r="I125" s="127"/>
      <c r="J125" s="127"/>
      <c r="K125" s="127"/>
      <c r="L125" s="127"/>
      <c r="M125" s="127"/>
      <c r="N125" s="238">
        <f>BK125</f>
        <v>0</v>
      </c>
      <c r="O125" s="239"/>
      <c r="P125" s="239"/>
      <c r="Q125" s="239"/>
      <c r="R125" s="128"/>
      <c r="T125" s="129"/>
      <c r="U125" s="126"/>
      <c r="V125" s="126"/>
      <c r="W125" s="130">
        <f>W126+W137+W150+W156+W186+W219+W237+W244+W270+W299+W313+W326+W341+W345</f>
        <v>0</v>
      </c>
      <c r="X125" s="126"/>
      <c r="Y125" s="130">
        <f>Y126+Y137+Y150+Y156+Y186+Y219+Y237+Y244+Y270+Y299+Y313+Y326+Y341+Y345</f>
        <v>0</v>
      </c>
      <c r="Z125" s="126"/>
      <c r="AA125" s="131">
        <f>AA126+AA137+AA150+AA156+AA186+AA219+AA237+AA244+AA270+AA299+AA313+AA326+AA341+AA345</f>
        <v>0</v>
      </c>
      <c r="AR125" s="132" t="s">
        <v>254</v>
      </c>
      <c r="AT125" s="133" t="s">
        <v>77</v>
      </c>
      <c r="AU125" s="133" t="s">
        <v>78</v>
      </c>
      <c r="AY125" s="132" t="s">
        <v>221</v>
      </c>
      <c r="BK125" s="134">
        <f>BK126+BK137+BK150+BK156+BK186+BK219+BK237+BK244+BK270+BK299+BK313+BK326+BK341+BK345</f>
        <v>0</v>
      </c>
    </row>
    <row r="126" spans="2:65" s="9" customFormat="1" ht="19.899999999999999" customHeight="1" x14ac:dyDescent="0.3">
      <c r="B126" s="125"/>
      <c r="C126" s="126"/>
      <c r="D126" s="135" t="s">
        <v>451</v>
      </c>
      <c r="E126" s="135"/>
      <c r="F126" s="135"/>
      <c r="G126" s="135"/>
      <c r="H126" s="135"/>
      <c r="I126" s="135"/>
      <c r="J126" s="135"/>
      <c r="K126" s="135"/>
      <c r="L126" s="135"/>
      <c r="M126" s="135"/>
      <c r="N126" s="240">
        <f>BK126</f>
        <v>0</v>
      </c>
      <c r="O126" s="241"/>
      <c r="P126" s="241"/>
      <c r="Q126" s="241"/>
      <c r="R126" s="128"/>
      <c r="T126" s="129"/>
      <c r="U126" s="126"/>
      <c r="V126" s="126"/>
      <c r="W126" s="130">
        <f>SUM(W127:W136)</f>
        <v>0</v>
      </c>
      <c r="X126" s="126"/>
      <c r="Y126" s="130">
        <f>SUM(Y127:Y136)</f>
        <v>0</v>
      </c>
      <c r="Z126" s="126"/>
      <c r="AA126" s="131">
        <f>SUM(AA127:AA136)</f>
        <v>0</v>
      </c>
      <c r="AR126" s="132" t="s">
        <v>254</v>
      </c>
      <c r="AT126" s="133" t="s">
        <v>77</v>
      </c>
      <c r="AU126" s="133" t="s">
        <v>15</v>
      </c>
      <c r="AY126" s="132" t="s">
        <v>221</v>
      </c>
      <c r="BK126" s="134">
        <f>SUM(BK127:BK136)</f>
        <v>0</v>
      </c>
    </row>
    <row r="127" spans="2:65" s="1" customFormat="1" ht="20.45" customHeight="1" x14ac:dyDescent="0.3">
      <c r="B127" s="136"/>
      <c r="C127" s="137" t="s">
        <v>15</v>
      </c>
      <c r="D127" s="137" t="s">
        <v>222</v>
      </c>
      <c r="E127" s="138" t="s">
        <v>455</v>
      </c>
      <c r="F127" s="250" t="s">
        <v>5352</v>
      </c>
      <c r="G127" s="251"/>
      <c r="H127" s="251"/>
      <c r="I127" s="251"/>
      <c r="J127" s="139" t="s">
        <v>246</v>
      </c>
      <c r="K127" s="140">
        <v>700</v>
      </c>
      <c r="L127" s="252"/>
      <c r="M127" s="251"/>
      <c r="N127" s="252">
        <f t="shared" ref="N127:N136" si="0">ROUND(L127*K127,2)</f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 t="shared" ref="W127:W136" si="1">V127*K127</f>
        <v>0</v>
      </c>
      <c r="X127" s="143">
        <v>0</v>
      </c>
      <c r="Y127" s="143">
        <f t="shared" ref="Y127:Y136" si="2">X127*K127</f>
        <v>0</v>
      </c>
      <c r="Z127" s="143">
        <v>0</v>
      </c>
      <c r="AA127" s="144">
        <f t="shared" ref="AA127:AA136" si="3">Z127*K127</f>
        <v>0</v>
      </c>
      <c r="AR127" s="17" t="s">
        <v>247</v>
      </c>
      <c r="AT127" s="17" t="s">
        <v>222</v>
      </c>
      <c r="AU127" s="17" t="s">
        <v>190</v>
      </c>
      <c r="AY127" s="17" t="s">
        <v>221</v>
      </c>
      <c r="BE127" s="145">
        <f t="shared" ref="BE127:BE136" si="4">IF(U127="základní",N127,0)</f>
        <v>0</v>
      </c>
      <c r="BF127" s="145">
        <f t="shared" ref="BF127:BF136" si="5">IF(U127="snížená",N127,0)</f>
        <v>0</v>
      </c>
      <c r="BG127" s="145">
        <f t="shared" ref="BG127:BG136" si="6">IF(U127="zákl. přenesená",N127,0)</f>
        <v>0</v>
      </c>
      <c r="BH127" s="145">
        <f t="shared" ref="BH127:BH136" si="7">IF(U127="sníž. přenesená",N127,0)</f>
        <v>0</v>
      </c>
      <c r="BI127" s="145">
        <f t="shared" ref="BI127:BI136" si="8">IF(U127="nulová",N127,0)</f>
        <v>0</v>
      </c>
      <c r="BJ127" s="17" t="s">
        <v>15</v>
      </c>
      <c r="BK127" s="145">
        <f t="shared" ref="BK127:BK136" si="9">ROUND(L127*K127,2)</f>
        <v>0</v>
      </c>
      <c r="BL127" s="17" t="s">
        <v>247</v>
      </c>
      <c r="BM127" s="17" t="s">
        <v>5353</v>
      </c>
    </row>
    <row r="128" spans="2:65" s="1" customFormat="1" ht="40.15" customHeight="1" x14ac:dyDescent="0.3">
      <c r="B128" s="136"/>
      <c r="C128" s="137" t="s">
        <v>284</v>
      </c>
      <c r="D128" s="137" t="s">
        <v>222</v>
      </c>
      <c r="E128" s="138" t="s">
        <v>507</v>
      </c>
      <c r="F128" s="250" t="s">
        <v>5354</v>
      </c>
      <c r="G128" s="251"/>
      <c r="H128" s="251"/>
      <c r="I128" s="251"/>
      <c r="J128" s="139" t="s">
        <v>246</v>
      </c>
      <c r="K128" s="140">
        <v>30</v>
      </c>
      <c r="L128" s="252"/>
      <c r="M128" s="251"/>
      <c r="N128" s="252">
        <f t="shared" si="0"/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 t="shared" si="1"/>
        <v>0</v>
      </c>
      <c r="X128" s="143">
        <v>0</v>
      </c>
      <c r="Y128" s="143">
        <f t="shared" si="2"/>
        <v>0</v>
      </c>
      <c r="Z128" s="143">
        <v>0</v>
      </c>
      <c r="AA128" s="144">
        <f t="shared" si="3"/>
        <v>0</v>
      </c>
      <c r="AR128" s="17" t="s">
        <v>247</v>
      </c>
      <c r="AT128" s="17" t="s">
        <v>222</v>
      </c>
      <c r="AU128" s="17" t="s">
        <v>190</v>
      </c>
      <c r="AY128" s="17" t="s">
        <v>221</v>
      </c>
      <c r="BE128" s="145">
        <f t="shared" si="4"/>
        <v>0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7" t="s">
        <v>15</v>
      </c>
      <c r="BK128" s="145">
        <f t="shared" si="9"/>
        <v>0</v>
      </c>
      <c r="BL128" s="17" t="s">
        <v>247</v>
      </c>
      <c r="BM128" s="17" t="s">
        <v>5355</v>
      </c>
    </row>
    <row r="129" spans="2:65" s="1" customFormat="1" ht="20.45" customHeight="1" x14ac:dyDescent="0.3">
      <c r="B129" s="136"/>
      <c r="C129" s="137" t="s">
        <v>190</v>
      </c>
      <c r="D129" s="137" t="s">
        <v>222</v>
      </c>
      <c r="E129" s="138" t="s">
        <v>458</v>
      </c>
      <c r="F129" s="250" t="s">
        <v>5356</v>
      </c>
      <c r="G129" s="251"/>
      <c r="H129" s="251"/>
      <c r="I129" s="251"/>
      <c r="J129" s="139" t="s">
        <v>246</v>
      </c>
      <c r="K129" s="140">
        <v>200</v>
      </c>
      <c r="L129" s="252"/>
      <c r="M129" s="251"/>
      <c r="N129" s="252">
        <f t="shared" si="0"/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 t="shared" si="1"/>
        <v>0</v>
      </c>
      <c r="X129" s="143">
        <v>0</v>
      </c>
      <c r="Y129" s="143">
        <f t="shared" si="2"/>
        <v>0</v>
      </c>
      <c r="Z129" s="143">
        <v>0</v>
      </c>
      <c r="AA129" s="144">
        <f t="shared" si="3"/>
        <v>0</v>
      </c>
      <c r="AR129" s="17" t="s">
        <v>247</v>
      </c>
      <c r="AT129" s="17" t="s">
        <v>222</v>
      </c>
      <c r="AU129" s="17" t="s">
        <v>190</v>
      </c>
      <c r="AY129" s="17" t="s">
        <v>221</v>
      </c>
      <c r="BE129" s="145">
        <f t="shared" si="4"/>
        <v>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7" t="s">
        <v>15</v>
      </c>
      <c r="BK129" s="145">
        <f t="shared" si="9"/>
        <v>0</v>
      </c>
      <c r="BL129" s="17" t="s">
        <v>247</v>
      </c>
      <c r="BM129" s="17" t="s">
        <v>5357</v>
      </c>
    </row>
    <row r="130" spans="2:65" s="1" customFormat="1" ht="20.45" customHeight="1" x14ac:dyDescent="0.3">
      <c r="B130" s="136"/>
      <c r="C130" s="137" t="s">
        <v>254</v>
      </c>
      <c r="D130" s="137" t="s">
        <v>222</v>
      </c>
      <c r="E130" s="138" t="s">
        <v>5358</v>
      </c>
      <c r="F130" s="250" t="s">
        <v>5359</v>
      </c>
      <c r="G130" s="251"/>
      <c r="H130" s="251"/>
      <c r="I130" s="251"/>
      <c r="J130" s="139" t="s">
        <v>246</v>
      </c>
      <c r="K130" s="140">
        <v>100</v>
      </c>
      <c r="L130" s="252"/>
      <c r="M130" s="251"/>
      <c r="N130" s="252">
        <f t="shared" si="0"/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 t="shared" si="1"/>
        <v>0</v>
      </c>
      <c r="X130" s="143">
        <v>0</v>
      </c>
      <c r="Y130" s="143">
        <f t="shared" si="2"/>
        <v>0</v>
      </c>
      <c r="Z130" s="143">
        <v>0</v>
      </c>
      <c r="AA130" s="144">
        <f t="shared" si="3"/>
        <v>0</v>
      </c>
      <c r="AR130" s="17" t="s">
        <v>247</v>
      </c>
      <c r="AT130" s="17" t="s">
        <v>222</v>
      </c>
      <c r="AU130" s="17" t="s">
        <v>190</v>
      </c>
      <c r="AY130" s="17" t="s">
        <v>221</v>
      </c>
      <c r="BE130" s="145">
        <f t="shared" si="4"/>
        <v>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7" t="s">
        <v>15</v>
      </c>
      <c r="BK130" s="145">
        <f t="shared" si="9"/>
        <v>0</v>
      </c>
      <c r="BL130" s="17" t="s">
        <v>247</v>
      </c>
      <c r="BM130" s="17" t="s">
        <v>5360</v>
      </c>
    </row>
    <row r="131" spans="2:65" s="1" customFormat="1" ht="20.45" customHeight="1" x14ac:dyDescent="0.3">
      <c r="B131" s="136"/>
      <c r="C131" s="137" t="s">
        <v>231</v>
      </c>
      <c r="D131" s="137" t="s">
        <v>222</v>
      </c>
      <c r="E131" s="138" t="s">
        <v>461</v>
      </c>
      <c r="F131" s="250" t="s">
        <v>5361</v>
      </c>
      <c r="G131" s="251"/>
      <c r="H131" s="251"/>
      <c r="I131" s="251"/>
      <c r="J131" s="139" t="s">
        <v>246</v>
      </c>
      <c r="K131" s="140">
        <v>50</v>
      </c>
      <c r="L131" s="252"/>
      <c r="M131" s="251"/>
      <c r="N131" s="252">
        <f t="shared" si="0"/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 t="shared" si="1"/>
        <v>0</v>
      </c>
      <c r="X131" s="143">
        <v>0</v>
      </c>
      <c r="Y131" s="143">
        <f t="shared" si="2"/>
        <v>0</v>
      </c>
      <c r="Z131" s="143">
        <v>0</v>
      </c>
      <c r="AA131" s="144">
        <f t="shared" si="3"/>
        <v>0</v>
      </c>
      <c r="AR131" s="17" t="s">
        <v>247</v>
      </c>
      <c r="AT131" s="17" t="s">
        <v>222</v>
      </c>
      <c r="AU131" s="17" t="s">
        <v>190</v>
      </c>
      <c r="AY131" s="17" t="s">
        <v>221</v>
      </c>
      <c r="BE131" s="145">
        <f t="shared" si="4"/>
        <v>0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7" t="s">
        <v>15</v>
      </c>
      <c r="BK131" s="145">
        <f t="shared" si="9"/>
        <v>0</v>
      </c>
      <c r="BL131" s="17" t="s">
        <v>247</v>
      </c>
      <c r="BM131" s="17" t="s">
        <v>5362</v>
      </c>
    </row>
    <row r="132" spans="2:65" s="1" customFormat="1" ht="20.45" customHeight="1" x14ac:dyDescent="0.3">
      <c r="B132" s="136"/>
      <c r="C132" s="137" t="s">
        <v>220</v>
      </c>
      <c r="D132" s="137" t="s">
        <v>222</v>
      </c>
      <c r="E132" s="138" t="s">
        <v>464</v>
      </c>
      <c r="F132" s="250" t="s">
        <v>5363</v>
      </c>
      <c r="G132" s="251"/>
      <c r="H132" s="251"/>
      <c r="I132" s="251"/>
      <c r="J132" s="139" t="s">
        <v>349</v>
      </c>
      <c r="K132" s="140">
        <v>222</v>
      </c>
      <c r="L132" s="252"/>
      <c r="M132" s="251"/>
      <c r="N132" s="252">
        <f t="shared" si="0"/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 t="shared" si="1"/>
        <v>0</v>
      </c>
      <c r="X132" s="143">
        <v>0</v>
      </c>
      <c r="Y132" s="143">
        <f t="shared" si="2"/>
        <v>0</v>
      </c>
      <c r="Z132" s="143">
        <v>0</v>
      </c>
      <c r="AA132" s="144">
        <f t="shared" si="3"/>
        <v>0</v>
      </c>
      <c r="AR132" s="17" t="s">
        <v>247</v>
      </c>
      <c r="AT132" s="17" t="s">
        <v>222</v>
      </c>
      <c r="AU132" s="17" t="s">
        <v>190</v>
      </c>
      <c r="AY132" s="17" t="s">
        <v>221</v>
      </c>
      <c r="BE132" s="145">
        <f t="shared" si="4"/>
        <v>0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7" t="s">
        <v>15</v>
      </c>
      <c r="BK132" s="145">
        <f t="shared" si="9"/>
        <v>0</v>
      </c>
      <c r="BL132" s="17" t="s">
        <v>247</v>
      </c>
      <c r="BM132" s="17" t="s">
        <v>5364</v>
      </c>
    </row>
    <row r="133" spans="2:65" s="1" customFormat="1" ht="20.45" customHeight="1" x14ac:dyDescent="0.3">
      <c r="B133" s="136"/>
      <c r="C133" s="137" t="s">
        <v>265</v>
      </c>
      <c r="D133" s="137" t="s">
        <v>222</v>
      </c>
      <c r="E133" s="138" t="s">
        <v>467</v>
      </c>
      <c r="F133" s="250" t="s">
        <v>5365</v>
      </c>
      <c r="G133" s="251"/>
      <c r="H133" s="251"/>
      <c r="I133" s="251"/>
      <c r="J133" s="139" t="s">
        <v>349</v>
      </c>
      <c r="K133" s="140">
        <v>51</v>
      </c>
      <c r="L133" s="252"/>
      <c r="M133" s="251"/>
      <c r="N133" s="252">
        <f t="shared" si="0"/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 t="shared" si="1"/>
        <v>0</v>
      </c>
      <c r="X133" s="143">
        <v>0</v>
      </c>
      <c r="Y133" s="143">
        <f t="shared" si="2"/>
        <v>0</v>
      </c>
      <c r="Z133" s="143">
        <v>0</v>
      </c>
      <c r="AA133" s="144">
        <f t="shared" si="3"/>
        <v>0</v>
      </c>
      <c r="AR133" s="17" t="s">
        <v>247</v>
      </c>
      <c r="AT133" s="17" t="s">
        <v>222</v>
      </c>
      <c r="AU133" s="17" t="s">
        <v>190</v>
      </c>
      <c r="AY133" s="17" t="s">
        <v>221</v>
      </c>
      <c r="BE133" s="145">
        <f t="shared" si="4"/>
        <v>0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7" t="s">
        <v>15</v>
      </c>
      <c r="BK133" s="145">
        <f t="shared" si="9"/>
        <v>0</v>
      </c>
      <c r="BL133" s="17" t="s">
        <v>247</v>
      </c>
      <c r="BM133" s="17" t="s">
        <v>5366</v>
      </c>
    </row>
    <row r="134" spans="2:65" s="1" customFormat="1" ht="20.45" customHeight="1" x14ac:dyDescent="0.3">
      <c r="B134" s="136"/>
      <c r="C134" s="137" t="s">
        <v>269</v>
      </c>
      <c r="D134" s="137" t="s">
        <v>222</v>
      </c>
      <c r="E134" s="138" t="s">
        <v>470</v>
      </c>
      <c r="F134" s="250" t="s">
        <v>5367</v>
      </c>
      <c r="G134" s="251"/>
      <c r="H134" s="251"/>
      <c r="I134" s="251"/>
      <c r="J134" s="139" t="s">
        <v>349</v>
      </c>
      <c r="K134" s="140">
        <v>6</v>
      </c>
      <c r="L134" s="252"/>
      <c r="M134" s="251"/>
      <c r="N134" s="252">
        <f t="shared" si="0"/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 t="shared" si="1"/>
        <v>0</v>
      </c>
      <c r="X134" s="143">
        <v>0</v>
      </c>
      <c r="Y134" s="143">
        <f t="shared" si="2"/>
        <v>0</v>
      </c>
      <c r="Z134" s="143">
        <v>0</v>
      </c>
      <c r="AA134" s="144">
        <f t="shared" si="3"/>
        <v>0</v>
      </c>
      <c r="AR134" s="17" t="s">
        <v>247</v>
      </c>
      <c r="AT134" s="17" t="s">
        <v>222</v>
      </c>
      <c r="AU134" s="17" t="s">
        <v>190</v>
      </c>
      <c r="AY134" s="17" t="s">
        <v>221</v>
      </c>
      <c r="BE134" s="145">
        <f t="shared" si="4"/>
        <v>0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7" t="s">
        <v>15</v>
      </c>
      <c r="BK134" s="145">
        <f t="shared" si="9"/>
        <v>0</v>
      </c>
      <c r="BL134" s="17" t="s">
        <v>247</v>
      </c>
      <c r="BM134" s="17" t="s">
        <v>5368</v>
      </c>
    </row>
    <row r="135" spans="2:65" s="1" customFormat="1" ht="28.9" customHeight="1" x14ac:dyDescent="0.3">
      <c r="B135" s="136"/>
      <c r="C135" s="137" t="s">
        <v>273</v>
      </c>
      <c r="D135" s="137" t="s">
        <v>222</v>
      </c>
      <c r="E135" s="138" t="s">
        <v>5369</v>
      </c>
      <c r="F135" s="250" t="s">
        <v>5370</v>
      </c>
      <c r="G135" s="251"/>
      <c r="H135" s="251"/>
      <c r="I135" s="251"/>
      <c r="J135" s="139" t="s">
        <v>246</v>
      </c>
      <c r="K135" s="140">
        <v>90</v>
      </c>
      <c r="L135" s="252"/>
      <c r="M135" s="251"/>
      <c r="N135" s="252">
        <f t="shared" si="0"/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 t="shared" si="1"/>
        <v>0</v>
      </c>
      <c r="X135" s="143">
        <v>0</v>
      </c>
      <c r="Y135" s="143">
        <f t="shared" si="2"/>
        <v>0</v>
      </c>
      <c r="Z135" s="143">
        <v>0</v>
      </c>
      <c r="AA135" s="144">
        <f t="shared" si="3"/>
        <v>0</v>
      </c>
      <c r="AR135" s="17" t="s">
        <v>247</v>
      </c>
      <c r="AT135" s="17" t="s">
        <v>222</v>
      </c>
      <c r="AU135" s="17" t="s">
        <v>190</v>
      </c>
      <c r="AY135" s="17" t="s">
        <v>221</v>
      </c>
      <c r="BE135" s="145">
        <f t="shared" si="4"/>
        <v>0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7" t="s">
        <v>15</v>
      </c>
      <c r="BK135" s="145">
        <f t="shared" si="9"/>
        <v>0</v>
      </c>
      <c r="BL135" s="17" t="s">
        <v>247</v>
      </c>
      <c r="BM135" s="17" t="s">
        <v>5371</v>
      </c>
    </row>
    <row r="136" spans="2:65" s="1" customFormat="1" ht="40.15" customHeight="1" x14ac:dyDescent="0.3">
      <c r="B136" s="136"/>
      <c r="C136" s="137" t="s">
        <v>279</v>
      </c>
      <c r="D136" s="137" t="s">
        <v>222</v>
      </c>
      <c r="E136" s="138" t="s">
        <v>473</v>
      </c>
      <c r="F136" s="250" t="s">
        <v>5372</v>
      </c>
      <c r="G136" s="251"/>
      <c r="H136" s="251"/>
      <c r="I136" s="251"/>
      <c r="J136" s="139" t="s">
        <v>246</v>
      </c>
      <c r="K136" s="140">
        <v>105</v>
      </c>
      <c r="L136" s="252"/>
      <c r="M136" s="251"/>
      <c r="N136" s="252">
        <f t="shared" si="0"/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 t="shared" si="1"/>
        <v>0</v>
      </c>
      <c r="X136" s="143">
        <v>0</v>
      </c>
      <c r="Y136" s="143">
        <f t="shared" si="2"/>
        <v>0</v>
      </c>
      <c r="Z136" s="143">
        <v>0</v>
      </c>
      <c r="AA136" s="144">
        <f t="shared" si="3"/>
        <v>0</v>
      </c>
      <c r="AR136" s="17" t="s">
        <v>247</v>
      </c>
      <c r="AT136" s="17" t="s">
        <v>222</v>
      </c>
      <c r="AU136" s="17" t="s">
        <v>190</v>
      </c>
      <c r="AY136" s="17" t="s">
        <v>221</v>
      </c>
      <c r="BE136" s="145">
        <f t="shared" si="4"/>
        <v>0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7" t="s">
        <v>15</v>
      </c>
      <c r="BK136" s="145">
        <f t="shared" si="9"/>
        <v>0</v>
      </c>
      <c r="BL136" s="17" t="s">
        <v>247</v>
      </c>
      <c r="BM136" s="17" t="s">
        <v>5373</v>
      </c>
    </row>
    <row r="137" spans="2:65" s="9" customFormat="1" ht="29.85" customHeight="1" x14ac:dyDescent="0.3">
      <c r="B137" s="125"/>
      <c r="C137" s="126"/>
      <c r="D137" s="135" t="s">
        <v>5339</v>
      </c>
      <c r="E137" s="135"/>
      <c r="F137" s="135"/>
      <c r="G137" s="135"/>
      <c r="H137" s="135"/>
      <c r="I137" s="135"/>
      <c r="J137" s="135"/>
      <c r="K137" s="135"/>
      <c r="L137" s="135"/>
      <c r="M137" s="135"/>
      <c r="N137" s="253">
        <f>BK137</f>
        <v>0</v>
      </c>
      <c r="O137" s="254"/>
      <c r="P137" s="254"/>
      <c r="Q137" s="254"/>
      <c r="R137" s="128"/>
      <c r="T137" s="129"/>
      <c r="U137" s="126"/>
      <c r="V137" s="126"/>
      <c r="W137" s="130">
        <f>SUM(W138:W149)</f>
        <v>0</v>
      </c>
      <c r="X137" s="126"/>
      <c r="Y137" s="130">
        <f>SUM(Y138:Y149)</f>
        <v>0</v>
      </c>
      <c r="Z137" s="126"/>
      <c r="AA137" s="131">
        <f>SUM(AA138:AA149)</f>
        <v>0</v>
      </c>
      <c r="AR137" s="132" t="s">
        <v>254</v>
      </c>
      <c r="AT137" s="133" t="s">
        <v>77</v>
      </c>
      <c r="AU137" s="133" t="s">
        <v>15</v>
      </c>
      <c r="AY137" s="132" t="s">
        <v>221</v>
      </c>
      <c r="BK137" s="134">
        <f>SUM(BK138:BK149)</f>
        <v>0</v>
      </c>
    </row>
    <row r="138" spans="2:65" s="1" customFormat="1" ht="40.15" customHeight="1" x14ac:dyDescent="0.3">
      <c r="B138" s="136"/>
      <c r="C138" s="137" t="s">
        <v>5133</v>
      </c>
      <c r="D138" s="137" t="s">
        <v>222</v>
      </c>
      <c r="E138" s="138" t="s">
        <v>5374</v>
      </c>
      <c r="F138" s="250" t="s">
        <v>5375</v>
      </c>
      <c r="G138" s="251"/>
      <c r="H138" s="251"/>
      <c r="I138" s="251"/>
      <c r="J138" s="139" t="s">
        <v>349</v>
      </c>
      <c r="K138" s="140">
        <v>49</v>
      </c>
      <c r="L138" s="252"/>
      <c r="M138" s="251"/>
      <c r="N138" s="252">
        <f t="shared" ref="N138:N149" si="10">ROUND(L138*K138,2)</f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 t="shared" ref="W138:W149" si="11">V138*K138</f>
        <v>0</v>
      </c>
      <c r="X138" s="143">
        <v>0</v>
      </c>
      <c r="Y138" s="143">
        <f t="shared" ref="Y138:Y149" si="12">X138*K138</f>
        <v>0</v>
      </c>
      <c r="Z138" s="143">
        <v>0</v>
      </c>
      <c r="AA138" s="144">
        <f t="shared" ref="AA138:AA149" si="13">Z138*K138</f>
        <v>0</v>
      </c>
      <c r="AR138" s="17" t="s">
        <v>247</v>
      </c>
      <c r="AT138" s="17" t="s">
        <v>222</v>
      </c>
      <c r="AU138" s="17" t="s">
        <v>190</v>
      </c>
      <c r="AY138" s="17" t="s">
        <v>221</v>
      </c>
      <c r="BE138" s="145">
        <f t="shared" ref="BE138:BE149" si="14">IF(U138="základní",N138,0)</f>
        <v>0</v>
      </c>
      <c r="BF138" s="145">
        <f t="shared" ref="BF138:BF149" si="15">IF(U138="snížená",N138,0)</f>
        <v>0</v>
      </c>
      <c r="BG138" s="145">
        <f t="shared" ref="BG138:BG149" si="16">IF(U138="zákl. přenesená",N138,0)</f>
        <v>0</v>
      </c>
      <c r="BH138" s="145">
        <f t="shared" ref="BH138:BH149" si="17">IF(U138="sníž. přenesená",N138,0)</f>
        <v>0</v>
      </c>
      <c r="BI138" s="145">
        <f t="shared" ref="BI138:BI149" si="18">IF(U138="nulová",N138,0)</f>
        <v>0</v>
      </c>
      <c r="BJ138" s="17" t="s">
        <v>15</v>
      </c>
      <c r="BK138" s="145">
        <f t="shared" ref="BK138:BK149" si="19">ROUND(L138*K138,2)</f>
        <v>0</v>
      </c>
      <c r="BL138" s="17" t="s">
        <v>247</v>
      </c>
      <c r="BM138" s="17" t="s">
        <v>5376</v>
      </c>
    </row>
    <row r="139" spans="2:65" s="1" customFormat="1" ht="20.45" customHeight="1" x14ac:dyDescent="0.3">
      <c r="B139" s="136"/>
      <c r="C139" s="137" t="s">
        <v>2814</v>
      </c>
      <c r="D139" s="137" t="s">
        <v>222</v>
      </c>
      <c r="E139" s="138" t="s">
        <v>5377</v>
      </c>
      <c r="F139" s="250" t="s">
        <v>5378</v>
      </c>
      <c r="G139" s="251"/>
      <c r="H139" s="251"/>
      <c r="I139" s="251"/>
      <c r="J139" s="139" t="s">
        <v>349</v>
      </c>
      <c r="K139" s="140">
        <v>1</v>
      </c>
      <c r="L139" s="252"/>
      <c r="M139" s="251"/>
      <c r="N139" s="252">
        <f t="shared" si="10"/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 t="shared" si="11"/>
        <v>0</v>
      </c>
      <c r="X139" s="143">
        <v>0</v>
      </c>
      <c r="Y139" s="143">
        <f t="shared" si="12"/>
        <v>0</v>
      </c>
      <c r="Z139" s="143">
        <v>0</v>
      </c>
      <c r="AA139" s="144">
        <f t="shared" si="13"/>
        <v>0</v>
      </c>
      <c r="AR139" s="17" t="s">
        <v>247</v>
      </c>
      <c r="AT139" s="17" t="s">
        <v>222</v>
      </c>
      <c r="AU139" s="17" t="s">
        <v>190</v>
      </c>
      <c r="AY139" s="17" t="s">
        <v>221</v>
      </c>
      <c r="BE139" s="145">
        <f t="shared" si="14"/>
        <v>0</v>
      </c>
      <c r="BF139" s="145">
        <f t="shared" si="15"/>
        <v>0</v>
      </c>
      <c r="BG139" s="145">
        <f t="shared" si="16"/>
        <v>0</v>
      </c>
      <c r="BH139" s="145">
        <f t="shared" si="17"/>
        <v>0</v>
      </c>
      <c r="BI139" s="145">
        <f t="shared" si="18"/>
        <v>0</v>
      </c>
      <c r="BJ139" s="17" t="s">
        <v>15</v>
      </c>
      <c r="BK139" s="145">
        <f t="shared" si="19"/>
        <v>0</v>
      </c>
      <c r="BL139" s="17" t="s">
        <v>247</v>
      </c>
      <c r="BM139" s="17" t="s">
        <v>5379</v>
      </c>
    </row>
    <row r="140" spans="2:65" s="1" customFormat="1" ht="20.45" customHeight="1" x14ac:dyDescent="0.3">
      <c r="B140" s="136"/>
      <c r="C140" s="137" t="s">
        <v>2637</v>
      </c>
      <c r="D140" s="137" t="s">
        <v>222</v>
      </c>
      <c r="E140" s="138" t="s">
        <v>5380</v>
      </c>
      <c r="F140" s="250" t="s">
        <v>5381</v>
      </c>
      <c r="G140" s="251"/>
      <c r="H140" s="251"/>
      <c r="I140" s="251"/>
      <c r="J140" s="139" t="s">
        <v>246</v>
      </c>
      <c r="K140" s="140">
        <v>145</v>
      </c>
      <c r="L140" s="252"/>
      <c r="M140" s="251"/>
      <c r="N140" s="252">
        <f t="shared" si="10"/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 t="shared" si="11"/>
        <v>0</v>
      </c>
      <c r="X140" s="143">
        <v>0</v>
      </c>
      <c r="Y140" s="143">
        <f t="shared" si="12"/>
        <v>0</v>
      </c>
      <c r="Z140" s="143">
        <v>0</v>
      </c>
      <c r="AA140" s="144">
        <f t="shared" si="13"/>
        <v>0</v>
      </c>
      <c r="AR140" s="17" t="s">
        <v>247</v>
      </c>
      <c r="AT140" s="17" t="s">
        <v>222</v>
      </c>
      <c r="AU140" s="17" t="s">
        <v>190</v>
      </c>
      <c r="AY140" s="17" t="s">
        <v>221</v>
      </c>
      <c r="BE140" s="145">
        <f t="shared" si="14"/>
        <v>0</v>
      </c>
      <c r="BF140" s="145">
        <f t="shared" si="15"/>
        <v>0</v>
      </c>
      <c r="BG140" s="145">
        <f t="shared" si="16"/>
        <v>0</v>
      </c>
      <c r="BH140" s="145">
        <f t="shared" si="17"/>
        <v>0</v>
      </c>
      <c r="BI140" s="145">
        <f t="shared" si="18"/>
        <v>0</v>
      </c>
      <c r="BJ140" s="17" t="s">
        <v>15</v>
      </c>
      <c r="BK140" s="145">
        <f t="shared" si="19"/>
        <v>0</v>
      </c>
      <c r="BL140" s="17" t="s">
        <v>247</v>
      </c>
      <c r="BM140" s="17" t="s">
        <v>5382</v>
      </c>
    </row>
    <row r="141" spans="2:65" s="1" customFormat="1" ht="20.45" customHeight="1" x14ac:dyDescent="0.3">
      <c r="B141" s="136"/>
      <c r="C141" s="137" t="s">
        <v>2641</v>
      </c>
      <c r="D141" s="137" t="s">
        <v>222</v>
      </c>
      <c r="E141" s="138" t="s">
        <v>5383</v>
      </c>
      <c r="F141" s="250" t="s">
        <v>5384</v>
      </c>
      <c r="G141" s="251"/>
      <c r="H141" s="251"/>
      <c r="I141" s="251"/>
      <c r="J141" s="139" t="s">
        <v>246</v>
      </c>
      <c r="K141" s="140">
        <v>340</v>
      </c>
      <c r="L141" s="252"/>
      <c r="M141" s="251"/>
      <c r="N141" s="252">
        <f t="shared" si="10"/>
        <v>0</v>
      </c>
      <c r="O141" s="251"/>
      <c r="P141" s="251"/>
      <c r="Q141" s="251"/>
      <c r="R141" s="141"/>
      <c r="T141" s="142" t="s">
        <v>3</v>
      </c>
      <c r="U141" s="40" t="s">
        <v>43</v>
      </c>
      <c r="V141" s="143">
        <v>0</v>
      </c>
      <c r="W141" s="143">
        <f t="shared" si="11"/>
        <v>0</v>
      </c>
      <c r="X141" s="143">
        <v>0</v>
      </c>
      <c r="Y141" s="143">
        <f t="shared" si="12"/>
        <v>0</v>
      </c>
      <c r="Z141" s="143">
        <v>0</v>
      </c>
      <c r="AA141" s="144">
        <f t="shared" si="13"/>
        <v>0</v>
      </c>
      <c r="AR141" s="17" t="s">
        <v>247</v>
      </c>
      <c r="AT141" s="17" t="s">
        <v>222</v>
      </c>
      <c r="AU141" s="17" t="s">
        <v>190</v>
      </c>
      <c r="AY141" s="17" t="s">
        <v>221</v>
      </c>
      <c r="BE141" s="145">
        <f t="shared" si="14"/>
        <v>0</v>
      </c>
      <c r="BF141" s="145">
        <f t="shared" si="15"/>
        <v>0</v>
      </c>
      <c r="BG141" s="145">
        <f t="shared" si="16"/>
        <v>0</v>
      </c>
      <c r="BH141" s="145">
        <f t="shared" si="17"/>
        <v>0</v>
      </c>
      <c r="BI141" s="145">
        <f t="shared" si="18"/>
        <v>0</v>
      </c>
      <c r="BJ141" s="17" t="s">
        <v>15</v>
      </c>
      <c r="BK141" s="145">
        <f t="shared" si="19"/>
        <v>0</v>
      </c>
      <c r="BL141" s="17" t="s">
        <v>247</v>
      </c>
      <c r="BM141" s="17" t="s">
        <v>5385</v>
      </c>
    </row>
    <row r="142" spans="2:65" s="1" customFormat="1" ht="20.45" customHeight="1" x14ac:dyDescent="0.3">
      <c r="B142" s="136"/>
      <c r="C142" s="137" t="s">
        <v>2806</v>
      </c>
      <c r="D142" s="137" t="s">
        <v>222</v>
      </c>
      <c r="E142" s="138" t="s">
        <v>5386</v>
      </c>
      <c r="F142" s="250" t="s">
        <v>5387</v>
      </c>
      <c r="G142" s="251"/>
      <c r="H142" s="251"/>
      <c r="I142" s="251"/>
      <c r="J142" s="139" t="s">
        <v>246</v>
      </c>
      <c r="K142" s="140">
        <v>330</v>
      </c>
      <c r="L142" s="252"/>
      <c r="M142" s="251"/>
      <c r="N142" s="252">
        <f t="shared" si="10"/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 t="shared" si="11"/>
        <v>0</v>
      </c>
      <c r="X142" s="143">
        <v>0</v>
      </c>
      <c r="Y142" s="143">
        <f t="shared" si="12"/>
        <v>0</v>
      </c>
      <c r="Z142" s="143">
        <v>0</v>
      </c>
      <c r="AA142" s="144">
        <f t="shared" si="13"/>
        <v>0</v>
      </c>
      <c r="AR142" s="17" t="s">
        <v>247</v>
      </c>
      <c r="AT142" s="17" t="s">
        <v>222</v>
      </c>
      <c r="AU142" s="17" t="s">
        <v>190</v>
      </c>
      <c r="AY142" s="17" t="s">
        <v>221</v>
      </c>
      <c r="BE142" s="145">
        <f t="shared" si="14"/>
        <v>0</v>
      </c>
      <c r="BF142" s="145">
        <f t="shared" si="15"/>
        <v>0</v>
      </c>
      <c r="BG142" s="145">
        <f t="shared" si="16"/>
        <v>0</v>
      </c>
      <c r="BH142" s="145">
        <f t="shared" si="17"/>
        <v>0</v>
      </c>
      <c r="BI142" s="145">
        <f t="shared" si="18"/>
        <v>0</v>
      </c>
      <c r="BJ142" s="17" t="s">
        <v>15</v>
      </c>
      <c r="BK142" s="145">
        <f t="shared" si="19"/>
        <v>0</v>
      </c>
      <c r="BL142" s="17" t="s">
        <v>247</v>
      </c>
      <c r="BM142" s="17" t="s">
        <v>5388</v>
      </c>
    </row>
    <row r="143" spans="2:65" s="1" customFormat="1" ht="20.45" customHeight="1" x14ac:dyDescent="0.3">
      <c r="B143" s="136"/>
      <c r="C143" s="137" t="s">
        <v>2810</v>
      </c>
      <c r="D143" s="137" t="s">
        <v>222</v>
      </c>
      <c r="E143" s="138" t="s">
        <v>5389</v>
      </c>
      <c r="F143" s="250" t="s">
        <v>5390</v>
      </c>
      <c r="G143" s="251"/>
      <c r="H143" s="251"/>
      <c r="I143" s="251"/>
      <c r="J143" s="139" t="s">
        <v>349</v>
      </c>
      <c r="K143" s="140">
        <v>140</v>
      </c>
      <c r="L143" s="252"/>
      <c r="M143" s="251"/>
      <c r="N143" s="252">
        <f t="shared" si="10"/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</v>
      </c>
      <c r="W143" s="143">
        <f t="shared" si="11"/>
        <v>0</v>
      </c>
      <c r="X143" s="143">
        <v>0</v>
      </c>
      <c r="Y143" s="143">
        <f t="shared" si="12"/>
        <v>0</v>
      </c>
      <c r="Z143" s="143">
        <v>0</v>
      </c>
      <c r="AA143" s="144">
        <f t="shared" si="13"/>
        <v>0</v>
      </c>
      <c r="AR143" s="17" t="s">
        <v>247</v>
      </c>
      <c r="AT143" s="17" t="s">
        <v>222</v>
      </c>
      <c r="AU143" s="17" t="s">
        <v>190</v>
      </c>
      <c r="AY143" s="17" t="s">
        <v>221</v>
      </c>
      <c r="BE143" s="145">
        <f t="shared" si="14"/>
        <v>0</v>
      </c>
      <c r="BF143" s="145">
        <f t="shared" si="15"/>
        <v>0</v>
      </c>
      <c r="BG143" s="145">
        <f t="shared" si="16"/>
        <v>0</v>
      </c>
      <c r="BH143" s="145">
        <f t="shared" si="17"/>
        <v>0</v>
      </c>
      <c r="BI143" s="145">
        <f t="shared" si="18"/>
        <v>0</v>
      </c>
      <c r="BJ143" s="17" t="s">
        <v>15</v>
      </c>
      <c r="BK143" s="145">
        <f t="shared" si="19"/>
        <v>0</v>
      </c>
      <c r="BL143" s="17" t="s">
        <v>247</v>
      </c>
      <c r="BM143" s="17" t="s">
        <v>5391</v>
      </c>
    </row>
    <row r="144" spans="2:65" s="1" customFormat="1" ht="20.45" customHeight="1" x14ac:dyDescent="0.3">
      <c r="B144" s="136"/>
      <c r="C144" s="137" t="s">
        <v>2818</v>
      </c>
      <c r="D144" s="137" t="s">
        <v>222</v>
      </c>
      <c r="E144" s="138" t="s">
        <v>5392</v>
      </c>
      <c r="F144" s="250" t="s">
        <v>5393</v>
      </c>
      <c r="G144" s="251"/>
      <c r="H144" s="251"/>
      <c r="I144" s="251"/>
      <c r="J144" s="139" t="s">
        <v>349</v>
      </c>
      <c r="K144" s="140">
        <v>90</v>
      </c>
      <c r="L144" s="252"/>
      <c r="M144" s="251"/>
      <c r="N144" s="252">
        <f t="shared" si="10"/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 t="shared" si="11"/>
        <v>0</v>
      </c>
      <c r="X144" s="143">
        <v>0</v>
      </c>
      <c r="Y144" s="143">
        <f t="shared" si="12"/>
        <v>0</v>
      </c>
      <c r="Z144" s="143">
        <v>0</v>
      </c>
      <c r="AA144" s="144">
        <f t="shared" si="13"/>
        <v>0</v>
      </c>
      <c r="AR144" s="17" t="s">
        <v>247</v>
      </c>
      <c r="AT144" s="17" t="s">
        <v>222</v>
      </c>
      <c r="AU144" s="17" t="s">
        <v>190</v>
      </c>
      <c r="AY144" s="17" t="s">
        <v>221</v>
      </c>
      <c r="BE144" s="145">
        <f t="shared" si="14"/>
        <v>0</v>
      </c>
      <c r="BF144" s="145">
        <f t="shared" si="15"/>
        <v>0</v>
      </c>
      <c r="BG144" s="145">
        <f t="shared" si="16"/>
        <v>0</v>
      </c>
      <c r="BH144" s="145">
        <f t="shared" si="17"/>
        <v>0</v>
      </c>
      <c r="BI144" s="145">
        <f t="shared" si="18"/>
        <v>0</v>
      </c>
      <c r="BJ144" s="17" t="s">
        <v>15</v>
      </c>
      <c r="BK144" s="145">
        <f t="shared" si="19"/>
        <v>0</v>
      </c>
      <c r="BL144" s="17" t="s">
        <v>247</v>
      </c>
      <c r="BM144" s="17" t="s">
        <v>5394</v>
      </c>
    </row>
    <row r="145" spans="2:65" s="1" customFormat="1" ht="20.45" customHeight="1" x14ac:dyDescent="0.3">
      <c r="B145" s="136"/>
      <c r="C145" s="137" t="s">
        <v>2822</v>
      </c>
      <c r="D145" s="137" t="s">
        <v>222</v>
      </c>
      <c r="E145" s="138" t="s">
        <v>5395</v>
      </c>
      <c r="F145" s="250" t="s">
        <v>5396</v>
      </c>
      <c r="G145" s="251"/>
      <c r="H145" s="251"/>
      <c r="I145" s="251"/>
      <c r="J145" s="139" t="s">
        <v>349</v>
      </c>
      <c r="K145" s="140">
        <v>25</v>
      </c>
      <c r="L145" s="252"/>
      <c r="M145" s="251"/>
      <c r="N145" s="252">
        <f t="shared" si="10"/>
        <v>0</v>
      </c>
      <c r="O145" s="251"/>
      <c r="P145" s="251"/>
      <c r="Q145" s="251"/>
      <c r="R145" s="141"/>
      <c r="T145" s="142" t="s">
        <v>3</v>
      </c>
      <c r="U145" s="40" t="s">
        <v>43</v>
      </c>
      <c r="V145" s="143">
        <v>0</v>
      </c>
      <c r="W145" s="143">
        <f t="shared" si="11"/>
        <v>0</v>
      </c>
      <c r="X145" s="143">
        <v>0</v>
      </c>
      <c r="Y145" s="143">
        <f t="shared" si="12"/>
        <v>0</v>
      </c>
      <c r="Z145" s="143">
        <v>0</v>
      </c>
      <c r="AA145" s="144">
        <f t="shared" si="13"/>
        <v>0</v>
      </c>
      <c r="AR145" s="17" t="s">
        <v>247</v>
      </c>
      <c r="AT145" s="17" t="s">
        <v>222</v>
      </c>
      <c r="AU145" s="17" t="s">
        <v>190</v>
      </c>
      <c r="AY145" s="17" t="s">
        <v>221</v>
      </c>
      <c r="BE145" s="145">
        <f t="shared" si="14"/>
        <v>0</v>
      </c>
      <c r="BF145" s="145">
        <f t="shared" si="15"/>
        <v>0</v>
      </c>
      <c r="BG145" s="145">
        <f t="shared" si="16"/>
        <v>0</v>
      </c>
      <c r="BH145" s="145">
        <f t="shared" si="17"/>
        <v>0</v>
      </c>
      <c r="BI145" s="145">
        <f t="shared" si="18"/>
        <v>0</v>
      </c>
      <c r="BJ145" s="17" t="s">
        <v>15</v>
      </c>
      <c r="BK145" s="145">
        <f t="shared" si="19"/>
        <v>0</v>
      </c>
      <c r="BL145" s="17" t="s">
        <v>247</v>
      </c>
      <c r="BM145" s="17" t="s">
        <v>5397</v>
      </c>
    </row>
    <row r="146" spans="2:65" s="1" customFormat="1" ht="20.45" customHeight="1" x14ac:dyDescent="0.3">
      <c r="B146" s="136"/>
      <c r="C146" s="137" t="s">
        <v>2826</v>
      </c>
      <c r="D146" s="137" t="s">
        <v>222</v>
      </c>
      <c r="E146" s="138" t="s">
        <v>5398</v>
      </c>
      <c r="F146" s="250" t="s">
        <v>5399</v>
      </c>
      <c r="G146" s="251"/>
      <c r="H146" s="251"/>
      <c r="I146" s="251"/>
      <c r="J146" s="139" t="s">
        <v>349</v>
      </c>
      <c r="K146" s="140">
        <v>100</v>
      </c>
      <c r="L146" s="252"/>
      <c r="M146" s="251"/>
      <c r="N146" s="252">
        <f t="shared" si="10"/>
        <v>0</v>
      </c>
      <c r="O146" s="251"/>
      <c r="P146" s="251"/>
      <c r="Q146" s="251"/>
      <c r="R146" s="141"/>
      <c r="T146" s="142" t="s">
        <v>3</v>
      </c>
      <c r="U146" s="40" t="s">
        <v>43</v>
      </c>
      <c r="V146" s="143">
        <v>0</v>
      </c>
      <c r="W146" s="143">
        <f t="shared" si="11"/>
        <v>0</v>
      </c>
      <c r="X146" s="143">
        <v>0</v>
      </c>
      <c r="Y146" s="143">
        <f t="shared" si="12"/>
        <v>0</v>
      </c>
      <c r="Z146" s="143">
        <v>0</v>
      </c>
      <c r="AA146" s="144">
        <f t="shared" si="13"/>
        <v>0</v>
      </c>
      <c r="AR146" s="17" t="s">
        <v>247</v>
      </c>
      <c r="AT146" s="17" t="s">
        <v>222</v>
      </c>
      <c r="AU146" s="17" t="s">
        <v>190</v>
      </c>
      <c r="AY146" s="17" t="s">
        <v>221</v>
      </c>
      <c r="BE146" s="145">
        <f t="shared" si="14"/>
        <v>0</v>
      </c>
      <c r="BF146" s="145">
        <f t="shared" si="15"/>
        <v>0</v>
      </c>
      <c r="BG146" s="145">
        <f t="shared" si="16"/>
        <v>0</v>
      </c>
      <c r="BH146" s="145">
        <f t="shared" si="17"/>
        <v>0</v>
      </c>
      <c r="BI146" s="145">
        <f t="shared" si="18"/>
        <v>0</v>
      </c>
      <c r="BJ146" s="17" t="s">
        <v>15</v>
      </c>
      <c r="BK146" s="145">
        <f t="shared" si="19"/>
        <v>0</v>
      </c>
      <c r="BL146" s="17" t="s">
        <v>247</v>
      </c>
      <c r="BM146" s="17" t="s">
        <v>5400</v>
      </c>
    </row>
    <row r="147" spans="2:65" s="1" customFormat="1" ht="20.45" customHeight="1" x14ac:dyDescent="0.3">
      <c r="B147" s="136"/>
      <c r="C147" s="137" t="s">
        <v>2830</v>
      </c>
      <c r="D147" s="137" t="s">
        <v>222</v>
      </c>
      <c r="E147" s="138" t="s">
        <v>5401</v>
      </c>
      <c r="F147" s="250" t="s">
        <v>5402</v>
      </c>
      <c r="G147" s="251"/>
      <c r="H147" s="251"/>
      <c r="I147" s="251"/>
      <c r="J147" s="139" t="s">
        <v>349</v>
      </c>
      <c r="K147" s="140">
        <v>50</v>
      </c>
      <c r="L147" s="252"/>
      <c r="M147" s="251"/>
      <c r="N147" s="252">
        <f t="shared" si="10"/>
        <v>0</v>
      </c>
      <c r="O147" s="251"/>
      <c r="P147" s="251"/>
      <c r="Q147" s="251"/>
      <c r="R147" s="141"/>
      <c r="T147" s="142" t="s">
        <v>3</v>
      </c>
      <c r="U147" s="40" t="s">
        <v>43</v>
      </c>
      <c r="V147" s="143">
        <v>0</v>
      </c>
      <c r="W147" s="143">
        <f t="shared" si="11"/>
        <v>0</v>
      </c>
      <c r="X147" s="143">
        <v>0</v>
      </c>
      <c r="Y147" s="143">
        <f t="shared" si="12"/>
        <v>0</v>
      </c>
      <c r="Z147" s="143">
        <v>0</v>
      </c>
      <c r="AA147" s="144">
        <f t="shared" si="13"/>
        <v>0</v>
      </c>
      <c r="AR147" s="17" t="s">
        <v>247</v>
      </c>
      <c r="AT147" s="17" t="s">
        <v>222</v>
      </c>
      <c r="AU147" s="17" t="s">
        <v>190</v>
      </c>
      <c r="AY147" s="17" t="s">
        <v>221</v>
      </c>
      <c r="BE147" s="145">
        <f t="shared" si="14"/>
        <v>0</v>
      </c>
      <c r="BF147" s="145">
        <f t="shared" si="15"/>
        <v>0</v>
      </c>
      <c r="BG147" s="145">
        <f t="shared" si="16"/>
        <v>0</v>
      </c>
      <c r="BH147" s="145">
        <f t="shared" si="17"/>
        <v>0</v>
      </c>
      <c r="BI147" s="145">
        <f t="shared" si="18"/>
        <v>0</v>
      </c>
      <c r="BJ147" s="17" t="s">
        <v>15</v>
      </c>
      <c r="BK147" s="145">
        <f t="shared" si="19"/>
        <v>0</v>
      </c>
      <c r="BL147" s="17" t="s">
        <v>247</v>
      </c>
      <c r="BM147" s="17" t="s">
        <v>5403</v>
      </c>
    </row>
    <row r="148" spans="2:65" s="1" customFormat="1" ht="20.45" customHeight="1" x14ac:dyDescent="0.3">
      <c r="B148" s="136"/>
      <c r="C148" s="137" t="s">
        <v>2834</v>
      </c>
      <c r="D148" s="137" t="s">
        <v>222</v>
      </c>
      <c r="E148" s="138" t="s">
        <v>5404</v>
      </c>
      <c r="F148" s="250" t="s">
        <v>5405</v>
      </c>
      <c r="G148" s="251"/>
      <c r="H148" s="251"/>
      <c r="I148" s="251"/>
      <c r="J148" s="139" t="s">
        <v>349</v>
      </c>
      <c r="K148" s="140">
        <v>90</v>
      </c>
      <c r="L148" s="252"/>
      <c r="M148" s="251"/>
      <c r="N148" s="252">
        <f t="shared" si="10"/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0</v>
      </c>
      <c r="W148" s="143">
        <f t="shared" si="11"/>
        <v>0</v>
      </c>
      <c r="X148" s="143">
        <v>0</v>
      </c>
      <c r="Y148" s="143">
        <f t="shared" si="12"/>
        <v>0</v>
      </c>
      <c r="Z148" s="143">
        <v>0</v>
      </c>
      <c r="AA148" s="144">
        <f t="shared" si="13"/>
        <v>0</v>
      </c>
      <c r="AR148" s="17" t="s">
        <v>247</v>
      </c>
      <c r="AT148" s="17" t="s">
        <v>222</v>
      </c>
      <c r="AU148" s="17" t="s">
        <v>190</v>
      </c>
      <c r="AY148" s="17" t="s">
        <v>221</v>
      </c>
      <c r="BE148" s="145">
        <f t="shared" si="14"/>
        <v>0</v>
      </c>
      <c r="BF148" s="145">
        <f t="shared" si="15"/>
        <v>0</v>
      </c>
      <c r="BG148" s="145">
        <f t="shared" si="16"/>
        <v>0</v>
      </c>
      <c r="BH148" s="145">
        <f t="shared" si="17"/>
        <v>0</v>
      </c>
      <c r="BI148" s="145">
        <f t="shared" si="18"/>
        <v>0</v>
      </c>
      <c r="BJ148" s="17" t="s">
        <v>15</v>
      </c>
      <c r="BK148" s="145">
        <f t="shared" si="19"/>
        <v>0</v>
      </c>
      <c r="BL148" s="17" t="s">
        <v>247</v>
      </c>
      <c r="BM148" s="17" t="s">
        <v>5406</v>
      </c>
    </row>
    <row r="149" spans="2:65" s="1" customFormat="1" ht="20.45" customHeight="1" x14ac:dyDescent="0.3">
      <c r="B149" s="136"/>
      <c r="C149" s="137" t="s">
        <v>2645</v>
      </c>
      <c r="D149" s="137" t="s">
        <v>222</v>
      </c>
      <c r="E149" s="138" t="s">
        <v>5407</v>
      </c>
      <c r="F149" s="250" t="s">
        <v>5408</v>
      </c>
      <c r="G149" s="251"/>
      <c r="H149" s="251"/>
      <c r="I149" s="251"/>
      <c r="J149" s="139" t="s">
        <v>349</v>
      </c>
      <c r="K149" s="140">
        <v>40</v>
      </c>
      <c r="L149" s="252"/>
      <c r="M149" s="251"/>
      <c r="N149" s="252">
        <f t="shared" si="10"/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0</v>
      </c>
      <c r="W149" s="143">
        <f t="shared" si="11"/>
        <v>0</v>
      </c>
      <c r="X149" s="143">
        <v>0</v>
      </c>
      <c r="Y149" s="143">
        <f t="shared" si="12"/>
        <v>0</v>
      </c>
      <c r="Z149" s="143">
        <v>0</v>
      </c>
      <c r="AA149" s="144">
        <f t="shared" si="13"/>
        <v>0</v>
      </c>
      <c r="AR149" s="17" t="s">
        <v>247</v>
      </c>
      <c r="AT149" s="17" t="s">
        <v>222</v>
      </c>
      <c r="AU149" s="17" t="s">
        <v>190</v>
      </c>
      <c r="AY149" s="17" t="s">
        <v>221</v>
      </c>
      <c r="BE149" s="145">
        <f t="shared" si="14"/>
        <v>0</v>
      </c>
      <c r="BF149" s="145">
        <f t="shared" si="15"/>
        <v>0</v>
      </c>
      <c r="BG149" s="145">
        <f t="shared" si="16"/>
        <v>0</v>
      </c>
      <c r="BH149" s="145">
        <f t="shared" si="17"/>
        <v>0</v>
      </c>
      <c r="BI149" s="145">
        <f t="shared" si="18"/>
        <v>0</v>
      </c>
      <c r="BJ149" s="17" t="s">
        <v>15</v>
      </c>
      <c r="BK149" s="145">
        <f t="shared" si="19"/>
        <v>0</v>
      </c>
      <c r="BL149" s="17" t="s">
        <v>247</v>
      </c>
      <c r="BM149" s="17" t="s">
        <v>5409</v>
      </c>
    </row>
    <row r="150" spans="2:65" s="9" customFormat="1" ht="29.85" customHeight="1" x14ac:dyDescent="0.3">
      <c r="B150" s="125"/>
      <c r="C150" s="126"/>
      <c r="D150" s="135" t="s">
        <v>5340</v>
      </c>
      <c r="E150" s="135"/>
      <c r="F150" s="135"/>
      <c r="G150" s="135"/>
      <c r="H150" s="135"/>
      <c r="I150" s="135"/>
      <c r="J150" s="135"/>
      <c r="K150" s="135"/>
      <c r="L150" s="135"/>
      <c r="M150" s="135"/>
      <c r="N150" s="253">
        <f>BK150</f>
        <v>0</v>
      </c>
      <c r="O150" s="254"/>
      <c r="P150" s="254"/>
      <c r="Q150" s="254"/>
      <c r="R150" s="128"/>
      <c r="T150" s="129"/>
      <c r="U150" s="126"/>
      <c r="V150" s="126"/>
      <c r="W150" s="130">
        <f>SUM(W151:W155)</f>
        <v>0</v>
      </c>
      <c r="X150" s="126"/>
      <c r="Y150" s="130">
        <f>SUM(Y151:Y155)</f>
        <v>0</v>
      </c>
      <c r="Z150" s="126"/>
      <c r="AA150" s="131">
        <f>SUM(AA151:AA155)</f>
        <v>0</v>
      </c>
      <c r="AR150" s="132" t="s">
        <v>254</v>
      </c>
      <c r="AT150" s="133" t="s">
        <v>77</v>
      </c>
      <c r="AU150" s="133" t="s">
        <v>15</v>
      </c>
      <c r="AY150" s="132" t="s">
        <v>221</v>
      </c>
      <c r="BK150" s="134">
        <f>SUM(BK151:BK155)</f>
        <v>0</v>
      </c>
    </row>
    <row r="151" spans="2:65" s="1" customFormat="1" ht="20.45" customHeight="1" x14ac:dyDescent="0.3">
      <c r="B151" s="136"/>
      <c r="C151" s="137" t="s">
        <v>2649</v>
      </c>
      <c r="D151" s="137" t="s">
        <v>222</v>
      </c>
      <c r="E151" s="138" t="s">
        <v>5410</v>
      </c>
      <c r="F151" s="250" t="s">
        <v>5411</v>
      </c>
      <c r="G151" s="251"/>
      <c r="H151" s="251"/>
      <c r="I151" s="251"/>
      <c r="J151" s="139" t="s">
        <v>349</v>
      </c>
      <c r="K151" s="140">
        <v>1</v>
      </c>
      <c r="L151" s="252"/>
      <c r="M151" s="251"/>
      <c r="N151" s="252">
        <f>ROUND(L151*K151,2)</f>
        <v>0</v>
      </c>
      <c r="O151" s="251"/>
      <c r="P151" s="251"/>
      <c r="Q151" s="251"/>
      <c r="R151" s="141"/>
      <c r="T151" s="142" t="s">
        <v>3</v>
      </c>
      <c r="U151" s="40" t="s">
        <v>43</v>
      </c>
      <c r="V151" s="143">
        <v>0</v>
      </c>
      <c r="W151" s="143">
        <f>V151*K151</f>
        <v>0</v>
      </c>
      <c r="X151" s="143">
        <v>0</v>
      </c>
      <c r="Y151" s="143">
        <f>X151*K151</f>
        <v>0</v>
      </c>
      <c r="Z151" s="143">
        <v>0</v>
      </c>
      <c r="AA151" s="144">
        <f>Z151*K151</f>
        <v>0</v>
      </c>
      <c r="AR151" s="17" t="s">
        <v>247</v>
      </c>
      <c r="AT151" s="17" t="s">
        <v>222</v>
      </c>
      <c r="AU151" s="17" t="s">
        <v>190</v>
      </c>
      <c r="AY151" s="17" t="s">
        <v>221</v>
      </c>
      <c r="BE151" s="145">
        <f>IF(U151="základní",N151,0)</f>
        <v>0</v>
      </c>
      <c r="BF151" s="145">
        <f>IF(U151="snížená",N151,0)</f>
        <v>0</v>
      </c>
      <c r="BG151" s="145">
        <f>IF(U151="zákl. přenesená",N151,0)</f>
        <v>0</v>
      </c>
      <c r="BH151" s="145">
        <f>IF(U151="sníž. přenesená",N151,0)</f>
        <v>0</v>
      </c>
      <c r="BI151" s="145">
        <f>IF(U151="nulová",N151,0)</f>
        <v>0</v>
      </c>
      <c r="BJ151" s="17" t="s">
        <v>15</v>
      </c>
      <c r="BK151" s="145">
        <f>ROUND(L151*K151,2)</f>
        <v>0</v>
      </c>
      <c r="BL151" s="17" t="s">
        <v>247</v>
      </c>
      <c r="BM151" s="17" t="s">
        <v>5412</v>
      </c>
    </row>
    <row r="152" spans="2:65" s="1" customFormat="1" ht="20.45" customHeight="1" x14ac:dyDescent="0.3">
      <c r="B152" s="136"/>
      <c r="C152" s="137" t="s">
        <v>2653</v>
      </c>
      <c r="D152" s="137" t="s">
        <v>222</v>
      </c>
      <c r="E152" s="138" t="s">
        <v>5413</v>
      </c>
      <c r="F152" s="250" t="s">
        <v>5414</v>
      </c>
      <c r="G152" s="251"/>
      <c r="H152" s="251"/>
      <c r="I152" s="251"/>
      <c r="J152" s="139" t="s">
        <v>246</v>
      </c>
      <c r="K152" s="140">
        <v>45</v>
      </c>
      <c r="L152" s="252"/>
      <c r="M152" s="251"/>
      <c r="N152" s="252">
        <f>ROUND(L152*K152,2)</f>
        <v>0</v>
      </c>
      <c r="O152" s="251"/>
      <c r="P152" s="251"/>
      <c r="Q152" s="251"/>
      <c r="R152" s="141"/>
      <c r="T152" s="142" t="s">
        <v>3</v>
      </c>
      <c r="U152" s="40" t="s">
        <v>43</v>
      </c>
      <c r="V152" s="143">
        <v>0</v>
      </c>
      <c r="W152" s="143">
        <f>V152*K152</f>
        <v>0</v>
      </c>
      <c r="X152" s="143">
        <v>0</v>
      </c>
      <c r="Y152" s="143">
        <f>X152*K152</f>
        <v>0</v>
      </c>
      <c r="Z152" s="143">
        <v>0</v>
      </c>
      <c r="AA152" s="144">
        <f>Z152*K152</f>
        <v>0</v>
      </c>
      <c r="AR152" s="17" t="s">
        <v>247</v>
      </c>
      <c r="AT152" s="17" t="s">
        <v>222</v>
      </c>
      <c r="AU152" s="17" t="s">
        <v>190</v>
      </c>
      <c r="AY152" s="17" t="s">
        <v>221</v>
      </c>
      <c r="BE152" s="145">
        <f>IF(U152="základní",N152,0)</f>
        <v>0</v>
      </c>
      <c r="BF152" s="145">
        <f>IF(U152="snížená",N152,0)</f>
        <v>0</v>
      </c>
      <c r="BG152" s="145">
        <f>IF(U152="zákl. přenesená",N152,0)</f>
        <v>0</v>
      </c>
      <c r="BH152" s="145">
        <f>IF(U152="sníž. přenesená",N152,0)</f>
        <v>0</v>
      </c>
      <c r="BI152" s="145">
        <f>IF(U152="nulová",N152,0)</f>
        <v>0</v>
      </c>
      <c r="BJ152" s="17" t="s">
        <v>15</v>
      </c>
      <c r="BK152" s="145">
        <f>ROUND(L152*K152,2)</f>
        <v>0</v>
      </c>
      <c r="BL152" s="17" t="s">
        <v>247</v>
      </c>
      <c r="BM152" s="17" t="s">
        <v>5415</v>
      </c>
    </row>
    <row r="153" spans="2:65" s="1" customFormat="1" ht="20.45" customHeight="1" x14ac:dyDescent="0.3">
      <c r="B153" s="136"/>
      <c r="C153" s="137" t="s">
        <v>2657</v>
      </c>
      <c r="D153" s="137" t="s">
        <v>222</v>
      </c>
      <c r="E153" s="138" t="s">
        <v>5416</v>
      </c>
      <c r="F153" s="250" t="s">
        <v>5417</v>
      </c>
      <c r="G153" s="251"/>
      <c r="H153" s="251"/>
      <c r="I153" s="251"/>
      <c r="J153" s="139" t="s">
        <v>349</v>
      </c>
      <c r="K153" s="140">
        <v>40</v>
      </c>
      <c r="L153" s="252"/>
      <c r="M153" s="251"/>
      <c r="N153" s="252">
        <f>ROUND(L153*K153,2)</f>
        <v>0</v>
      </c>
      <c r="O153" s="251"/>
      <c r="P153" s="251"/>
      <c r="Q153" s="251"/>
      <c r="R153" s="141"/>
      <c r="T153" s="142" t="s">
        <v>3</v>
      </c>
      <c r="U153" s="40" t="s">
        <v>43</v>
      </c>
      <c r="V153" s="143">
        <v>0</v>
      </c>
      <c r="W153" s="143">
        <f>V153*K153</f>
        <v>0</v>
      </c>
      <c r="X153" s="143">
        <v>0</v>
      </c>
      <c r="Y153" s="143">
        <f>X153*K153</f>
        <v>0</v>
      </c>
      <c r="Z153" s="143">
        <v>0</v>
      </c>
      <c r="AA153" s="144">
        <f>Z153*K153</f>
        <v>0</v>
      </c>
      <c r="AR153" s="17" t="s">
        <v>247</v>
      </c>
      <c r="AT153" s="17" t="s">
        <v>222</v>
      </c>
      <c r="AU153" s="17" t="s">
        <v>190</v>
      </c>
      <c r="AY153" s="17" t="s">
        <v>221</v>
      </c>
      <c r="BE153" s="145">
        <f>IF(U153="základní",N153,0)</f>
        <v>0</v>
      </c>
      <c r="BF153" s="145">
        <f>IF(U153="snížená",N153,0)</f>
        <v>0</v>
      </c>
      <c r="BG153" s="145">
        <f>IF(U153="zákl. přenesená",N153,0)</f>
        <v>0</v>
      </c>
      <c r="BH153" s="145">
        <f>IF(U153="sníž. přenesená",N153,0)</f>
        <v>0</v>
      </c>
      <c r="BI153" s="145">
        <f>IF(U153="nulová",N153,0)</f>
        <v>0</v>
      </c>
      <c r="BJ153" s="17" t="s">
        <v>15</v>
      </c>
      <c r="BK153" s="145">
        <f>ROUND(L153*K153,2)</f>
        <v>0</v>
      </c>
      <c r="BL153" s="17" t="s">
        <v>247</v>
      </c>
      <c r="BM153" s="17" t="s">
        <v>5418</v>
      </c>
    </row>
    <row r="154" spans="2:65" s="1" customFormat="1" ht="20.45" customHeight="1" x14ac:dyDescent="0.3">
      <c r="B154" s="136"/>
      <c r="C154" s="137" t="s">
        <v>2661</v>
      </c>
      <c r="D154" s="137" t="s">
        <v>222</v>
      </c>
      <c r="E154" s="138" t="s">
        <v>5419</v>
      </c>
      <c r="F154" s="250" t="s">
        <v>5420</v>
      </c>
      <c r="G154" s="251"/>
      <c r="H154" s="251"/>
      <c r="I154" s="251"/>
      <c r="J154" s="139" t="s">
        <v>349</v>
      </c>
      <c r="K154" s="140">
        <v>18</v>
      </c>
      <c r="L154" s="252"/>
      <c r="M154" s="251"/>
      <c r="N154" s="252">
        <f>ROUND(L154*K154,2)</f>
        <v>0</v>
      </c>
      <c r="O154" s="251"/>
      <c r="P154" s="251"/>
      <c r="Q154" s="251"/>
      <c r="R154" s="141"/>
      <c r="T154" s="142" t="s">
        <v>3</v>
      </c>
      <c r="U154" s="40" t="s">
        <v>43</v>
      </c>
      <c r="V154" s="143">
        <v>0</v>
      </c>
      <c r="W154" s="143">
        <f>V154*K154</f>
        <v>0</v>
      </c>
      <c r="X154" s="143">
        <v>0</v>
      </c>
      <c r="Y154" s="143">
        <f>X154*K154</f>
        <v>0</v>
      </c>
      <c r="Z154" s="143">
        <v>0</v>
      </c>
      <c r="AA154" s="144">
        <f>Z154*K154</f>
        <v>0</v>
      </c>
      <c r="AR154" s="17" t="s">
        <v>247</v>
      </c>
      <c r="AT154" s="17" t="s">
        <v>222</v>
      </c>
      <c r="AU154" s="17" t="s">
        <v>190</v>
      </c>
      <c r="AY154" s="17" t="s">
        <v>221</v>
      </c>
      <c r="BE154" s="145">
        <f>IF(U154="základní",N154,0)</f>
        <v>0</v>
      </c>
      <c r="BF154" s="145">
        <f>IF(U154="snížená",N154,0)</f>
        <v>0</v>
      </c>
      <c r="BG154" s="145">
        <f>IF(U154="zákl. přenesená",N154,0)</f>
        <v>0</v>
      </c>
      <c r="BH154" s="145">
        <f>IF(U154="sníž. přenesená",N154,0)</f>
        <v>0</v>
      </c>
      <c r="BI154" s="145">
        <f>IF(U154="nulová",N154,0)</f>
        <v>0</v>
      </c>
      <c r="BJ154" s="17" t="s">
        <v>15</v>
      </c>
      <c r="BK154" s="145">
        <f>ROUND(L154*K154,2)</f>
        <v>0</v>
      </c>
      <c r="BL154" s="17" t="s">
        <v>247</v>
      </c>
      <c r="BM154" s="17" t="s">
        <v>5421</v>
      </c>
    </row>
    <row r="155" spans="2:65" s="1" customFormat="1" ht="28.9" customHeight="1" x14ac:dyDescent="0.3">
      <c r="B155" s="136"/>
      <c r="C155" s="137" t="s">
        <v>2665</v>
      </c>
      <c r="D155" s="137" t="s">
        <v>222</v>
      </c>
      <c r="E155" s="138" t="s">
        <v>5422</v>
      </c>
      <c r="F155" s="250" t="s">
        <v>5423</v>
      </c>
      <c r="G155" s="251"/>
      <c r="H155" s="251"/>
      <c r="I155" s="251"/>
      <c r="J155" s="139" t="s">
        <v>315</v>
      </c>
      <c r="K155" s="140">
        <v>10</v>
      </c>
      <c r="L155" s="252"/>
      <c r="M155" s="251"/>
      <c r="N155" s="252">
        <f>ROUND(L155*K155,2)</f>
        <v>0</v>
      </c>
      <c r="O155" s="251"/>
      <c r="P155" s="251"/>
      <c r="Q155" s="251"/>
      <c r="R155" s="141"/>
      <c r="T155" s="142" t="s">
        <v>3</v>
      </c>
      <c r="U155" s="40" t="s">
        <v>43</v>
      </c>
      <c r="V155" s="143">
        <v>0</v>
      </c>
      <c r="W155" s="143">
        <f>V155*K155</f>
        <v>0</v>
      </c>
      <c r="X155" s="143">
        <v>0</v>
      </c>
      <c r="Y155" s="143">
        <f>X155*K155</f>
        <v>0</v>
      </c>
      <c r="Z155" s="143">
        <v>0</v>
      </c>
      <c r="AA155" s="144">
        <f>Z155*K155</f>
        <v>0</v>
      </c>
      <c r="AR155" s="17" t="s">
        <v>247</v>
      </c>
      <c r="AT155" s="17" t="s">
        <v>222</v>
      </c>
      <c r="AU155" s="17" t="s">
        <v>190</v>
      </c>
      <c r="AY155" s="17" t="s">
        <v>221</v>
      </c>
      <c r="BE155" s="145">
        <f>IF(U155="základní",N155,0)</f>
        <v>0</v>
      </c>
      <c r="BF155" s="145">
        <f>IF(U155="snížená",N155,0)</f>
        <v>0</v>
      </c>
      <c r="BG155" s="145">
        <f>IF(U155="zákl. přenesená",N155,0)</f>
        <v>0</v>
      </c>
      <c r="BH155" s="145">
        <f>IF(U155="sníž. přenesená",N155,0)</f>
        <v>0</v>
      </c>
      <c r="BI155" s="145">
        <f>IF(U155="nulová",N155,0)</f>
        <v>0</v>
      </c>
      <c r="BJ155" s="17" t="s">
        <v>15</v>
      </c>
      <c r="BK155" s="145">
        <f>ROUND(L155*K155,2)</f>
        <v>0</v>
      </c>
      <c r="BL155" s="17" t="s">
        <v>247</v>
      </c>
      <c r="BM155" s="17" t="s">
        <v>5424</v>
      </c>
    </row>
    <row r="156" spans="2:65" s="9" customFormat="1" ht="29.85" customHeight="1" x14ac:dyDescent="0.3">
      <c r="B156" s="125"/>
      <c r="C156" s="126"/>
      <c r="D156" s="135" t="s">
        <v>5341</v>
      </c>
      <c r="E156" s="135"/>
      <c r="F156" s="135"/>
      <c r="G156" s="135"/>
      <c r="H156" s="135"/>
      <c r="I156" s="135"/>
      <c r="J156" s="135"/>
      <c r="K156" s="135"/>
      <c r="L156" s="135"/>
      <c r="M156" s="135"/>
      <c r="N156" s="253">
        <f>BK156</f>
        <v>0</v>
      </c>
      <c r="O156" s="254"/>
      <c r="P156" s="254"/>
      <c r="Q156" s="254"/>
      <c r="R156" s="128"/>
      <c r="T156" s="129"/>
      <c r="U156" s="126"/>
      <c r="V156" s="126"/>
      <c r="W156" s="130">
        <f>SUM(W157:W185)</f>
        <v>0</v>
      </c>
      <c r="X156" s="126"/>
      <c r="Y156" s="130">
        <f>SUM(Y157:Y185)</f>
        <v>0</v>
      </c>
      <c r="Z156" s="126"/>
      <c r="AA156" s="131">
        <f>SUM(AA157:AA185)</f>
        <v>0</v>
      </c>
      <c r="AR156" s="132" t="s">
        <v>254</v>
      </c>
      <c r="AT156" s="133" t="s">
        <v>77</v>
      </c>
      <c r="AU156" s="133" t="s">
        <v>15</v>
      </c>
      <c r="AY156" s="132" t="s">
        <v>221</v>
      </c>
      <c r="BK156" s="134">
        <f>SUM(BK157:BK185)</f>
        <v>0</v>
      </c>
    </row>
    <row r="157" spans="2:65" s="1" customFormat="1" ht="20.45" customHeight="1" x14ac:dyDescent="0.3">
      <c r="B157" s="136"/>
      <c r="C157" s="137" t="s">
        <v>288</v>
      </c>
      <c r="D157" s="137" t="s">
        <v>222</v>
      </c>
      <c r="E157" s="138" t="s">
        <v>476</v>
      </c>
      <c r="F157" s="250" t="s">
        <v>5425</v>
      </c>
      <c r="G157" s="251"/>
      <c r="H157" s="251"/>
      <c r="I157" s="251"/>
      <c r="J157" s="139" t="s">
        <v>246</v>
      </c>
      <c r="K157" s="140">
        <v>610</v>
      </c>
      <c r="L157" s="252"/>
      <c r="M157" s="251"/>
      <c r="N157" s="252">
        <f t="shared" ref="N157:N185" si="20">ROUND(L157*K157,2)</f>
        <v>0</v>
      </c>
      <c r="O157" s="251"/>
      <c r="P157" s="251"/>
      <c r="Q157" s="251"/>
      <c r="R157" s="141"/>
      <c r="T157" s="142" t="s">
        <v>3</v>
      </c>
      <c r="U157" s="40" t="s">
        <v>43</v>
      </c>
      <c r="V157" s="143">
        <v>0</v>
      </c>
      <c r="W157" s="143">
        <f t="shared" ref="W157:W185" si="21">V157*K157</f>
        <v>0</v>
      </c>
      <c r="X157" s="143">
        <v>0</v>
      </c>
      <c r="Y157" s="143">
        <f t="shared" ref="Y157:Y185" si="22">X157*K157</f>
        <v>0</v>
      </c>
      <c r="Z157" s="143">
        <v>0</v>
      </c>
      <c r="AA157" s="144">
        <f t="shared" ref="AA157:AA185" si="23">Z157*K157</f>
        <v>0</v>
      </c>
      <c r="AR157" s="17" t="s">
        <v>247</v>
      </c>
      <c r="AT157" s="17" t="s">
        <v>222</v>
      </c>
      <c r="AU157" s="17" t="s">
        <v>190</v>
      </c>
      <c r="AY157" s="17" t="s">
        <v>221</v>
      </c>
      <c r="BE157" s="145">
        <f t="shared" ref="BE157:BE185" si="24">IF(U157="základní",N157,0)</f>
        <v>0</v>
      </c>
      <c r="BF157" s="145">
        <f t="shared" ref="BF157:BF185" si="25">IF(U157="snížená",N157,0)</f>
        <v>0</v>
      </c>
      <c r="BG157" s="145">
        <f t="shared" ref="BG157:BG185" si="26">IF(U157="zákl. přenesená",N157,0)</f>
        <v>0</v>
      </c>
      <c r="BH157" s="145">
        <f t="shared" ref="BH157:BH185" si="27">IF(U157="sníž. přenesená",N157,0)</f>
        <v>0</v>
      </c>
      <c r="BI157" s="145">
        <f t="shared" ref="BI157:BI185" si="28">IF(U157="nulová",N157,0)</f>
        <v>0</v>
      </c>
      <c r="BJ157" s="17" t="s">
        <v>15</v>
      </c>
      <c r="BK157" s="145">
        <f t="shared" ref="BK157:BK185" si="29">ROUND(L157*K157,2)</f>
        <v>0</v>
      </c>
      <c r="BL157" s="17" t="s">
        <v>247</v>
      </c>
      <c r="BM157" s="17" t="s">
        <v>5426</v>
      </c>
    </row>
    <row r="158" spans="2:65" s="1" customFormat="1" ht="20.45" customHeight="1" x14ac:dyDescent="0.3">
      <c r="B158" s="136"/>
      <c r="C158" s="137" t="s">
        <v>182</v>
      </c>
      <c r="D158" s="137" t="s">
        <v>222</v>
      </c>
      <c r="E158" s="138" t="s">
        <v>479</v>
      </c>
      <c r="F158" s="250" t="s">
        <v>5427</v>
      </c>
      <c r="G158" s="251"/>
      <c r="H158" s="251"/>
      <c r="I158" s="251"/>
      <c r="J158" s="139" t="s">
        <v>246</v>
      </c>
      <c r="K158" s="140">
        <v>2400</v>
      </c>
      <c r="L158" s="252"/>
      <c r="M158" s="251"/>
      <c r="N158" s="252">
        <f t="shared" si="20"/>
        <v>0</v>
      </c>
      <c r="O158" s="251"/>
      <c r="P158" s="251"/>
      <c r="Q158" s="251"/>
      <c r="R158" s="141"/>
      <c r="T158" s="142" t="s">
        <v>3</v>
      </c>
      <c r="U158" s="40" t="s">
        <v>43</v>
      </c>
      <c r="V158" s="143">
        <v>0</v>
      </c>
      <c r="W158" s="143">
        <f t="shared" si="21"/>
        <v>0</v>
      </c>
      <c r="X158" s="143">
        <v>0</v>
      </c>
      <c r="Y158" s="143">
        <f t="shared" si="22"/>
        <v>0</v>
      </c>
      <c r="Z158" s="143">
        <v>0</v>
      </c>
      <c r="AA158" s="144">
        <f t="shared" si="23"/>
        <v>0</v>
      </c>
      <c r="AR158" s="17" t="s">
        <v>247</v>
      </c>
      <c r="AT158" s="17" t="s">
        <v>222</v>
      </c>
      <c r="AU158" s="17" t="s">
        <v>190</v>
      </c>
      <c r="AY158" s="17" t="s">
        <v>221</v>
      </c>
      <c r="BE158" s="145">
        <f t="shared" si="24"/>
        <v>0</v>
      </c>
      <c r="BF158" s="145">
        <f t="shared" si="25"/>
        <v>0</v>
      </c>
      <c r="BG158" s="145">
        <f t="shared" si="26"/>
        <v>0</v>
      </c>
      <c r="BH158" s="145">
        <f t="shared" si="27"/>
        <v>0</v>
      </c>
      <c r="BI158" s="145">
        <f t="shared" si="28"/>
        <v>0</v>
      </c>
      <c r="BJ158" s="17" t="s">
        <v>15</v>
      </c>
      <c r="BK158" s="145">
        <f t="shared" si="29"/>
        <v>0</v>
      </c>
      <c r="BL158" s="17" t="s">
        <v>247</v>
      </c>
      <c r="BM158" s="17" t="s">
        <v>5428</v>
      </c>
    </row>
    <row r="159" spans="2:65" s="1" customFormat="1" ht="20.45" customHeight="1" x14ac:dyDescent="0.3">
      <c r="B159" s="136"/>
      <c r="C159" s="137" t="s">
        <v>295</v>
      </c>
      <c r="D159" s="137" t="s">
        <v>222</v>
      </c>
      <c r="E159" s="138" t="s">
        <v>510</v>
      </c>
      <c r="F159" s="250" t="s">
        <v>462</v>
      </c>
      <c r="G159" s="251"/>
      <c r="H159" s="251"/>
      <c r="I159" s="251"/>
      <c r="J159" s="139" t="s">
        <v>246</v>
      </c>
      <c r="K159" s="140">
        <v>490</v>
      </c>
      <c r="L159" s="252"/>
      <c r="M159" s="251"/>
      <c r="N159" s="252">
        <f t="shared" si="20"/>
        <v>0</v>
      </c>
      <c r="O159" s="251"/>
      <c r="P159" s="251"/>
      <c r="Q159" s="251"/>
      <c r="R159" s="141"/>
      <c r="T159" s="142" t="s">
        <v>3</v>
      </c>
      <c r="U159" s="40" t="s">
        <v>43</v>
      </c>
      <c r="V159" s="143">
        <v>0</v>
      </c>
      <c r="W159" s="143">
        <f t="shared" si="21"/>
        <v>0</v>
      </c>
      <c r="X159" s="143">
        <v>0</v>
      </c>
      <c r="Y159" s="143">
        <f t="shared" si="22"/>
        <v>0</v>
      </c>
      <c r="Z159" s="143">
        <v>0</v>
      </c>
      <c r="AA159" s="144">
        <f t="shared" si="23"/>
        <v>0</v>
      </c>
      <c r="AR159" s="17" t="s">
        <v>247</v>
      </c>
      <c r="AT159" s="17" t="s">
        <v>222</v>
      </c>
      <c r="AU159" s="17" t="s">
        <v>190</v>
      </c>
      <c r="AY159" s="17" t="s">
        <v>221</v>
      </c>
      <c r="BE159" s="145">
        <f t="shared" si="24"/>
        <v>0</v>
      </c>
      <c r="BF159" s="145">
        <f t="shared" si="25"/>
        <v>0</v>
      </c>
      <c r="BG159" s="145">
        <f t="shared" si="26"/>
        <v>0</v>
      </c>
      <c r="BH159" s="145">
        <f t="shared" si="27"/>
        <v>0</v>
      </c>
      <c r="BI159" s="145">
        <f t="shared" si="28"/>
        <v>0</v>
      </c>
      <c r="BJ159" s="17" t="s">
        <v>15</v>
      </c>
      <c r="BK159" s="145">
        <f t="shared" si="29"/>
        <v>0</v>
      </c>
      <c r="BL159" s="17" t="s">
        <v>247</v>
      </c>
      <c r="BM159" s="17" t="s">
        <v>5429</v>
      </c>
    </row>
    <row r="160" spans="2:65" s="1" customFormat="1" ht="20.45" customHeight="1" x14ac:dyDescent="0.3">
      <c r="B160" s="136"/>
      <c r="C160" s="137" t="s">
        <v>303</v>
      </c>
      <c r="D160" s="137" t="s">
        <v>222</v>
      </c>
      <c r="E160" s="138" t="s">
        <v>513</v>
      </c>
      <c r="F160" s="250" t="s">
        <v>5430</v>
      </c>
      <c r="G160" s="251"/>
      <c r="H160" s="251"/>
      <c r="I160" s="251"/>
      <c r="J160" s="139" t="s">
        <v>246</v>
      </c>
      <c r="K160" s="140">
        <v>830</v>
      </c>
      <c r="L160" s="252"/>
      <c r="M160" s="251"/>
      <c r="N160" s="252">
        <f t="shared" si="20"/>
        <v>0</v>
      </c>
      <c r="O160" s="251"/>
      <c r="P160" s="251"/>
      <c r="Q160" s="251"/>
      <c r="R160" s="141"/>
      <c r="T160" s="142" t="s">
        <v>3</v>
      </c>
      <c r="U160" s="40" t="s">
        <v>43</v>
      </c>
      <c r="V160" s="143">
        <v>0</v>
      </c>
      <c r="W160" s="143">
        <f t="shared" si="21"/>
        <v>0</v>
      </c>
      <c r="X160" s="143">
        <v>0</v>
      </c>
      <c r="Y160" s="143">
        <f t="shared" si="22"/>
        <v>0</v>
      </c>
      <c r="Z160" s="143">
        <v>0</v>
      </c>
      <c r="AA160" s="144">
        <f t="shared" si="23"/>
        <v>0</v>
      </c>
      <c r="AR160" s="17" t="s">
        <v>247</v>
      </c>
      <c r="AT160" s="17" t="s">
        <v>222</v>
      </c>
      <c r="AU160" s="17" t="s">
        <v>190</v>
      </c>
      <c r="AY160" s="17" t="s">
        <v>221</v>
      </c>
      <c r="BE160" s="145">
        <f t="shared" si="24"/>
        <v>0</v>
      </c>
      <c r="BF160" s="145">
        <f t="shared" si="25"/>
        <v>0</v>
      </c>
      <c r="BG160" s="145">
        <f t="shared" si="26"/>
        <v>0</v>
      </c>
      <c r="BH160" s="145">
        <f t="shared" si="27"/>
        <v>0</v>
      </c>
      <c r="BI160" s="145">
        <f t="shared" si="28"/>
        <v>0</v>
      </c>
      <c r="BJ160" s="17" t="s">
        <v>15</v>
      </c>
      <c r="BK160" s="145">
        <f t="shared" si="29"/>
        <v>0</v>
      </c>
      <c r="BL160" s="17" t="s">
        <v>247</v>
      </c>
      <c r="BM160" s="17" t="s">
        <v>5431</v>
      </c>
    </row>
    <row r="161" spans="2:65" s="1" customFormat="1" ht="20.45" customHeight="1" x14ac:dyDescent="0.3">
      <c r="B161" s="136"/>
      <c r="C161" s="137" t="s">
        <v>9</v>
      </c>
      <c r="D161" s="137" t="s">
        <v>222</v>
      </c>
      <c r="E161" s="138" t="s">
        <v>482</v>
      </c>
      <c r="F161" s="250" t="s">
        <v>5432</v>
      </c>
      <c r="G161" s="251"/>
      <c r="H161" s="251"/>
      <c r="I161" s="251"/>
      <c r="J161" s="139" t="s">
        <v>246</v>
      </c>
      <c r="K161" s="140">
        <v>18</v>
      </c>
      <c r="L161" s="252"/>
      <c r="M161" s="251"/>
      <c r="N161" s="252">
        <f t="shared" si="20"/>
        <v>0</v>
      </c>
      <c r="O161" s="251"/>
      <c r="P161" s="251"/>
      <c r="Q161" s="251"/>
      <c r="R161" s="141"/>
      <c r="T161" s="142" t="s">
        <v>3</v>
      </c>
      <c r="U161" s="40" t="s">
        <v>43</v>
      </c>
      <c r="V161" s="143">
        <v>0</v>
      </c>
      <c r="W161" s="143">
        <f t="shared" si="21"/>
        <v>0</v>
      </c>
      <c r="X161" s="143">
        <v>0</v>
      </c>
      <c r="Y161" s="143">
        <f t="shared" si="22"/>
        <v>0</v>
      </c>
      <c r="Z161" s="143">
        <v>0</v>
      </c>
      <c r="AA161" s="144">
        <f t="shared" si="23"/>
        <v>0</v>
      </c>
      <c r="AR161" s="17" t="s">
        <v>247</v>
      </c>
      <c r="AT161" s="17" t="s">
        <v>222</v>
      </c>
      <c r="AU161" s="17" t="s">
        <v>190</v>
      </c>
      <c r="AY161" s="17" t="s">
        <v>221</v>
      </c>
      <c r="BE161" s="145">
        <f t="shared" si="24"/>
        <v>0</v>
      </c>
      <c r="BF161" s="145">
        <f t="shared" si="25"/>
        <v>0</v>
      </c>
      <c r="BG161" s="145">
        <f t="shared" si="26"/>
        <v>0</v>
      </c>
      <c r="BH161" s="145">
        <f t="shared" si="27"/>
        <v>0</v>
      </c>
      <c r="BI161" s="145">
        <f t="shared" si="28"/>
        <v>0</v>
      </c>
      <c r="BJ161" s="17" t="s">
        <v>15</v>
      </c>
      <c r="BK161" s="145">
        <f t="shared" si="29"/>
        <v>0</v>
      </c>
      <c r="BL161" s="17" t="s">
        <v>247</v>
      </c>
      <c r="BM161" s="17" t="s">
        <v>5433</v>
      </c>
    </row>
    <row r="162" spans="2:65" s="1" customFormat="1" ht="20.45" customHeight="1" x14ac:dyDescent="0.3">
      <c r="B162" s="136"/>
      <c r="C162" s="137" t="s">
        <v>247</v>
      </c>
      <c r="D162" s="137" t="s">
        <v>222</v>
      </c>
      <c r="E162" s="138" t="s">
        <v>485</v>
      </c>
      <c r="F162" s="250" t="s">
        <v>465</v>
      </c>
      <c r="G162" s="251"/>
      <c r="H162" s="251"/>
      <c r="I162" s="251"/>
      <c r="J162" s="139" t="s">
        <v>246</v>
      </c>
      <c r="K162" s="140">
        <v>2300</v>
      </c>
      <c r="L162" s="252"/>
      <c r="M162" s="251"/>
      <c r="N162" s="252">
        <f t="shared" si="20"/>
        <v>0</v>
      </c>
      <c r="O162" s="251"/>
      <c r="P162" s="251"/>
      <c r="Q162" s="251"/>
      <c r="R162" s="141"/>
      <c r="T162" s="142" t="s">
        <v>3</v>
      </c>
      <c r="U162" s="40" t="s">
        <v>43</v>
      </c>
      <c r="V162" s="143">
        <v>0</v>
      </c>
      <c r="W162" s="143">
        <f t="shared" si="21"/>
        <v>0</v>
      </c>
      <c r="X162" s="143">
        <v>0</v>
      </c>
      <c r="Y162" s="143">
        <f t="shared" si="22"/>
        <v>0</v>
      </c>
      <c r="Z162" s="143">
        <v>0</v>
      </c>
      <c r="AA162" s="144">
        <f t="shared" si="23"/>
        <v>0</v>
      </c>
      <c r="AR162" s="17" t="s">
        <v>247</v>
      </c>
      <c r="AT162" s="17" t="s">
        <v>222</v>
      </c>
      <c r="AU162" s="17" t="s">
        <v>190</v>
      </c>
      <c r="AY162" s="17" t="s">
        <v>221</v>
      </c>
      <c r="BE162" s="145">
        <f t="shared" si="24"/>
        <v>0</v>
      </c>
      <c r="BF162" s="145">
        <f t="shared" si="25"/>
        <v>0</v>
      </c>
      <c r="BG162" s="145">
        <f t="shared" si="26"/>
        <v>0</v>
      </c>
      <c r="BH162" s="145">
        <f t="shared" si="27"/>
        <v>0</v>
      </c>
      <c r="BI162" s="145">
        <f t="shared" si="28"/>
        <v>0</v>
      </c>
      <c r="BJ162" s="17" t="s">
        <v>15</v>
      </c>
      <c r="BK162" s="145">
        <f t="shared" si="29"/>
        <v>0</v>
      </c>
      <c r="BL162" s="17" t="s">
        <v>247</v>
      </c>
      <c r="BM162" s="17" t="s">
        <v>5434</v>
      </c>
    </row>
    <row r="163" spans="2:65" s="1" customFormat="1" ht="20.45" customHeight="1" x14ac:dyDescent="0.3">
      <c r="B163" s="136"/>
      <c r="C163" s="137" t="s">
        <v>299</v>
      </c>
      <c r="D163" s="137" t="s">
        <v>222</v>
      </c>
      <c r="E163" s="138" t="s">
        <v>488</v>
      </c>
      <c r="F163" s="250" t="s">
        <v>5435</v>
      </c>
      <c r="G163" s="251"/>
      <c r="H163" s="251"/>
      <c r="I163" s="251"/>
      <c r="J163" s="139" t="s">
        <v>246</v>
      </c>
      <c r="K163" s="140">
        <v>210</v>
      </c>
      <c r="L163" s="252"/>
      <c r="M163" s="251"/>
      <c r="N163" s="252">
        <f t="shared" si="20"/>
        <v>0</v>
      </c>
      <c r="O163" s="251"/>
      <c r="P163" s="251"/>
      <c r="Q163" s="251"/>
      <c r="R163" s="141"/>
      <c r="T163" s="142" t="s">
        <v>3</v>
      </c>
      <c r="U163" s="40" t="s">
        <v>43</v>
      </c>
      <c r="V163" s="143">
        <v>0</v>
      </c>
      <c r="W163" s="143">
        <f t="shared" si="21"/>
        <v>0</v>
      </c>
      <c r="X163" s="143">
        <v>0</v>
      </c>
      <c r="Y163" s="143">
        <f t="shared" si="22"/>
        <v>0</v>
      </c>
      <c r="Z163" s="143">
        <v>0</v>
      </c>
      <c r="AA163" s="144">
        <f t="shared" si="23"/>
        <v>0</v>
      </c>
      <c r="AR163" s="17" t="s">
        <v>247</v>
      </c>
      <c r="AT163" s="17" t="s">
        <v>222</v>
      </c>
      <c r="AU163" s="17" t="s">
        <v>190</v>
      </c>
      <c r="AY163" s="17" t="s">
        <v>221</v>
      </c>
      <c r="BE163" s="145">
        <f t="shared" si="24"/>
        <v>0</v>
      </c>
      <c r="BF163" s="145">
        <f t="shared" si="25"/>
        <v>0</v>
      </c>
      <c r="BG163" s="145">
        <f t="shared" si="26"/>
        <v>0</v>
      </c>
      <c r="BH163" s="145">
        <f t="shared" si="27"/>
        <v>0</v>
      </c>
      <c r="BI163" s="145">
        <f t="shared" si="28"/>
        <v>0</v>
      </c>
      <c r="BJ163" s="17" t="s">
        <v>15</v>
      </c>
      <c r="BK163" s="145">
        <f t="shared" si="29"/>
        <v>0</v>
      </c>
      <c r="BL163" s="17" t="s">
        <v>247</v>
      </c>
      <c r="BM163" s="17" t="s">
        <v>5436</v>
      </c>
    </row>
    <row r="164" spans="2:65" s="1" customFormat="1" ht="20.45" customHeight="1" x14ac:dyDescent="0.3">
      <c r="B164" s="136"/>
      <c r="C164" s="137" t="s">
        <v>312</v>
      </c>
      <c r="D164" s="137" t="s">
        <v>222</v>
      </c>
      <c r="E164" s="138" t="s">
        <v>491</v>
      </c>
      <c r="F164" s="250" t="s">
        <v>5437</v>
      </c>
      <c r="G164" s="251"/>
      <c r="H164" s="251"/>
      <c r="I164" s="251"/>
      <c r="J164" s="139" t="s">
        <v>246</v>
      </c>
      <c r="K164" s="140">
        <v>13</v>
      </c>
      <c r="L164" s="252"/>
      <c r="M164" s="251"/>
      <c r="N164" s="252">
        <f t="shared" si="20"/>
        <v>0</v>
      </c>
      <c r="O164" s="251"/>
      <c r="P164" s="251"/>
      <c r="Q164" s="251"/>
      <c r="R164" s="141"/>
      <c r="T164" s="142" t="s">
        <v>3</v>
      </c>
      <c r="U164" s="40" t="s">
        <v>43</v>
      </c>
      <c r="V164" s="143">
        <v>0</v>
      </c>
      <c r="W164" s="143">
        <f t="shared" si="21"/>
        <v>0</v>
      </c>
      <c r="X164" s="143">
        <v>0</v>
      </c>
      <c r="Y164" s="143">
        <f t="shared" si="22"/>
        <v>0</v>
      </c>
      <c r="Z164" s="143">
        <v>0</v>
      </c>
      <c r="AA164" s="144">
        <f t="shared" si="23"/>
        <v>0</v>
      </c>
      <c r="AR164" s="17" t="s">
        <v>247</v>
      </c>
      <c r="AT164" s="17" t="s">
        <v>222</v>
      </c>
      <c r="AU164" s="17" t="s">
        <v>190</v>
      </c>
      <c r="AY164" s="17" t="s">
        <v>221</v>
      </c>
      <c r="BE164" s="145">
        <f t="shared" si="24"/>
        <v>0</v>
      </c>
      <c r="BF164" s="145">
        <f t="shared" si="25"/>
        <v>0</v>
      </c>
      <c r="BG164" s="145">
        <f t="shared" si="26"/>
        <v>0</v>
      </c>
      <c r="BH164" s="145">
        <f t="shared" si="27"/>
        <v>0</v>
      </c>
      <c r="BI164" s="145">
        <f t="shared" si="28"/>
        <v>0</v>
      </c>
      <c r="BJ164" s="17" t="s">
        <v>15</v>
      </c>
      <c r="BK164" s="145">
        <f t="shared" si="29"/>
        <v>0</v>
      </c>
      <c r="BL164" s="17" t="s">
        <v>247</v>
      </c>
      <c r="BM164" s="17" t="s">
        <v>5438</v>
      </c>
    </row>
    <row r="165" spans="2:65" s="1" customFormat="1" ht="20.45" customHeight="1" x14ac:dyDescent="0.3">
      <c r="B165" s="136"/>
      <c r="C165" s="137" t="s">
        <v>317</v>
      </c>
      <c r="D165" s="137" t="s">
        <v>222</v>
      </c>
      <c r="E165" s="138" t="s">
        <v>494</v>
      </c>
      <c r="F165" s="250" t="s">
        <v>5439</v>
      </c>
      <c r="G165" s="251"/>
      <c r="H165" s="251"/>
      <c r="I165" s="251"/>
      <c r="J165" s="139" t="s">
        <v>246</v>
      </c>
      <c r="K165" s="140">
        <v>60</v>
      </c>
      <c r="L165" s="252"/>
      <c r="M165" s="251"/>
      <c r="N165" s="252">
        <f t="shared" si="20"/>
        <v>0</v>
      </c>
      <c r="O165" s="251"/>
      <c r="P165" s="251"/>
      <c r="Q165" s="251"/>
      <c r="R165" s="141"/>
      <c r="T165" s="142" t="s">
        <v>3</v>
      </c>
      <c r="U165" s="40" t="s">
        <v>43</v>
      </c>
      <c r="V165" s="143">
        <v>0</v>
      </c>
      <c r="W165" s="143">
        <f t="shared" si="21"/>
        <v>0</v>
      </c>
      <c r="X165" s="143">
        <v>0</v>
      </c>
      <c r="Y165" s="143">
        <f t="shared" si="22"/>
        <v>0</v>
      </c>
      <c r="Z165" s="143">
        <v>0</v>
      </c>
      <c r="AA165" s="144">
        <f t="shared" si="23"/>
        <v>0</v>
      </c>
      <c r="AR165" s="17" t="s">
        <v>247</v>
      </c>
      <c r="AT165" s="17" t="s">
        <v>222</v>
      </c>
      <c r="AU165" s="17" t="s">
        <v>190</v>
      </c>
      <c r="AY165" s="17" t="s">
        <v>221</v>
      </c>
      <c r="BE165" s="145">
        <f t="shared" si="24"/>
        <v>0</v>
      </c>
      <c r="BF165" s="145">
        <f t="shared" si="25"/>
        <v>0</v>
      </c>
      <c r="BG165" s="145">
        <f t="shared" si="26"/>
        <v>0</v>
      </c>
      <c r="BH165" s="145">
        <f t="shared" si="27"/>
        <v>0</v>
      </c>
      <c r="BI165" s="145">
        <f t="shared" si="28"/>
        <v>0</v>
      </c>
      <c r="BJ165" s="17" t="s">
        <v>15</v>
      </c>
      <c r="BK165" s="145">
        <f t="shared" si="29"/>
        <v>0</v>
      </c>
      <c r="BL165" s="17" t="s">
        <v>247</v>
      </c>
      <c r="BM165" s="17" t="s">
        <v>5440</v>
      </c>
    </row>
    <row r="166" spans="2:65" s="1" customFormat="1" ht="20.45" customHeight="1" x14ac:dyDescent="0.3">
      <c r="B166" s="136"/>
      <c r="C166" s="137" t="s">
        <v>321</v>
      </c>
      <c r="D166" s="137" t="s">
        <v>222</v>
      </c>
      <c r="E166" s="138" t="s">
        <v>497</v>
      </c>
      <c r="F166" s="250" t="s">
        <v>5441</v>
      </c>
      <c r="G166" s="251"/>
      <c r="H166" s="251"/>
      <c r="I166" s="251"/>
      <c r="J166" s="139" t="s">
        <v>246</v>
      </c>
      <c r="K166" s="140">
        <v>30</v>
      </c>
      <c r="L166" s="252"/>
      <c r="M166" s="251"/>
      <c r="N166" s="252">
        <f t="shared" si="20"/>
        <v>0</v>
      </c>
      <c r="O166" s="251"/>
      <c r="P166" s="251"/>
      <c r="Q166" s="251"/>
      <c r="R166" s="141"/>
      <c r="T166" s="142" t="s">
        <v>3</v>
      </c>
      <c r="U166" s="40" t="s">
        <v>43</v>
      </c>
      <c r="V166" s="143">
        <v>0</v>
      </c>
      <c r="W166" s="143">
        <f t="shared" si="21"/>
        <v>0</v>
      </c>
      <c r="X166" s="143">
        <v>0</v>
      </c>
      <c r="Y166" s="143">
        <f t="shared" si="22"/>
        <v>0</v>
      </c>
      <c r="Z166" s="143">
        <v>0</v>
      </c>
      <c r="AA166" s="144">
        <f t="shared" si="23"/>
        <v>0</v>
      </c>
      <c r="AR166" s="17" t="s">
        <v>247</v>
      </c>
      <c r="AT166" s="17" t="s">
        <v>222</v>
      </c>
      <c r="AU166" s="17" t="s">
        <v>190</v>
      </c>
      <c r="AY166" s="17" t="s">
        <v>221</v>
      </c>
      <c r="BE166" s="145">
        <f t="shared" si="24"/>
        <v>0</v>
      </c>
      <c r="BF166" s="145">
        <f t="shared" si="25"/>
        <v>0</v>
      </c>
      <c r="BG166" s="145">
        <f t="shared" si="26"/>
        <v>0</v>
      </c>
      <c r="BH166" s="145">
        <f t="shared" si="27"/>
        <v>0</v>
      </c>
      <c r="BI166" s="145">
        <f t="shared" si="28"/>
        <v>0</v>
      </c>
      <c r="BJ166" s="17" t="s">
        <v>15</v>
      </c>
      <c r="BK166" s="145">
        <f t="shared" si="29"/>
        <v>0</v>
      </c>
      <c r="BL166" s="17" t="s">
        <v>247</v>
      </c>
      <c r="BM166" s="17" t="s">
        <v>5442</v>
      </c>
    </row>
    <row r="167" spans="2:65" s="1" customFormat="1" ht="20.45" customHeight="1" x14ac:dyDescent="0.3">
      <c r="B167" s="136"/>
      <c r="C167" s="137" t="s">
        <v>8</v>
      </c>
      <c r="D167" s="137" t="s">
        <v>222</v>
      </c>
      <c r="E167" s="138" t="s">
        <v>500</v>
      </c>
      <c r="F167" s="250" t="s">
        <v>468</v>
      </c>
      <c r="G167" s="251"/>
      <c r="H167" s="251"/>
      <c r="I167" s="251"/>
      <c r="J167" s="139" t="s">
        <v>246</v>
      </c>
      <c r="K167" s="140">
        <v>440</v>
      </c>
      <c r="L167" s="252"/>
      <c r="M167" s="251"/>
      <c r="N167" s="252">
        <f t="shared" si="20"/>
        <v>0</v>
      </c>
      <c r="O167" s="251"/>
      <c r="P167" s="251"/>
      <c r="Q167" s="251"/>
      <c r="R167" s="141"/>
      <c r="T167" s="142" t="s">
        <v>3</v>
      </c>
      <c r="U167" s="40" t="s">
        <v>43</v>
      </c>
      <c r="V167" s="143">
        <v>0</v>
      </c>
      <c r="W167" s="143">
        <f t="shared" si="21"/>
        <v>0</v>
      </c>
      <c r="X167" s="143">
        <v>0</v>
      </c>
      <c r="Y167" s="143">
        <f t="shared" si="22"/>
        <v>0</v>
      </c>
      <c r="Z167" s="143">
        <v>0</v>
      </c>
      <c r="AA167" s="144">
        <f t="shared" si="23"/>
        <v>0</v>
      </c>
      <c r="AR167" s="17" t="s">
        <v>247</v>
      </c>
      <c r="AT167" s="17" t="s">
        <v>222</v>
      </c>
      <c r="AU167" s="17" t="s">
        <v>190</v>
      </c>
      <c r="AY167" s="17" t="s">
        <v>221</v>
      </c>
      <c r="BE167" s="145">
        <f t="shared" si="24"/>
        <v>0</v>
      </c>
      <c r="BF167" s="145">
        <f t="shared" si="25"/>
        <v>0</v>
      </c>
      <c r="BG167" s="145">
        <f t="shared" si="26"/>
        <v>0</v>
      </c>
      <c r="BH167" s="145">
        <f t="shared" si="27"/>
        <v>0</v>
      </c>
      <c r="BI167" s="145">
        <f t="shared" si="28"/>
        <v>0</v>
      </c>
      <c r="BJ167" s="17" t="s">
        <v>15</v>
      </c>
      <c r="BK167" s="145">
        <f t="shared" si="29"/>
        <v>0</v>
      </c>
      <c r="BL167" s="17" t="s">
        <v>247</v>
      </c>
      <c r="BM167" s="17" t="s">
        <v>5443</v>
      </c>
    </row>
    <row r="168" spans="2:65" s="1" customFormat="1" ht="20.45" customHeight="1" x14ac:dyDescent="0.3">
      <c r="B168" s="136"/>
      <c r="C168" s="137" t="s">
        <v>332</v>
      </c>
      <c r="D168" s="137" t="s">
        <v>222</v>
      </c>
      <c r="E168" s="138" t="s">
        <v>503</v>
      </c>
      <c r="F168" s="250" t="s">
        <v>471</v>
      </c>
      <c r="G168" s="251"/>
      <c r="H168" s="251"/>
      <c r="I168" s="251"/>
      <c r="J168" s="139" t="s">
        <v>246</v>
      </c>
      <c r="K168" s="140">
        <v>28</v>
      </c>
      <c r="L168" s="252"/>
      <c r="M168" s="251"/>
      <c r="N168" s="252">
        <f t="shared" si="20"/>
        <v>0</v>
      </c>
      <c r="O168" s="251"/>
      <c r="P168" s="251"/>
      <c r="Q168" s="251"/>
      <c r="R168" s="141"/>
      <c r="T168" s="142" t="s">
        <v>3</v>
      </c>
      <c r="U168" s="40" t="s">
        <v>43</v>
      </c>
      <c r="V168" s="143">
        <v>0</v>
      </c>
      <c r="W168" s="143">
        <f t="shared" si="21"/>
        <v>0</v>
      </c>
      <c r="X168" s="143">
        <v>0</v>
      </c>
      <c r="Y168" s="143">
        <f t="shared" si="22"/>
        <v>0</v>
      </c>
      <c r="Z168" s="143">
        <v>0</v>
      </c>
      <c r="AA168" s="144">
        <f t="shared" si="23"/>
        <v>0</v>
      </c>
      <c r="AR168" s="17" t="s">
        <v>247</v>
      </c>
      <c r="AT168" s="17" t="s">
        <v>222</v>
      </c>
      <c r="AU168" s="17" t="s">
        <v>190</v>
      </c>
      <c r="AY168" s="17" t="s">
        <v>221</v>
      </c>
      <c r="BE168" s="145">
        <f t="shared" si="24"/>
        <v>0</v>
      </c>
      <c r="BF168" s="145">
        <f t="shared" si="25"/>
        <v>0</v>
      </c>
      <c r="BG168" s="145">
        <f t="shared" si="26"/>
        <v>0</v>
      </c>
      <c r="BH168" s="145">
        <f t="shared" si="27"/>
        <v>0</v>
      </c>
      <c r="BI168" s="145">
        <f t="shared" si="28"/>
        <v>0</v>
      </c>
      <c r="BJ168" s="17" t="s">
        <v>15</v>
      </c>
      <c r="BK168" s="145">
        <f t="shared" si="29"/>
        <v>0</v>
      </c>
      <c r="BL168" s="17" t="s">
        <v>247</v>
      </c>
      <c r="BM168" s="17" t="s">
        <v>5444</v>
      </c>
    </row>
    <row r="169" spans="2:65" s="1" customFormat="1" ht="20.45" customHeight="1" x14ac:dyDescent="0.3">
      <c r="B169" s="136"/>
      <c r="C169" s="137" t="s">
        <v>338</v>
      </c>
      <c r="D169" s="137" t="s">
        <v>222</v>
      </c>
      <c r="E169" s="138" t="s">
        <v>5445</v>
      </c>
      <c r="F169" s="250" t="s">
        <v>5446</v>
      </c>
      <c r="G169" s="251"/>
      <c r="H169" s="251"/>
      <c r="I169" s="251"/>
      <c r="J169" s="139" t="s">
        <v>246</v>
      </c>
      <c r="K169" s="140">
        <v>50</v>
      </c>
      <c r="L169" s="252"/>
      <c r="M169" s="251"/>
      <c r="N169" s="252">
        <f t="shared" si="20"/>
        <v>0</v>
      </c>
      <c r="O169" s="251"/>
      <c r="P169" s="251"/>
      <c r="Q169" s="251"/>
      <c r="R169" s="141"/>
      <c r="T169" s="142" t="s">
        <v>3</v>
      </c>
      <c r="U169" s="40" t="s">
        <v>43</v>
      </c>
      <c r="V169" s="143">
        <v>0</v>
      </c>
      <c r="W169" s="143">
        <f t="shared" si="21"/>
        <v>0</v>
      </c>
      <c r="X169" s="143">
        <v>0</v>
      </c>
      <c r="Y169" s="143">
        <f t="shared" si="22"/>
        <v>0</v>
      </c>
      <c r="Z169" s="143">
        <v>0</v>
      </c>
      <c r="AA169" s="144">
        <f t="shared" si="23"/>
        <v>0</v>
      </c>
      <c r="AR169" s="17" t="s">
        <v>247</v>
      </c>
      <c r="AT169" s="17" t="s">
        <v>222</v>
      </c>
      <c r="AU169" s="17" t="s">
        <v>190</v>
      </c>
      <c r="AY169" s="17" t="s">
        <v>221</v>
      </c>
      <c r="BE169" s="145">
        <f t="shared" si="24"/>
        <v>0</v>
      </c>
      <c r="BF169" s="145">
        <f t="shared" si="25"/>
        <v>0</v>
      </c>
      <c r="BG169" s="145">
        <f t="shared" si="26"/>
        <v>0</v>
      </c>
      <c r="BH169" s="145">
        <f t="shared" si="27"/>
        <v>0</v>
      </c>
      <c r="BI169" s="145">
        <f t="shared" si="28"/>
        <v>0</v>
      </c>
      <c r="BJ169" s="17" t="s">
        <v>15</v>
      </c>
      <c r="BK169" s="145">
        <f t="shared" si="29"/>
        <v>0</v>
      </c>
      <c r="BL169" s="17" t="s">
        <v>247</v>
      </c>
      <c r="BM169" s="17" t="s">
        <v>5447</v>
      </c>
    </row>
    <row r="170" spans="2:65" s="1" customFormat="1" ht="20.45" customHeight="1" x14ac:dyDescent="0.3">
      <c r="B170" s="136"/>
      <c r="C170" s="137" t="s">
        <v>342</v>
      </c>
      <c r="D170" s="137" t="s">
        <v>222</v>
      </c>
      <c r="E170" s="138" t="s">
        <v>5448</v>
      </c>
      <c r="F170" s="250" t="s">
        <v>5449</v>
      </c>
      <c r="G170" s="251"/>
      <c r="H170" s="251"/>
      <c r="I170" s="251"/>
      <c r="J170" s="139" t="s">
        <v>246</v>
      </c>
      <c r="K170" s="140">
        <v>50</v>
      </c>
      <c r="L170" s="252"/>
      <c r="M170" s="251"/>
      <c r="N170" s="252">
        <f t="shared" si="20"/>
        <v>0</v>
      </c>
      <c r="O170" s="251"/>
      <c r="P170" s="251"/>
      <c r="Q170" s="251"/>
      <c r="R170" s="141"/>
      <c r="T170" s="142" t="s">
        <v>3</v>
      </c>
      <c r="U170" s="40" t="s">
        <v>43</v>
      </c>
      <c r="V170" s="143">
        <v>0</v>
      </c>
      <c r="W170" s="143">
        <f t="shared" si="21"/>
        <v>0</v>
      </c>
      <c r="X170" s="143">
        <v>0</v>
      </c>
      <c r="Y170" s="143">
        <f t="shared" si="22"/>
        <v>0</v>
      </c>
      <c r="Z170" s="143">
        <v>0</v>
      </c>
      <c r="AA170" s="144">
        <f t="shared" si="23"/>
        <v>0</v>
      </c>
      <c r="AR170" s="17" t="s">
        <v>247</v>
      </c>
      <c r="AT170" s="17" t="s">
        <v>222</v>
      </c>
      <c r="AU170" s="17" t="s">
        <v>190</v>
      </c>
      <c r="AY170" s="17" t="s">
        <v>221</v>
      </c>
      <c r="BE170" s="145">
        <f t="shared" si="24"/>
        <v>0</v>
      </c>
      <c r="BF170" s="145">
        <f t="shared" si="25"/>
        <v>0</v>
      </c>
      <c r="BG170" s="145">
        <f t="shared" si="26"/>
        <v>0</v>
      </c>
      <c r="BH170" s="145">
        <f t="shared" si="27"/>
        <v>0</v>
      </c>
      <c r="BI170" s="145">
        <f t="shared" si="28"/>
        <v>0</v>
      </c>
      <c r="BJ170" s="17" t="s">
        <v>15</v>
      </c>
      <c r="BK170" s="145">
        <f t="shared" si="29"/>
        <v>0</v>
      </c>
      <c r="BL170" s="17" t="s">
        <v>247</v>
      </c>
      <c r="BM170" s="17" t="s">
        <v>5450</v>
      </c>
    </row>
    <row r="171" spans="2:65" s="1" customFormat="1" ht="20.45" customHeight="1" x14ac:dyDescent="0.3">
      <c r="B171" s="136"/>
      <c r="C171" s="137" t="s">
        <v>346</v>
      </c>
      <c r="D171" s="137" t="s">
        <v>222</v>
      </c>
      <c r="E171" s="138" t="s">
        <v>5451</v>
      </c>
      <c r="F171" s="250" t="s">
        <v>5452</v>
      </c>
      <c r="G171" s="251"/>
      <c r="H171" s="251"/>
      <c r="I171" s="251"/>
      <c r="J171" s="139" t="s">
        <v>246</v>
      </c>
      <c r="K171" s="140">
        <v>12</v>
      </c>
      <c r="L171" s="252"/>
      <c r="M171" s="251"/>
      <c r="N171" s="252">
        <f t="shared" si="20"/>
        <v>0</v>
      </c>
      <c r="O171" s="251"/>
      <c r="P171" s="251"/>
      <c r="Q171" s="251"/>
      <c r="R171" s="141"/>
      <c r="T171" s="142" t="s">
        <v>3</v>
      </c>
      <c r="U171" s="40" t="s">
        <v>43</v>
      </c>
      <c r="V171" s="143">
        <v>0</v>
      </c>
      <c r="W171" s="143">
        <f t="shared" si="21"/>
        <v>0</v>
      </c>
      <c r="X171" s="143">
        <v>0</v>
      </c>
      <c r="Y171" s="143">
        <f t="shared" si="22"/>
        <v>0</v>
      </c>
      <c r="Z171" s="143">
        <v>0</v>
      </c>
      <c r="AA171" s="144">
        <f t="shared" si="23"/>
        <v>0</v>
      </c>
      <c r="AR171" s="17" t="s">
        <v>247</v>
      </c>
      <c r="AT171" s="17" t="s">
        <v>222</v>
      </c>
      <c r="AU171" s="17" t="s">
        <v>190</v>
      </c>
      <c r="AY171" s="17" t="s">
        <v>221</v>
      </c>
      <c r="BE171" s="145">
        <f t="shared" si="24"/>
        <v>0</v>
      </c>
      <c r="BF171" s="145">
        <f t="shared" si="25"/>
        <v>0</v>
      </c>
      <c r="BG171" s="145">
        <f t="shared" si="26"/>
        <v>0</v>
      </c>
      <c r="BH171" s="145">
        <f t="shared" si="27"/>
        <v>0</v>
      </c>
      <c r="BI171" s="145">
        <f t="shared" si="28"/>
        <v>0</v>
      </c>
      <c r="BJ171" s="17" t="s">
        <v>15</v>
      </c>
      <c r="BK171" s="145">
        <f t="shared" si="29"/>
        <v>0</v>
      </c>
      <c r="BL171" s="17" t="s">
        <v>247</v>
      </c>
      <c r="BM171" s="17" t="s">
        <v>5453</v>
      </c>
    </row>
    <row r="172" spans="2:65" s="1" customFormat="1" ht="20.45" customHeight="1" x14ac:dyDescent="0.3">
      <c r="B172" s="136"/>
      <c r="C172" s="137" t="s">
        <v>351</v>
      </c>
      <c r="D172" s="137" t="s">
        <v>222</v>
      </c>
      <c r="E172" s="138" t="s">
        <v>5454</v>
      </c>
      <c r="F172" s="250" t="s">
        <v>5455</v>
      </c>
      <c r="G172" s="251"/>
      <c r="H172" s="251"/>
      <c r="I172" s="251"/>
      <c r="J172" s="139" t="s">
        <v>246</v>
      </c>
      <c r="K172" s="140">
        <v>18</v>
      </c>
      <c r="L172" s="252"/>
      <c r="M172" s="251"/>
      <c r="N172" s="252">
        <f t="shared" si="20"/>
        <v>0</v>
      </c>
      <c r="O172" s="251"/>
      <c r="P172" s="251"/>
      <c r="Q172" s="251"/>
      <c r="R172" s="141"/>
      <c r="T172" s="142" t="s">
        <v>3</v>
      </c>
      <c r="U172" s="40" t="s">
        <v>43</v>
      </c>
      <c r="V172" s="143">
        <v>0</v>
      </c>
      <c r="W172" s="143">
        <f t="shared" si="21"/>
        <v>0</v>
      </c>
      <c r="X172" s="143">
        <v>0</v>
      </c>
      <c r="Y172" s="143">
        <f t="shared" si="22"/>
        <v>0</v>
      </c>
      <c r="Z172" s="143">
        <v>0</v>
      </c>
      <c r="AA172" s="144">
        <f t="shared" si="23"/>
        <v>0</v>
      </c>
      <c r="AR172" s="17" t="s">
        <v>247</v>
      </c>
      <c r="AT172" s="17" t="s">
        <v>222</v>
      </c>
      <c r="AU172" s="17" t="s">
        <v>190</v>
      </c>
      <c r="AY172" s="17" t="s">
        <v>221</v>
      </c>
      <c r="BE172" s="145">
        <f t="shared" si="24"/>
        <v>0</v>
      </c>
      <c r="BF172" s="145">
        <f t="shared" si="25"/>
        <v>0</v>
      </c>
      <c r="BG172" s="145">
        <f t="shared" si="26"/>
        <v>0</v>
      </c>
      <c r="BH172" s="145">
        <f t="shared" si="27"/>
        <v>0</v>
      </c>
      <c r="BI172" s="145">
        <f t="shared" si="28"/>
        <v>0</v>
      </c>
      <c r="BJ172" s="17" t="s">
        <v>15</v>
      </c>
      <c r="BK172" s="145">
        <f t="shared" si="29"/>
        <v>0</v>
      </c>
      <c r="BL172" s="17" t="s">
        <v>247</v>
      </c>
      <c r="BM172" s="17" t="s">
        <v>5456</v>
      </c>
    </row>
    <row r="173" spans="2:65" s="1" customFormat="1" ht="20.45" customHeight="1" x14ac:dyDescent="0.3">
      <c r="B173" s="136"/>
      <c r="C173" s="137" t="s">
        <v>355</v>
      </c>
      <c r="D173" s="137" t="s">
        <v>222</v>
      </c>
      <c r="E173" s="138" t="s">
        <v>5457</v>
      </c>
      <c r="F173" s="250" t="s">
        <v>5458</v>
      </c>
      <c r="G173" s="251"/>
      <c r="H173" s="251"/>
      <c r="I173" s="251"/>
      <c r="J173" s="139" t="s">
        <v>246</v>
      </c>
      <c r="K173" s="140">
        <v>20</v>
      </c>
      <c r="L173" s="252"/>
      <c r="M173" s="251"/>
      <c r="N173" s="252">
        <f t="shared" si="20"/>
        <v>0</v>
      </c>
      <c r="O173" s="251"/>
      <c r="P173" s="251"/>
      <c r="Q173" s="251"/>
      <c r="R173" s="141"/>
      <c r="T173" s="142" t="s">
        <v>3</v>
      </c>
      <c r="U173" s="40" t="s">
        <v>43</v>
      </c>
      <c r="V173" s="143">
        <v>0</v>
      </c>
      <c r="W173" s="143">
        <f t="shared" si="21"/>
        <v>0</v>
      </c>
      <c r="X173" s="143">
        <v>0</v>
      </c>
      <c r="Y173" s="143">
        <f t="shared" si="22"/>
        <v>0</v>
      </c>
      <c r="Z173" s="143">
        <v>0</v>
      </c>
      <c r="AA173" s="144">
        <f t="shared" si="23"/>
        <v>0</v>
      </c>
      <c r="AR173" s="17" t="s">
        <v>247</v>
      </c>
      <c r="AT173" s="17" t="s">
        <v>222</v>
      </c>
      <c r="AU173" s="17" t="s">
        <v>190</v>
      </c>
      <c r="AY173" s="17" t="s">
        <v>221</v>
      </c>
      <c r="BE173" s="145">
        <f t="shared" si="24"/>
        <v>0</v>
      </c>
      <c r="BF173" s="145">
        <f t="shared" si="25"/>
        <v>0</v>
      </c>
      <c r="BG173" s="145">
        <f t="shared" si="26"/>
        <v>0</v>
      </c>
      <c r="BH173" s="145">
        <f t="shared" si="27"/>
        <v>0</v>
      </c>
      <c r="BI173" s="145">
        <f t="shared" si="28"/>
        <v>0</v>
      </c>
      <c r="BJ173" s="17" t="s">
        <v>15</v>
      </c>
      <c r="BK173" s="145">
        <f t="shared" si="29"/>
        <v>0</v>
      </c>
      <c r="BL173" s="17" t="s">
        <v>247</v>
      </c>
      <c r="BM173" s="17" t="s">
        <v>5459</v>
      </c>
    </row>
    <row r="174" spans="2:65" s="1" customFormat="1" ht="20.45" customHeight="1" x14ac:dyDescent="0.3">
      <c r="B174" s="136"/>
      <c r="C174" s="137" t="s">
        <v>359</v>
      </c>
      <c r="D174" s="137" t="s">
        <v>222</v>
      </c>
      <c r="E174" s="138" t="s">
        <v>5460</v>
      </c>
      <c r="F174" s="250" t="s">
        <v>5461</v>
      </c>
      <c r="G174" s="251"/>
      <c r="H174" s="251"/>
      <c r="I174" s="251"/>
      <c r="J174" s="139" t="s">
        <v>246</v>
      </c>
      <c r="K174" s="140">
        <v>23</v>
      </c>
      <c r="L174" s="252"/>
      <c r="M174" s="251"/>
      <c r="N174" s="252">
        <f t="shared" si="20"/>
        <v>0</v>
      </c>
      <c r="O174" s="251"/>
      <c r="P174" s="251"/>
      <c r="Q174" s="251"/>
      <c r="R174" s="141"/>
      <c r="T174" s="142" t="s">
        <v>3</v>
      </c>
      <c r="U174" s="40" t="s">
        <v>43</v>
      </c>
      <c r="V174" s="143">
        <v>0</v>
      </c>
      <c r="W174" s="143">
        <f t="shared" si="21"/>
        <v>0</v>
      </c>
      <c r="X174" s="143">
        <v>0</v>
      </c>
      <c r="Y174" s="143">
        <f t="shared" si="22"/>
        <v>0</v>
      </c>
      <c r="Z174" s="143">
        <v>0</v>
      </c>
      <c r="AA174" s="144">
        <f t="shared" si="23"/>
        <v>0</v>
      </c>
      <c r="AR174" s="17" t="s">
        <v>247</v>
      </c>
      <c r="AT174" s="17" t="s">
        <v>222</v>
      </c>
      <c r="AU174" s="17" t="s">
        <v>190</v>
      </c>
      <c r="AY174" s="17" t="s">
        <v>221</v>
      </c>
      <c r="BE174" s="145">
        <f t="shared" si="24"/>
        <v>0</v>
      </c>
      <c r="BF174" s="145">
        <f t="shared" si="25"/>
        <v>0</v>
      </c>
      <c r="BG174" s="145">
        <f t="shared" si="26"/>
        <v>0</v>
      </c>
      <c r="BH174" s="145">
        <f t="shared" si="27"/>
        <v>0</v>
      </c>
      <c r="BI174" s="145">
        <f t="shared" si="28"/>
        <v>0</v>
      </c>
      <c r="BJ174" s="17" t="s">
        <v>15</v>
      </c>
      <c r="BK174" s="145">
        <f t="shared" si="29"/>
        <v>0</v>
      </c>
      <c r="BL174" s="17" t="s">
        <v>247</v>
      </c>
      <c r="BM174" s="17" t="s">
        <v>5462</v>
      </c>
    </row>
    <row r="175" spans="2:65" s="1" customFormat="1" ht="20.45" customHeight="1" x14ac:dyDescent="0.3">
      <c r="B175" s="136"/>
      <c r="C175" s="137" t="s">
        <v>364</v>
      </c>
      <c r="D175" s="137" t="s">
        <v>222</v>
      </c>
      <c r="E175" s="138" t="s">
        <v>5463</v>
      </c>
      <c r="F175" s="250" t="s">
        <v>5464</v>
      </c>
      <c r="G175" s="251"/>
      <c r="H175" s="251"/>
      <c r="I175" s="251"/>
      <c r="J175" s="139" t="s">
        <v>246</v>
      </c>
      <c r="K175" s="140">
        <v>13</v>
      </c>
      <c r="L175" s="252"/>
      <c r="M175" s="251"/>
      <c r="N175" s="252">
        <f t="shared" si="20"/>
        <v>0</v>
      </c>
      <c r="O175" s="251"/>
      <c r="P175" s="251"/>
      <c r="Q175" s="251"/>
      <c r="R175" s="141"/>
      <c r="T175" s="142" t="s">
        <v>3</v>
      </c>
      <c r="U175" s="40" t="s">
        <v>43</v>
      </c>
      <c r="V175" s="143">
        <v>0</v>
      </c>
      <c r="W175" s="143">
        <f t="shared" si="21"/>
        <v>0</v>
      </c>
      <c r="X175" s="143">
        <v>0</v>
      </c>
      <c r="Y175" s="143">
        <f t="shared" si="22"/>
        <v>0</v>
      </c>
      <c r="Z175" s="143">
        <v>0</v>
      </c>
      <c r="AA175" s="144">
        <f t="shared" si="23"/>
        <v>0</v>
      </c>
      <c r="AR175" s="17" t="s">
        <v>247</v>
      </c>
      <c r="AT175" s="17" t="s">
        <v>222</v>
      </c>
      <c r="AU175" s="17" t="s">
        <v>190</v>
      </c>
      <c r="AY175" s="17" t="s">
        <v>221</v>
      </c>
      <c r="BE175" s="145">
        <f t="shared" si="24"/>
        <v>0</v>
      </c>
      <c r="BF175" s="145">
        <f t="shared" si="25"/>
        <v>0</v>
      </c>
      <c r="BG175" s="145">
        <f t="shared" si="26"/>
        <v>0</v>
      </c>
      <c r="BH175" s="145">
        <f t="shared" si="27"/>
        <v>0</v>
      </c>
      <c r="BI175" s="145">
        <f t="shared" si="28"/>
        <v>0</v>
      </c>
      <c r="BJ175" s="17" t="s">
        <v>15</v>
      </c>
      <c r="BK175" s="145">
        <f t="shared" si="29"/>
        <v>0</v>
      </c>
      <c r="BL175" s="17" t="s">
        <v>247</v>
      </c>
      <c r="BM175" s="17" t="s">
        <v>5465</v>
      </c>
    </row>
    <row r="176" spans="2:65" s="1" customFormat="1" ht="20.45" customHeight="1" x14ac:dyDescent="0.3">
      <c r="B176" s="136"/>
      <c r="C176" s="137" t="s">
        <v>822</v>
      </c>
      <c r="D176" s="137" t="s">
        <v>222</v>
      </c>
      <c r="E176" s="138" t="s">
        <v>5466</v>
      </c>
      <c r="F176" s="250" t="s">
        <v>5467</v>
      </c>
      <c r="G176" s="251"/>
      <c r="H176" s="251"/>
      <c r="I176" s="251"/>
      <c r="J176" s="139" t="s">
        <v>246</v>
      </c>
      <c r="K176" s="140">
        <v>40</v>
      </c>
      <c r="L176" s="252"/>
      <c r="M176" s="251"/>
      <c r="N176" s="252">
        <f t="shared" si="20"/>
        <v>0</v>
      </c>
      <c r="O176" s="251"/>
      <c r="P176" s="251"/>
      <c r="Q176" s="251"/>
      <c r="R176" s="141"/>
      <c r="T176" s="142" t="s">
        <v>3</v>
      </c>
      <c r="U176" s="40" t="s">
        <v>43</v>
      </c>
      <c r="V176" s="143">
        <v>0</v>
      </c>
      <c r="W176" s="143">
        <f t="shared" si="21"/>
        <v>0</v>
      </c>
      <c r="X176" s="143">
        <v>0</v>
      </c>
      <c r="Y176" s="143">
        <f t="shared" si="22"/>
        <v>0</v>
      </c>
      <c r="Z176" s="143">
        <v>0</v>
      </c>
      <c r="AA176" s="144">
        <f t="shared" si="23"/>
        <v>0</v>
      </c>
      <c r="AR176" s="17" t="s">
        <v>247</v>
      </c>
      <c r="AT176" s="17" t="s">
        <v>222</v>
      </c>
      <c r="AU176" s="17" t="s">
        <v>190</v>
      </c>
      <c r="AY176" s="17" t="s">
        <v>221</v>
      </c>
      <c r="BE176" s="145">
        <f t="shared" si="24"/>
        <v>0</v>
      </c>
      <c r="BF176" s="145">
        <f t="shared" si="25"/>
        <v>0</v>
      </c>
      <c r="BG176" s="145">
        <f t="shared" si="26"/>
        <v>0</v>
      </c>
      <c r="BH176" s="145">
        <f t="shared" si="27"/>
        <v>0</v>
      </c>
      <c r="BI176" s="145">
        <f t="shared" si="28"/>
        <v>0</v>
      </c>
      <c r="BJ176" s="17" t="s">
        <v>15</v>
      </c>
      <c r="BK176" s="145">
        <f t="shared" si="29"/>
        <v>0</v>
      </c>
      <c r="BL176" s="17" t="s">
        <v>247</v>
      </c>
      <c r="BM176" s="17" t="s">
        <v>5468</v>
      </c>
    </row>
    <row r="177" spans="2:65" s="1" customFormat="1" ht="20.45" customHeight="1" x14ac:dyDescent="0.3">
      <c r="B177" s="136"/>
      <c r="C177" s="137" t="s">
        <v>826</v>
      </c>
      <c r="D177" s="137" t="s">
        <v>222</v>
      </c>
      <c r="E177" s="138" t="s">
        <v>5469</v>
      </c>
      <c r="F177" s="250" t="s">
        <v>5470</v>
      </c>
      <c r="G177" s="251"/>
      <c r="H177" s="251"/>
      <c r="I177" s="251"/>
      <c r="J177" s="139" t="s">
        <v>246</v>
      </c>
      <c r="K177" s="140">
        <v>80</v>
      </c>
      <c r="L177" s="252"/>
      <c r="M177" s="251"/>
      <c r="N177" s="252">
        <f t="shared" si="20"/>
        <v>0</v>
      </c>
      <c r="O177" s="251"/>
      <c r="P177" s="251"/>
      <c r="Q177" s="251"/>
      <c r="R177" s="141"/>
      <c r="T177" s="142" t="s">
        <v>3</v>
      </c>
      <c r="U177" s="40" t="s">
        <v>43</v>
      </c>
      <c r="V177" s="143">
        <v>0</v>
      </c>
      <c r="W177" s="143">
        <f t="shared" si="21"/>
        <v>0</v>
      </c>
      <c r="X177" s="143">
        <v>0</v>
      </c>
      <c r="Y177" s="143">
        <f t="shared" si="22"/>
        <v>0</v>
      </c>
      <c r="Z177" s="143">
        <v>0</v>
      </c>
      <c r="AA177" s="144">
        <f t="shared" si="23"/>
        <v>0</v>
      </c>
      <c r="AR177" s="17" t="s">
        <v>247</v>
      </c>
      <c r="AT177" s="17" t="s">
        <v>222</v>
      </c>
      <c r="AU177" s="17" t="s">
        <v>190</v>
      </c>
      <c r="AY177" s="17" t="s">
        <v>221</v>
      </c>
      <c r="BE177" s="145">
        <f t="shared" si="24"/>
        <v>0</v>
      </c>
      <c r="BF177" s="145">
        <f t="shared" si="25"/>
        <v>0</v>
      </c>
      <c r="BG177" s="145">
        <f t="shared" si="26"/>
        <v>0</v>
      </c>
      <c r="BH177" s="145">
        <f t="shared" si="27"/>
        <v>0</v>
      </c>
      <c r="BI177" s="145">
        <f t="shared" si="28"/>
        <v>0</v>
      </c>
      <c r="BJ177" s="17" t="s">
        <v>15</v>
      </c>
      <c r="BK177" s="145">
        <f t="shared" si="29"/>
        <v>0</v>
      </c>
      <c r="BL177" s="17" t="s">
        <v>247</v>
      </c>
      <c r="BM177" s="17" t="s">
        <v>5471</v>
      </c>
    </row>
    <row r="178" spans="2:65" s="1" customFormat="1" ht="20.45" customHeight="1" x14ac:dyDescent="0.3">
      <c r="B178" s="136"/>
      <c r="C178" s="137" t="s">
        <v>385</v>
      </c>
      <c r="D178" s="137" t="s">
        <v>222</v>
      </c>
      <c r="E178" s="138" t="s">
        <v>5472</v>
      </c>
      <c r="F178" s="250" t="s">
        <v>5473</v>
      </c>
      <c r="G178" s="251"/>
      <c r="H178" s="251"/>
      <c r="I178" s="251"/>
      <c r="J178" s="139" t="s">
        <v>246</v>
      </c>
      <c r="K178" s="140">
        <v>30</v>
      </c>
      <c r="L178" s="252"/>
      <c r="M178" s="251"/>
      <c r="N178" s="252">
        <f t="shared" si="20"/>
        <v>0</v>
      </c>
      <c r="O178" s="251"/>
      <c r="P178" s="251"/>
      <c r="Q178" s="251"/>
      <c r="R178" s="141"/>
      <c r="T178" s="142" t="s">
        <v>3</v>
      </c>
      <c r="U178" s="40" t="s">
        <v>43</v>
      </c>
      <c r="V178" s="143">
        <v>0</v>
      </c>
      <c r="W178" s="143">
        <f t="shared" si="21"/>
        <v>0</v>
      </c>
      <c r="X178" s="143">
        <v>0</v>
      </c>
      <c r="Y178" s="143">
        <f t="shared" si="22"/>
        <v>0</v>
      </c>
      <c r="Z178" s="143">
        <v>0</v>
      </c>
      <c r="AA178" s="144">
        <f t="shared" si="23"/>
        <v>0</v>
      </c>
      <c r="AR178" s="17" t="s">
        <v>247</v>
      </c>
      <c r="AT178" s="17" t="s">
        <v>222</v>
      </c>
      <c r="AU178" s="17" t="s">
        <v>190</v>
      </c>
      <c r="AY178" s="17" t="s">
        <v>221</v>
      </c>
      <c r="BE178" s="145">
        <f t="shared" si="24"/>
        <v>0</v>
      </c>
      <c r="BF178" s="145">
        <f t="shared" si="25"/>
        <v>0</v>
      </c>
      <c r="BG178" s="145">
        <f t="shared" si="26"/>
        <v>0</v>
      </c>
      <c r="BH178" s="145">
        <f t="shared" si="27"/>
        <v>0</v>
      </c>
      <c r="BI178" s="145">
        <f t="shared" si="28"/>
        <v>0</v>
      </c>
      <c r="BJ178" s="17" t="s">
        <v>15</v>
      </c>
      <c r="BK178" s="145">
        <f t="shared" si="29"/>
        <v>0</v>
      </c>
      <c r="BL178" s="17" t="s">
        <v>247</v>
      </c>
      <c r="BM178" s="17" t="s">
        <v>5474</v>
      </c>
    </row>
    <row r="179" spans="2:65" s="1" customFormat="1" ht="20.45" customHeight="1" x14ac:dyDescent="0.3">
      <c r="B179" s="136"/>
      <c r="C179" s="137" t="s">
        <v>831</v>
      </c>
      <c r="D179" s="137" t="s">
        <v>222</v>
      </c>
      <c r="E179" s="138" t="s">
        <v>5475</v>
      </c>
      <c r="F179" s="250" t="s">
        <v>5476</v>
      </c>
      <c r="G179" s="251"/>
      <c r="H179" s="251"/>
      <c r="I179" s="251"/>
      <c r="J179" s="139" t="s">
        <v>246</v>
      </c>
      <c r="K179" s="140">
        <v>220</v>
      </c>
      <c r="L179" s="252"/>
      <c r="M179" s="251"/>
      <c r="N179" s="252">
        <f t="shared" si="20"/>
        <v>0</v>
      </c>
      <c r="O179" s="251"/>
      <c r="P179" s="251"/>
      <c r="Q179" s="251"/>
      <c r="R179" s="141"/>
      <c r="T179" s="142" t="s">
        <v>3</v>
      </c>
      <c r="U179" s="40" t="s">
        <v>43</v>
      </c>
      <c r="V179" s="143">
        <v>0</v>
      </c>
      <c r="W179" s="143">
        <f t="shared" si="21"/>
        <v>0</v>
      </c>
      <c r="X179" s="143">
        <v>0</v>
      </c>
      <c r="Y179" s="143">
        <f t="shared" si="22"/>
        <v>0</v>
      </c>
      <c r="Z179" s="143">
        <v>0</v>
      </c>
      <c r="AA179" s="144">
        <f t="shared" si="23"/>
        <v>0</v>
      </c>
      <c r="AR179" s="17" t="s">
        <v>247</v>
      </c>
      <c r="AT179" s="17" t="s">
        <v>222</v>
      </c>
      <c r="AU179" s="17" t="s">
        <v>190</v>
      </c>
      <c r="AY179" s="17" t="s">
        <v>221</v>
      </c>
      <c r="BE179" s="145">
        <f t="shared" si="24"/>
        <v>0</v>
      </c>
      <c r="BF179" s="145">
        <f t="shared" si="25"/>
        <v>0</v>
      </c>
      <c r="BG179" s="145">
        <f t="shared" si="26"/>
        <v>0</v>
      </c>
      <c r="BH179" s="145">
        <f t="shared" si="27"/>
        <v>0</v>
      </c>
      <c r="BI179" s="145">
        <f t="shared" si="28"/>
        <v>0</v>
      </c>
      <c r="BJ179" s="17" t="s">
        <v>15</v>
      </c>
      <c r="BK179" s="145">
        <f t="shared" si="29"/>
        <v>0</v>
      </c>
      <c r="BL179" s="17" t="s">
        <v>247</v>
      </c>
      <c r="BM179" s="17" t="s">
        <v>5477</v>
      </c>
    </row>
    <row r="180" spans="2:65" s="1" customFormat="1" ht="20.45" customHeight="1" x14ac:dyDescent="0.3">
      <c r="B180" s="136"/>
      <c r="C180" s="137" t="s">
        <v>835</v>
      </c>
      <c r="D180" s="137" t="s">
        <v>222</v>
      </c>
      <c r="E180" s="138" t="s">
        <v>5478</v>
      </c>
      <c r="F180" s="250" t="s">
        <v>5479</v>
      </c>
      <c r="G180" s="251"/>
      <c r="H180" s="251"/>
      <c r="I180" s="251"/>
      <c r="J180" s="139" t="s">
        <v>246</v>
      </c>
      <c r="K180" s="140">
        <v>60</v>
      </c>
      <c r="L180" s="252"/>
      <c r="M180" s="251"/>
      <c r="N180" s="252">
        <f t="shared" si="20"/>
        <v>0</v>
      </c>
      <c r="O180" s="251"/>
      <c r="P180" s="251"/>
      <c r="Q180" s="251"/>
      <c r="R180" s="141"/>
      <c r="T180" s="142" t="s">
        <v>3</v>
      </c>
      <c r="U180" s="40" t="s">
        <v>43</v>
      </c>
      <c r="V180" s="143">
        <v>0</v>
      </c>
      <c r="W180" s="143">
        <f t="shared" si="21"/>
        <v>0</v>
      </c>
      <c r="X180" s="143">
        <v>0</v>
      </c>
      <c r="Y180" s="143">
        <f t="shared" si="22"/>
        <v>0</v>
      </c>
      <c r="Z180" s="143">
        <v>0</v>
      </c>
      <c r="AA180" s="144">
        <f t="shared" si="23"/>
        <v>0</v>
      </c>
      <c r="AR180" s="17" t="s">
        <v>247</v>
      </c>
      <c r="AT180" s="17" t="s">
        <v>222</v>
      </c>
      <c r="AU180" s="17" t="s">
        <v>190</v>
      </c>
      <c r="AY180" s="17" t="s">
        <v>221</v>
      </c>
      <c r="BE180" s="145">
        <f t="shared" si="24"/>
        <v>0</v>
      </c>
      <c r="BF180" s="145">
        <f t="shared" si="25"/>
        <v>0</v>
      </c>
      <c r="BG180" s="145">
        <f t="shared" si="26"/>
        <v>0</v>
      </c>
      <c r="BH180" s="145">
        <f t="shared" si="27"/>
        <v>0</v>
      </c>
      <c r="BI180" s="145">
        <f t="shared" si="28"/>
        <v>0</v>
      </c>
      <c r="BJ180" s="17" t="s">
        <v>15</v>
      </c>
      <c r="BK180" s="145">
        <f t="shared" si="29"/>
        <v>0</v>
      </c>
      <c r="BL180" s="17" t="s">
        <v>247</v>
      </c>
      <c r="BM180" s="17" t="s">
        <v>5480</v>
      </c>
    </row>
    <row r="181" spans="2:65" s="1" customFormat="1" ht="20.45" customHeight="1" x14ac:dyDescent="0.3">
      <c r="B181" s="136"/>
      <c r="C181" s="137" t="s">
        <v>688</v>
      </c>
      <c r="D181" s="137" t="s">
        <v>222</v>
      </c>
      <c r="E181" s="138" t="s">
        <v>5481</v>
      </c>
      <c r="F181" s="250" t="s">
        <v>5482</v>
      </c>
      <c r="G181" s="251"/>
      <c r="H181" s="251"/>
      <c r="I181" s="251"/>
      <c r="J181" s="139" t="s">
        <v>246</v>
      </c>
      <c r="K181" s="140">
        <v>95</v>
      </c>
      <c r="L181" s="252"/>
      <c r="M181" s="251"/>
      <c r="N181" s="252">
        <f t="shared" si="20"/>
        <v>0</v>
      </c>
      <c r="O181" s="251"/>
      <c r="P181" s="251"/>
      <c r="Q181" s="251"/>
      <c r="R181" s="141"/>
      <c r="T181" s="142" t="s">
        <v>3</v>
      </c>
      <c r="U181" s="40" t="s">
        <v>43</v>
      </c>
      <c r="V181" s="143">
        <v>0</v>
      </c>
      <c r="W181" s="143">
        <f t="shared" si="21"/>
        <v>0</v>
      </c>
      <c r="X181" s="143">
        <v>0</v>
      </c>
      <c r="Y181" s="143">
        <f t="shared" si="22"/>
        <v>0</v>
      </c>
      <c r="Z181" s="143">
        <v>0</v>
      </c>
      <c r="AA181" s="144">
        <f t="shared" si="23"/>
        <v>0</v>
      </c>
      <c r="AR181" s="17" t="s">
        <v>247</v>
      </c>
      <c r="AT181" s="17" t="s">
        <v>222</v>
      </c>
      <c r="AU181" s="17" t="s">
        <v>190</v>
      </c>
      <c r="AY181" s="17" t="s">
        <v>221</v>
      </c>
      <c r="BE181" s="145">
        <f t="shared" si="24"/>
        <v>0</v>
      </c>
      <c r="BF181" s="145">
        <f t="shared" si="25"/>
        <v>0</v>
      </c>
      <c r="BG181" s="145">
        <f t="shared" si="26"/>
        <v>0</v>
      </c>
      <c r="BH181" s="145">
        <f t="shared" si="27"/>
        <v>0</v>
      </c>
      <c r="BI181" s="145">
        <f t="shared" si="28"/>
        <v>0</v>
      </c>
      <c r="BJ181" s="17" t="s">
        <v>15</v>
      </c>
      <c r="BK181" s="145">
        <f t="shared" si="29"/>
        <v>0</v>
      </c>
      <c r="BL181" s="17" t="s">
        <v>247</v>
      </c>
      <c r="BM181" s="17" t="s">
        <v>5483</v>
      </c>
    </row>
    <row r="182" spans="2:65" s="1" customFormat="1" ht="20.45" customHeight="1" x14ac:dyDescent="0.3">
      <c r="B182" s="136"/>
      <c r="C182" s="137" t="s">
        <v>812</v>
      </c>
      <c r="D182" s="137" t="s">
        <v>222</v>
      </c>
      <c r="E182" s="138" t="s">
        <v>5484</v>
      </c>
      <c r="F182" s="250" t="s">
        <v>5485</v>
      </c>
      <c r="G182" s="251"/>
      <c r="H182" s="251"/>
      <c r="I182" s="251"/>
      <c r="J182" s="139" t="s">
        <v>246</v>
      </c>
      <c r="K182" s="140">
        <v>80</v>
      </c>
      <c r="L182" s="252"/>
      <c r="M182" s="251"/>
      <c r="N182" s="252">
        <f t="shared" si="20"/>
        <v>0</v>
      </c>
      <c r="O182" s="251"/>
      <c r="P182" s="251"/>
      <c r="Q182" s="251"/>
      <c r="R182" s="141"/>
      <c r="T182" s="142" t="s">
        <v>3</v>
      </c>
      <c r="U182" s="40" t="s">
        <v>43</v>
      </c>
      <c r="V182" s="143">
        <v>0</v>
      </c>
      <c r="W182" s="143">
        <f t="shared" si="21"/>
        <v>0</v>
      </c>
      <c r="X182" s="143">
        <v>0</v>
      </c>
      <c r="Y182" s="143">
        <f t="shared" si="22"/>
        <v>0</v>
      </c>
      <c r="Z182" s="143">
        <v>0</v>
      </c>
      <c r="AA182" s="144">
        <f t="shared" si="23"/>
        <v>0</v>
      </c>
      <c r="AR182" s="17" t="s">
        <v>247</v>
      </c>
      <c r="AT182" s="17" t="s">
        <v>222</v>
      </c>
      <c r="AU182" s="17" t="s">
        <v>190</v>
      </c>
      <c r="AY182" s="17" t="s">
        <v>221</v>
      </c>
      <c r="BE182" s="145">
        <f t="shared" si="24"/>
        <v>0</v>
      </c>
      <c r="BF182" s="145">
        <f t="shared" si="25"/>
        <v>0</v>
      </c>
      <c r="BG182" s="145">
        <f t="shared" si="26"/>
        <v>0</v>
      </c>
      <c r="BH182" s="145">
        <f t="shared" si="27"/>
        <v>0</v>
      </c>
      <c r="BI182" s="145">
        <f t="shared" si="28"/>
        <v>0</v>
      </c>
      <c r="BJ182" s="17" t="s">
        <v>15</v>
      </c>
      <c r="BK182" s="145">
        <f t="shared" si="29"/>
        <v>0</v>
      </c>
      <c r="BL182" s="17" t="s">
        <v>247</v>
      </c>
      <c r="BM182" s="17" t="s">
        <v>5486</v>
      </c>
    </row>
    <row r="183" spans="2:65" s="1" customFormat="1" ht="20.45" customHeight="1" x14ac:dyDescent="0.3">
      <c r="B183" s="136"/>
      <c r="C183" s="137" t="s">
        <v>840</v>
      </c>
      <c r="D183" s="137" t="s">
        <v>222</v>
      </c>
      <c r="E183" s="138" t="s">
        <v>5487</v>
      </c>
      <c r="F183" s="250" t="s">
        <v>5488</v>
      </c>
      <c r="G183" s="251"/>
      <c r="H183" s="251"/>
      <c r="I183" s="251"/>
      <c r="J183" s="139" t="s">
        <v>246</v>
      </c>
      <c r="K183" s="140">
        <v>10</v>
      </c>
      <c r="L183" s="252"/>
      <c r="M183" s="251"/>
      <c r="N183" s="252">
        <f t="shared" si="20"/>
        <v>0</v>
      </c>
      <c r="O183" s="251"/>
      <c r="P183" s="251"/>
      <c r="Q183" s="251"/>
      <c r="R183" s="141"/>
      <c r="T183" s="142" t="s">
        <v>3</v>
      </c>
      <c r="U183" s="40" t="s">
        <v>43</v>
      </c>
      <c r="V183" s="143">
        <v>0</v>
      </c>
      <c r="W183" s="143">
        <f t="shared" si="21"/>
        <v>0</v>
      </c>
      <c r="X183" s="143">
        <v>0</v>
      </c>
      <c r="Y183" s="143">
        <f t="shared" si="22"/>
        <v>0</v>
      </c>
      <c r="Z183" s="143">
        <v>0</v>
      </c>
      <c r="AA183" s="144">
        <f t="shared" si="23"/>
        <v>0</v>
      </c>
      <c r="AR183" s="17" t="s">
        <v>247</v>
      </c>
      <c r="AT183" s="17" t="s">
        <v>222</v>
      </c>
      <c r="AU183" s="17" t="s">
        <v>190</v>
      </c>
      <c r="AY183" s="17" t="s">
        <v>221</v>
      </c>
      <c r="BE183" s="145">
        <f t="shared" si="24"/>
        <v>0</v>
      </c>
      <c r="BF183" s="145">
        <f t="shared" si="25"/>
        <v>0</v>
      </c>
      <c r="BG183" s="145">
        <f t="shared" si="26"/>
        <v>0</v>
      </c>
      <c r="BH183" s="145">
        <f t="shared" si="27"/>
        <v>0</v>
      </c>
      <c r="BI183" s="145">
        <f t="shared" si="28"/>
        <v>0</v>
      </c>
      <c r="BJ183" s="17" t="s">
        <v>15</v>
      </c>
      <c r="BK183" s="145">
        <f t="shared" si="29"/>
        <v>0</v>
      </c>
      <c r="BL183" s="17" t="s">
        <v>247</v>
      </c>
      <c r="BM183" s="17" t="s">
        <v>5489</v>
      </c>
    </row>
    <row r="184" spans="2:65" s="1" customFormat="1" ht="20.45" customHeight="1" x14ac:dyDescent="0.3">
      <c r="B184" s="136"/>
      <c r="C184" s="137" t="s">
        <v>844</v>
      </c>
      <c r="D184" s="137" t="s">
        <v>222</v>
      </c>
      <c r="E184" s="138" t="s">
        <v>5490</v>
      </c>
      <c r="F184" s="250" t="s">
        <v>5491</v>
      </c>
      <c r="G184" s="251"/>
      <c r="H184" s="251"/>
      <c r="I184" s="251"/>
      <c r="J184" s="139" t="s">
        <v>349</v>
      </c>
      <c r="K184" s="140">
        <v>400</v>
      </c>
      <c r="L184" s="252"/>
      <c r="M184" s="251"/>
      <c r="N184" s="252">
        <f t="shared" si="20"/>
        <v>0</v>
      </c>
      <c r="O184" s="251"/>
      <c r="P184" s="251"/>
      <c r="Q184" s="251"/>
      <c r="R184" s="141"/>
      <c r="T184" s="142" t="s">
        <v>3</v>
      </c>
      <c r="U184" s="40" t="s">
        <v>43</v>
      </c>
      <c r="V184" s="143">
        <v>0</v>
      </c>
      <c r="W184" s="143">
        <f t="shared" si="21"/>
        <v>0</v>
      </c>
      <c r="X184" s="143">
        <v>0</v>
      </c>
      <c r="Y184" s="143">
        <f t="shared" si="22"/>
        <v>0</v>
      </c>
      <c r="Z184" s="143">
        <v>0</v>
      </c>
      <c r="AA184" s="144">
        <f t="shared" si="23"/>
        <v>0</v>
      </c>
      <c r="AR184" s="17" t="s">
        <v>247</v>
      </c>
      <c r="AT184" s="17" t="s">
        <v>222</v>
      </c>
      <c r="AU184" s="17" t="s">
        <v>190</v>
      </c>
      <c r="AY184" s="17" t="s">
        <v>221</v>
      </c>
      <c r="BE184" s="145">
        <f t="shared" si="24"/>
        <v>0</v>
      </c>
      <c r="BF184" s="145">
        <f t="shared" si="25"/>
        <v>0</v>
      </c>
      <c r="BG184" s="145">
        <f t="shared" si="26"/>
        <v>0</v>
      </c>
      <c r="BH184" s="145">
        <f t="shared" si="27"/>
        <v>0</v>
      </c>
      <c r="BI184" s="145">
        <f t="shared" si="28"/>
        <v>0</v>
      </c>
      <c r="BJ184" s="17" t="s">
        <v>15</v>
      </c>
      <c r="BK184" s="145">
        <f t="shared" si="29"/>
        <v>0</v>
      </c>
      <c r="BL184" s="17" t="s">
        <v>247</v>
      </c>
      <c r="BM184" s="17" t="s">
        <v>5492</v>
      </c>
    </row>
    <row r="185" spans="2:65" s="1" customFormat="1" ht="20.45" customHeight="1" x14ac:dyDescent="0.3">
      <c r="B185" s="136"/>
      <c r="C185" s="137" t="s">
        <v>701</v>
      </c>
      <c r="D185" s="137" t="s">
        <v>222</v>
      </c>
      <c r="E185" s="138" t="s">
        <v>5493</v>
      </c>
      <c r="F185" s="250" t="s">
        <v>5494</v>
      </c>
      <c r="G185" s="251"/>
      <c r="H185" s="251"/>
      <c r="I185" s="251"/>
      <c r="J185" s="139" t="s">
        <v>349</v>
      </c>
      <c r="K185" s="140">
        <v>40</v>
      </c>
      <c r="L185" s="252"/>
      <c r="M185" s="251"/>
      <c r="N185" s="252">
        <f t="shared" si="20"/>
        <v>0</v>
      </c>
      <c r="O185" s="251"/>
      <c r="P185" s="251"/>
      <c r="Q185" s="251"/>
      <c r="R185" s="141"/>
      <c r="T185" s="142" t="s">
        <v>3</v>
      </c>
      <c r="U185" s="40" t="s">
        <v>43</v>
      </c>
      <c r="V185" s="143">
        <v>0</v>
      </c>
      <c r="W185" s="143">
        <f t="shared" si="21"/>
        <v>0</v>
      </c>
      <c r="X185" s="143">
        <v>0</v>
      </c>
      <c r="Y185" s="143">
        <f t="shared" si="22"/>
        <v>0</v>
      </c>
      <c r="Z185" s="143">
        <v>0</v>
      </c>
      <c r="AA185" s="144">
        <f t="shared" si="23"/>
        <v>0</v>
      </c>
      <c r="AR185" s="17" t="s">
        <v>247</v>
      </c>
      <c r="AT185" s="17" t="s">
        <v>222</v>
      </c>
      <c r="AU185" s="17" t="s">
        <v>190</v>
      </c>
      <c r="AY185" s="17" t="s">
        <v>221</v>
      </c>
      <c r="BE185" s="145">
        <f t="shared" si="24"/>
        <v>0</v>
      </c>
      <c r="BF185" s="145">
        <f t="shared" si="25"/>
        <v>0</v>
      </c>
      <c r="BG185" s="145">
        <f t="shared" si="26"/>
        <v>0</v>
      </c>
      <c r="BH185" s="145">
        <f t="shared" si="27"/>
        <v>0</v>
      </c>
      <c r="BI185" s="145">
        <f t="shared" si="28"/>
        <v>0</v>
      </c>
      <c r="BJ185" s="17" t="s">
        <v>15</v>
      </c>
      <c r="BK185" s="145">
        <f t="shared" si="29"/>
        <v>0</v>
      </c>
      <c r="BL185" s="17" t="s">
        <v>247</v>
      </c>
      <c r="BM185" s="17" t="s">
        <v>5495</v>
      </c>
    </row>
    <row r="186" spans="2:65" s="9" customFormat="1" ht="29.85" customHeight="1" x14ac:dyDescent="0.3">
      <c r="B186" s="125"/>
      <c r="C186" s="126"/>
      <c r="D186" s="135" t="s">
        <v>5342</v>
      </c>
      <c r="E186" s="135"/>
      <c r="F186" s="135"/>
      <c r="G186" s="135"/>
      <c r="H186" s="135"/>
      <c r="I186" s="135"/>
      <c r="J186" s="135"/>
      <c r="K186" s="135"/>
      <c r="L186" s="135"/>
      <c r="M186" s="135"/>
      <c r="N186" s="253">
        <f>BK186</f>
        <v>0</v>
      </c>
      <c r="O186" s="254"/>
      <c r="P186" s="254"/>
      <c r="Q186" s="254"/>
      <c r="R186" s="128"/>
      <c r="T186" s="129"/>
      <c r="U186" s="126"/>
      <c r="V186" s="126"/>
      <c r="W186" s="130">
        <f>SUM(W187:W218)</f>
        <v>0</v>
      </c>
      <c r="X186" s="126"/>
      <c r="Y186" s="130">
        <f>SUM(Y187:Y218)</f>
        <v>0</v>
      </c>
      <c r="Z186" s="126"/>
      <c r="AA186" s="131">
        <f>SUM(AA187:AA218)</f>
        <v>0</v>
      </c>
      <c r="AR186" s="132" t="s">
        <v>254</v>
      </c>
      <c r="AT186" s="133" t="s">
        <v>77</v>
      </c>
      <c r="AU186" s="133" t="s">
        <v>15</v>
      </c>
      <c r="AY186" s="132" t="s">
        <v>221</v>
      </c>
      <c r="BK186" s="134">
        <f>SUM(BK187:BK218)</f>
        <v>0</v>
      </c>
    </row>
    <row r="187" spans="2:65" s="1" customFormat="1" ht="20.45" customHeight="1" x14ac:dyDescent="0.3">
      <c r="B187" s="136"/>
      <c r="C187" s="137" t="s">
        <v>804</v>
      </c>
      <c r="D187" s="137" t="s">
        <v>222</v>
      </c>
      <c r="E187" s="138" t="s">
        <v>5496</v>
      </c>
      <c r="F187" s="250" t="s">
        <v>5497</v>
      </c>
      <c r="G187" s="251"/>
      <c r="H187" s="251"/>
      <c r="I187" s="251"/>
      <c r="J187" s="139" t="s">
        <v>349</v>
      </c>
      <c r="K187" s="140">
        <v>6</v>
      </c>
      <c r="L187" s="252"/>
      <c r="M187" s="251"/>
      <c r="N187" s="252">
        <f t="shared" ref="N187:N218" si="30">ROUND(L187*K187,2)</f>
        <v>0</v>
      </c>
      <c r="O187" s="251"/>
      <c r="P187" s="251"/>
      <c r="Q187" s="251"/>
      <c r="R187" s="141"/>
      <c r="T187" s="142" t="s">
        <v>3</v>
      </c>
      <c r="U187" s="40" t="s">
        <v>43</v>
      </c>
      <c r="V187" s="143">
        <v>0</v>
      </c>
      <c r="W187" s="143">
        <f t="shared" ref="W187:W218" si="31">V187*K187</f>
        <v>0</v>
      </c>
      <c r="X187" s="143">
        <v>0</v>
      </c>
      <c r="Y187" s="143">
        <f t="shared" ref="Y187:Y218" si="32">X187*K187</f>
        <v>0</v>
      </c>
      <c r="Z187" s="143">
        <v>0</v>
      </c>
      <c r="AA187" s="144">
        <f t="shared" ref="AA187:AA218" si="33">Z187*K187</f>
        <v>0</v>
      </c>
      <c r="AR187" s="17" t="s">
        <v>247</v>
      </c>
      <c r="AT187" s="17" t="s">
        <v>222</v>
      </c>
      <c r="AU187" s="17" t="s">
        <v>190</v>
      </c>
      <c r="AY187" s="17" t="s">
        <v>221</v>
      </c>
      <c r="BE187" s="145">
        <f t="shared" ref="BE187:BE218" si="34">IF(U187="základní",N187,0)</f>
        <v>0</v>
      </c>
      <c r="BF187" s="145">
        <f t="shared" ref="BF187:BF218" si="35">IF(U187="snížená",N187,0)</f>
        <v>0</v>
      </c>
      <c r="BG187" s="145">
        <f t="shared" ref="BG187:BG218" si="36">IF(U187="zákl. přenesená",N187,0)</f>
        <v>0</v>
      </c>
      <c r="BH187" s="145">
        <f t="shared" ref="BH187:BH218" si="37">IF(U187="sníž. přenesená",N187,0)</f>
        <v>0</v>
      </c>
      <c r="BI187" s="145">
        <f t="shared" ref="BI187:BI218" si="38">IF(U187="nulová",N187,0)</f>
        <v>0</v>
      </c>
      <c r="BJ187" s="17" t="s">
        <v>15</v>
      </c>
      <c r="BK187" s="145">
        <f t="shared" ref="BK187:BK218" si="39">ROUND(L187*K187,2)</f>
        <v>0</v>
      </c>
      <c r="BL187" s="17" t="s">
        <v>247</v>
      </c>
      <c r="BM187" s="17" t="s">
        <v>5498</v>
      </c>
    </row>
    <row r="188" spans="2:65" s="1" customFormat="1" ht="28.9" customHeight="1" x14ac:dyDescent="0.3">
      <c r="B188" s="136"/>
      <c r="C188" s="137" t="s">
        <v>808</v>
      </c>
      <c r="D188" s="137" t="s">
        <v>222</v>
      </c>
      <c r="E188" s="138" t="s">
        <v>5499</v>
      </c>
      <c r="F188" s="250" t="s">
        <v>5500</v>
      </c>
      <c r="G188" s="251"/>
      <c r="H188" s="251"/>
      <c r="I188" s="251"/>
      <c r="J188" s="139" t="s">
        <v>349</v>
      </c>
      <c r="K188" s="140">
        <v>9</v>
      </c>
      <c r="L188" s="252"/>
      <c r="M188" s="251"/>
      <c r="N188" s="252">
        <f t="shared" si="30"/>
        <v>0</v>
      </c>
      <c r="O188" s="251"/>
      <c r="P188" s="251"/>
      <c r="Q188" s="251"/>
      <c r="R188" s="141"/>
      <c r="T188" s="142" t="s">
        <v>3</v>
      </c>
      <c r="U188" s="40" t="s">
        <v>43</v>
      </c>
      <c r="V188" s="143">
        <v>0</v>
      </c>
      <c r="W188" s="143">
        <f t="shared" si="31"/>
        <v>0</v>
      </c>
      <c r="X188" s="143">
        <v>0</v>
      </c>
      <c r="Y188" s="143">
        <f t="shared" si="32"/>
        <v>0</v>
      </c>
      <c r="Z188" s="143">
        <v>0</v>
      </c>
      <c r="AA188" s="144">
        <f t="shared" si="33"/>
        <v>0</v>
      </c>
      <c r="AR188" s="17" t="s">
        <v>247</v>
      </c>
      <c r="AT188" s="17" t="s">
        <v>222</v>
      </c>
      <c r="AU188" s="17" t="s">
        <v>190</v>
      </c>
      <c r="AY188" s="17" t="s">
        <v>221</v>
      </c>
      <c r="BE188" s="145">
        <f t="shared" si="34"/>
        <v>0</v>
      </c>
      <c r="BF188" s="145">
        <f t="shared" si="35"/>
        <v>0</v>
      </c>
      <c r="BG188" s="145">
        <f t="shared" si="36"/>
        <v>0</v>
      </c>
      <c r="BH188" s="145">
        <f t="shared" si="37"/>
        <v>0</v>
      </c>
      <c r="BI188" s="145">
        <f t="shared" si="38"/>
        <v>0</v>
      </c>
      <c r="BJ188" s="17" t="s">
        <v>15</v>
      </c>
      <c r="BK188" s="145">
        <f t="shared" si="39"/>
        <v>0</v>
      </c>
      <c r="BL188" s="17" t="s">
        <v>247</v>
      </c>
      <c r="BM188" s="17" t="s">
        <v>5501</v>
      </c>
    </row>
    <row r="189" spans="2:65" s="1" customFormat="1" ht="28.9" customHeight="1" x14ac:dyDescent="0.3">
      <c r="B189" s="136"/>
      <c r="C189" s="137" t="s">
        <v>792</v>
      </c>
      <c r="D189" s="137" t="s">
        <v>222</v>
      </c>
      <c r="E189" s="138" t="s">
        <v>5502</v>
      </c>
      <c r="F189" s="250" t="s">
        <v>5503</v>
      </c>
      <c r="G189" s="251"/>
      <c r="H189" s="251"/>
      <c r="I189" s="251"/>
      <c r="J189" s="139" t="s">
        <v>349</v>
      </c>
      <c r="K189" s="140">
        <v>5</v>
      </c>
      <c r="L189" s="252"/>
      <c r="M189" s="251"/>
      <c r="N189" s="252">
        <f t="shared" si="30"/>
        <v>0</v>
      </c>
      <c r="O189" s="251"/>
      <c r="P189" s="251"/>
      <c r="Q189" s="251"/>
      <c r="R189" s="141"/>
      <c r="T189" s="142" t="s">
        <v>3</v>
      </c>
      <c r="U189" s="40" t="s">
        <v>43</v>
      </c>
      <c r="V189" s="143">
        <v>0</v>
      </c>
      <c r="W189" s="143">
        <f t="shared" si="31"/>
        <v>0</v>
      </c>
      <c r="X189" s="143">
        <v>0</v>
      </c>
      <c r="Y189" s="143">
        <f t="shared" si="32"/>
        <v>0</v>
      </c>
      <c r="Z189" s="143">
        <v>0</v>
      </c>
      <c r="AA189" s="144">
        <f t="shared" si="33"/>
        <v>0</v>
      </c>
      <c r="AR189" s="17" t="s">
        <v>247</v>
      </c>
      <c r="AT189" s="17" t="s">
        <v>222</v>
      </c>
      <c r="AU189" s="17" t="s">
        <v>190</v>
      </c>
      <c r="AY189" s="17" t="s">
        <v>221</v>
      </c>
      <c r="BE189" s="145">
        <f t="shared" si="34"/>
        <v>0</v>
      </c>
      <c r="BF189" s="145">
        <f t="shared" si="35"/>
        <v>0</v>
      </c>
      <c r="BG189" s="145">
        <f t="shared" si="36"/>
        <v>0</v>
      </c>
      <c r="BH189" s="145">
        <f t="shared" si="37"/>
        <v>0</v>
      </c>
      <c r="BI189" s="145">
        <f t="shared" si="38"/>
        <v>0</v>
      </c>
      <c r="BJ189" s="17" t="s">
        <v>15</v>
      </c>
      <c r="BK189" s="145">
        <f t="shared" si="39"/>
        <v>0</v>
      </c>
      <c r="BL189" s="17" t="s">
        <v>247</v>
      </c>
      <c r="BM189" s="17" t="s">
        <v>5504</v>
      </c>
    </row>
    <row r="190" spans="2:65" s="1" customFormat="1" ht="28.9" customHeight="1" x14ac:dyDescent="0.3">
      <c r="B190" s="136"/>
      <c r="C190" s="137" t="s">
        <v>796</v>
      </c>
      <c r="D190" s="137" t="s">
        <v>222</v>
      </c>
      <c r="E190" s="138" t="s">
        <v>5505</v>
      </c>
      <c r="F190" s="250" t="s">
        <v>5506</v>
      </c>
      <c r="G190" s="251"/>
      <c r="H190" s="251"/>
      <c r="I190" s="251"/>
      <c r="J190" s="139" t="s">
        <v>349</v>
      </c>
      <c r="K190" s="140">
        <v>136</v>
      </c>
      <c r="L190" s="252"/>
      <c r="M190" s="251"/>
      <c r="N190" s="252">
        <f t="shared" si="30"/>
        <v>0</v>
      </c>
      <c r="O190" s="251"/>
      <c r="P190" s="251"/>
      <c r="Q190" s="251"/>
      <c r="R190" s="141"/>
      <c r="T190" s="142" t="s">
        <v>3</v>
      </c>
      <c r="U190" s="40" t="s">
        <v>43</v>
      </c>
      <c r="V190" s="143">
        <v>0</v>
      </c>
      <c r="W190" s="143">
        <f t="shared" si="31"/>
        <v>0</v>
      </c>
      <c r="X190" s="143">
        <v>0</v>
      </c>
      <c r="Y190" s="143">
        <f t="shared" si="32"/>
        <v>0</v>
      </c>
      <c r="Z190" s="143">
        <v>0</v>
      </c>
      <c r="AA190" s="144">
        <f t="shared" si="33"/>
        <v>0</v>
      </c>
      <c r="AR190" s="17" t="s">
        <v>247</v>
      </c>
      <c r="AT190" s="17" t="s">
        <v>222</v>
      </c>
      <c r="AU190" s="17" t="s">
        <v>190</v>
      </c>
      <c r="AY190" s="17" t="s">
        <v>221</v>
      </c>
      <c r="BE190" s="145">
        <f t="shared" si="34"/>
        <v>0</v>
      </c>
      <c r="BF190" s="145">
        <f t="shared" si="35"/>
        <v>0</v>
      </c>
      <c r="BG190" s="145">
        <f t="shared" si="36"/>
        <v>0</v>
      </c>
      <c r="BH190" s="145">
        <f t="shared" si="37"/>
        <v>0</v>
      </c>
      <c r="BI190" s="145">
        <f t="shared" si="38"/>
        <v>0</v>
      </c>
      <c r="BJ190" s="17" t="s">
        <v>15</v>
      </c>
      <c r="BK190" s="145">
        <f t="shared" si="39"/>
        <v>0</v>
      </c>
      <c r="BL190" s="17" t="s">
        <v>247</v>
      </c>
      <c r="BM190" s="17" t="s">
        <v>5507</v>
      </c>
    </row>
    <row r="191" spans="2:65" s="1" customFormat="1" ht="20.45" customHeight="1" x14ac:dyDescent="0.3">
      <c r="B191" s="136"/>
      <c r="C191" s="137" t="s">
        <v>800</v>
      </c>
      <c r="D191" s="137" t="s">
        <v>222</v>
      </c>
      <c r="E191" s="138" t="s">
        <v>5508</v>
      </c>
      <c r="F191" s="250" t="s">
        <v>5509</v>
      </c>
      <c r="G191" s="251"/>
      <c r="H191" s="251"/>
      <c r="I191" s="251"/>
      <c r="J191" s="139" t="s">
        <v>349</v>
      </c>
      <c r="K191" s="140">
        <v>10</v>
      </c>
      <c r="L191" s="252"/>
      <c r="M191" s="251"/>
      <c r="N191" s="252">
        <f t="shared" si="30"/>
        <v>0</v>
      </c>
      <c r="O191" s="251"/>
      <c r="P191" s="251"/>
      <c r="Q191" s="251"/>
      <c r="R191" s="141"/>
      <c r="T191" s="142" t="s">
        <v>3</v>
      </c>
      <c r="U191" s="40" t="s">
        <v>43</v>
      </c>
      <c r="V191" s="143">
        <v>0</v>
      </c>
      <c r="W191" s="143">
        <f t="shared" si="31"/>
        <v>0</v>
      </c>
      <c r="X191" s="143">
        <v>0</v>
      </c>
      <c r="Y191" s="143">
        <f t="shared" si="32"/>
        <v>0</v>
      </c>
      <c r="Z191" s="143">
        <v>0</v>
      </c>
      <c r="AA191" s="144">
        <f t="shared" si="33"/>
        <v>0</v>
      </c>
      <c r="AR191" s="17" t="s">
        <v>247</v>
      </c>
      <c r="AT191" s="17" t="s">
        <v>222</v>
      </c>
      <c r="AU191" s="17" t="s">
        <v>190</v>
      </c>
      <c r="AY191" s="17" t="s">
        <v>221</v>
      </c>
      <c r="BE191" s="145">
        <f t="shared" si="34"/>
        <v>0</v>
      </c>
      <c r="BF191" s="145">
        <f t="shared" si="35"/>
        <v>0</v>
      </c>
      <c r="BG191" s="145">
        <f t="shared" si="36"/>
        <v>0</v>
      </c>
      <c r="BH191" s="145">
        <f t="shared" si="37"/>
        <v>0</v>
      </c>
      <c r="BI191" s="145">
        <f t="shared" si="38"/>
        <v>0</v>
      </c>
      <c r="BJ191" s="17" t="s">
        <v>15</v>
      </c>
      <c r="BK191" s="145">
        <f t="shared" si="39"/>
        <v>0</v>
      </c>
      <c r="BL191" s="17" t="s">
        <v>247</v>
      </c>
      <c r="BM191" s="17" t="s">
        <v>5510</v>
      </c>
    </row>
    <row r="192" spans="2:65" s="1" customFormat="1" ht="28.9" customHeight="1" x14ac:dyDescent="0.3">
      <c r="B192" s="136"/>
      <c r="C192" s="137" t="s">
        <v>723</v>
      </c>
      <c r="D192" s="137" t="s">
        <v>222</v>
      </c>
      <c r="E192" s="138" t="s">
        <v>5511</v>
      </c>
      <c r="F192" s="250" t="s">
        <v>5512</v>
      </c>
      <c r="G192" s="251"/>
      <c r="H192" s="251"/>
      <c r="I192" s="251"/>
      <c r="J192" s="139" t="s">
        <v>349</v>
      </c>
      <c r="K192" s="140">
        <v>29</v>
      </c>
      <c r="L192" s="252"/>
      <c r="M192" s="251"/>
      <c r="N192" s="252">
        <f t="shared" si="30"/>
        <v>0</v>
      </c>
      <c r="O192" s="251"/>
      <c r="P192" s="251"/>
      <c r="Q192" s="251"/>
      <c r="R192" s="141"/>
      <c r="T192" s="142" t="s">
        <v>3</v>
      </c>
      <c r="U192" s="40" t="s">
        <v>43</v>
      </c>
      <c r="V192" s="143">
        <v>0</v>
      </c>
      <c r="W192" s="143">
        <f t="shared" si="31"/>
        <v>0</v>
      </c>
      <c r="X192" s="143">
        <v>0</v>
      </c>
      <c r="Y192" s="143">
        <f t="shared" si="32"/>
        <v>0</v>
      </c>
      <c r="Z192" s="143">
        <v>0</v>
      </c>
      <c r="AA192" s="144">
        <f t="shared" si="33"/>
        <v>0</v>
      </c>
      <c r="AR192" s="17" t="s">
        <v>247</v>
      </c>
      <c r="AT192" s="17" t="s">
        <v>222</v>
      </c>
      <c r="AU192" s="17" t="s">
        <v>190</v>
      </c>
      <c r="AY192" s="17" t="s">
        <v>221</v>
      </c>
      <c r="BE192" s="145">
        <f t="shared" si="34"/>
        <v>0</v>
      </c>
      <c r="BF192" s="145">
        <f t="shared" si="35"/>
        <v>0</v>
      </c>
      <c r="BG192" s="145">
        <f t="shared" si="36"/>
        <v>0</v>
      </c>
      <c r="BH192" s="145">
        <f t="shared" si="37"/>
        <v>0</v>
      </c>
      <c r="BI192" s="145">
        <f t="shared" si="38"/>
        <v>0</v>
      </c>
      <c r="BJ192" s="17" t="s">
        <v>15</v>
      </c>
      <c r="BK192" s="145">
        <f t="shared" si="39"/>
        <v>0</v>
      </c>
      <c r="BL192" s="17" t="s">
        <v>247</v>
      </c>
      <c r="BM192" s="17" t="s">
        <v>5513</v>
      </c>
    </row>
    <row r="193" spans="2:65" s="1" customFormat="1" ht="20.45" customHeight="1" x14ac:dyDescent="0.3">
      <c r="B193" s="136"/>
      <c r="C193" s="137" t="s">
        <v>2331</v>
      </c>
      <c r="D193" s="137" t="s">
        <v>222</v>
      </c>
      <c r="E193" s="138" t="s">
        <v>5514</v>
      </c>
      <c r="F193" s="250" t="s">
        <v>5515</v>
      </c>
      <c r="G193" s="251"/>
      <c r="H193" s="251"/>
      <c r="I193" s="251"/>
      <c r="J193" s="139" t="s">
        <v>349</v>
      </c>
      <c r="K193" s="140">
        <v>19</v>
      </c>
      <c r="L193" s="252"/>
      <c r="M193" s="251"/>
      <c r="N193" s="252">
        <f t="shared" si="30"/>
        <v>0</v>
      </c>
      <c r="O193" s="251"/>
      <c r="P193" s="251"/>
      <c r="Q193" s="251"/>
      <c r="R193" s="141"/>
      <c r="T193" s="142" t="s">
        <v>3</v>
      </c>
      <c r="U193" s="40" t="s">
        <v>43</v>
      </c>
      <c r="V193" s="143">
        <v>0</v>
      </c>
      <c r="W193" s="143">
        <f t="shared" si="31"/>
        <v>0</v>
      </c>
      <c r="X193" s="143">
        <v>0</v>
      </c>
      <c r="Y193" s="143">
        <f t="shared" si="32"/>
        <v>0</v>
      </c>
      <c r="Z193" s="143">
        <v>0</v>
      </c>
      <c r="AA193" s="144">
        <f t="shared" si="33"/>
        <v>0</v>
      </c>
      <c r="AR193" s="17" t="s">
        <v>247</v>
      </c>
      <c r="AT193" s="17" t="s">
        <v>222</v>
      </c>
      <c r="AU193" s="17" t="s">
        <v>190</v>
      </c>
      <c r="AY193" s="17" t="s">
        <v>221</v>
      </c>
      <c r="BE193" s="145">
        <f t="shared" si="34"/>
        <v>0</v>
      </c>
      <c r="BF193" s="145">
        <f t="shared" si="35"/>
        <v>0</v>
      </c>
      <c r="BG193" s="145">
        <f t="shared" si="36"/>
        <v>0</v>
      </c>
      <c r="BH193" s="145">
        <f t="shared" si="37"/>
        <v>0</v>
      </c>
      <c r="BI193" s="145">
        <f t="shared" si="38"/>
        <v>0</v>
      </c>
      <c r="BJ193" s="17" t="s">
        <v>15</v>
      </c>
      <c r="BK193" s="145">
        <f t="shared" si="39"/>
        <v>0</v>
      </c>
      <c r="BL193" s="17" t="s">
        <v>247</v>
      </c>
      <c r="BM193" s="17" t="s">
        <v>5516</v>
      </c>
    </row>
    <row r="194" spans="2:65" s="1" customFormat="1" ht="20.45" customHeight="1" x14ac:dyDescent="0.3">
      <c r="B194" s="136"/>
      <c r="C194" s="137" t="s">
        <v>2185</v>
      </c>
      <c r="D194" s="137" t="s">
        <v>222</v>
      </c>
      <c r="E194" s="138" t="s">
        <v>5517</v>
      </c>
      <c r="F194" s="250" t="s">
        <v>5518</v>
      </c>
      <c r="G194" s="251"/>
      <c r="H194" s="251"/>
      <c r="I194" s="251"/>
      <c r="J194" s="139" t="s">
        <v>349</v>
      </c>
      <c r="K194" s="140">
        <v>40</v>
      </c>
      <c r="L194" s="252"/>
      <c r="M194" s="251"/>
      <c r="N194" s="252">
        <f t="shared" si="30"/>
        <v>0</v>
      </c>
      <c r="O194" s="251"/>
      <c r="P194" s="251"/>
      <c r="Q194" s="251"/>
      <c r="R194" s="141"/>
      <c r="T194" s="142" t="s">
        <v>3</v>
      </c>
      <c r="U194" s="40" t="s">
        <v>43</v>
      </c>
      <c r="V194" s="143">
        <v>0</v>
      </c>
      <c r="W194" s="143">
        <f t="shared" si="31"/>
        <v>0</v>
      </c>
      <c r="X194" s="143">
        <v>0</v>
      </c>
      <c r="Y194" s="143">
        <f t="shared" si="32"/>
        <v>0</v>
      </c>
      <c r="Z194" s="143">
        <v>0</v>
      </c>
      <c r="AA194" s="144">
        <f t="shared" si="33"/>
        <v>0</v>
      </c>
      <c r="AR194" s="17" t="s">
        <v>247</v>
      </c>
      <c r="AT194" s="17" t="s">
        <v>222</v>
      </c>
      <c r="AU194" s="17" t="s">
        <v>190</v>
      </c>
      <c r="AY194" s="17" t="s">
        <v>221</v>
      </c>
      <c r="BE194" s="145">
        <f t="shared" si="34"/>
        <v>0</v>
      </c>
      <c r="BF194" s="145">
        <f t="shared" si="35"/>
        <v>0</v>
      </c>
      <c r="BG194" s="145">
        <f t="shared" si="36"/>
        <v>0</v>
      </c>
      <c r="BH194" s="145">
        <f t="shared" si="37"/>
        <v>0</v>
      </c>
      <c r="BI194" s="145">
        <f t="shared" si="38"/>
        <v>0</v>
      </c>
      <c r="BJ194" s="17" t="s">
        <v>15</v>
      </c>
      <c r="BK194" s="145">
        <f t="shared" si="39"/>
        <v>0</v>
      </c>
      <c r="BL194" s="17" t="s">
        <v>247</v>
      </c>
      <c r="BM194" s="17" t="s">
        <v>5519</v>
      </c>
    </row>
    <row r="195" spans="2:65" s="1" customFormat="1" ht="20.45" customHeight="1" x14ac:dyDescent="0.3">
      <c r="B195" s="136"/>
      <c r="C195" s="137" t="s">
        <v>2190</v>
      </c>
      <c r="D195" s="137" t="s">
        <v>222</v>
      </c>
      <c r="E195" s="138" t="s">
        <v>5520</v>
      </c>
      <c r="F195" s="250" t="s">
        <v>5521</v>
      </c>
      <c r="G195" s="251"/>
      <c r="H195" s="251"/>
      <c r="I195" s="251"/>
      <c r="J195" s="139" t="s">
        <v>349</v>
      </c>
      <c r="K195" s="140">
        <v>9</v>
      </c>
      <c r="L195" s="252"/>
      <c r="M195" s="251"/>
      <c r="N195" s="252">
        <f t="shared" si="30"/>
        <v>0</v>
      </c>
      <c r="O195" s="251"/>
      <c r="P195" s="251"/>
      <c r="Q195" s="251"/>
      <c r="R195" s="141"/>
      <c r="T195" s="142" t="s">
        <v>3</v>
      </c>
      <c r="U195" s="40" t="s">
        <v>43</v>
      </c>
      <c r="V195" s="143">
        <v>0</v>
      </c>
      <c r="W195" s="143">
        <f t="shared" si="31"/>
        <v>0</v>
      </c>
      <c r="X195" s="143">
        <v>0</v>
      </c>
      <c r="Y195" s="143">
        <f t="shared" si="32"/>
        <v>0</v>
      </c>
      <c r="Z195" s="143">
        <v>0</v>
      </c>
      <c r="AA195" s="144">
        <f t="shared" si="33"/>
        <v>0</v>
      </c>
      <c r="AR195" s="17" t="s">
        <v>247</v>
      </c>
      <c r="AT195" s="17" t="s">
        <v>222</v>
      </c>
      <c r="AU195" s="17" t="s">
        <v>190</v>
      </c>
      <c r="AY195" s="17" t="s">
        <v>221</v>
      </c>
      <c r="BE195" s="145">
        <f t="shared" si="34"/>
        <v>0</v>
      </c>
      <c r="BF195" s="145">
        <f t="shared" si="35"/>
        <v>0</v>
      </c>
      <c r="BG195" s="145">
        <f t="shared" si="36"/>
        <v>0</v>
      </c>
      <c r="BH195" s="145">
        <f t="shared" si="37"/>
        <v>0</v>
      </c>
      <c r="BI195" s="145">
        <f t="shared" si="38"/>
        <v>0</v>
      </c>
      <c r="BJ195" s="17" t="s">
        <v>15</v>
      </c>
      <c r="BK195" s="145">
        <f t="shared" si="39"/>
        <v>0</v>
      </c>
      <c r="BL195" s="17" t="s">
        <v>247</v>
      </c>
      <c r="BM195" s="17" t="s">
        <v>5522</v>
      </c>
    </row>
    <row r="196" spans="2:65" s="1" customFormat="1" ht="20.45" customHeight="1" x14ac:dyDescent="0.3">
      <c r="B196" s="136"/>
      <c r="C196" s="137" t="s">
        <v>2195</v>
      </c>
      <c r="D196" s="137" t="s">
        <v>222</v>
      </c>
      <c r="E196" s="138" t="s">
        <v>5523</v>
      </c>
      <c r="F196" s="250" t="s">
        <v>5524</v>
      </c>
      <c r="G196" s="251"/>
      <c r="H196" s="251"/>
      <c r="I196" s="251"/>
      <c r="J196" s="139" t="s">
        <v>349</v>
      </c>
      <c r="K196" s="140">
        <v>10</v>
      </c>
      <c r="L196" s="252"/>
      <c r="M196" s="251"/>
      <c r="N196" s="252">
        <f t="shared" si="30"/>
        <v>0</v>
      </c>
      <c r="O196" s="251"/>
      <c r="P196" s="251"/>
      <c r="Q196" s="251"/>
      <c r="R196" s="141"/>
      <c r="T196" s="142" t="s">
        <v>3</v>
      </c>
      <c r="U196" s="40" t="s">
        <v>43</v>
      </c>
      <c r="V196" s="143">
        <v>0</v>
      </c>
      <c r="W196" s="143">
        <f t="shared" si="31"/>
        <v>0</v>
      </c>
      <c r="X196" s="143">
        <v>0</v>
      </c>
      <c r="Y196" s="143">
        <f t="shared" si="32"/>
        <v>0</v>
      </c>
      <c r="Z196" s="143">
        <v>0</v>
      </c>
      <c r="AA196" s="144">
        <f t="shared" si="33"/>
        <v>0</v>
      </c>
      <c r="AR196" s="17" t="s">
        <v>247</v>
      </c>
      <c r="AT196" s="17" t="s">
        <v>222</v>
      </c>
      <c r="AU196" s="17" t="s">
        <v>190</v>
      </c>
      <c r="AY196" s="17" t="s">
        <v>221</v>
      </c>
      <c r="BE196" s="145">
        <f t="shared" si="34"/>
        <v>0</v>
      </c>
      <c r="BF196" s="145">
        <f t="shared" si="35"/>
        <v>0</v>
      </c>
      <c r="BG196" s="145">
        <f t="shared" si="36"/>
        <v>0</v>
      </c>
      <c r="BH196" s="145">
        <f t="shared" si="37"/>
        <v>0</v>
      </c>
      <c r="BI196" s="145">
        <f t="shared" si="38"/>
        <v>0</v>
      </c>
      <c r="BJ196" s="17" t="s">
        <v>15</v>
      </c>
      <c r="BK196" s="145">
        <f t="shared" si="39"/>
        <v>0</v>
      </c>
      <c r="BL196" s="17" t="s">
        <v>247</v>
      </c>
      <c r="BM196" s="17" t="s">
        <v>5525</v>
      </c>
    </row>
    <row r="197" spans="2:65" s="1" customFormat="1" ht="20.45" customHeight="1" x14ac:dyDescent="0.3">
      <c r="B197" s="136"/>
      <c r="C197" s="137" t="s">
        <v>3905</v>
      </c>
      <c r="D197" s="137" t="s">
        <v>222</v>
      </c>
      <c r="E197" s="138" t="s">
        <v>5526</v>
      </c>
      <c r="F197" s="250" t="s">
        <v>5527</v>
      </c>
      <c r="G197" s="251"/>
      <c r="H197" s="251"/>
      <c r="I197" s="251"/>
      <c r="J197" s="139" t="s">
        <v>349</v>
      </c>
      <c r="K197" s="140">
        <v>2</v>
      </c>
      <c r="L197" s="252"/>
      <c r="M197" s="251"/>
      <c r="N197" s="252">
        <f t="shared" si="30"/>
        <v>0</v>
      </c>
      <c r="O197" s="251"/>
      <c r="P197" s="251"/>
      <c r="Q197" s="251"/>
      <c r="R197" s="141"/>
      <c r="T197" s="142" t="s">
        <v>3</v>
      </c>
      <c r="U197" s="40" t="s">
        <v>43</v>
      </c>
      <c r="V197" s="143">
        <v>0</v>
      </c>
      <c r="W197" s="143">
        <f t="shared" si="31"/>
        <v>0</v>
      </c>
      <c r="X197" s="143">
        <v>0</v>
      </c>
      <c r="Y197" s="143">
        <f t="shared" si="32"/>
        <v>0</v>
      </c>
      <c r="Z197" s="143">
        <v>0</v>
      </c>
      <c r="AA197" s="144">
        <f t="shared" si="33"/>
        <v>0</v>
      </c>
      <c r="AR197" s="17" t="s">
        <v>247</v>
      </c>
      <c r="AT197" s="17" t="s">
        <v>222</v>
      </c>
      <c r="AU197" s="17" t="s">
        <v>190</v>
      </c>
      <c r="AY197" s="17" t="s">
        <v>221</v>
      </c>
      <c r="BE197" s="145">
        <f t="shared" si="34"/>
        <v>0</v>
      </c>
      <c r="BF197" s="145">
        <f t="shared" si="35"/>
        <v>0</v>
      </c>
      <c r="BG197" s="145">
        <f t="shared" si="36"/>
        <v>0</v>
      </c>
      <c r="BH197" s="145">
        <f t="shared" si="37"/>
        <v>0</v>
      </c>
      <c r="BI197" s="145">
        <f t="shared" si="38"/>
        <v>0</v>
      </c>
      <c r="BJ197" s="17" t="s">
        <v>15</v>
      </c>
      <c r="BK197" s="145">
        <f t="shared" si="39"/>
        <v>0</v>
      </c>
      <c r="BL197" s="17" t="s">
        <v>247</v>
      </c>
      <c r="BM197" s="17" t="s">
        <v>5528</v>
      </c>
    </row>
    <row r="198" spans="2:65" s="1" customFormat="1" ht="20.45" customHeight="1" x14ac:dyDescent="0.3">
      <c r="B198" s="136"/>
      <c r="C198" s="137" t="s">
        <v>1756</v>
      </c>
      <c r="D198" s="137" t="s">
        <v>222</v>
      </c>
      <c r="E198" s="138" t="s">
        <v>5529</v>
      </c>
      <c r="F198" s="250" t="s">
        <v>5530</v>
      </c>
      <c r="G198" s="251"/>
      <c r="H198" s="251"/>
      <c r="I198" s="251"/>
      <c r="J198" s="139" t="s">
        <v>349</v>
      </c>
      <c r="K198" s="140">
        <v>1</v>
      </c>
      <c r="L198" s="252"/>
      <c r="M198" s="251"/>
      <c r="N198" s="252">
        <f t="shared" si="30"/>
        <v>0</v>
      </c>
      <c r="O198" s="251"/>
      <c r="P198" s="251"/>
      <c r="Q198" s="251"/>
      <c r="R198" s="141"/>
      <c r="T198" s="142" t="s">
        <v>3</v>
      </c>
      <c r="U198" s="40" t="s">
        <v>43</v>
      </c>
      <c r="V198" s="143">
        <v>0</v>
      </c>
      <c r="W198" s="143">
        <f t="shared" si="31"/>
        <v>0</v>
      </c>
      <c r="X198" s="143">
        <v>0</v>
      </c>
      <c r="Y198" s="143">
        <f t="shared" si="32"/>
        <v>0</v>
      </c>
      <c r="Z198" s="143">
        <v>0</v>
      </c>
      <c r="AA198" s="144">
        <f t="shared" si="33"/>
        <v>0</v>
      </c>
      <c r="AR198" s="17" t="s">
        <v>247</v>
      </c>
      <c r="AT198" s="17" t="s">
        <v>222</v>
      </c>
      <c r="AU198" s="17" t="s">
        <v>190</v>
      </c>
      <c r="AY198" s="17" t="s">
        <v>221</v>
      </c>
      <c r="BE198" s="145">
        <f t="shared" si="34"/>
        <v>0</v>
      </c>
      <c r="BF198" s="145">
        <f t="shared" si="35"/>
        <v>0</v>
      </c>
      <c r="BG198" s="145">
        <f t="shared" si="36"/>
        <v>0</v>
      </c>
      <c r="BH198" s="145">
        <f t="shared" si="37"/>
        <v>0</v>
      </c>
      <c r="BI198" s="145">
        <f t="shared" si="38"/>
        <v>0</v>
      </c>
      <c r="BJ198" s="17" t="s">
        <v>15</v>
      </c>
      <c r="BK198" s="145">
        <f t="shared" si="39"/>
        <v>0</v>
      </c>
      <c r="BL198" s="17" t="s">
        <v>247</v>
      </c>
      <c r="BM198" s="17" t="s">
        <v>5531</v>
      </c>
    </row>
    <row r="199" spans="2:65" s="1" customFormat="1" ht="20.45" customHeight="1" x14ac:dyDescent="0.3">
      <c r="B199" s="136"/>
      <c r="C199" s="137" t="s">
        <v>3912</v>
      </c>
      <c r="D199" s="137" t="s">
        <v>222</v>
      </c>
      <c r="E199" s="138" t="s">
        <v>5532</v>
      </c>
      <c r="F199" s="250" t="s">
        <v>5533</v>
      </c>
      <c r="G199" s="251"/>
      <c r="H199" s="251"/>
      <c r="I199" s="251"/>
      <c r="J199" s="139" t="s">
        <v>349</v>
      </c>
      <c r="K199" s="140">
        <v>34</v>
      </c>
      <c r="L199" s="252"/>
      <c r="M199" s="251"/>
      <c r="N199" s="252">
        <f t="shared" si="30"/>
        <v>0</v>
      </c>
      <c r="O199" s="251"/>
      <c r="P199" s="251"/>
      <c r="Q199" s="251"/>
      <c r="R199" s="141"/>
      <c r="T199" s="142" t="s">
        <v>3</v>
      </c>
      <c r="U199" s="40" t="s">
        <v>43</v>
      </c>
      <c r="V199" s="143">
        <v>0</v>
      </c>
      <c r="W199" s="143">
        <f t="shared" si="31"/>
        <v>0</v>
      </c>
      <c r="X199" s="143">
        <v>0</v>
      </c>
      <c r="Y199" s="143">
        <f t="shared" si="32"/>
        <v>0</v>
      </c>
      <c r="Z199" s="143">
        <v>0</v>
      </c>
      <c r="AA199" s="144">
        <f t="shared" si="33"/>
        <v>0</v>
      </c>
      <c r="AR199" s="17" t="s">
        <v>247</v>
      </c>
      <c r="AT199" s="17" t="s">
        <v>222</v>
      </c>
      <c r="AU199" s="17" t="s">
        <v>190</v>
      </c>
      <c r="AY199" s="17" t="s">
        <v>221</v>
      </c>
      <c r="BE199" s="145">
        <f t="shared" si="34"/>
        <v>0</v>
      </c>
      <c r="BF199" s="145">
        <f t="shared" si="35"/>
        <v>0</v>
      </c>
      <c r="BG199" s="145">
        <f t="shared" si="36"/>
        <v>0</v>
      </c>
      <c r="BH199" s="145">
        <f t="shared" si="37"/>
        <v>0</v>
      </c>
      <c r="BI199" s="145">
        <f t="shared" si="38"/>
        <v>0</v>
      </c>
      <c r="BJ199" s="17" t="s">
        <v>15</v>
      </c>
      <c r="BK199" s="145">
        <f t="shared" si="39"/>
        <v>0</v>
      </c>
      <c r="BL199" s="17" t="s">
        <v>247</v>
      </c>
      <c r="BM199" s="17" t="s">
        <v>5534</v>
      </c>
    </row>
    <row r="200" spans="2:65" s="1" customFormat="1" ht="20.45" customHeight="1" x14ac:dyDescent="0.3">
      <c r="B200" s="136"/>
      <c r="C200" s="137" t="s">
        <v>1760</v>
      </c>
      <c r="D200" s="137" t="s">
        <v>222</v>
      </c>
      <c r="E200" s="138" t="s">
        <v>5535</v>
      </c>
      <c r="F200" s="250" t="s">
        <v>5536</v>
      </c>
      <c r="G200" s="251"/>
      <c r="H200" s="251"/>
      <c r="I200" s="251"/>
      <c r="J200" s="139" t="s">
        <v>349</v>
      </c>
      <c r="K200" s="140">
        <v>34</v>
      </c>
      <c r="L200" s="252"/>
      <c r="M200" s="251"/>
      <c r="N200" s="252">
        <f t="shared" si="30"/>
        <v>0</v>
      </c>
      <c r="O200" s="251"/>
      <c r="P200" s="251"/>
      <c r="Q200" s="251"/>
      <c r="R200" s="141"/>
      <c r="T200" s="142" t="s">
        <v>3</v>
      </c>
      <c r="U200" s="40" t="s">
        <v>43</v>
      </c>
      <c r="V200" s="143">
        <v>0</v>
      </c>
      <c r="W200" s="143">
        <f t="shared" si="31"/>
        <v>0</v>
      </c>
      <c r="X200" s="143">
        <v>0</v>
      </c>
      <c r="Y200" s="143">
        <f t="shared" si="32"/>
        <v>0</v>
      </c>
      <c r="Z200" s="143">
        <v>0</v>
      </c>
      <c r="AA200" s="144">
        <f t="shared" si="33"/>
        <v>0</v>
      </c>
      <c r="AR200" s="17" t="s">
        <v>247</v>
      </c>
      <c r="AT200" s="17" t="s">
        <v>222</v>
      </c>
      <c r="AU200" s="17" t="s">
        <v>190</v>
      </c>
      <c r="AY200" s="17" t="s">
        <v>221</v>
      </c>
      <c r="BE200" s="145">
        <f t="shared" si="34"/>
        <v>0</v>
      </c>
      <c r="BF200" s="145">
        <f t="shared" si="35"/>
        <v>0</v>
      </c>
      <c r="BG200" s="145">
        <f t="shared" si="36"/>
        <v>0</v>
      </c>
      <c r="BH200" s="145">
        <f t="shared" si="37"/>
        <v>0</v>
      </c>
      <c r="BI200" s="145">
        <f t="shared" si="38"/>
        <v>0</v>
      </c>
      <c r="BJ200" s="17" t="s">
        <v>15</v>
      </c>
      <c r="BK200" s="145">
        <f t="shared" si="39"/>
        <v>0</v>
      </c>
      <c r="BL200" s="17" t="s">
        <v>247</v>
      </c>
      <c r="BM200" s="17" t="s">
        <v>5537</v>
      </c>
    </row>
    <row r="201" spans="2:65" s="1" customFormat="1" ht="20.45" customHeight="1" x14ac:dyDescent="0.3">
      <c r="B201" s="136"/>
      <c r="C201" s="137" t="s">
        <v>3919</v>
      </c>
      <c r="D201" s="137" t="s">
        <v>222</v>
      </c>
      <c r="E201" s="138" t="s">
        <v>5538</v>
      </c>
      <c r="F201" s="250" t="s">
        <v>5539</v>
      </c>
      <c r="G201" s="251"/>
      <c r="H201" s="251"/>
      <c r="I201" s="251"/>
      <c r="J201" s="139" t="s">
        <v>349</v>
      </c>
      <c r="K201" s="140">
        <v>51</v>
      </c>
      <c r="L201" s="252"/>
      <c r="M201" s="251"/>
      <c r="N201" s="252">
        <f t="shared" si="30"/>
        <v>0</v>
      </c>
      <c r="O201" s="251"/>
      <c r="P201" s="251"/>
      <c r="Q201" s="251"/>
      <c r="R201" s="141"/>
      <c r="T201" s="142" t="s">
        <v>3</v>
      </c>
      <c r="U201" s="40" t="s">
        <v>43</v>
      </c>
      <c r="V201" s="143">
        <v>0</v>
      </c>
      <c r="W201" s="143">
        <f t="shared" si="31"/>
        <v>0</v>
      </c>
      <c r="X201" s="143">
        <v>0</v>
      </c>
      <c r="Y201" s="143">
        <f t="shared" si="32"/>
        <v>0</v>
      </c>
      <c r="Z201" s="143">
        <v>0</v>
      </c>
      <c r="AA201" s="144">
        <f t="shared" si="33"/>
        <v>0</v>
      </c>
      <c r="AR201" s="17" t="s">
        <v>247</v>
      </c>
      <c r="AT201" s="17" t="s">
        <v>222</v>
      </c>
      <c r="AU201" s="17" t="s">
        <v>190</v>
      </c>
      <c r="AY201" s="17" t="s">
        <v>221</v>
      </c>
      <c r="BE201" s="145">
        <f t="shared" si="34"/>
        <v>0</v>
      </c>
      <c r="BF201" s="145">
        <f t="shared" si="35"/>
        <v>0</v>
      </c>
      <c r="BG201" s="145">
        <f t="shared" si="36"/>
        <v>0</v>
      </c>
      <c r="BH201" s="145">
        <f t="shared" si="37"/>
        <v>0</v>
      </c>
      <c r="BI201" s="145">
        <f t="shared" si="38"/>
        <v>0</v>
      </c>
      <c r="BJ201" s="17" t="s">
        <v>15</v>
      </c>
      <c r="BK201" s="145">
        <f t="shared" si="39"/>
        <v>0</v>
      </c>
      <c r="BL201" s="17" t="s">
        <v>247</v>
      </c>
      <c r="BM201" s="17" t="s">
        <v>5540</v>
      </c>
    </row>
    <row r="202" spans="2:65" s="1" customFormat="1" ht="28.9" customHeight="1" x14ac:dyDescent="0.3">
      <c r="B202" s="136"/>
      <c r="C202" s="137" t="s">
        <v>1764</v>
      </c>
      <c r="D202" s="137" t="s">
        <v>222</v>
      </c>
      <c r="E202" s="138" t="s">
        <v>5541</v>
      </c>
      <c r="F202" s="250" t="s">
        <v>5542</v>
      </c>
      <c r="G202" s="251"/>
      <c r="H202" s="251"/>
      <c r="I202" s="251"/>
      <c r="J202" s="139" t="s">
        <v>349</v>
      </c>
      <c r="K202" s="140">
        <v>19</v>
      </c>
      <c r="L202" s="252"/>
      <c r="M202" s="251"/>
      <c r="N202" s="252">
        <f t="shared" si="30"/>
        <v>0</v>
      </c>
      <c r="O202" s="251"/>
      <c r="P202" s="251"/>
      <c r="Q202" s="251"/>
      <c r="R202" s="141"/>
      <c r="T202" s="142" t="s">
        <v>3</v>
      </c>
      <c r="U202" s="40" t="s">
        <v>43</v>
      </c>
      <c r="V202" s="143">
        <v>0</v>
      </c>
      <c r="W202" s="143">
        <f t="shared" si="31"/>
        <v>0</v>
      </c>
      <c r="X202" s="143">
        <v>0</v>
      </c>
      <c r="Y202" s="143">
        <f t="shared" si="32"/>
        <v>0</v>
      </c>
      <c r="Z202" s="143">
        <v>0</v>
      </c>
      <c r="AA202" s="144">
        <f t="shared" si="33"/>
        <v>0</v>
      </c>
      <c r="AR202" s="17" t="s">
        <v>247</v>
      </c>
      <c r="AT202" s="17" t="s">
        <v>222</v>
      </c>
      <c r="AU202" s="17" t="s">
        <v>190</v>
      </c>
      <c r="AY202" s="17" t="s">
        <v>221</v>
      </c>
      <c r="BE202" s="145">
        <f t="shared" si="34"/>
        <v>0</v>
      </c>
      <c r="BF202" s="145">
        <f t="shared" si="35"/>
        <v>0</v>
      </c>
      <c r="BG202" s="145">
        <f t="shared" si="36"/>
        <v>0</v>
      </c>
      <c r="BH202" s="145">
        <f t="shared" si="37"/>
        <v>0</v>
      </c>
      <c r="BI202" s="145">
        <f t="shared" si="38"/>
        <v>0</v>
      </c>
      <c r="BJ202" s="17" t="s">
        <v>15</v>
      </c>
      <c r="BK202" s="145">
        <f t="shared" si="39"/>
        <v>0</v>
      </c>
      <c r="BL202" s="17" t="s">
        <v>247</v>
      </c>
      <c r="BM202" s="17" t="s">
        <v>5543</v>
      </c>
    </row>
    <row r="203" spans="2:65" s="1" customFormat="1" ht="20.45" customHeight="1" x14ac:dyDescent="0.3">
      <c r="B203" s="136"/>
      <c r="C203" s="137" t="s">
        <v>1769</v>
      </c>
      <c r="D203" s="137" t="s">
        <v>222</v>
      </c>
      <c r="E203" s="138" t="s">
        <v>5544</v>
      </c>
      <c r="F203" s="250" t="s">
        <v>5545</v>
      </c>
      <c r="G203" s="251"/>
      <c r="H203" s="251"/>
      <c r="I203" s="251"/>
      <c r="J203" s="139" t="s">
        <v>349</v>
      </c>
      <c r="K203" s="140">
        <v>11</v>
      </c>
      <c r="L203" s="252"/>
      <c r="M203" s="251"/>
      <c r="N203" s="252">
        <f t="shared" si="30"/>
        <v>0</v>
      </c>
      <c r="O203" s="251"/>
      <c r="P203" s="251"/>
      <c r="Q203" s="251"/>
      <c r="R203" s="141"/>
      <c r="T203" s="142" t="s">
        <v>3</v>
      </c>
      <c r="U203" s="40" t="s">
        <v>43</v>
      </c>
      <c r="V203" s="143">
        <v>0</v>
      </c>
      <c r="W203" s="143">
        <f t="shared" si="31"/>
        <v>0</v>
      </c>
      <c r="X203" s="143">
        <v>0</v>
      </c>
      <c r="Y203" s="143">
        <f t="shared" si="32"/>
        <v>0</v>
      </c>
      <c r="Z203" s="143">
        <v>0</v>
      </c>
      <c r="AA203" s="144">
        <f t="shared" si="33"/>
        <v>0</v>
      </c>
      <c r="AR203" s="17" t="s">
        <v>247</v>
      </c>
      <c r="AT203" s="17" t="s">
        <v>222</v>
      </c>
      <c r="AU203" s="17" t="s">
        <v>190</v>
      </c>
      <c r="AY203" s="17" t="s">
        <v>221</v>
      </c>
      <c r="BE203" s="145">
        <f t="shared" si="34"/>
        <v>0</v>
      </c>
      <c r="BF203" s="145">
        <f t="shared" si="35"/>
        <v>0</v>
      </c>
      <c r="BG203" s="145">
        <f t="shared" si="36"/>
        <v>0</v>
      </c>
      <c r="BH203" s="145">
        <f t="shared" si="37"/>
        <v>0</v>
      </c>
      <c r="BI203" s="145">
        <f t="shared" si="38"/>
        <v>0</v>
      </c>
      <c r="BJ203" s="17" t="s">
        <v>15</v>
      </c>
      <c r="BK203" s="145">
        <f t="shared" si="39"/>
        <v>0</v>
      </c>
      <c r="BL203" s="17" t="s">
        <v>247</v>
      </c>
      <c r="BM203" s="17" t="s">
        <v>5546</v>
      </c>
    </row>
    <row r="204" spans="2:65" s="1" customFormat="1" ht="20.45" customHeight="1" x14ac:dyDescent="0.3">
      <c r="B204" s="136"/>
      <c r="C204" s="137" t="s">
        <v>3926</v>
      </c>
      <c r="D204" s="137" t="s">
        <v>222</v>
      </c>
      <c r="E204" s="138" t="s">
        <v>5547</v>
      </c>
      <c r="F204" s="250" t="s">
        <v>5548</v>
      </c>
      <c r="G204" s="251"/>
      <c r="H204" s="251"/>
      <c r="I204" s="251"/>
      <c r="J204" s="139" t="s">
        <v>349</v>
      </c>
      <c r="K204" s="140">
        <v>8</v>
      </c>
      <c r="L204" s="252"/>
      <c r="M204" s="251"/>
      <c r="N204" s="252">
        <f t="shared" si="30"/>
        <v>0</v>
      </c>
      <c r="O204" s="251"/>
      <c r="P204" s="251"/>
      <c r="Q204" s="251"/>
      <c r="R204" s="141"/>
      <c r="T204" s="142" t="s">
        <v>3</v>
      </c>
      <c r="U204" s="40" t="s">
        <v>43</v>
      </c>
      <c r="V204" s="143">
        <v>0</v>
      </c>
      <c r="W204" s="143">
        <f t="shared" si="31"/>
        <v>0</v>
      </c>
      <c r="X204" s="143">
        <v>0</v>
      </c>
      <c r="Y204" s="143">
        <f t="shared" si="32"/>
        <v>0</v>
      </c>
      <c r="Z204" s="143">
        <v>0</v>
      </c>
      <c r="AA204" s="144">
        <f t="shared" si="33"/>
        <v>0</v>
      </c>
      <c r="AR204" s="17" t="s">
        <v>247</v>
      </c>
      <c r="AT204" s="17" t="s">
        <v>222</v>
      </c>
      <c r="AU204" s="17" t="s">
        <v>190</v>
      </c>
      <c r="AY204" s="17" t="s">
        <v>221</v>
      </c>
      <c r="BE204" s="145">
        <f t="shared" si="34"/>
        <v>0</v>
      </c>
      <c r="BF204" s="145">
        <f t="shared" si="35"/>
        <v>0</v>
      </c>
      <c r="BG204" s="145">
        <f t="shared" si="36"/>
        <v>0</v>
      </c>
      <c r="BH204" s="145">
        <f t="shared" si="37"/>
        <v>0</v>
      </c>
      <c r="BI204" s="145">
        <f t="shared" si="38"/>
        <v>0</v>
      </c>
      <c r="BJ204" s="17" t="s">
        <v>15</v>
      </c>
      <c r="BK204" s="145">
        <f t="shared" si="39"/>
        <v>0</v>
      </c>
      <c r="BL204" s="17" t="s">
        <v>247</v>
      </c>
      <c r="BM204" s="17" t="s">
        <v>5549</v>
      </c>
    </row>
    <row r="205" spans="2:65" s="1" customFormat="1" ht="20.45" customHeight="1" x14ac:dyDescent="0.3">
      <c r="B205" s="136"/>
      <c r="C205" s="137" t="s">
        <v>1774</v>
      </c>
      <c r="D205" s="137" t="s">
        <v>222</v>
      </c>
      <c r="E205" s="138" t="s">
        <v>5550</v>
      </c>
      <c r="F205" s="250" t="s">
        <v>5551</v>
      </c>
      <c r="G205" s="251"/>
      <c r="H205" s="251"/>
      <c r="I205" s="251"/>
      <c r="J205" s="139" t="s">
        <v>349</v>
      </c>
      <c r="K205" s="140">
        <v>6</v>
      </c>
      <c r="L205" s="252"/>
      <c r="M205" s="251"/>
      <c r="N205" s="252">
        <f t="shared" si="30"/>
        <v>0</v>
      </c>
      <c r="O205" s="251"/>
      <c r="P205" s="251"/>
      <c r="Q205" s="251"/>
      <c r="R205" s="141"/>
      <c r="T205" s="142" t="s">
        <v>3</v>
      </c>
      <c r="U205" s="40" t="s">
        <v>43</v>
      </c>
      <c r="V205" s="143">
        <v>0</v>
      </c>
      <c r="W205" s="143">
        <f t="shared" si="31"/>
        <v>0</v>
      </c>
      <c r="X205" s="143">
        <v>0</v>
      </c>
      <c r="Y205" s="143">
        <f t="shared" si="32"/>
        <v>0</v>
      </c>
      <c r="Z205" s="143">
        <v>0</v>
      </c>
      <c r="AA205" s="144">
        <f t="shared" si="33"/>
        <v>0</v>
      </c>
      <c r="AR205" s="17" t="s">
        <v>247</v>
      </c>
      <c r="AT205" s="17" t="s">
        <v>222</v>
      </c>
      <c r="AU205" s="17" t="s">
        <v>190</v>
      </c>
      <c r="AY205" s="17" t="s">
        <v>221</v>
      </c>
      <c r="BE205" s="145">
        <f t="shared" si="34"/>
        <v>0</v>
      </c>
      <c r="BF205" s="145">
        <f t="shared" si="35"/>
        <v>0</v>
      </c>
      <c r="BG205" s="145">
        <f t="shared" si="36"/>
        <v>0</v>
      </c>
      <c r="BH205" s="145">
        <f t="shared" si="37"/>
        <v>0</v>
      </c>
      <c r="BI205" s="145">
        <f t="shared" si="38"/>
        <v>0</v>
      </c>
      <c r="BJ205" s="17" t="s">
        <v>15</v>
      </c>
      <c r="BK205" s="145">
        <f t="shared" si="39"/>
        <v>0</v>
      </c>
      <c r="BL205" s="17" t="s">
        <v>247</v>
      </c>
      <c r="BM205" s="17" t="s">
        <v>5552</v>
      </c>
    </row>
    <row r="206" spans="2:65" s="1" customFormat="1" ht="20.45" customHeight="1" x14ac:dyDescent="0.3">
      <c r="B206" s="136"/>
      <c r="C206" s="137" t="s">
        <v>2016</v>
      </c>
      <c r="D206" s="137" t="s">
        <v>222</v>
      </c>
      <c r="E206" s="138" t="s">
        <v>5553</v>
      </c>
      <c r="F206" s="250" t="s">
        <v>5554</v>
      </c>
      <c r="G206" s="251"/>
      <c r="H206" s="251"/>
      <c r="I206" s="251"/>
      <c r="J206" s="139" t="s">
        <v>349</v>
      </c>
      <c r="K206" s="140">
        <v>3</v>
      </c>
      <c r="L206" s="252"/>
      <c r="M206" s="251"/>
      <c r="N206" s="252">
        <f t="shared" si="30"/>
        <v>0</v>
      </c>
      <c r="O206" s="251"/>
      <c r="P206" s="251"/>
      <c r="Q206" s="251"/>
      <c r="R206" s="141"/>
      <c r="T206" s="142" t="s">
        <v>3</v>
      </c>
      <c r="U206" s="40" t="s">
        <v>43</v>
      </c>
      <c r="V206" s="143">
        <v>0</v>
      </c>
      <c r="W206" s="143">
        <f t="shared" si="31"/>
        <v>0</v>
      </c>
      <c r="X206" s="143">
        <v>0</v>
      </c>
      <c r="Y206" s="143">
        <f t="shared" si="32"/>
        <v>0</v>
      </c>
      <c r="Z206" s="143">
        <v>0</v>
      </c>
      <c r="AA206" s="144">
        <f t="shared" si="33"/>
        <v>0</v>
      </c>
      <c r="AR206" s="17" t="s">
        <v>247</v>
      </c>
      <c r="AT206" s="17" t="s">
        <v>222</v>
      </c>
      <c r="AU206" s="17" t="s">
        <v>190</v>
      </c>
      <c r="AY206" s="17" t="s">
        <v>221</v>
      </c>
      <c r="BE206" s="145">
        <f t="shared" si="34"/>
        <v>0</v>
      </c>
      <c r="BF206" s="145">
        <f t="shared" si="35"/>
        <v>0</v>
      </c>
      <c r="BG206" s="145">
        <f t="shared" si="36"/>
        <v>0</v>
      </c>
      <c r="BH206" s="145">
        <f t="shared" si="37"/>
        <v>0</v>
      </c>
      <c r="BI206" s="145">
        <f t="shared" si="38"/>
        <v>0</v>
      </c>
      <c r="BJ206" s="17" t="s">
        <v>15</v>
      </c>
      <c r="BK206" s="145">
        <f t="shared" si="39"/>
        <v>0</v>
      </c>
      <c r="BL206" s="17" t="s">
        <v>247</v>
      </c>
      <c r="BM206" s="17" t="s">
        <v>5555</v>
      </c>
    </row>
    <row r="207" spans="2:65" s="1" customFormat="1" ht="20.45" customHeight="1" x14ac:dyDescent="0.3">
      <c r="B207" s="136"/>
      <c r="C207" s="137" t="s">
        <v>2024</v>
      </c>
      <c r="D207" s="137" t="s">
        <v>222</v>
      </c>
      <c r="E207" s="138" t="s">
        <v>5556</v>
      </c>
      <c r="F207" s="250" t="s">
        <v>5557</v>
      </c>
      <c r="G207" s="251"/>
      <c r="H207" s="251"/>
      <c r="I207" s="251"/>
      <c r="J207" s="139" t="s">
        <v>349</v>
      </c>
      <c r="K207" s="140">
        <v>115</v>
      </c>
      <c r="L207" s="252"/>
      <c r="M207" s="251"/>
      <c r="N207" s="252">
        <f t="shared" si="30"/>
        <v>0</v>
      </c>
      <c r="O207" s="251"/>
      <c r="P207" s="251"/>
      <c r="Q207" s="251"/>
      <c r="R207" s="141"/>
      <c r="T207" s="142" t="s">
        <v>3</v>
      </c>
      <c r="U207" s="40" t="s">
        <v>43</v>
      </c>
      <c r="V207" s="143">
        <v>0</v>
      </c>
      <c r="W207" s="143">
        <f t="shared" si="31"/>
        <v>0</v>
      </c>
      <c r="X207" s="143">
        <v>0</v>
      </c>
      <c r="Y207" s="143">
        <f t="shared" si="32"/>
        <v>0</v>
      </c>
      <c r="Z207" s="143">
        <v>0</v>
      </c>
      <c r="AA207" s="144">
        <f t="shared" si="33"/>
        <v>0</v>
      </c>
      <c r="AR207" s="17" t="s">
        <v>247</v>
      </c>
      <c r="AT207" s="17" t="s">
        <v>222</v>
      </c>
      <c r="AU207" s="17" t="s">
        <v>190</v>
      </c>
      <c r="AY207" s="17" t="s">
        <v>221</v>
      </c>
      <c r="BE207" s="145">
        <f t="shared" si="34"/>
        <v>0</v>
      </c>
      <c r="BF207" s="145">
        <f t="shared" si="35"/>
        <v>0</v>
      </c>
      <c r="BG207" s="145">
        <f t="shared" si="36"/>
        <v>0</v>
      </c>
      <c r="BH207" s="145">
        <f t="shared" si="37"/>
        <v>0</v>
      </c>
      <c r="BI207" s="145">
        <f t="shared" si="38"/>
        <v>0</v>
      </c>
      <c r="BJ207" s="17" t="s">
        <v>15</v>
      </c>
      <c r="BK207" s="145">
        <f t="shared" si="39"/>
        <v>0</v>
      </c>
      <c r="BL207" s="17" t="s">
        <v>247</v>
      </c>
      <c r="BM207" s="17" t="s">
        <v>5558</v>
      </c>
    </row>
    <row r="208" spans="2:65" s="1" customFormat="1" ht="20.45" customHeight="1" x14ac:dyDescent="0.3">
      <c r="B208" s="136"/>
      <c r="C208" s="137" t="s">
        <v>867</v>
      </c>
      <c r="D208" s="137" t="s">
        <v>222</v>
      </c>
      <c r="E208" s="138" t="s">
        <v>5559</v>
      </c>
      <c r="F208" s="250" t="s">
        <v>5560</v>
      </c>
      <c r="G208" s="251"/>
      <c r="H208" s="251"/>
      <c r="I208" s="251"/>
      <c r="J208" s="139" t="s">
        <v>349</v>
      </c>
      <c r="K208" s="140">
        <v>27</v>
      </c>
      <c r="L208" s="252"/>
      <c r="M208" s="251"/>
      <c r="N208" s="252">
        <f t="shared" si="30"/>
        <v>0</v>
      </c>
      <c r="O208" s="251"/>
      <c r="P208" s="251"/>
      <c r="Q208" s="251"/>
      <c r="R208" s="141"/>
      <c r="T208" s="142" t="s">
        <v>3</v>
      </c>
      <c r="U208" s="40" t="s">
        <v>43</v>
      </c>
      <c r="V208" s="143">
        <v>0</v>
      </c>
      <c r="W208" s="143">
        <f t="shared" si="31"/>
        <v>0</v>
      </c>
      <c r="X208" s="143">
        <v>0</v>
      </c>
      <c r="Y208" s="143">
        <f t="shared" si="32"/>
        <v>0</v>
      </c>
      <c r="Z208" s="143">
        <v>0</v>
      </c>
      <c r="AA208" s="144">
        <f t="shared" si="33"/>
        <v>0</v>
      </c>
      <c r="AR208" s="17" t="s">
        <v>247</v>
      </c>
      <c r="AT208" s="17" t="s">
        <v>222</v>
      </c>
      <c r="AU208" s="17" t="s">
        <v>190</v>
      </c>
      <c r="AY208" s="17" t="s">
        <v>221</v>
      </c>
      <c r="BE208" s="145">
        <f t="shared" si="34"/>
        <v>0</v>
      </c>
      <c r="BF208" s="145">
        <f t="shared" si="35"/>
        <v>0</v>
      </c>
      <c r="BG208" s="145">
        <f t="shared" si="36"/>
        <v>0</v>
      </c>
      <c r="BH208" s="145">
        <f t="shared" si="37"/>
        <v>0</v>
      </c>
      <c r="BI208" s="145">
        <f t="shared" si="38"/>
        <v>0</v>
      </c>
      <c r="BJ208" s="17" t="s">
        <v>15</v>
      </c>
      <c r="BK208" s="145">
        <f t="shared" si="39"/>
        <v>0</v>
      </c>
      <c r="BL208" s="17" t="s">
        <v>247</v>
      </c>
      <c r="BM208" s="17" t="s">
        <v>5561</v>
      </c>
    </row>
    <row r="209" spans="2:65" s="1" customFormat="1" ht="20.45" customHeight="1" x14ac:dyDescent="0.3">
      <c r="B209" s="136"/>
      <c r="C209" s="137" t="s">
        <v>2282</v>
      </c>
      <c r="D209" s="137" t="s">
        <v>222</v>
      </c>
      <c r="E209" s="138" t="s">
        <v>5562</v>
      </c>
      <c r="F209" s="250" t="s">
        <v>5563</v>
      </c>
      <c r="G209" s="251"/>
      <c r="H209" s="251"/>
      <c r="I209" s="251"/>
      <c r="J209" s="139" t="s">
        <v>349</v>
      </c>
      <c r="K209" s="140">
        <v>9</v>
      </c>
      <c r="L209" s="252"/>
      <c r="M209" s="251"/>
      <c r="N209" s="252">
        <f t="shared" si="30"/>
        <v>0</v>
      </c>
      <c r="O209" s="251"/>
      <c r="P209" s="251"/>
      <c r="Q209" s="251"/>
      <c r="R209" s="141"/>
      <c r="T209" s="142" t="s">
        <v>3</v>
      </c>
      <c r="U209" s="40" t="s">
        <v>43</v>
      </c>
      <c r="V209" s="143">
        <v>0</v>
      </c>
      <c r="W209" s="143">
        <f t="shared" si="31"/>
        <v>0</v>
      </c>
      <c r="X209" s="143">
        <v>0</v>
      </c>
      <c r="Y209" s="143">
        <f t="shared" si="32"/>
        <v>0</v>
      </c>
      <c r="Z209" s="143">
        <v>0</v>
      </c>
      <c r="AA209" s="144">
        <f t="shared" si="33"/>
        <v>0</v>
      </c>
      <c r="AR209" s="17" t="s">
        <v>247</v>
      </c>
      <c r="AT209" s="17" t="s">
        <v>222</v>
      </c>
      <c r="AU209" s="17" t="s">
        <v>190</v>
      </c>
      <c r="AY209" s="17" t="s">
        <v>221</v>
      </c>
      <c r="BE209" s="145">
        <f t="shared" si="34"/>
        <v>0</v>
      </c>
      <c r="BF209" s="145">
        <f t="shared" si="35"/>
        <v>0</v>
      </c>
      <c r="BG209" s="145">
        <f t="shared" si="36"/>
        <v>0</v>
      </c>
      <c r="BH209" s="145">
        <f t="shared" si="37"/>
        <v>0</v>
      </c>
      <c r="BI209" s="145">
        <f t="shared" si="38"/>
        <v>0</v>
      </c>
      <c r="BJ209" s="17" t="s">
        <v>15</v>
      </c>
      <c r="BK209" s="145">
        <f t="shared" si="39"/>
        <v>0</v>
      </c>
      <c r="BL209" s="17" t="s">
        <v>247</v>
      </c>
      <c r="BM209" s="17" t="s">
        <v>5564</v>
      </c>
    </row>
    <row r="210" spans="2:65" s="1" customFormat="1" ht="20.45" customHeight="1" x14ac:dyDescent="0.3">
      <c r="B210" s="136"/>
      <c r="C210" s="137" t="s">
        <v>2286</v>
      </c>
      <c r="D210" s="137" t="s">
        <v>222</v>
      </c>
      <c r="E210" s="138" t="s">
        <v>5565</v>
      </c>
      <c r="F210" s="250" t="s">
        <v>5566</v>
      </c>
      <c r="G210" s="251"/>
      <c r="H210" s="251"/>
      <c r="I210" s="251"/>
      <c r="J210" s="139" t="s">
        <v>349</v>
      </c>
      <c r="K210" s="140">
        <v>4</v>
      </c>
      <c r="L210" s="252"/>
      <c r="M210" s="251"/>
      <c r="N210" s="252">
        <f t="shared" si="30"/>
        <v>0</v>
      </c>
      <c r="O210" s="251"/>
      <c r="P210" s="251"/>
      <c r="Q210" s="251"/>
      <c r="R210" s="141"/>
      <c r="T210" s="142" t="s">
        <v>3</v>
      </c>
      <c r="U210" s="40" t="s">
        <v>43</v>
      </c>
      <c r="V210" s="143">
        <v>0</v>
      </c>
      <c r="W210" s="143">
        <f t="shared" si="31"/>
        <v>0</v>
      </c>
      <c r="X210" s="143">
        <v>0</v>
      </c>
      <c r="Y210" s="143">
        <f t="shared" si="32"/>
        <v>0</v>
      </c>
      <c r="Z210" s="143">
        <v>0</v>
      </c>
      <c r="AA210" s="144">
        <f t="shared" si="33"/>
        <v>0</v>
      </c>
      <c r="AR210" s="17" t="s">
        <v>247</v>
      </c>
      <c r="AT210" s="17" t="s">
        <v>222</v>
      </c>
      <c r="AU210" s="17" t="s">
        <v>190</v>
      </c>
      <c r="AY210" s="17" t="s">
        <v>221</v>
      </c>
      <c r="BE210" s="145">
        <f t="shared" si="34"/>
        <v>0</v>
      </c>
      <c r="BF210" s="145">
        <f t="shared" si="35"/>
        <v>0</v>
      </c>
      <c r="BG210" s="145">
        <f t="shared" si="36"/>
        <v>0</v>
      </c>
      <c r="BH210" s="145">
        <f t="shared" si="37"/>
        <v>0</v>
      </c>
      <c r="BI210" s="145">
        <f t="shared" si="38"/>
        <v>0</v>
      </c>
      <c r="BJ210" s="17" t="s">
        <v>15</v>
      </c>
      <c r="BK210" s="145">
        <f t="shared" si="39"/>
        <v>0</v>
      </c>
      <c r="BL210" s="17" t="s">
        <v>247</v>
      </c>
      <c r="BM210" s="17" t="s">
        <v>5567</v>
      </c>
    </row>
    <row r="211" spans="2:65" s="1" customFormat="1" ht="20.45" customHeight="1" x14ac:dyDescent="0.3">
      <c r="B211" s="136"/>
      <c r="C211" s="137" t="s">
        <v>1641</v>
      </c>
      <c r="D211" s="137" t="s">
        <v>222</v>
      </c>
      <c r="E211" s="138" t="s">
        <v>5568</v>
      </c>
      <c r="F211" s="250" t="s">
        <v>5569</v>
      </c>
      <c r="G211" s="251"/>
      <c r="H211" s="251"/>
      <c r="I211" s="251"/>
      <c r="J211" s="139" t="s">
        <v>349</v>
      </c>
      <c r="K211" s="140">
        <v>16</v>
      </c>
      <c r="L211" s="252"/>
      <c r="M211" s="251"/>
      <c r="N211" s="252">
        <f t="shared" si="30"/>
        <v>0</v>
      </c>
      <c r="O211" s="251"/>
      <c r="P211" s="251"/>
      <c r="Q211" s="251"/>
      <c r="R211" s="141"/>
      <c r="T211" s="142" t="s">
        <v>3</v>
      </c>
      <c r="U211" s="40" t="s">
        <v>43</v>
      </c>
      <c r="V211" s="143">
        <v>0</v>
      </c>
      <c r="W211" s="143">
        <f t="shared" si="31"/>
        <v>0</v>
      </c>
      <c r="X211" s="143">
        <v>0</v>
      </c>
      <c r="Y211" s="143">
        <f t="shared" si="32"/>
        <v>0</v>
      </c>
      <c r="Z211" s="143">
        <v>0</v>
      </c>
      <c r="AA211" s="144">
        <f t="shared" si="33"/>
        <v>0</v>
      </c>
      <c r="AR211" s="17" t="s">
        <v>247</v>
      </c>
      <c r="AT211" s="17" t="s">
        <v>222</v>
      </c>
      <c r="AU211" s="17" t="s">
        <v>190</v>
      </c>
      <c r="AY211" s="17" t="s">
        <v>221</v>
      </c>
      <c r="BE211" s="145">
        <f t="shared" si="34"/>
        <v>0</v>
      </c>
      <c r="BF211" s="145">
        <f t="shared" si="35"/>
        <v>0</v>
      </c>
      <c r="BG211" s="145">
        <f t="shared" si="36"/>
        <v>0</v>
      </c>
      <c r="BH211" s="145">
        <f t="shared" si="37"/>
        <v>0</v>
      </c>
      <c r="BI211" s="145">
        <f t="shared" si="38"/>
        <v>0</v>
      </c>
      <c r="BJ211" s="17" t="s">
        <v>15</v>
      </c>
      <c r="BK211" s="145">
        <f t="shared" si="39"/>
        <v>0</v>
      </c>
      <c r="BL211" s="17" t="s">
        <v>247</v>
      </c>
      <c r="BM211" s="17" t="s">
        <v>5570</v>
      </c>
    </row>
    <row r="212" spans="2:65" s="1" customFormat="1" ht="20.45" customHeight="1" x14ac:dyDescent="0.3">
      <c r="B212" s="136"/>
      <c r="C212" s="137" t="s">
        <v>1653</v>
      </c>
      <c r="D212" s="137" t="s">
        <v>222</v>
      </c>
      <c r="E212" s="138" t="s">
        <v>5571</v>
      </c>
      <c r="F212" s="250" t="s">
        <v>5572</v>
      </c>
      <c r="G212" s="251"/>
      <c r="H212" s="251"/>
      <c r="I212" s="251"/>
      <c r="J212" s="139" t="s">
        <v>349</v>
      </c>
      <c r="K212" s="140">
        <v>1</v>
      </c>
      <c r="L212" s="252"/>
      <c r="M212" s="251"/>
      <c r="N212" s="252">
        <f t="shared" si="30"/>
        <v>0</v>
      </c>
      <c r="O212" s="251"/>
      <c r="P212" s="251"/>
      <c r="Q212" s="251"/>
      <c r="R212" s="141"/>
      <c r="T212" s="142" t="s">
        <v>3</v>
      </c>
      <c r="U212" s="40" t="s">
        <v>43</v>
      </c>
      <c r="V212" s="143">
        <v>0</v>
      </c>
      <c r="W212" s="143">
        <f t="shared" si="31"/>
        <v>0</v>
      </c>
      <c r="X212" s="143">
        <v>0</v>
      </c>
      <c r="Y212" s="143">
        <f t="shared" si="32"/>
        <v>0</v>
      </c>
      <c r="Z212" s="143">
        <v>0</v>
      </c>
      <c r="AA212" s="144">
        <f t="shared" si="33"/>
        <v>0</v>
      </c>
      <c r="AR212" s="17" t="s">
        <v>247</v>
      </c>
      <c r="AT212" s="17" t="s">
        <v>222</v>
      </c>
      <c r="AU212" s="17" t="s">
        <v>190</v>
      </c>
      <c r="AY212" s="17" t="s">
        <v>221</v>
      </c>
      <c r="BE212" s="145">
        <f t="shared" si="34"/>
        <v>0</v>
      </c>
      <c r="BF212" s="145">
        <f t="shared" si="35"/>
        <v>0</v>
      </c>
      <c r="BG212" s="145">
        <f t="shared" si="36"/>
        <v>0</v>
      </c>
      <c r="BH212" s="145">
        <f t="shared" si="37"/>
        <v>0</v>
      </c>
      <c r="BI212" s="145">
        <f t="shared" si="38"/>
        <v>0</v>
      </c>
      <c r="BJ212" s="17" t="s">
        <v>15</v>
      </c>
      <c r="BK212" s="145">
        <f t="shared" si="39"/>
        <v>0</v>
      </c>
      <c r="BL212" s="17" t="s">
        <v>247</v>
      </c>
      <c r="BM212" s="17" t="s">
        <v>5573</v>
      </c>
    </row>
    <row r="213" spans="2:65" s="1" customFormat="1" ht="28.9" customHeight="1" x14ac:dyDescent="0.3">
      <c r="B213" s="136"/>
      <c r="C213" s="137" t="s">
        <v>1658</v>
      </c>
      <c r="D213" s="137" t="s">
        <v>222</v>
      </c>
      <c r="E213" s="138" t="s">
        <v>5574</v>
      </c>
      <c r="F213" s="250" t="s">
        <v>5575</v>
      </c>
      <c r="G213" s="251"/>
      <c r="H213" s="251"/>
      <c r="I213" s="251"/>
      <c r="J213" s="139" t="s">
        <v>349</v>
      </c>
      <c r="K213" s="140">
        <v>5</v>
      </c>
      <c r="L213" s="252"/>
      <c r="M213" s="251"/>
      <c r="N213" s="252">
        <f t="shared" si="30"/>
        <v>0</v>
      </c>
      <c r="O213" s="251"/>
      <c r="P213" s="251"/>
      <c r="Q213" s="251"/>
      <c r="R213" s="141"/>
      <c r="T213" s="142" t="s">
        <v>3</v>
      </c>
      <c r="U213" s="40" t="s">
        <v>43</v>
      </c>
      <c r="V213" s="143">
        <v>0</v>
      </c>
      <c r="W213" s="143">
        <f t="shared" si="31"/>
        <v>0</v>
      </c>
      <c r="X213" s="143">
        <v>0</v>
      </c>
      <c r="Y213" s="143">
        <f t="shared" si="32"/>
        <v>0</v>
      </c>
      <c r="Z213" s="143">
        <v>0</v>
      </c>
      <c r="AA213" s="144">
        <f t="shared" si="33"/>
        <v>0</v>
      </c>
      <c r="AR213" s="17" t="s">
        <v>247</v>
      </c>
      <c r="AT213" s="17" t="s">
        <v>222</v>
      </c>
      <c r="AU213" s="17" t="s">
        <v>190</v>
      </c>
      <c r="AY213" s="17" t="s">
        <v>221</v>
      </c>
      <c r="BE213" s="145">
        <f t="shared" si="34"/>
        <v>0</v>
      </c>
      <c r="BF213" s="145">
        <f t="shared" si="35"/>
        <v>0</v>
      </c>
      <c r="BG213" s="145">
        <f t="shared" si="36"/>
        <v>0</v>
      </c>
      <c r="BH213" s="145">
        <f t="shared" si="37"/>
        <v>0</v>
      </c>
      <c r="BI213" s="145">
        <f t="shared" si="38"/>
        <v>0</v>
      </c>
      <c r="BJ213" s="17" t="s">
        <v>15</v>
      </c>
      <c r="BK213" s="145">
        <f t="shared" si="39"/>
        <v>0</v>
      </c>
      <c r="BL213" s="17" t="s">
        <v>247</v>
      </c>
      <c r="BM213" s="17" t="s">
        <v>5576</v>
      </c>
    </row>
    <row r="214" spans="2:65" s="1" customFormat="1" ht="20.45" customHeight="1" x14ac:dyDescent="0.3">
      <c r="B214" s="136"/>
      <c r="C214" s="137" t="s">
        <v>1681</v>
      </c>
      <c r="D214" s="137" t="s">
        <v>222</v>
      </c>
      <c r="E214" s="138" t="s">
        <v>5577</v>
      </c>
      <c r="F214" s="250" t="s">
        <v>5578</v>
      </c>
      <c r="G214" s="251"/>
      <c r="H214" s="251"/>
      <c r="I214" s="251"/>
      <c r="J214" s="139" t="s">
        <v>349</v>
      </c>
      <c r="K214" s="140">
        <v>15</v>
      </c>
      <c r="L214" s="252"/>
      <c r="M214" s="251"/>
      <c r="N214" s="252">
        <f t="shared" si="30"/>
        <v>0</v>
      </c>
      <c r="O214" s="251"/>
      <c r="P214" s="251"/>
      <c r="Q214" s="251"/>
      <c r="R214" s="141"/>
      <c r="T214" s="142" t="s">
        <v>3</v>
      </c>
      <c r="U214" s="40" t="s">
        <v>43</v>
      </c>
      <c r="V214" s="143">
        <v>0</v>
      </c>
      <c r="W214" s="143">
        <f t="shared" si="31"/>
        <v>0</v>
      </c>
      <c r="X214" s="143">
        <v>0</v>
      </c>
      <c r="Y214" s="143">
        <f t="shared" si="32"/>
        <v>0</v>
      </c>
      <c r="Z214" s="143">
        <v>0</v>
      </c>
      <c r="AA214" s="144">
        <f t="shared" si="33"/>
        <v>0</v>
      </c>
      <c r="AR214" s="17" t="s">
        <v>247</v>
      </c>
      <c r="AT214" s="17" t="s">
        <v>222</v>
      </c>
      <c r="AU214" s="17" t="s">
        <v>190</v>
      </c>
      <c r="AY214" s="17" t="s">
        <v>221</v>
      </c>
      <c r="BE214" s="145">
        <f t="shared" si="34"/>
        <v>0</v>
      </c>
      <c r="BF214" s="145">
        <f t="shared" si="35"/>
        <v>0</v>
      </c>
      <c r="BG214" s="145">
        <f t="shared" si="36"/>
        <v>0</v>
      </c>
      <c r="BH214" s="145">
        <f t="shared" si="37"/>
        <v>0</v>
      </c>
      <c r="BI214" s="145">
        <f t="shared" si="38"/>
        <v>0</v>
      </c>
      <c r="BJ214" s="17" t="s">
        <v>15</v>
      </c>
      <c r="BK214" s="145">
        <f t="shared" si="39"/>
        <v>0</v>
      </c>
      <c r="BL214" s="17" t="s">
        <v>247</v>
      </c>
      <c r="BM214" s="17" t="s">
        <v>5579</v>
      </c>
    </row>
    <row r="215" spans="2:65" s="1" customFormat="1" ht="28.9" customHeight="1" x14ac:dyDescent="0.3">
      <c r="B215" s="136"/>
      <c r="C215" s="137" t="s">
        <v>1689</v>
      </c>
      <c r="D215" s="137" t="s">
        <v>222</v>
      </c>
      <c r="E215" s="138" t="s">
        <v>5580</v>
      </c>
      <c r="F215" s="250" t="s">
        <v>5581</v>
      </c>
      <c r="G215" s="251"/>
      <c r="H215" s="251"/>
      <c r="I215" s="251"/>
      <c r="J215" s="139" t="s">
        <v>349</v>
      </c>
      <c r="K215" s="140">
        <v>1</v>
      </c>
      <c r="L215" s="252"/>
      <c r="M215" s="251"/>
      <c r="N215" s="252">
        <f t="shared" si="30"/>
        <v>0</v>
      </c>
      <c r="O215" s="251"/>
      <c r="P215" s="251"/>
      <c r="Q215" s="251"/>
      <c r="R215" s="141"/>
      <c r="T215" s="142" t="s">
        <v>3</v>
      </c>
      <c r="U215" s="40" t="s">
        <v>43</v>
      </c>
      <c r="V215" s="143">
        <v>0</v>
      </c>
      <c r="W215" s="143">
        <f t="shared" si="31"/>
        <v>0</v>
      </c>
      <c r="X215" s="143">
        <v>0</v>
      </c>
      <c r="Y215" s="143">
        <f t="shared" si="32"/>
        <v>0</v>
      </c>
      <c r="Z215" s="143">
        <v>0</v>
      </c>
      <c r="AA215" s="144">
        <f t="shared" si="33"/>
        <v>0</v>
      </c>
      <c r="AR215" s="17" t="s">
        <v>247</v>
      </c>
      <c r="AT215" s="17" t="s">
        <v>222</v>
      </c>
      <c r="AU215" s="17" t="s">
        <v>190</v>
      </c>
      <c r="AY215" s="17" t="s">
        <v>221</v>
      </c>
      <c r="BE215" s="145">
        <f t="shared" si="34"/>
        <v>0</v>
      </c>
      <c r="BF215" s="145">
        <f t="shared" si="35"/>
        <v>0</v>
      </c>
      <c r="BG215" s="145">
        <f t="shared" si="36"/>
        <v>0</v>
      </c>
      <c r="BH215" s="145">
        <f t="shared" si="37"/>
        <v>0</v>
      </c>
      <c r="BI215" s="145">
        <f t="shared" si="38"/>
        <v>0</v>
      </c>
      <c r="BJ215" s="17" t="s">
        <v>15</v>
      </c>
      <c r="BK215" s="145">
        <f t="shared" si="39"/>
        <v>0</v>
      </c>
      <c r="BL215" s="17" t="s">
        <v>247</v>
      </c>
      <c r="BM215" s="17" t="s">
        <v>5582</v>
      </c>
    </row>
    <row r="216" spans="2:65" s="1" customFormat="1" ht="20.45" customHeight="1" x14ac:dyDescent="0.3">
      <c r="B216" s="136"/>
      <c r="C216" s="137" t="s">
        <v>1694</v>
      </c>
      <c r="D216" s="137" t="s">
        <v>222</v>
      </c>
      <c r="E216" s="138" t="s">
        <v>5583</v>
      </c>
      <c r="F216" s="250" t="s">
        <v>5584</v>
      </c>
      <c r="G216" s="251"/>
      <c r="H216" s="251"/>
      <c r="I216" s="251"/>
      <c r="J216" s="139" t="s">
        <v>349</v>
      </c>
      <c r="K216" s="140">
        <v>1</v>
      </c>
      <c r="L216" s="252"/>
      <c r="M216" s="251"/>
      <c r="N216" s="252">
        <f t="shared" si="30"/>
        <v>0</v>
      </c>
      <c r="O216" s="251"/>
      <c r="P216" s="251"/>
      <c r="Q216" s="251"/>
      <c r="R216" s="141"/>
      <c r="T216" s="142" t="s">
        <v>3</v>
      </c>
      <c r="U216" s="40" t="s">
        <v>43</v>
      </c>
      <c r="V216" s="143">
        <v>0</v>
      </c>
      <c r="W216" s="143">
        <f t="shared" si="31"/>
        <v>0</v>
      </c>
      <c r="X216" s="143">
        <v>0</v>
      </c>
      <c r="Y216" s="143">
        <f t="shared" si="32"/>
        <v>0</v>
      </c>
      <c r="Z216" s="143">
        <v>0</v>
      </c>
      <c r="AA216" s="144">
        <f t="shared" si="33"/>
        <v>0</v>
      </c>
      <c r="AR216" s="17" t="s">
        <v>247</v>
      </c>
      <c r="AT216" s="17" t="s">
        <v>222</v>
      </c>
      <c r="AU216" s="17" t="s">
        <v>190</v>
      </c>
      <c r="AY216" s="17" t="s">
        <v>221</v>
      </c>
      <c r="BE216" s="145">
        <f t="shared" si="34"/>
        <v>0</v>
      </c>
      <c r="BF216" s="145">
        <f t="shared" si="35"/>
        <v>0</v>
      </c>
      <c r="BG216" s="145">
        <f t="shared" si="36"/>
        <v>0</v>
      </c>
      <c r="BH216" s="145">
        <f t="shared" si="37"/>
        <v>0</v>
      </c>
      <c r="BI216" s="145">
        <f t="shared" si="38"/>
        <v>0</v>
      </c>
      <c r="BJ216" s="17" t="s">
        <v>15</v>
      </c>
      <c r="BK216" s="145">
        <f t="shared" si="39"/>
        <v>0</v>
      </c>
      <c r="BL216" s="17" t="s">
        <v>247</v>
      </c>
      <c r="BM216" s="17" t="s">
        <v>5585</v>
      </c>
    </row>
    <row r="217" spans="2:65" s="1" customFormat="1" ht="20.45" customHeight="1" x14ac:dyDescent="0.3">
      <c r="B217" s="136"/>
      <c r="C217" s="137" t="s">
        <v>2002</v>
      </c>
      <c r="D217" s="137" t="s">
        <v>222</v>
      </c>
      <c r="E217" s="138" t="s">
        <v>5586</v>
      </c>
      <c r="F217" s="250" t="s">
        <v>5587</v>
      </c>
      <c r="G217" s="251"/>
      <c r="H217" s="251"/>
      <c r="I217" s="251"/>
      <c r="J217" s="139" t="s">
        <v>349</v>
      </c>
      <c r="K217" s="140">
        <v>1</v>
      </c>
      <c r="L217" s="252"/>
      <c r="M217" s="251"/>
      <c r="N217" s="252">
        <f t="shared" si="30"/>
        <v>0</v>
      </c>
      <c r="O217" s="251"/>
      <c r="P217" s="251"/>
      <c r="Q217" s="251"/>
      <c r="R217" s="141"/>
      <c r="T217" s="142" t="s">
        <v>3</v>
      </c>
      <c r="U217" s="40" t="s">
        <v>43</v>
      </c>
      <c r="V217" s="143">
        <v>0</v>
      </c>
      <c r="W217" s="143">
        <f t="shared" si="31"/>
        <v>0</v>
      </c>
      <c r="X217" s="143">
        <v>0</v>
      </c>
      <c r="Y217" s="143">
        <f t="shared" si="32"/>
        <v>0</v>
      </c>
      <c r="Z217" s="143">
        <v>0</v>
      </c>
      <c r="AA217" s="144">
        <f t="shared" si="33"/>
        <v>0</v>
      </c>
      <c r="AR217" s="17" t="s">
        <v>247</v>
      </c>
      <c r="AT217" s="17" t="s">
        <v>222</v>
      </c>
      <c r="AU217" s="17" t="s">
        <v>190</v>
      </c>
      <c r="AY217" s="17" t="s">
        <v>221</v>
      </c>
      <c r="BE217" s="145">
        <f t="shared" si="34"/>
        <v>0</v>
      </c>
      <c r="BF217" s="145">
        <f t="shared" si="35"/>
        <v>0</v>
      </c>
      <c r="BG217" s="145">
        <f t="shared" si="36"/>
        <v>0</v>
      </c>
      <c r="BH217" s="145">
        <f t="shared" si="37"/>
        <v>0</v>
      </c>
      <c r="BI217" s="145">
        <f t="shared" si="38"/>
        <v>0</v>
      </c>
      <c r="BJ217" s="17" t="s">
        <v>15</v>
      </c>
      <c r="BK217" s="145">
        <f t="shared" si="39"/>
        <v>0</v>
      </c>
      <c r="BL217" s="17" t="s">
        <v>247</v>
      </c>
      <c r="BM217" s="17" t="s">
        <v>5588</v>
      </c>
    </row>
    <row r="218" spans="2:65" s="1" customFormat="1" ht="20.45" customHeight="1" x14ac:dyDescent="0.3">
      <c r="B218" s="136"/>
      <c r="C218" s="137" t="s">
        <v>2006</v>
      </c>
      <c r="D218" s="137" t="s">
        <v>222</v>
      </c>
      <c r="E218" s="138" t="s">
        <v>5589</v>
      </c>
      <c r="F218" s="250" t="s">
        <v>5590</v>
      </c>
      <c r="G218" s="251"/>
      <c r="H218" s="251"/>
      <c r="I218" s="251"/>
      <c r="J218" s="139" t="s">
        <v>505</v>
      </c>
      <c r="K218" s="140">
        <v>1</v>
      </c>
      <c r="L218" s="252"/>
      <c r="M218" s="251"/>
      <c r="N218" s="252">
        <f t="shared" si="30"/>
        <v>0</v>
      </c>
      <c r="O218" s="251"/>
      <c r="P218" s="251"/>
      <c r="Q218" s="251"/>
      <c r="R218" s="141"/>
      <c r="T218" s="142" t="s">
        <v>3</v>
      </c>
      <c r="U218" s="40" t="s">
        <v>43</v>
      </c>
      <c r="V218" s="143">
        <v>0</v>
      </c>
      <c r="W218" s="143">
        <f t="shared" si="31"/>
        <v>0</v>
      </c>
      <c r="X218" s="143">
        <v>0</v>
      </c>
      <c r="Y218" s="143">
        <f t="shared" si="32"/>
        <v>0</v>
      </c>
      <c r="Z218" s="143">
        <v>0</v>
      </c>
      <c r="AA218" s="144">
        <f t="shared" si="33"/>
        <v>0</v>
      </c>
      <c r="AR218" s="17" t="s">
        <v>247</v>
      </c>
      <c r="AT218" s="17" t="s">
        <v>222</v>
      </c>
      <c r="AU218" s="17" t="s">
        <v>190</v>
      </c>
      <c r="AY218" s="17" t="s">
        <v>221</v>
      </c>
      <c r="BE218" s="145">
        <f t="shared" si="34"/>
        <v>0</v>
      </c>
      <c r="BF218" s="145">
        <f t="shared" si="35"/>
        <v>0</v>
      </c>
      <c r="BG218" s="145">
        <f t="shared" si="36"/>
        <v>0</v>
      </c>
      <c r="BH218" s="145">
        <f t="shared" si="37"/>
        <v>0</v>
      </c>
      <c r="BI218" s="145">
        <f t="shared" si="38"/>
        <v>0</v>
      </c>
      <c r="BJ218" s="17" t="s">
        <v>15</v>
      </c>
      <c r="BK218" s="145">
        <f t="shared" si="39"/>
        <v>0</v>
      </c>
      <c r="BL218" s="17" t="s">
        <v>247</v>
      </c>
      <c r="BM218" s="17" t="s">
        <v>5591</v>
      </c>
    </row>
    <row r="219" spans="2:65" s="9" customFormat="1" ht="29.85" customHeight="1" x14ac:dyDescent="0.3">
      <c r="B219" s="125"/>
      <c r="C219" s="126"/>
      <c r="D219" s="135" t="s">
        <v>5343</v>
      </c>
      <c r="E219" s="135"/>
      <c r="F219" s="135"/>
      <c r="G219" s="135"/>
      <c r="H219" s="135"/>
      <c r="I219" s="135"/>
      <c r="J219" s="135"/>
      <c r="K219" s="135"/>
      <c r="L219" s="135"/>
      <c r="M219" s="135"/>
      <c r="N219" s="253">
        <f>BK219</f>
        <v>0</v>
      </c>
      <c r="O219" s="254"/>
      <c r="P219" s="254"/>
      <c r="Q219" s="254"/>
      <c r="R219" s="128"/>
      <c r="T219" s="129"/>
      <c r="U219" s="126"/>
      <c r="V219" s="126"/>
      <c r="W219" s="130">
        <f>SUM(W220:W236)</f>
        <v>0</v>
      </c>
      <c r="X219" s="126"/>
      <c r="Y219" s="130">
        <f>SUM(Y220:Y236)</f>
        <v>0</v>
      </c>
      <c r="Z219" s="126"/>
      <c r="AA219" s="131">
        <f>SUM(AA220:AA236)</f>
        <v>0</v>
      </c>
      <c r="AR219" s="132" t="s">
        <v>254</v>
      </c>
      <c r="AT219" s="133" t="s">
        <v>77</v>
      </c>
      <c r="AU219" s="133" t="s">
        <v>15</v>
      </c>
      <c r="AY219" s="132" t="s">
        <v>221</v>
      </c>
      <c r="BK219" s="134">
        <f>SUM(BK220:BK236)</f>
        <v>0</v>
      </c>
    </row>
    <row r="220" spans="2:65" s="1" customFormat="1" ht="40.15" customHeight="1" x14ac:dyDescent="0.3">
      <c r="B220" s="136"/>
      <c r="C220" s="137" t="s">
        <v>2434</v>
      </c>
      <c r="D220" s="137" t="s">
        <v>222</v>
      </c>
      <c r="E220" s="138" t="s">
        <v>5592</v>
      </c>
      <c r="F220" s="250" t="s">
        <v>5593</v>
      </c>
      <c r="G220" s="251"/>
      <c r="H220" s="251"/>
      <c r="I220" s="251"/>
      <c r="J220" s="139" t="s">
        <v>349</v>
      </c>
      <c r="K220" s="140">
        <v>8</v>
      </c>
      <c r="L220" s="252"/>
      <c r="M220" s="251"/>
      <c r="N220" s="252">
        <f t="shared" ref="N220:N236" si="40">ROUND(L220*K220,2)</f>
        <v>0</v>
      </c>
      <c r="O220" s="251"/>
      <c r="P220" s="251"/>
      <c r="Q220" s="251"/>
      <c r="R220" s="141"/>
      <c r="T220" s="142" t="s">
        <v>3</v>
      </c>
      <c r="U220" s="40" t="s">
        <v>43</v>
      </c>
      <c r="V220" s="143">
        <v>0</v>
      </c>
      <c r="W220" s="143">
        <f t="shared" ref="W220:W236" si="41">V220*K220</f>
        <v>0</v>
      </c>
      <c r="X220" s="143">
        <v>0</v>
      </c>
      <c r="Y220" s="143">
        <f t="shared" ref="Y220:Y236" si="42">X220*K220</f>
        <v>0</v>
      </c>
      <c r="Z220" s="143">
        <v>0</v>
      </c>
      <c r="AA220" s="144">
        <f t="shared" ref="AA220:AA236" si="43">Z220*K220</f>
        <v>0</v>
      </c>
      <c r="AR220" s="17" t="s">
        <v>247</v>
      </c>
      <c r="AT220" s="17" t="s">
        <v>222</v>
      </c>
      <c r="AU220" s="17" t="s">
        <v>190</v>
      </c>
      <c r="AY220" s="17" t="s">
        <v>221</v>
      </c>
      <c r="BE220" s="145">
        <f t="shared" ref="BE220:BE236" si="44">IF(U220="základní",N220,0)</f>
        <v>0</v>
      </c>
      <c r="BF220" s="145">
        <f t="shared" ref="BF220:BF236" si="45">IF(U220="snížená",N220,0)</f>
        <v>0</v>
      </c>
      <c r="BG220" s="145">
        <f t="shared" ref="BG220:BG236" si="46">IF(U220="zákl. přenesená",N220,0)</f>
        <v>0</v>
      </c>
      <c r="BH220" s="145">
        <f t="shared" ref="BH220:BH236" si="47">IF(U220="sníž. přenesená",N220,0)</f>
        <v>0</v>
      </c>
      <c r="BI220" s="145">
        <f t="shared" ref="BI220:BI236" si="48">IF(U220="nulová",N220,0)</f>
        <v>0</v>
      </c>
      <c r="BJ220" s="17" t="s">
        <v>15</v>
      </c>
      <c r="BK220" s="145">
        <f t="shared" ref="BK220:BK236" si="49">ROUND(L220*K220,2)</f>
        <v>0</v>
      </c>
      <c r="BL220" s="17" t="s">
        <v>247</v>
      </c>
      <c r="BM220" s="17" t="s">
        <v>5594</v>
      </c>
    </row>
    <row r="221" spans="2:65" s="1" customFormat="1" ht="40.15" customHeight="1" x14ac:dyDescent="0.3">
      <c r="B221" s="136"/>
      <c r="C221" s="137" t="s">
        <v>2008</v>
      </c>
      <c r="D221" s="137" t="s">
        <v>222</v>
      </c>
      <c r="E221" s="138" t="s">
        <v>5595</v>
      </c>
      <c r="F221" s="250" t="s">
        <v>5596</v>
      </c>
      <c r="G221" s="251"/>
      <c r="H221" s="251"/>
      <c r="I221" s="251"/>
      <c r="J221" s="139" t="s">
        <v>349</v>
      </c>
      <c r="K221" s="140">
        <v>10</v>
      </c>
      <c r="L221" s="252"/>
      <c r="M221" s="251"/>
      <c r="N221" s="252">
        <f t="shared" si="40"/>
        <v>0</v>
      </c>
      <c r="O221" s="251"/>
      <c r="P221" s="251"/>
      <c r="Q221" s="251"/>
      <c r="R221" s="141"/>
      <c r="T221" s="142" t="s">
        <v>3</v>
      </c>
      <c r="U221" s="40" t="s">
        <v>43</v>
      </c>
      <c r="V221" s="143">
        <v>0</v>
      </c>
      <c r="W221" s="143">
        <f t="shared" si="41"/>
        <v>0</v>
      </c>
      <c r="X221" s="143">
        <v>0</v>
      </c>
      <c r="Y221" s="143">
        <f t="shared" si="42"/>
        <v>0</v>
      </c>
      <c r="Z221" s="143">
        <v>0</v>
      </c>
      <c r="AA221" s="144">
        <f t="shared" si="43"/>
        <v>0</v>
      </c>
      <c r="AR221" s="17" t="s">
        <v>247</v>
      </c>
      <c r="AT221" s="17" t="s">
        <v>222</v>
      </c>
      <c r="AU221" s="17" t="s">
        <v>190</v>
      </c>
      <c r="AY221" s="17" t="s">
        <v>221</v>
      </c>
      <c r="BE221" s="145">
        <f t="shared" si="44"/>
        <v>0</v>
      </c>
      <c r="BF221" s="145">
        <f t="shared" si="45"/>
        <v>0</v>
      </c>
      <c r="BG221" s="145">
        <f t="shared" si="46"/>
        <v>0</v>
      </c>
      <c r="BH221" s="145">
        <f t="shared" si="47"/>
        <v>0</v>
      </c>
      <c r="BI221" s="145">
        <f t="shared" si="48"/>
        <v>0</v>
      </c>
      <c r="BJ221" s="17" t="s">
        <v>15</v>
      </c>
      <c r="BK221" s="145">
        <f t="shared" si="49"/>
        <v>0</v>
      </c>
      <c r="BL221" s="17" t="s">
        <v>247</v>
      </c>
      <c r="BM221" s="17" t="s">
        <v>5597</v>
      </c>
    </row>
    <row r="222" spans="2:65" s="1" customFormat="1" ht="51.6" customHeight="1" x14ac:dyDescent="0.3">
      <c r="B222" s="136"/>
      <c r="C222" s="137" t="s">
        <v>2012</v>
      </c>
      <c r="D222" s="137" t="s">
        <v>222</v>
      </c>
      <c r="E222" s="138" t="s">
        <v>5598</v>
      </c>
      <c r="F222" s="250" t="s">
        <v>5599</v>
      </c>
      <c r="G222" s="251"/>
      <c r="H222" s="251"/>
      <c r="I222" s="251"/>
      <c r="J222" s="139" t="s">
        <v>349</v>
      </c>
      <c r="K222" s="140">
        <v>11</v>
      </c>
      <c r="L222" s="252"/>
      <c r="M222" s="251"/>
      <c r="N222" s="252">
        <f t="shared" si="40"/>
        <v>0</v>
      </c>
      <c r="O222" s="251"/>
      <c r="P222" s="251"/>
      <c r="Q222" s="251"/>
      <c r="R222" s="141"/>
      <c r="T222" s="142" t="s">
        <v>3</v>
      </c>
      <c r="U222" s="40" t="s">
        <v>43</v>
      </c>
      <c r="V222" s="143">
        <v>0</v>
      </c>
      <c r="W222" s="143">
        <f t="shared" si="41"/>
        <v>0</v>
      </c>
      <c r="X222" s="143">
        <v>0</v>
      </c>
      <c r="Y222" s="143">
        <f t="shared" si="42"/>
        <v>0</v>
      </c>
      <c r="Z222" s="143">
        <v>0</v>
      </c>
      <c r="AA222" s="144">
        <f t="shared" si="43"/>
        <v>0</v>
      </c>
      <c r="AR222" s="17" t="s">
        <v>247</v>
      </c>
      <c r="AT222" s="17" t="s">
        <v>222</v>
      </c>
      <c r="AU222" s="17" t="s">
        <v>190</v>
      </c>
      <c r="AY222" s="17" t="s">
        <v>221</v>
      </c>
      <c r="BE222" s="145">
        <f t="shared" si="44"/>
        <v>0</v>
      </c>
      <c r="BF222" s="145">
        <f t="shared" si="45"/>
        <v>0</v>
      </c>
      <c r="BG222" s="145">
        <f t="shared" si="46"/>
        <v>0</v>
      </c>
      <c r="BH222" s="145">
        <f t="shared" si="47"/>
        <v>0</v>
      </c>
      <c r="BI222" s="145">
        <f t="shared" si="48"/>
        <v>0</v>
      </c>
      <c r="BJ222" s="17" t="s">
        <v>15</v>
      </c>
      <c r="BK222" s="145">
        <f t="shared" si="49"/>
        <v>0</v>
      </c>
      <c r="BL222" s="17" t="s">
        <v>247</v>
      </c>
      <c r="BM222" s="17" t="s">
        <v>5600</v>
      </c>
    </row>
    <row r="223" spans="2:65" s="1" customFormat="1" ht="40.15" customHeight="1" x14ac:dyDescent="0.3">
      <c r="B223" s="136"/>
      <c r="C223" s="137" t="s">
        <v>1889</v>
      </c>
      <c r="D223" s="137" t="s">
        <v>222</v>
      </c>
      <c r="E223" s="138" t="s">
        <v>5601</v>
      </c>
      <c r="F223" s="250" t="s">
        <v>5602</v>
      </c>
      <c r="G223" s="251"/>
      <c r="H223" s="251"/>
      <c r="I223" s="251"/>
      <c r="J223" s="139" t="s">
        <v>349</v>
      </c>
      <c r="K223" s="140">
        <v>148</v>
      </c>
      <c r="L223" s="252"/>
      <c r="M223" s="251"/>
      <c r="N223" s="252">
        <f t="shared" si="40"/>
        <v>0</v>
      </c>
      <c r="O223" s="251"/>
      <c r="P223" s="251"/>
      <c r="Q223" s="251"/>
      <c r="R223" s="141"/>
      <c r="T223" s="142" t="s">
        <v>3</v>
      </c>
      <c r="U223" s="40" t="s">
        <v>43</v>
      </c>
      <c r="V223" s="143">
        <v>0</v>
      </c>
      <c r="W223" s="143">
        <f t="shared" si="41"/>
        <v>0</v>
      </c>
      <c r="X223" s="143">
        <v>0</v>
      </c>
      <c r="Y223" s="143">
        <f t="shared" si="42"/>
        <v>0</v>
      </c>
      <c r="Z223" s="143">
        <v>0</v>
      </c>
      <c r="AA223" s="144">
        <f t="shared" si="43"/>
        <v>0</v>
      </c>
      <c r="AR223" s="17" t="s">
        <v>247</v>
      </c>
      <c r="AT223" s="17" t="s">
        <v>222</v>
      </c>
      <c r="AU223" s="17" t="s">
        <v>190</v>
      </c>
      <c r="AY223" s="17" t="s">
        <v>221</v>
      </c>
      <c r="BE223" s="145">
        <f t="shared" si="44"/>
        <v>0</v>
      </c>
      <c r="BF223" s="145">
        <f t="shared" si="45"/>
        <v>0</v>
      </c>
      <c r="BG223" s="145">
        <f t="shared" si="46"/>
        <v>0</v>
      </c>
      <c r="BH223" s="145">
        <f t="shared" si="47"/>
        <v>0</v>
      </c>
      <c r="BI223" s="145">
        <f t="shared" si="48"/>
        <v>0</v>
      </c>
      <c r="BJ223" s="17" t="s">
        <v>15</v>
      </c>
      <c r="BK223" s="145">
        <f t="shared" si="49"/>
        <v>0</v>
      </c>
      <c r="BL223" s="17" t="s">
        <v>247</v>
      </c>
      <c r="BM223" s="17" t="s">
        <v>5603</v>
      </c>
    </row>
    <row r="224" spans="2:65" s="1" customFormat="1" ht="40.15" customHeight="1" x14ac:dyDescent="0.3">
      <c r="B224" s="136"/>
      <c r="C224" s="137" t="s">
        <v>3993</v>
      </c>
      <c r="D224" s="137" t="s">
        <v>222</v>
      </c>
      <c r="E224" s="138" t="s">
        <v>5604</v>
      </c>
      <c r="F224" s="250" t="s">
        <v>5605</v>
      </c>
      <c r="G224" s="251"/>
      <c r="H224" s="251"/>
      <c r="I224" s="251"/>
      <c r="J224" s="139" t="s">
        <v>349</v>
      </c>
      <c r="K224" s="140">
        <v>1</v>
      </c>
      <c r="L224" s="252"/>
      <c r="M224" s="251"/>
      <c r="N224" s="252">
        <f t="shared" si="40"/>
        <v>0</v>
      </c>
      <c r="O224" s="251"/>
      <c r="P224" s="251"/>
      <c r="Q224" s="251"/>
      <c r="R224" s="141"/>
      <c r="T224" s="142" t="s">
        <v>3</v>
      </c>
      <c r="U224" s="40" t="s">
        <v>43</v>
      </c>
      <c r="V224" s="143">
        <v>0</v>
      </c>
      <c r="W224" s="143">
        <f t="shared" si="41"/>
        <v>0</v>
      </c>
      <c r="X224" s="143">
        <v>0</v>
      </c>
      <c r="Y224" s="143">
        <f t="shared" si="42"/>
        <v>0</v>
      </c>
      <c r="Z224" s="143">
        <v>0</v>
      </c>
      <c r="AA224" s="144">
        <f t="shared" si="43"/>
        <v>0</v>
      </c>
      <c r="AR224" s="17" t="s">
        <v>247</v>
      </c>
      <c r="AT224" s="17" t="s">
        <v>222</v>
      </c>
      <c r="AU224" s="17" t="s">
        <v>190</v>
      </c>
      <c r="AY224" s="17" t="s">
        <v>221</v>
      </c>
      <c r="BE224" s="145">
        <f t="shared" si="44"/>
        <v>0</v>
      </c>
      <c r="BF224" s="145">
        <f t="shared" si="45"/>
        <v>0</v>
      </c>
      <c r="BG224" s="145">
        <f t="shared" si="46"/>
        <v>0</v>
      </c>
      <c r="BH224" s="145">
        <f t="shared" si="47"/>
        <v>0</v>
      </c>
      <c r="BI224" s="145">
        <f t="shared" si="48"/>
        <v>0</v>
      </c>
      <c r="BJ224" s="17" t="s">
        <v>15</v>
      </c>
      <c r="BK224" s="145">
        <f t="shared" si="49"/>
        <v>0</v>
      </c>
      <c r="BL224" s="17" t="s">
        <v>247</v>
      </c>
      <c r="BM224" s="17" t="s">
        <v>5606</v>
      </c>
    </row>
    <row r="225" spans="2:65" s="1" customFormat="1" ht="28.9" customHeight="1" x14ac:dyDescent="0.3">
      <c r="B225" s="136"/>
      <c r="C225" s="137" t="s">
        <v>1885</v>
      </c>
      <c r="D225" s="137" t="s">
        <v>222</v>
      </c>
      <c r="E225" s="138" t="s">
        <v>5607</v>
      </c>
      <c r="F225" s="250" t="s">
        <v>5608</v>
      </c>
      <c r="G225" s="251"/>
      <c r="H225" s="251"/>
      <c r="I225" s="251"/>
      <c r="J225" s="139" t="s">
        <v>349</v>
      </c>
      <c r="K225" s="140">
        <v>1</v>
      </c>
      <c r="L225" s="252"/>
      <c r="M225" s="251"/>
      <c r="N225" s="252">
        <f t="shared" si="40"/>
        <v>0</v>
      </c>
      <c r="O225" s="251"/>
      <c r="P225" s="251"/>
      <c r="Q225" s="251"/>
      <c r="R225" s="141"/>
      <c r="T225" s="142" t="s">
        <v>3</v>
      </c>
      <c r="U225" s="40" t="s">
        <v>43</v>
      </c>
      <c r="V225" s="143">
        <v>0</v>
      </c>
      <c r="W225" s="143">
        <f t="shared" si="41"/>
        <v>0</v>
      </c>
      <c r="X225" s="143">
        <v>0</v>
      </c>
      <c r="Y225" s="143">
        <f t="shared" si="42"/>
        <v>0</v>
      </c>
      <c r="Z225" s="143">
        <v>0</v>
      </c>
      <c r="AA225" s="144">
        <f t="shared" si="43"/>
        <v>0</v>
      </c>
      <c r="AR225" s="17" t="s">
        <v>247</v>
      </c>
      <c r="AT225" s="17" t="s">
        <v>222</v>
      </c>
      <c r="AU225" s="17" t="s">
        <v>190</v>
      </c>
      <c r="AY225" s="17" t="s">
        <v>221</v>
      </c>
      <c r="BE225" s="145">
        <f t="shared" si="44"/>
        <v>0</v>
      </c>
      <c r="BF225" s="145">
        <f t="shared" si="45"/>
        <v>0</v>
      </c>
      <c r="BG225" s="145">
        <f t="shared" si="46"/>
        <v>0</v>
      </c>
      <c r="BH225" s="145">
        <f t="shared" si="47"/>
        <v>0</v>
      </c>
      <c r="BI225" s="145">
        <f t="shared" si="48"/>
        <v>0</v>
      </c>
      <c r="BJ225" s="17" t="s">
        <v>15</v>
      </c>
      <c r="BK225" s="145">
        <f t="shared" si="49"/>
        <v>0</v>
      </c>
      <c r="BL225" s="17" t="s">
        <v>247</v>
      </c>
      <c r="BM225" s="17" t="s">
        <v>5609</v>
      </c>
    </row>
    <row r="226" spans="2:65" s="1" customFormat="1" ht="40.15" customHeight="1" x14ac:dyDescent="0.3">
      <c r="B226" s="136"/>
      <c r="C226" s="137" t="s">
        <v>2980</v>
      </c>
      <c r="D226" s="137" t="s">
        <v>222</v>
      </c>
      <c r="E226" s="138" t="s">
        <v>5610</v>
      </c>
      <c r="F226" s="250" t="s">
        <v>5611</v>
      </c>
      <c r="G226" s="251"/>
      <c r="H226" s="251"/>
      <c r="I226" s="251"/>
      <c r="J226" s="139" t="s">
        <v>349</v>
      </c>
      <c r="K226" s="140">
        <v>6</v>
      </c>
      <c r="L226" s="252"/>
      <c r="M226" s="251"/>
      <c r="N226" s="252">
        <f t="shared" si="40"/>
        <v>0</v>
      </c>
      <c r="O226" s="251"/>
      <c r="P226" s="251"/>
      <c r="Q226" s="251"/>
      <c r="R226" s="141"/>
      <c r="T226" s="142" t="s">
        <v>3</v>
      </c>
      <c r="U226" s="40" t="s">
        <v>43</v>
      </c>
      <c r="V226" s="143">
        <v>0</v>
      </c>
      <c r="W226" s="143">
        <f t="shared" si="41"/>
        <v>0</v>
      </c>
      <c r="X226" s="143">
        <v>0</v>
      </c>
      <c r="Y226" s="143">
        <f t="shared" si="42"/>
        <v>0</v>
      </c>
      <c r="Z226" s="143">
        <v>0</v>
      </c>
      <c r="AA226" s="144">
        <f t="shared" si="43"/>
        <v>0</v>
      </c>
      <c r="AR226" s="17" t="s">
        <v>247</v>
      </c>
      <c r="AT226" s="17" t="s">
        <v>222</v>
      </c>
      <c r="AU226" s="17" t="s">
        <v>190</v>
      </c>
      <c r="AY226" s="17" t="s">
        <v>221</v>
      </c>
      <c r="BE226" s="145">
        <f t="shared" si="44"/>
        <v>0</v>
      </c>
      <c r="BF226" s="145">
        <f t="shared" si="45"/>
        <v>0</v>
      </c>
      <c r="BG226" s="145">
        <f t="shared" si="46"/>
        <v>0</v>
      </c>
      <c r="BH226" s="145">
        <f t="shared" si="47"/>
        <v>0</v>
      </c>
      <c r="BI226" s="145">
        <f t="shared" si="48"/>
        <v>0</v>
      </c>
      <c r="BJ226" s="17" t="s">
        <v>15</v>
      </c>
      <c r="BK226" s="145">
        <f t="shared" si="49"/>
        <v>0</v>
      </c>
      <c r="BL226" s="17" t="s">
        <v>247</v>
      </c>
      <c r="BM226" s="17" t="s">
        <v>5612</v>
      </c>
    </row>
    <row r="227" spans="2:65" s="1" customFormat="1" ht="40.15" customHeight="1" x14ac:dyDescent="0.3">
      <c r="B227" s="136"/>
      <c r="C227" s="137" t="s">
        <v>2988</v>
      </c>
      <c r="D227" s="137" t="s">
        <v>222</v>
      </c>
      <c r="E227" s="138" t="s">
        <v>5613</v>
      </c>
      <c r="F227" s="250" t="s">
        <v>5614</v>
      </c>
      <c r="G227" s="251"/>
      <c r="H227" s="251"/>
      <c r="I227" s="251"/>
      <c r="J227" s="139" t="s">
        <v>349</v>
      </c>
      <c r="K227" s="140">
        <v>4</v>
      </c>
      <c r="L227" s="252"/>
      <c r="M227" s="251"/>
      <c r="N227" s="252">
        <f t="shared" si="40"/>
        <v>0</v>
      </c>
      <c r="O227" s="251"/>
      <c r="P227" s="251"/>
      <c r="Q227" s="251"/>
      <c r="R227" s="141"/>
      <c r="T227" s="142" t="s">
        <v>3</v>
      </c>
      <c r="U227" s="40" t="s">
        <v>43</v>
      </c>
      <c r="V227" s="143">
        <v>0</v>
      </c>
      <c r="W227" s="143">
        <f t="shared" si="41"/>
        <v>0</v>
      </c>
      <c r="X227" s="143">
        <v>0</v>
      </c>
      <c r="Y227" s="143">
        <f t="shared" si="42"/>
        <v>0</v>
      </c>
      <c r="Z227" s="143">
        <v>0</v>
      </c>
      <c r="AA227" s="144">
        <f t="shared" si="43"/>
        <v>0</v>
      </c>
      <c r="AR227" s="17" t="s">
        <v>247</v>
      </c>
      <c r="AT227" s="17" t="s">
        <v>222</v>
      </c>
      <c r="AU227" s="17" t="s">
        <v>190</v>
      </c>
      <c r="AY227" s="17" t="s">
        <v>221</v>
      </c>
      <c r="BE227" s="145">
        <f t="shared" si="44"/>
        <v>0</v>
      </c>
      <c r="BF227" s="145">
        <f t="shared" si="45"/>
        <v>0</v>
      </c>
      <c r="BG227" s="145">
        <f t="shared" si="46"/>
        <v>0</v>
      </c>
      <c r="BH227" s="145">
        <f t="shared" si="47"/>
        <v>0</v>
      </c>
      <c r="BI227" s="145">
        <f t="shared" si="48"/>
        <v>0</v>
      </c>
      <c r="BJ227" s="17" t="s">
        <v>15</v>
      </c>
      <c r="BK227" s="145">
        <f t="shared" si="49"/>
        <v>0</v>
      </c>
      <c r="BL227" s="17" t="s">
        <v>247</v>
      </c>
      <c r="BM227" s="17" t="s">
        <v>5615</v>
      </c>
    </row>
    <row r="228" spans="2:65" s="1" customFormat="1" ht="40.15" customHeight="1" x14ac:dyDescent="0.3">
      <c r="B228" s="136"/>
      <c r="C228" s="137" t="s">
        <v>2966</v>
      </c>
      <c r="D228" s="137" t="s">
        <v>222</v>
      </c>
      <c r="E228" s="138" t="s">
        <v>5616</v>
      </c>
      <c r="F228" s="250" t="s">
        <v>5617</v>
      </c>
      <c r="G228" s="251"/>
      <c r="H228" s="251"/>
      <c r="I228" s="251"/>
      <c r="J228" s="139" t="s">
        <v>349</v>
      </c>
      <c r="K228" s="140">
        <v>1</v>
      </c>
      <c r="L228" s="252"/>
      <c r="M228" s="251"/>
      <c r="N228" s="252">
        <f t="shared" si="40"/>
        <v>0</v>
      </c>
      <c r="O228" s="251"/>
      <c r="P228" s="251"/>
      <c r="Q228" s="251"/>
      <c r="R228" s="141"/>
      <c r="T228" s="142" t="s">
        <v>3</v>
      </c>
      <c r="U228" s="40" t="s">
        <v>43</v>
      </c>
      <c r="V228" s="143">
        <v>0</v>
      </c>
      <c r="W228" s="143">
        <f t="shared" si="41"/>
        <v>0</v>
      </c>
      <c r="X228" s="143">
        <v>0</v>
      </c>
      <c r="Y228" s="143">
        <f t="shared" si="42"/>
        <v>0</v>
      </c>
      <c r="Z228" s="143">
        <v>0</v>
      </c>
      <c r="AA228" s="144">
        <f t="shared" si="43"/>
        <v>0</v>
      </c>
      <c r="AR228" s="17" t="s">
        <v>247</v>
      </c>
      <c r="AT228" s="17" t="s">
        <v>222</v>
      </c>
      <c r="AU228" s="17" t="s">
        <v>190</v>
      </c>
      <c r="AY228" s="17" t="s">
        <v>221</v>
      </c>
      <c r="BE228" s="145">
        <f t="shared" si="44"/>
        <v>0</v>
      </c>
      <c r="BF228" s="145">
        <f t="shared" si="45"/>
        <v>0</v>
      </c>
      <c r="BG228" s="145">
        <f t="shared" si="46"/>
        <v>0</v>
      </c>
      <c r="BH228" s="145">
        <f t="shared" si="47"/>
        <v>0</v>
      </c>
      <c r="BI228" s="145">
        <f t="shared" si="48"/>
        <v>0</v>
      </c>
      <c r="BJ228" s="17" t="s">
        <v>15</v>
      </c>
      <c r="BK228" s="145">
        <f t="shared" si="49"/>
        <v>0</v>
      </c>
      <c r="BL228" s="17" t="s">
        <v>247</v>
      </c>
      <c r="BM228" s="17" t="s">
        <v>5618</v>
      </c>
    </row>
    <row r="229" spans="2:65" s="1" customFormat="1" ht="40.15" customHeight="1" x14ac:dyDescent="0.3">
      <c r="B229" s="136"/>
      <c r="C229" s="137" t="s">
        <v>2978</v>
      </c>
      <c r="D229" s="137" t="s">
        <v>222</v>
      </c>
      <c r="E229" s="138" t="s">
        <v>5619</v>
      </c>
      <c r="F229" s="250" t="s">
        <v>5620</v>
      </c>
      <c r="G229" s="251"/>
      <c r="H229" s="251"/>
      <c r="I229" s="251"/>
      <c r="J229" s="139" t="s">
        <v>349</v>
      </c>
      <c r="K229" s="140">
        <v>6</v>
      </c>
      <c r="L229" s="252"/>
      <c r="M229" s="251"/>
      <c r="N229" s="252">
        <f t="shared" si="40"/>
        <v>0</v>
      </c>
      <c r="O229" s="251"/>
      <c r="P229" s="251"/>
      <c r="Q229" s="251"/>
      <c r="R229" s="141"/>
      <c r="T229" s="142" t="s">
        <v>3</v>
      </c>
      <c r="U229" s="40" t="s">
        <v>43</v>
      </c>
      <c r="V229" s="143">
        <v>0</v>
      </c>
      <c r="W229" s="143">
        <f t="shared" si="41"/>
        <v>0</v>
      </c>
      <c r="X229" s="143">
        <v>0</v>
      </c>
      <c r="Y229" s="143">
        <f t="shared" si="42"/>
        <v>0</v>
      </c>
      <c r="Z229" s="143">
        <v>0</v>
      </c>
      <c r="AA229" s="144">
        <f t="shared" si="43"/>
        <v>0</v>
      </c>
      <c r="AR229" s="17" t="s">
        <v>247</v>
      </c>
      <c r="AT229" s="17" t="s">
        <v>222</v>
      </c>
      <c r="AU229" s="17" t="s">
        <v>190</v>
      </c>
      <c r="AY229" s="17" t="s">
        <v>221</v>
      </c>
      <c r="BE229" s="145">
        <f t="shared" si="44"/>
        <v>0</v>
      </c>
      <c r="BF229" s="145">
        <f t="shared" si="45"/>
        <v>0</v>
      </c>
      <c r="BG229" s="145">
        <f t="shared" si="46"/>
        <v>0</v>
      </c>
      <c r="BH229" s="145">
        <f t="shared" si="47"/>
        <v>0</v>
      </c>
      <c r="BI229" s="145">
        <f t="shared" si="48"/>
        <v>0</v>
      </c>
      <c r="BJ229" s="17" t="s">
        <v>15</v>
      </c>
      <c r="BK229" s="145">
        <f t="shared" si="49"/>
        <v>0</v>
      </c>
      <c r="BL229" s="17" t="s">
        <v>247</v>
      </c>
      <c r="BM229" s="17" t="s">
        <v>5621</v>
      </c>
    </row>
    <row r="230" spans="2:65" s="1" customFormat="1" ht="28.9" customHeight="1" x14ac:dyDescent="0.3">
      <c r="B230" s="136"/>
      <c r="C230" s="137" t="s">
        <v>2999</v>
      </c>
      <c r="D230" s="137" t="s">
        <v>222</v>
      </c>
      <c r="E230" s="138" t="s">
        <v>5622</v>
      </c>
      <c r="F230" s="250" t="s">
        <v>5623</v>
      </c>
      <c r="G230" s="251"/>
      <c r="H230" s="251"/>
      <c r="I230" s="251"/>
      <c r="J230" s="139" t="s">
        <v>349</v>
      </c>
      <c r="K230" s="140">
        <v>5</v>
      </c>
      <c r="L230" s="252"/>
      <c r="M230" s="251"/>
      <c r="N230" s="252">
        <f t="shared" si="40"/>
        <v>0</v>
      </c>
      <c r="O230" s="251"/>
      <c r="P230" s="251"/>
      <c r="Q230" s="251"/>
      <c r="R230" s="141"/>
      <c r="T230" s="142" t="s">
        <v>3</v>
      </c>
      <c r="U230" s="40" t="s">
        <v>43</v>
      </c>
      <c r="V230" s="143">
        <v>0</v>
      </c>
      <c r="W230" s="143">
        <f t="shared" si="41"/>
        <v>0</v>
      </c>
      <c r="X230" s="143">
        <v>0</v>
      </c>
      <c r="Y230" s="143">
        <f t="shared" si="42"/>
        <v>0</v>
      </c>
      <c r="Z230" s="143">
        <v>0</v>
      </c>
      <c r="AA230" s="144">
        <f t="shared" si="43"/>
        <v>0</v>
      </c>
      <c r="AR230" s="17" t="s">
        <v>247</v>
      </c>
      <c r="AT230" s="17" t="s">
        <v>222</v>
      </c>
      <c r="AU230" s="17" t="s">
        <v>190</v>
      </c>
      <c r="AY230" s="17" t="s">
        <v>221</v>
      </c>
      <c r="BE230" s="145">
        <f t="shared" si="44"/>
        <v>0</v>
      </c>
      <c r="BF230" s="145">
        <f t="shared" si="45"/>
        <v>0</v>
      </c>
      <c r="BG230" s="145">
        <f t="shared" si="46"/>
        <v>0</v>
      </c>
      <c r="BH230" s="145">
        <f t="shared" si="47"/>
        <v>0</v>
      </c>
      <c r="BI230" s="145">
        <f t="shared" si="48"/>
        <v>0</v>
      </c>
      <c r="BJ230" s="17" t="s">
        <v>15</v>
      </c>
      <c r="BK230" s="145">
        <f t="shared" si="49"/>
        <v>0</v>
      </c>
      <c r="BL230" s="17" t="s">
        <v>247</v>
      </c>
      <c r="BM230" s="17" t="s">
        <v>5624</v>
      </c>
    </row>
    <row r="231" spans="2:65" s="1" customFormat="1" ht="28.9" customHeight="1" x14ac:dyDescent="0.3">
      <c r="B231" s="136"/>
      <c r="C231" s="137" t="s">
        <v>3011</v>
      </c>
      <c r="D231" s="137" t="s">
        <v>222</v>
      </c>
      <c r="E231" s="138" t="s">
        <v>5625</v>
      </c>
      <c r="F231" s="250" t="s">
        <v>5626</v>
      </c>
      <c r="G231" s="251"/>
      <c r="H231" s="251"/>
      <c r="I231" s="251"/>
      <c r="J231" s="139" t="s">
        <v>349</v>
      </c>
      <c r="K231" s="140">
        <v>6</v>
      </c>
      <c r="L231" s="252"/>
      <c r="M231" s="251"/>
      <c r="N231" s="252">
        <f t="shared" si="40"/>
        <v>0</v>
      </c>
      <c r="O231" s="251"/>
      <c r="P231" s="251"/>
      <c r="Q231" s="251"/>
      <c r="R231" s="141"/>
      <c r="T231" s="142" t="s">
        <v>3</v>
      </c>
      <c r="U231" s="40" t="s">
        <v>43</v>
      </c>
      <c r="V231" s="143">
        <v>0</v>
      </c>
      <c r="W231" s="143">
        <f t="shared" si="41"/>
        <v>0</v>
      </c>
      <c r="X231" s="143">
        <v>0</v>
      </c>
      <c r="Y231" s="143">
        <f t="shared" si="42"/>
        <v>0</v>
      </c>
      <c r="Z231" s="143">
        <v>0</v>
      </c>
      <c r="AA231" s="144">
        <f t="shared" si="43"/>
        <v>0</v>
      </c>
      <c r="AR231" s="17" t="s">
        <v>247</v>
      </c>
      <c r="AT231" s="17" t="s">
        <v>222</v>
      </c>
      <c r="AU231" s="17" t="s">
        <v>190</v>
      </c>
      <c r="AY231" s="17" t="s">
        <v>221</v>
      </c>
      <c r="BE231" s="145">
        <f t="shared" si="44"/>
        <v>0</v>
      </c>
      <c r="BF231" s="145">
        <f t="shared" si="45"/>
        <v>0</v>
      </c>
      <c r="BG231" s="145">
        <f t="shared" si="46"/>
        <v>0</v>
      </c>
      <c r="BH231" s="145">
        <f t="shared" si="47"/>
        <v>0</v>
      </c>
      <c r="BI231" s="145">
        <f t="shared" si="48"/>
        <v>0</v>
      </c>
      <c r="BJ231" s="17" t="s">
        <v>15</v>
      </c>
      <c r="BK231" s="145">
        <f t="shared" si="49"/>
        <v>0</v>
      </c>
      <c r="BL231" s="17" t="s">
        <v>247</v>
      </c>
      <c r="BM231" s="17" t="s">
        <v>5627</v>
      </c>
    </row>
    <row r="232" spans="2:65" s="1" customFormat="1" ht="20.45" customHeight="1" x14ac:dyDescent="0.3">
      <c r="B232" s="136"/>
      <c r="C232" s="137" t="s">
        <v>2990</v>
      </c>
      <c r="D232" s="137" t="s">
        <v>222</v>
      </c>
      <c r="E232" s="138" t="s">
        <v>5628</v>
      </c>
      <c r="F232" s="250" t="s">
        <v>5629</v>
      </c>
      <c r="G232" s="251"/>
      <c r="H232" s="251"/>
      <c r="I232" s="251"/>
      <c r="J232" s="139" t="s">
        <v>505</v>
      </c>
      <c r="K232" s="140">
        <v>1</v>
      </c>
      <c r="L232" s="252"/>
      <c r="M232" s="251"/>
      <c r="N232" s="252">
        <f t="shared" si="40"/>
        <v>0</v>
      </c>
      <c r="O232" s="251"/>
      <c r="P232" s="251"/>
      <c r="Q232" s="251"/>
      <c r="R232" s="141"/>
      <c r="T232" s="142" t="s">
        <v>3</v>
      </c>
      <c r="U232" s="40" t="s">
        <v>43</v>
      </c>
      <c r="V232" s="143">
        <v>0</v>
      </c>
      <c r="W232" s="143">
        <f t="shared" si="41"/>
        <v>0</v>
      </c>
      <c r="X232" s="143">
        <v>0</v>
      </c>
      <c r="Y232" s="143">
        <f t="shared" si="42"/>
        <v>0</v>
      </c>
      <c r="Z232" s="143">
        <v>0</v>
      </c>
      <c r="AA232" s="144">
        <f t="shared" si="43"/>
        <v>0</v>
      </c>
      <c r="AR232" s="17" t="s">
        <v>247</v>
      </c>
      <c r="AT232" s="17" t="s">
        <v>222</v>
      </c>
      <c r="AU232" s="17" t="s">
        <v>190</v>
      </c>
      <c r="AY232" s="17" t="s">
        <v>221</v>
      </c>
      <c r="BE232" s="145">
        <f t="shared" si="44"/>
        <v>0</v>
      </c>
      <c r="BF232" s="145">
        <f t="shared" si="45"/>
        <v>0</v>
      </c>
      <c r="BG232" s="145">
        <f t="shared" si="46"/>
        <v>0</v>
      </c>
      <c r="BH232" s="145">
        <f t="shared" si="47"/>
        <v>0</v>
      </c>
      <c r="BI232" s="145">
        <f t="shared" si="48"/>
        <v>0</v>
      </c>
      <c r="BJ232" s="17" t="s">
        <v>15</v>
      </c>
      <c r="BK232" s="145">
        <f t="shared" si="49"/>
        <v>0</v>
      </c>
      <c r="BL232" s="17" t="s">
        <v>247</v>
      </c>
      <c r="BM232" s="17" t="s">
        <v>5630</v>
      </c>
    </row>
    <row r="233" spans="2:65" s="1" customFormat="1" ht="40.15" customHeight="1" x14ac:dyDescent="0.3">
      <c r="B233" s="136"/>
      <c r="C233" s="137" t="s">
        <v>2997</v>
      </c>
      <c r="D233" s="137" t="s">
        <v>222</v>
      </c>
      <c r="E233" s="138" t="s">
        <v>5631</v>
      </c>
      <c r="F233" s="250" t="s">
        <v>5632</v>
      </c>
      <c r="G233" s="251"/>
      <c r="H233" s="251"/>
      <c r="I233" s="251"/>
      <c r="J233" s="139" t="s">
        <v>349</v>
      </c>
      <c r="K233" s="140">
        <v>10</v>
      </c>
      <c r="L233" s="252"/>
      <c r="M233" s="251"/>
      <c r="N233" s="252">
        <f t="shared" si="40"/>
        <v>0</v>
      </c>
      <c r="O233" s="251"/>
      <c r="P233" s="251"/>
      <c r="Q233" s="251"/>
      <c r="R233" s="141"/>
      <c r="T233" s="142" t="s">
        <v>3</v>
      </c>
      <c r="U233" s="40" t="s">
        <v>43</v>
      </c>
      <c r="V233" s="143">
        <v>0</v>
      </c>
      <c r="W233" s="143">
        <f t="shared" si="41"/>
        <v>0</v>
      </c>
      <c r="X233" s="143">
        <v>0</v>
      </c>
      <c r="Y233" s="143">
        <f t="shared" si="42"/>
        <v>0</v>
      </c>
      <c r="Z233" s="143">
        <v>0</v>
      </c>
      <c r="AA233" s="144">
        <f t="shared" si="43"/>
        <v>0</v>
      </c>
      <c r="AR233" s="17" t="s">
        <v>247</v>
      </c>
      <c r="AT233" s="17" t="s">
        <v>222</v>
      </c>
      <c r="AU233" s="17" t="s">
        <v>190</v>
      </c>
      <c r="AY233" s="17" t="s">
        <v>221</v>
      </c>
      <c r="BE233" s="145">
        <f t="shared" si="44"/>
        <v>0</v>
      </c>
      <c r="BF233" s="145">
        <f t="shared" si="45"/>
        <v>0</v>
      </c>
      <c r="BG233" s="145">
        <f t="shared" si="46"/>
        <v>0</v>
      </c>
      <c r="BH233" s="145">
        <f t="shared" si="47"/>
        <v>0</v>
      </c>
      <c r="BI233" s="145">
        <f t="shared" si="48"/>
        <v>0</v>
      </c>
      <c r="BJ233" s="17" t="s">
        <v>15</v>
      </c>
      <c r="BK233" s="145">
        <f t="shared" si="49"/>
        <v>0</v>
      </c>
      <c r="BL233" s="17" t="s">
        <v>247</v>
      </c>
      <c r="BM233" s="17" t="s">
        <v>5633</v>
      </c>
    </row>
    <row r="234" spans="2:65" s="1" customFormat="1" ht="40.15" customHeight="1" x14ac:dyDescent="0.3">
      <c r="B234" s="136"/>
      <c r="C234" s="137" t="s">
        <v>2893</v>
      </c>
      <c r="D234" s="137" t="s">
        <v>222</v>
      </c>
      <c r="E234" s="138" t="s">
        <v>5634</v>
      </c>
      <c r="F234" s="250" t="s">
        <v>5635</v>
      </c>
      <c r="G234" s="251"/>
      <c r="H234" s="251"/>
      <c r="I234" s="251"/>
      <c r="J234" s="139" t="s">
        <v>349</v>
      </c>
      <c r="K234" s="140">
        <v>27</v>
      </c>
      <c r="L234" s="252"/>
      <c r="M234" s="251"/>
      <c r="N234" s="252">
        <f t="shared" si="40"/>
        <v>0</v>
      </c>
      <c r="O234" s="251"/>
      <c r="P234" s="251"/>
      <c r="Q234" s="251"/>
      <c r="R234" s="141"/>
      <c r="T234" s="142" t="s">
        <v>3</v>
      </c>
      <c r="U234" s="40" t="s">
        <v>43</v>
      </c>
      <c r="V234" s="143">
        <v>0</v>
      </c>
      <c r="W234" s="143">
        <f t="shared" si="41"/>
        <v>0</v>
      </c>
      <c r="X234" s="143">
        <v>0</v>
      </c>
      <c r="Y234" s="143">
        <f t="shared" si="42"/>
        <v>0</v>
      </c>
      <c r="Z234" s="143">
        <v>0</v>
      </c>
      <c r="AA234" s="144">
        <f t="shared" si="43"/>
        <v>0</v>
      </c>
      <c r="AR234" s="17" t="s">
        <v>247</v>
      </c>
      <c r="AT234" s="17" t="s">
        <v>222</v>
      </c>
      <c r="AU234" s="17" t="s">
        <v>190</v>
      </c>
      <c r="AY234" s="17" t="s">
        <v>221</v>
      </c>
      <c r="BE234" s="145">
        <f t="shared" si="44"/>
        <v>0</v>
      </c>
      <c r="BF234" s="145">
        <f t="shared" si="45"/>
        <v>0</v>
      </c>
      <c r="BG234" s="145">
        <f t="shared" si="46"/>
        <v>0</v>
      </c>
      <c r="BH234" s="145">
        <f t="shared" si="47"/>
        <v>0</v>
      </c>
      <c r="BI234" s="145">
        <f t="shared" si="48"/>
        <v>0</v>
      </c>
      <c r="BJ234" s="17" t="s">
        <v>15</v>
      </c>
      <c r="BK234" s="145">
        <f t="shared" si="49"/>
        <v>0</v>
      </c>
      <c r="BL234" s="17" t="s">
        <v>247</v>
      </c>
      <c r="BM234" s="17" t="s">
        <v>5636</v>
      </c>
    </row>
    <row r="235" spans="2:65" s="1" customFormat="1" ht="20.45" customHeight="1" x14ac:dyDescent="0.3">
      <c r="B235" s="136"/>
      <c r="C235" s="137" t="s">
        <v>2898</v>
      </c>
      <c r="D235" s="137" t="s">
        <v>222</v>
      </c>
      <c r="E235" s="138" t="s">
        <v>5637</v>
      </c>
      <c r="F235" s="250" t="s">
        <v>5638</v>
      </c>
      <c r="G235" s="251"/>
      <c r="H235" s="251"/>
      <c r="I235" s="251"/>
      <c r="J235" s="139" t="s">
        <v>349</v>
      </c>
      <c r="K235" s="140">
        <v>2</v>
      </c>
      <c r="L235" s="252"/>
      <c r="M235" s="251"/>
      <c r="N235" s="252">
        <f t="shared" si="40"/>
        <v>0</v>
      </c>
      <c r="O235" s="251"/>
      <c r="P235" s="251"/>
      <c r="Q235" s="251"/>
      <c r="R235" s="141"/>
      <c r="T235" s="142" t="s">
        <v>3</v>
      </c>
      <c r="U235" s="40" t="s">
        <v>43</v>
      </c>
      <c r="V235" s="143">
        <v>0</v>
      </c>
      <c r="W235" s="143">
        <f t="shared" si="41"/>
        <v>0</v>
      </c>
      <c r="X235" s="143">
        <v>0</v>
      </c>
      <c r="Y235" s="143">
        <f t="shared" si="42"/>
        <v>0</v>
      </c>
      <c r="Z235" s="143">
        <v>0</v>
      </c>
      <c r="AA235" s="144">
        <f t="shared" si="43"/>
        <v>0</v>
      </c>
      <c r="AR235" s="17" t="s">
        <v>247</v>
      </c>
      <c r="AT235" s="17" t="s">
        <v>222</v>
      </c>
      <c r="AU235" s="17" t="s">
        <v>190</v>
      </c>
      <c r="AY235" s="17" t="s">
        <v>221</v>
      </c>
      <c r="BE235" s="145">
        <f t="shared" si="44"/>
        <v>0</v>
      </c>
      <c r="BF235" s="145">
        <f t="shared" si="45"/>
        <v>0</v>
      </c>
      <c r="BG235" s="145">
        <f t="shared" si="46"/>
        <v>0</v>
      </c>
      <c r="BH235" s="145">
        <f t="shared" si="47"/>
        <v>0</v>
      </c>
      <c r="BI235" s="145">
        <f t="shared" si="48"/>
        <v>0</v>
      </c>
      <c r="BJ235" s="17" t="s">
        <v>15</v>
      </c>
      <c r="BK235" s="145">
        <f t="shared" si="49"/>
        <v>0</v>
      </c>
      <c r="BL235" s="17" t="s">
        <v>247</v>
      </c>
      <c r="BM235" s="17" t="s">
        <v>5639</v>
      </c>
    </row>
    <row r="236" spans="2:65" s="1" customFormat="1" ht="40.15" customHeight="1" x14ac:dyDescent="0.3">
      <c r="B236" s="136"/>
      <c r="C236" s="137" t="s">
        <v>2902</v>
      </c>
      <c r="D236" s="137" t="s">
        <v>222</v>
      </c>
      <c r="E236" s="138" t="s">
        <v>5640</v>
      </c>
      <c r="F236" s="250" t="s">
        <v>5641</v>
      </c>
      <c r="G236" s="251"/>
      <c r="H236" s="251"/>
      <c r="I236" s="251"/>
      <c r="J236" s="139" t="s">
        <v>349</v>
      </c>
      <c r="K236" s="140">
        <v>7</v>
      </c>
      <c r="L236" s="252"/>
      <c r="M236" s="251"/>
      <c r="N236" s="252">
        <f t="shared" si="40"/>
        <v>0</v>
      </c>
      <c r="O236" s="251"/>
      <c r="P236" s="251"/>
      <c r="Q236" s="251"/>
      <c r="R236" s="141"/>
      <c r="T236" s="142" t="s">
        <v>3</v>
      </c>
      <c r="U236" s="40" t="s">
        <v>43</v>
      </c>
      <c r="V236" s="143">
        <v>0</v>
      </c>
      <c r="W236" s="143">
        <f t="shared" si="41"/>
        <v>0</v>
      </c>
      <c r="X236" s="143">
        <v>0</v>
      </c>
      <c r="Y236" s="143">
        <f t="shared" si="42"/>
        <v>0</v>
      </c>
      <c r="Z236" s="143">
        <v>0</v>
      </c>
      <c r="AA236" s="144">
        <f t="shared" si="43"/>
        <v>0</v>
      </c>
      <c r="AR236" s="17" t="s">
        <v>247</v>
      </c>
      <c r="AT236" s="17" t="s">
        <v>222</v>
      </c>
      <c r="AU236" s="17" t="s">
        <v>190</v>
      </c>
      <c r="AY236" s="17" t="s">
        <v>221</v>
      </c>
      <c r="BE236" s="145">
        <f t="shared" si="44"/>
        <v>0</v>
      </c>
      <c r="BF236" s="145">
        <f t="shared" si="45"/>
        <v>0</v>
      </c>
      <c r="BG236" s="145">
        <f t="shared" si="46"/>
        <v>0</v>
      </c>
      <c r="BH236" s="145">
        <f t="shared" si="47"/>
        <v>0</v>
      </c>
      <c r="BI236" s="145">
        <f t="shared" si="48"/>
        <v>0</v>
      </c>
      <c r="BJ236" s="17" t="s">
        <v>15</v>
      </c>
      <c r="BK236" s="145">
        <f t="shared" si="49"/>
        <v>0</v>
      </c>
      <c r="BL236" s="17" t="s">
        <v>247</v>
      </c>
      <c r="BM236" s="17" t="s">
        <v>5642</v>
      </c>
    </row>
    <row r="237" spans="2:65" s="9" customFormat="1" ht="29.85" customHeight="1" x14ac:dyDescent="0.3">
      <c r="B237" s="125"/>
      <c r="C237" s="126"/>
      <c r="D237" s="135" t="s">
        <v>5344</v>
      </c>
      <c r="E237" s="135"/>
      <c r="F237" s="135"/>
      <c r="G237" s="135"/>
      <c r="H237" s="135"/>
      <c r="I237" s="135"/>
      <c r="J237" s="135"/>
      <c r="K237" s="135"/>
      <c r="L237" s="135"/>
      <c r="M237" s="135"/>
      <c r="N237" s="253">
        <f>BK237</f>
        <v>0</v>
      </c>
      <c r="O237" s="254"/>
      <c r="P237" s="254"/>
      <c r="Q237" s="254"/>
      <c r="R237" s="128"/>
      <c r="T237" s="129"/>
      <c r="U237" s="126"/>
      <c r="V237" s="126"/>
      <c r="W237" s="130">
        <f>SUM(W238:W243)</f>
        <v>0</v>
      </c>
      <c r="X237" s="126"/>
      <c r="Y237" s="130">
        <f>SUM(Y238:Y243)</f>
        <v>0</v>
      </c>
      <c r="Z237" s="126"/>
      <c r="AA237" s="131">
        <f>SUM(AA238:AA243)</f>
        <v>0</v>
      </c>
      <c r="AR237" s="132" t="s">
        <v>254</v>
      </c>
      <c r="AT237" s="133" t="s">
        <v>77</v>
      </c>
      <c r="AU237" s="133" t="s">
        <v>15</v>
      </c>
      <c r="AY237" s="132" t="s">
        <v>221</v>
      </c>
      <c r="BK237" s="134">
        <f>SUM(BK238:BK243)</f>
        <v>0</v>
      </c>
    </row>
    <row r="238" spans="2:65" s="1" customFormat="1" ht="28.9" customHeight="1" x14ac:dyDescent="0.3">
      <c r="B238" s="136"/>
      <c r="C238" s="137" t="s">
        <v>3032</v>
      </c>
      <c r="D238" s="137" t="s">
        <v>222</v>
      </c>
      <c r="E238" s="138" t="s">
        <v>5643</v>
      </c>
      <c r="F238" s="250" t="s">
        <v>5644</v>
      </c>
      <c r="G238" s="251"/>
      <c r="H238" s="251"/>
      <c r="I238" s="251"/>
      <c r="J238" s="139" t="s">
        <v>349</v>
      </c>
      <c r="K238" s="140">
        <v>2</v>
      </c>
      <c r="L238" s="252"/>
      <c r="M238" s="251"/>
      <c r="N238" s="252">
        <f t="shared" ref="N238:N243" si="50">ROUND(L238*K238,2)</f>
        <v>0</v>
      </c>
      <c r="O238" s="251"/>
      <c r="P238" s="251"/>
      <c r="Q238" s="251"/>
      <c r="R238" s="141"/>
      <c r="T238" s="142" t="s">
        <v>3</v>
      </c>
      <c r="U238" s="40" t="s">
        <v>43</v>
      </c>
      <c r="V238" s="143">
        <v>0</v>
      </c>
      <c r="W238" s="143">
        <f t="shared" ref="W238:W243" si="51">V238*K238</f>
        <v>0</v>
      </c>
      <c r="X238" s="143">
        <v>0</v>
      </c>
      <c r="Y238" s="143">
        <f t="shared" ref="Y238:Y243" si="52">X238*K238</f>
        <v>0</v>
      </c>
      <c r="Z238" s="143">
        <v>0</v>
      </c>
      <c r="AA238" s="144">
        <f t="shared" ref="AA238:AA243" si="53">Z238*K238</f>
        <v>0</v>
      </c>
      <c r="AR238" s="17" t="s">
        <v>247</v>
      </c>
      <c r="AT238" s="17" t="s">
        <v>222</v>
      </c>
      <c r="AU238" s="17" t="s">
        <v>190</v>
      </c>
      <c r="AY238" s="17" t="s">
        <v>221</v>
      </c>
      <c r="BE238" s="145">
        <f t="shared" ref="BE238:BE243" si="54">IF(U238="základní",N238,0)</f>
        <v>0</v>
      </c>
      <c r="BF238" s="145">
        <f t="shared" ref="BF238:BF243" si="55">IF(U238="snížená",N238,0)</f>
        <v>0</v>
      </c>
      <c r="BG238" s="145">
        <f t="shared" ref="BG238:BG243" si="56">IF(U238="zákl. přenesená",N238,0)</f>
        <v>0</v>
      </c>
      <c r="BH238" s="145">
        <f t="shared" ref="BH238:BH243" si="57">IF(U238="sníž. přenesená",N238,0)</f>
        <v>0</v>
      </c>
      <c r="BI238" s="145">
        <f t="shared" ref="BI238:BI243" si="58">IF(U238="nulová",N238,0)</f>
        <v>0</v>
      </c>
      <c r="BJ238" s="17" t="s">
        <v>15</v>
      </c>
      <c r="BK238" s="145">
        <f t="shared" ref="BK238:BK243" si="59">ROUND(L238*K238,2)</f>
        <v>0</v>
      </c>
      <c r="BL238" s="17" t="s">
        <v>247</v>
      </c>
      <c r="BM238" s="17" t="s">
        <v>5645</v>
      </c>
    </row>
    <row r="239" spans="2:65" s="1" customFormat="1" ht="20.45" customHeight="1" x14ac:dyDescent="0.3">
      <c r="B239" s="136"/>
      <c r="C239" s="137" t="s">
        <v>3040</v>
      </c>
      <c r="D239" s="137" t="s">
        <v>222</v>
      </c>
      <c r="E239" s="138" t="s">
        <v>5646</v>
      </c>
      <c r="F239" s="250" t="s">
        <v>5647</v>
      </c>
      <c r="G239" s="251"/>
      <c r="H239" s="251"/>
      <c r="I239" s="251"/>
      <c r="J239" s="139" t="s">
        <v>349</v>
      </c>
      <c r="K239" s="140">
        <v>2</v>
      </c>
      <c r="L239" s="252"/>
      <c r="M239" s="251"/>
      <c r="N239" s="252">
        <f t="shared" si="50"/>
        <v>0</v>
      </c>
      <c r="O239" s="251"/>
      <c r="P239" s="251"/>
      <c r="Q239" s="251"/>
      <c r="R239" s="141"/>
      <c r="T239" s="142" t="s">
        <v>3</v>
      </c>
      <c r="U239" s="40" t="s">
        <v>43</v>
      </c>
      <c r="V239" s="143">
        <v>0</v>
      </c>
      <c r="W239" s="143">
        <f t="shared" si="51"/>
        <v>0</v>
      </c>
      <c r="X239" s="143">
        <v>0</v>
      </c>
      <c r="Y239" s="143">
        <f t="shared" si="52"/>
        <v>0</v>
      </c>
      <c r="Z239" s="143">
        <v>0</v>
      </c>
      <c r="AA239" s="144">
        <f t="shared" si="53"/>
        <v>0</v>
      </c>
      <c r="AR239" s="17" t="s">
        <v>247</v>
      </c>
      <c r="AT239" s="17" t="s">
        <v>222</v>
      </c>
      <c r="AU239" s="17" t="s">
        <v>190</v>
      </c>
      <c r="AY239" s="17" t="s">
        <v>221</v>
      </c>
      <c r="BE239" s="145">
        <f t="shared" si="54"/>
        <v>0</v>
      </c>
      <c r="BF239" s="145">
        <f t="shared" si="55"/>
        <v>0</v>
      </c>
      <c r="BG239" s="145">
        <f t="shared" si="56"/>
        <v>0</v>
      </c>
      <c r="BH239" s="145">
        <f t="shared" si="57"/>
        <v>0</v>
      </c>
      <c r="BI239" s="145">
        <f t="shared" si="58"/>
        <v>0</v>
      </c>
      <c r="BJ239" s="17" t="s">
        <v>15</v>
      </c>
      <c r="BK239" s="145">
        <f t="shared" si="59"/>
        <v>0</v>
      </c>
      <c r="BL239" s="17" t="s">
        <v>247</v>
      </c>
      <c r="BM239" s="17" t="s">
        <v>5648</v>
      </c>
    </row>
    <row r="240" spans="2:65" s="1" customFormat="1" ht="20.45" customHeight="1" x14ac:dyDescent="0.3">
      <c r="B240" s="136"/>
      <c r="C240" s="137" t="s">
        <v>3068</v>
      </c>
      <c r="D240" s="137" t="s">
        <v>222</v>
      </c>
      <c r="E240" s="138" t="s">
        <v>5649</v>
      </c>
      <c r="F240" s="250" t="s">
        <v>501</v>
      </c>
      <c r="G240" s="251"/>
      <c r="H240" s="251"/>
      <c r="I240" s="251"/>
      <c r="J240" s="139" t="s">
        <v>349</v>
      </c>
      <c r="K240" s="140">
        <v>9</v>
      </c>
      <c r="L240" s="252"/>
      <c r="M240" s="251"/>
      <c r="N240" s="252">
        <f t="shared" si="50"/>
        <v>0</v>
      </c>
      <c r="O240" s="251"/>
      <c r="P240" s="251"/>
      <c r="Q240" s="251"/>
      <c r="R240" s="141"/>
      <c r="T240" s="142" t="s">
        <v>3</v>
      </c>
      <c r="U240" s="40" t="s">
        <v>43</v>
      </c>
      <c r="V240" s="143">
        <v>0</v>
      </c>
      <c r="W240" s="143">
        <f t="shared" si="51"/>
        <v>0</v>
      </c>
      <c r="X240" s="143">
        <v>0</v>
      </c>
      <c r="Y240" s="143">
        <f t="shared" si="52"/>
        <v>0</v>
      </c>
      <c r="Z240" s="143">
        <v>0</v>
      </c>
      <c r="AA240" s="144">
        <f t="shared" si="53"/>
        <v>0</v>
      </c>
      <c r="AR240" s="17" t="s">
        <v>247</v>
      </c>
      <c r="AT240" s="17" t="s">
        <v>222</v>
      </c>
      <c r="AU240" s="17" t="s">
        <v>190</v>
      </c>
      <c r="AY240" s="17" t="s">
        <v>221</v>
      </c>
      <c r="BE240" s="145">
        <f t="shared" si="54"/>
        <v>0</v>
      </c>
      <c r="BF240" s="145">
        <f t="shared" si="55"/>
        <v>0</v>
      </c>
      <c r="BG240" s="145">
        <f t="shared" si="56"/>
        <v>0</v>
      </c>
      <c r="BH240" s="145">
        <f t="shared" si="57"/>
        <v>0</v>
      </c>
      <c r="BI240" s="145">
        <f t="shared" si="58"/>
        <v>0</v>
      </c>
      <c r="BJ240" s="17" t="s">
        <v>15</v>
      </c>
      <c r="BK240" s="145">
        <f t="shared" si="59"/>
        <v>0</v>
      </c>
      <c r="BL240" s="17" t="s">
        <v>247</v>
      </c>
      <c r="BM240" s="17" t="s">
        <v>5650</v>
      </c>
    </row>
    <row r="241" spans="2:65" s="1" customFormat="1" ht="20.45" customHeight="1" x14ac:dyDescent="0.3">
      <c r="B241" s="136"/>
      <c r="C241" s="137" t="s">
        <v>3022</v>
      </c>
      <c r="D241" s="137" t="s">
        <v>222</v>
      </c>
      <c r="E241" s="138" t="s">
        <v>5651</v>
      </c>
      <c r="F241" s="250" t="s">
        <v>5652</v>
      </c>
      <c r="G241" s="251"/>
      <c r="H241" s="251"/>
      <c r="I241" s="251"/>
      <c r="J241" s="139" t="s">
        <v>349</v>
      </c>
      <c r="K241" s="140">
        <v>6</v>
      </c>
      <c r="L241" s="252"/>
      <c r="M241" s="251"/>
      <c r="N241" s="252">
        <f t="shared" si="50"/>
        <v>0</v>
      </c>
      <c r="O241" s="251"/>
      <c r="P241" s="251"/>
      <c r="Q241" s="251"/>
      <c r="R241" s="141"/>
      <c r="T241" s="142" t="s">
        <v>3</v>
      </c>
      <c r="U241" s="40" t="s">
        <v>43</v>
      </c>
      <c r="V241" s="143">
        <v>0</v>
      </c>
      <c r="W241" s="143">
        <f t="shared" si="51"/>
        <v>0</v>
      </c>
      <c r="X241" s="143">
        <v>0</v>
      </c>
      <c r="Y241" s="143">
        <f t="shared" si="52"/>
        <v>0</v>
      </c>
      <c r="Z241" s="143">
        <v>0</v>
      </c>
      <c r="AA241" s="144">
        <f t="shared" si="53"/>
        <v>0</v>
      </c>
      <c r="AR241" s="17" t="s">
        <v>247</v>
      </c>
      <c r="AT241" s="17" t="s">
        <v>222</v>
      </c>
      <c r="AU241" s="17" t="s">
        <v>190</v>
      </c>
      <c r="AY241" s="17" t="s">
        <v>221</v>
      </c>
      <c r="BE241" s="145">
        <f t="shared" si="54"/>
        <v>0</v>
      </c>
      <c r="BF241" s="145">
        <f t="shared" si="55"/>
        <v>0</v>
      </c>
      <c r="BG241" s="145">
        <f t="shared" si="56"/>
        <v>0</v>
      </c>
      <c r="BH241" s="145">
        <f t="shared" si="57"/>
        <v>0</v>
      </c>
      <c r="BI241" s="145">
        <f t="shared" si="58"/>
        <v>0</v>
      </c>
      <c r="BJ241" s="17" t="s">
        <v>15</v>
      </c>
      <c r="BK241" s="145">
        <f t="shared" si="59"/>
        <v>0</v>
      </c>
      <c r="BL241" s="17" t="s">
        <v>247</v>
      </c>
      <c r="BM241" s="17" t="s">
        <v>5653</v>
      </c>
    </row>
    <row r="242" spans="2:65" s="1" customFormat="1" ht="20.45" customHeight="1" x14ac:dyDescent="0.3">
      <c r="B242" s="136"/>
      <c r="C242" s="137" t="s">
        <v>3028</v>
      </c>
      <c r="D242" s="137" t="s">
        <v>222</v>
      </c>
      <c r="E242" s="138" t="s">
        <v>5654</v>
      </c>
      <c r="F242" s="250" t="s">
        <v>5655</v>
      </c>
      <c r="G242" s="251"/>
      <c r="H242" s="251"/>
      <c r="I242" s="251"/>
      <c r="J242" s="139" t="s">
        <v>349</v>
      </c>
      <c r="K242" s="140">
        <v>6</v>
      </c>
      <c r="L242" s="252"/>
      <c r="M242" s="251"/>
      <c r="N242" s="252">
        <f t="shared" si="50"/>
        <v>0</v>
      </c>
      <c r="O242" s="251"/>
      <c r="P242" s="251"/>
      <c r="Q242" s="251"/>
      <c r="R242" s="141"/>
      <c r="T242" s="142" t="s">
        <v>3</v>
      </c>
      <c r="U242" s="40" t="s">
        <v>43</v>
      </c>
      <c r="V242" s="143">
        <v>0</v>
      </c>
      <c r="W242" s="143">
        <f t="shared" si="51"/>
        <v>0</v>
      </c>
      <c r="X242" s="143">
        <v>0</v>
      </c>
      <c r="Y242" s="143">
        <f t="shared" si="52"/>
        <v>0</v>
      </c>
      <c r="Z242" s="143">
        <v>0</v>
      </c>
      <c r="AA242" s="144">
        <f t="shared" si="53"/>
        <v>0</v>
      </c>
      <c r="AR242" s="17" t="s">
        <v>247</v>
      </c>
      <c r="AT242" s="17" t="s">
        <v>222</v>
      </c>
      <c r="AU242" s="17" t="s">
        <v>190</v>
      </c>
      <c r="AY242" s="17" t="s">
        <v>221</v>
      </c>
      <c r="BE242" s="145">
        <f t="shared" si="54"/>
        <v>0</v>
      </c>
      <c r="BF242" s="145">
        <f t="shared" si="55"/>
        <v>0</v>
      </c>
      <c r="BG242" s="145">
        <f t="shared" si="56"/>
        <v>0</v>
      </c>
      <c r="BH242" s="145">
        <f t="shared" si="57"/>
        <v>0</v>
      </c>
      <c r="BI242" s="145">
        <f t="shared" si="58"/>
        <v>0</v>
      </c>
      <c r="BJ242" s="17" t="s">
        <v>15</v>
      </c>
      <c r="BK242" s="145">
        <f t="shared" si="59"/>
        <v>0</v>
      </c>
      <c r="BL242" s="17" t="s">
        <v>247</v>
      </c>
      <c r="BM242" s="17" t="s">
        <v>5656</v>
      </c>
    </row>
    <row r="243" spans="2:65" s="1" customFormat="1" ht="28.9" customHeight="1" x14ac:dyDescent="0.3">
      <c r="B243" s="136"/>
      <c r="C243" s="137" t="s">
        <v>1778</v>
      </c>
      <c r="D243" s="137" t="s">
        <v>222</v>
      </c>
      <c r="E243" s="138" t="s">
        <v>5657</v>
      </c>
      <c r="F243" s="250" t="s">
        <v>504</v>
      </c>
      <c r="G243" s="251"/>
      <c r="H243" s="251"/>
      <c r="I243" s="251"/>
      <c r="J243" s="139" t="s">
        <v>505</v>
      </c>
      <c r="K243" s="140">
        <v>1</v>
      </c>
      <c r="L243" s="252"/>
      <c r="M243" s="251"/>
      <c r="N243" s="252">
        <f t="shared" si="50"/>
        <v>0</v>
      </c>
      <c r="O243" s="251"/>
      <c r="P243" s="251"/>
      <c r="Q243" s="251"/>
      <c r="R243" s="141"/>
      <c r="T243" s="142" t="s">
        <v>3</v>
      </c>
      <c r="U243" s="40" t="s">
        <v>43</v>
      </c>
      <c r="V243" s="143">
        <v>0</v>
      </c>
      <c r="W243" s="143">
        <f t="shared" si="51"/>
        <v>0</v>
      </c>
      <c r="X243" s="143">
        <v>0</v>
      </c>
      <c r="Y243" s="143">
        <f t="shared" si="52"/>
        <v>0</v>
      </c>
      <c r="Z243" s="143">
        <v>0</v>
      </c>
      <c r="AA243" s="144">
        <f t="shared" si="53"/>
        <v>0</v>
      </c>
      <c r="AR243" s="17" t="s">
        <v>247</v>
      </c>
      <c r="AT243" s="17" t="s">
        <v>222</v>
      </c>
      <c r="AU243" s="17" t="s">
        <v>190</v>
      </c>
      <c r="AY243" s="17" t="s">
        <v>221</v>
      </c>
      <c r="BE243" s="145">
        <f t="shared" si="54"/>
        <v>0</v>
      </c>
      <c r="BF243" s="145">
        <f t="shared" si="55"/>
        <v>0</v>
      </c>
      <c r="BG243" s="145">
        <f t="shared" si="56"/>
        <v>0</v>
      </c>
      <c r="BH243" s="145">
        <f t="shared" si="57"/>
        <v>0</v>
      </c>
      <c r="BI243" s="145">
        <f t="shared" si="58"/>
        <v>0</v>
      </c>
      <c r="BJ243" s="17" t="s">
        <v>15</v>
      </c>
      <c r="BK243" s="145">
        <f t="shared" si="59"/>
        <v>0</v>
      </c>
      <c r="BL243" s="17" t="s">
        <v>247</v>
      </c>
      <c r="BM243" s="17" t="s">
        <v>5658</v>
      </c>
    </row>
    <row r="244" spans="2:65" s="9" customFormat="1" ht="29.85" customHeight="1" x14ac:dyDescent="0.3">
      <c r="B244" s="125"/>
      <c r="C244" s="126"/>
      <c r="D244" s="135" t="s">
        <v>5345</v>
      </c>
      <c r="E244" s="135"/>
      <c r="F244" s="135"/>
      <c r="G244" s="135"/>
      <c r="H244" s="135"/>
      <c r="I244" s="135"/>
      <c r="J244" s="135"/>
      <c r="K244" s="135"/>
      <c r="L244" s="135"/>
      <c r="M244" s="135"/>
      <c r="N244" s="253">
        <f>BK244</f>
        <v>0</v>
      </c>
      <c r="O244" s="254"/>
      <c r="P244" s="254"/>
      <c r="Q244" s="254"/>
      <c r="R244" s="128"/>
      <c r="T244" s="129"/>
      <c r="U244" s="126"/>
      <c r="V244" s="126"/>
      <c r="W244" s="130">
        <f>SUM(W245:W269)</f>
        <v>0</v>
      </c>
      <c r="X244" s="126"/>
      <c r="Y244" s="130">
        <f>SUM(Y245:Y269)</f>
        <v>0</v>
      </c>
      <c r="Z244" s="126"/>
      <c r="AA244" s="131">
        <f>SUM(AA245:AA269)</f>
        <v>0</v>
      </c>
      <c r="AR244" s="132" t="s">
        <v>254</v>
      </c>
      <c r="AT244" s="133" t="s">
        <v>77</v>
      </c>
      <c r="AU244" s="133" t="s">
        <v>15</v>
      </c>
      <c r="AY244" s="132" t="s">
        <v>221</v>
      </c>
      <c r="BK244" s="134">
        <f>SUM(BK245:BK269)</f>
        <v>0</v>
      </c>
    </row>
    <row r="245" spans="2:65" s="1" customFormat="1" ht="20.45" customHeight="1" x14ac:dyDescent="0.3">
      <c r="B245" s="136"/>
      <c r="C245" s="137" t="s">
        <v>1784</v>
      </c>
      <c r="D245" s="137" t="s">
        <v>222</v>
      </c>
      <c r="E245" s="138" t="s">
        <v>5646</v>
      </c>
      <c r="F245" s="250" t="s">
        <v>5647</v>
      </c>
      <c r="G245" s="251"/>
      <c r="H245" s="251"/>
      <c r="I245" s="251"/>
      <c r="J245" s="139" t="s">
        <v>349</v>
      </c>
      <c r="K245" s="140">
        <v>3</v>
      </c>
      <c r="L245" s="252"/>
      <c r="M245" s="251"/>
      <c r="N245" s="252">
        <f t="shared" ref="N245:N269" si="60">ROUND(L245*K245,2)</f>
        <v>0</v>
      </c>
      <c r="O245" s="251"/>
      <c r="P245" s="251"/>
      <c r="Q245" s="251"/>
      <c r="R245" s="141"/>
      <c r="T245" s="142" t="s">
        <v>3</v>
      </c>
      <c r="U245" s="40" t="s">
        <v>43</v>
      </c>
      <c r="V245" s="143">
        <v>0</v>
      </c>
      <c r="W245" s="143">
        <f t="shared" ref="W245:W269" si="61">V245*K245</f>
        <v>0</v>
      </c>
      <c r="X245" s="143">
        <v>0</v>
      </c>
      <c r="Y245" s="143">
        <f t="shared" ref="Y245:Y269" si="62">X245*K245</f>
        <v>0</v>
      </c>
      <c r="Z245" s="143">
        <v>0</v>
      </c>
      <c r="AA245" s="144">
        <f t="shared" ref="AA245:AA269" si="63">Z245*K245</f>
        <v>0</v>
      </c>
      <c r="AR245" s="17" t="s">
        <v>247</v>
      </c>
      <c r="AT245" s="17" t="s">
        <v>222</v>
      </c>
      <c r="AU245" s="17" t="s">
        <v>190</v>
      </c>
      <c r="AY245" s="17" t="s">
        <v>221</v>
      </c>
      <c r="BE245" s="145">
        <f t="shared" ref="BE245:BE269" si="64">IF(U245="základní",N245,0)</f>
        <v>0</v>
      </c>
      <c r="BF245" s="145">
        <f t="shared" ref="BF245:BF269" si="65">IF(U245="snížená",N245,0)</f>
        <v>0</v>
      </c>
      <c r="BG245" s="145">
        <f t="shared" ref="BG245:BG269" si="66">IF(U245="zákl. přenesená",N245,0)</f>
        <v>0</v>
      </c>
      <c r="BH245" s="145">
        <f t="shared" ref="BH245:BH269" si="67">IF(U245="sníž. přenesená",N245,0)</f>
        <v>0</v>
      </c>
      <c r="BI245" s="145">
        <f t="shared" ref="BI245:BI269" si="68">IF(U245="nulová",N245,0)</f>
        <v>0</v>
      </c>
      <c r="BJ245" s="17" t="s">
        <v>15</v>
      </c>
      <c r="BK245" s="145">
        <f t="shared" ref="BK245:BK269" si="69">ROUND(L245*K245,2)</f>
        <v>0</v>
      </c>
      <c r="BL245" s="17" t="s">
        <v>247</v>
      </c>
      <c r="BM245" s="17" t="s">
        <v>5659</v>
      </c>
    </row>
    <row r="246" spans="2:65" s="1" customFormat="1" ht="20.45" customHeight="1" x14ac:dyDescent="0.3">
      <c r="B246" s="136"/>
      <c r="C246" s="137" t="s">
        <v>1791</v>
      </c>
      <c r="D246" s="137" t="s">
        <v>222</v>
      </c>
      <c r="E246" s="138" t="s">
        <v>5649</v>
      </c>
      <c r="F246" s="250" t="s">
        <v>501</v>
      </c>
      <c r="G246" s="251"/>
      <c r="H246" s="251"/>
      <c r="I246" s="251"/>
      <c r="J246" s="139" t="s">
        <v>349</v>
      </c>
      <c r="K246" s="140">
        <v>61</v>
      </c>
      <c r="L246" s="252"/>
      <c r="M246" s="251"/>
      <c r="N246" s="252">
        <f t="shared" si="60"/>
        <v>0</v>
      </c>
      <c r="O246" s="251"/>
      <c r="P246" s="251"/>
      <c r="Q246" s="251"/>
      <c r="R246" s="141"/>
      <c r="T246" s="142" t="s">
        <v>3</v>
      </c>
      <c r="U246" s="40" t="s">
        <v>43</v>
      </c>
      <c r="V246" s="143">
        <v>0</v>
      </c>
      <c r="W246" s="143">
        <f t="shared" si="61"/>
        <v>0</v>
      </c>
      <c r="X246" s="143">
        <v>0</v>
      </c>
      <c r="Y246" s="143">
        <f t="shared" si="62"/>
        <v>0</v>
      </c>
      <c r="Z246" s="143">
        <v>0</v>
      </c>
      <c r="AA246" s="144">
        <f t="shared" si="63"/>
        <v>0</v>
      </c>
      <c r="AR246" s="17" t="s">
        <v>247</v>
      </c>
      <c r="AT246" s="17" t="s">
        <v>222</v>
      </c>
      <c r="AU246" s="17" t="s">
        <v>190</v>
      </c>
      <c r="AY246" s="17" t="s">
        <v>221</v>
      </c>
      <c r="BE246" s="145">
        <f t="shared" si="64"/>
        <v>0</v>
      </c>
      <c r="BF246" s="145">
        <f t="shared" si="65"/>
        <v>0</v>
      </c>
      <c r="BG246" s="145">
        <f t="shared" si="66"/>
        <v>0</v>
      </c>
      <c r="BH246" s="145">
        <f t="shared" si="67"/>
        <v>0</v>
      </c>
      <c r="BI246" s="145">
        <f t="shared" si="68"/>
        <v>0</v>
      </c>
      <c r="BJ246" s="17" t="s">
        <v>15</v>
      </c>
      <c r="BK246" s="145">
        <f t="shared" si="69"/>
        <v>0</v>
      </c>
      <c r="BL246" s="17" t="s">
        <v>247</v>
      </c>
      <c r="BM246" s="17" t="s">
        <v>5660</v>
      </c>
    </row>
    <row r="247" spans="2:65" s="1" customFormat="1" ht="20.45" customHeight="1" x14ac:dyDescent="0.3">
      <c r="B247" s="136"/>
      <c r="C247" s="137" t="s">
        <v>3077</v>
      </c>
      <c r="D247" s="137" t="s">
        <v>222</v>
      </c>
      <c r="E247" s="138" t="s">
        <v>5654</v>
      </c>
      <c r="F247" s="250" t="s">
        <v>5655</v>
      </c>
      <c r="G247" s="251"/>
      <c r="H247" s="251"/>
      <c r="I247" s="251"/>
      <c r="J247" s="139" t="s">
        <v>349</v>
      </c>
      <c r="K247" s="140">
        <v>3</v>
      </c>
      <c r="L247" s="252"/>
      <c r="M247" s="251"/>
      <c r="N247" s="252">
        <f t="shared" si="60"/>
        <v>0</v>
      </c>
      <c r="O247" s="251"/>
      <c r="P247" s="251"/>
      <c r="Q247" s="251"/>
      <c r="R247" s="141"/>
      <c r="T247" s="142" t="s">
        <v>3</v>
      </c>
      <c r="U247" s="40" t="s">
        <v>43</v>
      </c>
      <c r="V247" s="143">
        <v>0</v>
      </c>
      <c r="W247" s="143">
        <f t="shared" si="61"/>
        <v>0</v>
      </c>
      <c r="X247" s="143">
        <v>0</v>
      </c>
      <c r="Y247" s="143">
        <f t="shared" si="62"/>
        <v>0</v>
      </c>
      <c r="Z247" s="143">
        <v>0</v>
      </c>
      <c r="AA247" s="144">
        <f t="shared" si="63"/>
        <v>0</v>
      </c>
      <c r="AR247" s="17" t="s">
        <v>247</v>
      </c>
      <c r="AT247" s="17" t="s">
        <v>222</v>
      </c>
      <c r="AU247" s="17" t="s">
        <v>190</v>
      </c>
      <c r="AY247" s="17" t="s">
        <v>221</v>
      </c>
      <c r="BE247" s="145">
        <f t="shared" si="64"/>
        <v>0</v>
      </c>
      <c r="BF247" s="145">
        <f t="shared" si="65"/>
        <v>0</v>
      </c>
      <c r="BG247" s="145">
        <f t="shared" si="66"/>
        <v>0</v>
      </c>
      <c r="BH247" s="145">
        <f t="shared" si="67"/>
        <v>0</v>
      </c>
      <c r="BI247" s="145">
        <f t="shared" si="68"/>
        <v>0</v>
      </c>
      <c r="BJ247" s="17" t="s">
        <v>15</v>
      </c>
      <c r="BK247" s="145">
        <f t="shared" si="69"/>
        <v>0</v>
      </c>
      <c r="BL247" s="17" t="s">
        <v>247</v>
      </c>
      <c r="BM247" s="17" t="s">
        <v>5661</v>
      </c>
    </row>
    <row r="248" spans="2:65" s="1" customFormat="1" ht="28.9" customHeight="1" x14ac:dyDescent="0.3">
      <c r="B248" s="136"/>
      <c r="C248" s="137" t="s">
        <v>3017</v>
      </c>
      <c r="D248" s="137" t="s">
        <v>222</v>
      </c>
      <c r="E248" s="138" t="s">
        <v>5662</v>
      </c>
      <c r="F248" s="250" t="s">
        <v>5663</v>
      </c>
      <c r="G248" s="251"/>
      <c r="H248" s="251"/>
      <c r="I248" s="251"/>
      <c r="J248" s="139" t="s">
        <v>349</v>
      </c>
      <c r="K248" s="140">
        <v>1</v>
      </c>
      <c r="L248" s="252"/>
      <c r="M248" s="251"/>
      <c r="N248" s="252">
        <f t="shared" si="60"/>
        <v>0</v>
      </c>
      <c r="O248" s="251"/>
      <c r="P248" s="251"/>
      <c r="Q248" s="251"/>
      <c r="R248" s="141"/>
      <c r="T248" s="142" t="s">
        <v>3</v>
      </c>
      <c r="U248" s="40" t="s">
        <v>43</v>
      </c>
      <c r="V248" s="143">
        <v>0</v>
      </c>
      <c r="W248" s="143">
        <f t="shared" si="61"/>
        <v>0</v>
      </c>
      <c r="X248" s="143">
        <v>0</v>
      </c>
      <c r="Y248" s="143">
        <f t="shared" si="62"/>
        <v>0</v>
      </c>
      <c r="Z248" s="143">
        <v>0</v>
      </c>
      <c r="AA248" s="144">
        <f t="shared" si="63"/>
        <v>0</v>
      </c>
      <c r="AR248" s="17" t="s">
        <v>247</v>
      </c>
      <c r="AT248" s="17" t="s">
        <v>222</v>
      </c>
      <c r="AU248" s="17" t="s">
        <v>190</v>
      </c>
      <c r="AY248" s="17" t="s">
        <v>221</v>
      </c>
      <c r="BE248" s="145">
        <f t="shared" si="64"/>
        <v>0</v>
      </c>
      <c r="BF248" s="145">
        <f t="shared" si="65"/>
        <v>0</v>
      </c>
      <c r="BG248" s="145">
        <f t="shared" si="66"/>
        <v>0</v>
      </c>
      <c r="BH248" s="145">
        <f t="shared" si="67"/>
        <v>0</v>
      </c>
      <c r="BI248" s="145">
        <f t="shared" si="68"/>
        <v>0</v>
      </c>
      <c r="BJ248" s="17" t="s">
        <v>15</v>
      </c>
      <c r="BK248" s="145">
        <f t="shared" si="69"/>
        <v>0</v>
      </c>
      <c r="BL248" s="17" t="s">
        <v>247</v>
      </c>
      <c r="BM248" s="17" t="s">
        <v>5664</v>
      </c>
    </row>
    <row r="249" spans="2:65" s="1" customFormat="1" ht="20.45" customHeight="1" x14ac:dyDescent="0.3">
      <c r="B249" s="136"/>
      <c r="C249" s="137" t="s">
        <v>3044</v>
      </c>
      <c r="D249" s="137" t="s">
        <v>222</v>
      </c>
      <c r="E249" s="138" t="s">
        <v>5665</v>
      </c>
      <c r="F249" s="250" t="s">
        <v>5666</v>
      </c>
      <c r="G249" s="251"/>
      <c r="H249" s="251"/>
      <c r="I249" s="251"/>
      <c r="J249" s="139" t="s">
        <v>349</v>
      </c>
      <c r="K249" s="140">
        <v>1</v>
      </c>
      <c r="L249" s="252"/>
      <c r="M249" s="251"/>
      <c r="N249" s="252">
        <f t="shared" si="60"/>
        <v>0</v>
      </c>
      <c r="O249" s="251"/>
      <c r="P249" s="251"/>
      <c r="Q249" s="251"/>
      <c r="R249" s="141"/>
      <c r="T249" s="142" t="s">
        <v>3</v>
      </c>
      <c r="U249" s="40" t="s">
        <v>43</v>
      </c>
      <c r="V249" s="143">
        <v>0</v>
      </c>
      <c r="W249" s="143">
        <f t="shared" si="61"/>
        <v>0</v>
      </c>
      <c r="X249" s="143">
        <v>0</v>
      </c>
      <c r="Y249" s="143">
        <f t="shared" si="62"/>
        <v>0</v>
      </c>
      <c r="Z249" s="143">
        <v>0</v>
      </c>
      <c r="AA249" s="144">
        <f t="shared" si="63"/>
        <v>0</v>
      </c>
      <c r="AR249" s="17" t="s">
        <v>247</v>
      </c>
      <c r="AT249" s="17" t="s">
        <v>222</v>
      </c>
      <c r="AU249" s="17" t="s">
        <v>190</v>
      </c>
      <c r="AY249" s="17" t="s">
        <v>221</v>
      </c>
      <c r="BE249" s="145">
        <f t="shared" si="64"/>
        <v>0</v>
      </c>
      <c r="BF249" s="145">
        <f t="shared" si="65"/>
        <v>0</v>
      </c>
      <c r="BG249" s="145">
        <f t="shared" si="66"/>
        <v>0</v>
      </c>
      <c r="BH249" s="145">
        <f t="shared" si="67"/>
        <v>0</v>
      </c>
      <c r="BI249" s="145">
        <f t="shared" si="68"/>
        <v>0</v>
      </c>
      <c r="BJ249" s="17" t="s">
        <v>15</v>
      </c>
      <c r="BK249" s="145">
        <f t="shared" si="69"/>
        <v>0</v>
      </c>
      <c r="BL249" s="17" t="s">
        <v>247</v>
      </c>
      <c r="BM249" s="17" t="s">
        <v>5667</v>
      </c>
    </row>
    <row r="250" spans="2:65" s="1" customFormat="1" ht="20.45" customHeight="1" x14ac:dyDescent="0.3">
      <c r="B250" s="136"/>
      <c r="C250" s="137" t="s">
        <v>3060</v>
      </c>
      <c r="D250" s="137" t="s">
        <v>222</v>
      </c>
      <c r="E250" s="138" t="s">
        <v>5668</v>
      </c>
      <c r="F250" s="250" t="s">
        <v>5669</v>
      </c>
      <c r="G250" s="251"/>
      <c r="H250" s="251"/>
      <c r="I250" s="251"/>
      <c r="J250" s="139" t="s">
        <v>349</v>
      </c>
      <c r="K250" s="140">
        <v>1</v>
      </c>
      <c r="L250" s="252"/>
      <c r="M250" s="251"/>
      <c r="N250" s="252">
        <f t="shared" si="60"/>
        <v>0</v>
      </c>
      <c r="O250" s="251"/>
      <c r="P250" s="251"/>
      <c r="Q250" s="251"/>
      <c r="R250" s="141"/>
      <c r="T250" s="142" t="s">
        <v>3</v>
      </c>
      <c r="U250" s="40" t="s">
        <v>43</v>
      </c>
      <c r="V250" s="143">
        <v>0</v>
      </c>
      <c r="W250" s="143">
        <f t="shared" si="61"/>
        <v>0</v>
      </c>
      <c r="X250" s="143">
        <v>0</v>
      </c>
      <c r="Y250" s="143">
        <f t="shared" si="62"/>
        <v>0</v>
      </c>
      <c r="Z250" s="143">
        <v>0</v>
      </c>
      <c r="AA250" s="144">
        <f t="shared" si="63"/>
        <v>0</v>
      </c>
      <c r="AR250" s="17" t="s">
        <v>247</v>
      </c>
      <c r="AT250" s="17" t="s">
        <v>222</v>
      </c>
      <c r="AU250" s="17" t="s">
        <v>190</v>
      </c>
      <c r="AY250" s="17" t="s">
        <v>221</v>
      </c>
      <c r="BE250" s="145">
        <f t="shared" si="64"/>
        <v>0</v>
      </c>
      <c r="BF250" s="145">
        <f t="shared" si="65"/>
        <v>0</v>
      </c>
      <c r="BG250" s="145">
        <f t="shared" si="66"/>
        <v>0</v>
      </c>
      <c r="BH250" s="145">
        <f t="shared" si="67"/>
        <v>0</v>
      </c>
      <c r="BI250" s="145">
        <f t="shared" si="68"/>
        <v>0</v>
      </c>
      <c r="BJ250" s="17" t="s">
        <v>15</v>
      </c>
      <c r="BK250" s="145">
        <f t="shared" si="69"/>
        <v>0</v>
      </c>
      <c r="BL250" s="17" t="s">
        <v>247</v>
      </c>
      <c r="BM250" s="17" t="s">
        <v>5670</v>
      </c>
    </row>
    <row r="251" spans="2:65" s="1" customFormat="1" ht="20.45" customHeight="1" x14ac:dyDescent="0.3">
      <c r="B251" s="136"/>
      <c r="C251" s="137" t="s">
        <v>2908</v>
      </c>
      <c r="D251" s="137" t="s">
        <v>222</v>
      </c>
      <c r="E251" s="138" t="s">
        <v>5671</v>
      </c>
      <c r="F251" s="250" t="s">
        <v>5672</v>
      </c>
      <c r="G251" s="251"/>
      <c r="H251" s="251"/>
      <c r="I251" s="251"/>
      <c r="J251" s="139" t="s">
        <v>349</v>
      </c>
      <c r="K251" s="140">
        <v>1</v>
      </c>
      <c r="L251" s="252"/>
      <c r="M251" s="251"/>
      <c r="N251" s="252">
        <f t="shared" si="60"/>
        <v>0</v>
      </c>
      <c r="O251" s="251"/>
      <c r="P251" s="251"/>
      <c r="Q251" s="251"/>
      <c r="R251" s="141"/>
      <c r="T251" s="142" t="s">
        <v>3</v>
      </c>
      <c r="U251" s="40" t="s">
        <v>43</v>
      </c>
      <c r="V251" s="143">
        <v>0</v>
      </c>
      <c r="W251" s="143">
        <f t="shared" si="61"/>
        <v>0</v>
      </c>
      <c r="X251" s="143">
        <v>0</v>
      </c>
      <c r="Y251" s="143">
        <f t="shared" si="62"/>
        <v>0</v>
      </c>
      <c r="Z251" s="143">
        <v>0</v>
      </c>
      <c r="AA251" s="144">
        <f t="shared" si="63"/>
        <v>0</v>
      </c>
      <c r="AR251" s="17" t="s">
        <v>247</v>
      </c>
      <c r="AT251" s="17" t="s">
        <v>222</v>
      </c>
      <c r="AU251" s="17" t="s">
        <v>190</v>
      </c>
      <c r="AY251" s="17" t="s">
        <v>221</v>
      </c>
      <c r="BE251" s="145">
        <f t="shared" si="64"/>
        <v>0</v>
      </c>
      <c r="BF251" s="145">
        <f t="shared" si="65"/>
        <v>0</v>
      </c>
      <c r="BG251" s="145">
        <f t="shared" si="66"/>
        <v>0</v>
      </c>
      <c r="BH251" s="145">
        <f t="shared" si="67"/>
        <v>0</v>
      </c>
      <c r="BI251" s="145">
        <f t="shared" si="68"/>
        <v>0</v>
      </c>
      <c r="BJ251" s="17" t="s">
        <v>15</v>
      </c>
      <c r="BK251" s="145">
        <f t="shared" si="69"/>
        <v>0</v>
      </c>
      <c r="BL251" s="17" t="s">
        <v>247</v>
      </c>
      <c r="BM251" s="17" t="s">
        <v>5673</v>
      </c>
    </row>
    <row r="252" spans="2:65" s="1" customFormat="1" ht="20.45" customHeight="1" x14ac:dyDescent="0.3">
      <c r="B252" s="136"/>
      <c r="C252" s="137" t="s">
        <v>2951</v>
      </c>
      <c r="D252" s="137" t="s">
        <v>222</v>
      </c>
      <c r="E252" s="138" t="s">
        <v>5674</v>
      </c>
      <c r="F252" s="250" t="s">
        <v>5675</v>
      </c>
      <c r="G252" s="251"/>
      <c r="H252" s="251"/>
      <c r="I252" s="251"/>
      <c r="J252" s="139" t="s">
        <v>349</v>
      </c>
      <c r="K252" s="140">
        <v>2</v>
      </c>
      <c r="L252" s="252"/>
      <c r="M252" s="251"/>
      <c r="N252" s="252">
        <f t="shared" si="60"/>
        <v>0</v>
      </c>
      <c r="O252" s="251"/>
      <c r="P252" s="251"/>
      <c r="Q252" s="251"/>
      <c r="R252" s="141"/>
      <c r="T252" s="142" t="s">
        <v>3</v>
      </c>
      <c r="U252" s="40" t="s">
        <v>43</v>
      </c>
      <c r="V252" s="143">
        <v>0</v>
      </c>
      <c r="W252" s="143">
        <f t="shared" si="61"/>
        <v>0</v>
      </c>
      <c r="X252" s="143">
        <v>0</v>
      </c>
      <c r="Y252" s="143">
        <f t="shared" si="62"/>
        <v>0</v>
      </c>
      <c r="Z252" s="143">
        <v>0</v>
      </c>
      <c r="AA252" s="144">
        <f t="shared" si="63"/>
        <v>0</v>
      </c>
      <c r="AR252" s="17" t="s">
        <v>247</v>
      </c>
      <c r="AT252" s="17" t="s">
        <v>222</v>
      </c>
      <c r="AU252" s="17" t="s">
        <v>190</v>
      </c>
      <c r="AY252" s="17" t="s">
        <v>221</v>
      </c>
      <c r="BE252" s="145">
        <f t="shared" si="64"/>
        <v>0</v>
      </c>
      <c r="BF252" s="145">
        <f t="shared" si="65"/>
        <v>0</v>
      </c>
      <c r="BG252" s="145">
        <f t="shared" si="66"/>
        <v>0</v>
      </c>
      <c r="BH252" s="145">
        <f t="shared" si="67"/>
        <v>0</v>
      </c>
      <c r="BI252" s="145">
        <f t="shared" si="68"/>
        <v>0</v>
      </c>
      <c r="BJ252" s="17" t="s">
        <v>15</v>
      </c>
      <c r="BK252" s="145">
        <f t="shared" si="69"/>
        <v>0</v>
      </c>
      <c r="BL252" s="17" t="s">
        <v>247</v>
      </c>
      <c r="BM252" s="17" t="s">
        <v>5676</v>
      </c>
    </row>
    <row r="253" spans="2:65" s="1" customFormat="1" ht="20.45" customHeight="1" x14ac:dyDescent="0.3">
      <c r="B253" s="136"/>
      <c r="C253" s="137" t="s">
        <v>2931</v>
      </c>
      <c r="D253" s="137" t="s">
        <v>222</v>
      </c>
      <c r="E253" s="138" t="s">
        <v>5677</v>
      </c>
      <c r="F253" s="250" t="s">
        <v>489</v>
      </c>
      <c r="G253" s="251"/>
      <c r="H253" s="251"/>
      <c r="I253" s="251"/>
      <c r="J253" s="139" t="s">
        <v>349</v>
      </c>
      <c r="K253" s="140">
        <v>3</v>
      </c>
      <c r="L253" s="252"/>
      <c r="M253" s="251"/>
      <c r="N253" s="252">
        <f t="shared" si="60"/>
        <v>0</v>
      </c>
      <c r="O253" s="251"/>
      <c r="P253" s="251"/>
      <c r="Q253" s="251"/>
      <c r="R253" s="141"/>
      <c r="T253" s="142" t="s">
        <v>3</v>
      </c>
      <c r="U253" s="40" t="s">
        <v>43</v>
      </c>
      <c r="V253" s="143">
        <v>0</v>
      </c>
      <c r="W253" s="143">
        <f t="shared" si="61"/>
        <v>0</v>
      </c>
      <c r="X253" s="143">
        <v>0</v>
      </c>
      <c r="Y253" s="143">
        <f t="shared" si="62"/>
        <v>0</v>
      </c>
      <c r="Z253" s="143">
        <v>0</v>
      </c>
      <c r="AA253" s="144">
        <f t="shared" si="63"/>
        <v>0</v>
      </c>
      <c r="AR253" s="17" t="s">
        <v>247</v>
      </c>
      <c r="AT253" s="17" t="s">
        <v>222</v>
      </c>
      <c r="AU253" s="17" t="s">
        <v>190</v>
      </c>
      <c r="AY253" s="17" t="s">
        <v>221</v>
      </c>
      <c r="BE253" s="145">
        <f t="shared" si="64"/>
        <v>0</v>
      </c>
      <c r="BF253" s="145">
        <f t="shared" si="65"/>
        <v>0</v>
      </c>
      <c r="BG253" s="145">
        <f t="shared" si="66"/>
        <v>0</v>
      </c>
      <c r="BH253" s="145">
        <f t="shared" si="67"/>
        <v>0</v>
      </c>
      <c r="BI253" s="145">
        <f t="shared" si="68"/>
        <v>0</v>
      </c>
      <c r="BJ253" s="17" t="s">
        <v>15</v>
      </c>
      <c r="BK253" s="145">
        <f t="shared" si="69"/>
        <v>0</v>
      </c>
      <c r="BL253" s="17" t="s">
        <v>247</v>
      </c>
      <c r="BM253" s="17" t="s">
        <v>5678</v>
      </c>
    </row>
    <row r="254" spans="2:65" s="1" customFormat="1" ht="20.45" customHeight="1" x14ac:dyDescent="0.3">
      <c r="B254" s="136"/>
      <c r="C254" s="137" t="s">
        <v>2936</v>
      </c>
      <c r="D254" s="137" t="s">
        <v>222</v>
      </c>
      <c r="E254" s="138" t="s">
        <v>5679</v>
      </c>
      <c r="F254" s="250" t="s">
        <v>5680</v>
      </c>
      <c r="G254" s="251"/>
      <c r="H254" s="251"/>
      <c r="I254" s="251"/>
      <c r="J254" s="139" t="s">
        <v>349</v>
      </c>
      <c r="K254" s="140">
        <v>9</v>
      </c>
      <c r="L254" s="252"/>
      <c r="M254" s="251"/>
      <c r="N254" s="252">
        <f t="shared" si="60"/>
        <v>0</v>
      </c>
      <c r="O254" s="251"/>
      <c r="P254" s="251"/>
      <c r="Q254" s="251"/>
      <c r="R254" s="141"/>
      <c r="T254" s="142" t="s">
        <v>3</v>
      </c>
      <c r="U254" s="40" t="s">
        <v>43</v>
      </c>
      <c r="V254" s="143">
        <v>0</v>
      </c>
      <c r="W254" s="143">
        <f t="shared" si="61"/>
        <v>0</v>
      </c>
      <c r="X254" s="143">
        <v>0</v>
      </c>
      <c r="Y254" s="143">
        <f t="shared" si="62"/>
        <v>0</v>
      </c>
      <c r="Z254" s="143">
        <v>0</v>
      </c>
      <c r="AA254" s="144">
        <f t="shared" si="63"/>
        <v>0</v>
      </c>
      <c r="AR254" s="17" t="s">
        <v>247</v>
      </c>
      <c r="AT254" s="17" t="s">
        <v>222</v>
      </c>
      <c r="AU254" s="17" t="s">
        <v>190</v>
      </c>
      <c r="AY254" s="17" t="s">
        <v>221</v>
      </c>
      <c r="BE254" s="145">
        <f t="shared" si="64"/>
        <v>0</v>
      </c>
      <c r="BF254" s="145">
        <f t="shared" si="65"/>
        <v>0</v>
      </c>
      <c r="BG254" s="145">
        <f t="shared" si="66"/>
        <v>0</v>
      </c>
      <c r="BH254" s="145">
        <f t="shared" si="67"/>
        <v>0</v>
      </c>
      <c r="BI254" s="145">
        <f t="shared" si="68"/>
        <v>0</v>
      </c>
      <c r="BJ254" s="17" t="s">
        <v>15</v>
      </c>
      <c r="BK254" s="145">
        <f t="shared" si="69"/>
        <v>0</v>
      </c>
      <c r="BL254" s="17" t="s">
        <v>247</v>
      </c>
      <c r="BM254" s="17" t="s">
        <v>5681</v>
      </c>
    </row>
    <row r="255" spans="2:65" s="1" customFormat="1" ht="20.45" customHeight="1" x14ac:dyDescent="0.3">
      <c r="B255" s="136"/>
      <c r="C255" s="137" t="s">
        <v>2941</v>
      </c>
      <c r="D255" s="137" t="s">
        <v>222</v>
      </c>
      <c r="E255" s="138" t="s">
        <v>5682</v>
      </c>
      <c r="F255" s="250" t="s">
        <v>492</v>
      </c>
      <c r="G255" s="251"/>
      <c r="H255" s="251"/>
      <c r="I255" s="251"/>
      <c r="J255" s="139" t="s">
        <v>349</v>
      </c>
      <c r="K255" s="140">
        <v>16</v>
      </c>
      <c r="L255" s="252"/>
      <c r="M255" s="251"/>
      <c r="N255" s="252">
        <f t="shared" si="60"/>
        <v>0</v>
      </c>
      <c r="O255" s="251"/>
      <c r="P255" s="251"/>
      <c r="Q255" s="251"/>
      <c r="R255" s="141"/>
      <c r="T255" s="142" t="s">
        <v>3</v>
      </c>
      <c r="U255" s="40" t="s">
        <v>43</v>
      </c>
      <c r="V255" s="143">
        <v>0</v>
      </c>
      <c r="W255" s="143">
        <f t="shared" si="61"/>
        <v>0</v>
      </c>
      <c r="X255" s="143">
        <v>0</v>
      </c>
      <c r="Y255" s="143">
        <f t="shared" si="62"/>
        <v>0</v>
      </c>
      <c r="Z255" s="143">
        <v>0</v>
      </c>
      <c r="AA255" s="144">
        <f t="shared" si="63"/>
        <v>0</v>
      </c>
      <c r="AR255" s="17" t="s">
        <v>247</v>
      </c>
      <c r="AT255" s="17" t="s">
        <v>222</v>
      </c>
      <c r="AU255" s="17" t="s">
        <v>190</v>
      </c>
      <c r="AY255" s="17" t="s">
        <v>221</v>
      </c>
      <c r="BE255" s="145">
        <f t="shared" si="64"/>
        <v>0</v>
      </c>
      <c r="BF255" s="145">
        <f t="shared" si="65"/>
        <v>0</v>
      </c>
      <c r="BG255" s="145">
        <f t="shared" si="66"/>
        <v>0</v>
      </c>
      <c r="BH255" s="145">
        <f t="shared" si="67"/>
        <v>0</v>
      </c>
      <c r="BI255" s="145">
        <f t="shared" si="68"/>
        <v>0</v>
      </c>
      <c r="BJ255" s="17" t="s">
        <v>15</v>
      </c>
      <c r="BK255" s="145">
        <f t="shared" si="69"/>
        <v>0</v>
      </c>
      <c r="BL255" s="17" t="s">
        <v>247</v>
      </c>
      <c r="BM255" s="17" t="s">
        <v>5683</v>
      </c>
    </row>
    <row r="256" spans="2:65" s="1" customFormat="1" ht="20.45" customHeight="1" x14ac:dyDescent="0.3">
      <c r="B256" s="136"/>
      <c r="C256" s="137" t="s">
        <v>2946</v>
      </c>
      <c r="D256" s="137" t="s">
        <v>222</v>
      </c>
      <c r="E256" s="138" t="s">
        <v>5684</v>
      </c>
      <c r="F256" s="250" t="s">
        <v>5685</v>
      </c>
      <c r="G256" s="251"/>
      <c r="H256" s="251"/>
      <c r="I256" s="251"/>
      <c r="J256" s="139" t="s">
        <v>349</v>
      </c>
      <c r="K256" s="140">
        <v>4</v>
      </c>
      <c r="L256" s="252"/>
      <c r="M256" s="251"/>
      <c r="N256" s="252">
        <f t="shared" si="60"/>
        <v>0</v>
      </c>
      <c r="O256" s="251"/>
      <c r="P256" s="251"/>
      <c r="Q256" s="251"/>
      <c r="R256" s="141"/>
      <c r="T256" s="142" t="s">
        <v>3</v>
      </c>
      <c r="U256" s="40" t="s">
        <v>43</v>
      </c>
      <c r="V256" s="143">
        <v>0</v>
      </c>
      <c r="W256" s="143">
        <f t="shared" si="61"/>
        <v>0</v>
      </c>
      <c r="X256" s="143">
        <v>0</v>
      </c>
      <c r="Y256" s="143">
        <f t="shared" si="62"/>
        <v>0</v>
      </c>
      <c r="Z256" s="143">
        <v>0</v>
      </c>
      <c r="AA256" s="144">
        <f t="shared" si="63"/>
        <v>0</v>
      </c>
      <c r="AR256" s="17" t="s">
        <v>247</v>
      </c>
      <c r="AT256" s="17" t="s">
        <v>222</v>
      </c>
      <c r="AU256" s="17" t="s">
        <v>190</v>
      </c>
      <c r="AY256" s="17" t="s">
        <v>221</v>
      </c>
      <c r="BE256" s="145">
        <f t="shared" si="64"/>
        <v>0</v>
      </c>
      <c r="BF256" s="145">
        <f t="shared" si="65"/>
        <v>0</v>
      </c>
      <c r="BG256" s="145">
        <f t="shared" si="66"/>
        <v>0</v>
      </c>
      <c r="BH256" s="145">
        <f t="shared" si="67"/>
        <v>0</v>
      </c>
      <c r="BI256" s="145">
        <f t="shared" si="68"/>
        <v>0</v>
      </c>
      <c r="BJ256" s="17" t="s">
        <v>15</v>
      </c>
      <c r="BK256" s="145">
        <f t="shared" si="69"/>
        <v>0</v>
      </c>
      <c r="BL256" s="17" t="s">
        <v>247</v>
      </c>
      <c r="BM256" s="17" t="s">
        <v>5686</v>
      </c>
    </row>
    <row r="257" spans="2:65" s="1" customFormat="1" ht="20.45" customHeight="1" x14ac:dyDescent="0.3">
      <c r="B257" s="136"/>
      <c r="C257" s="137" t="s">
        <v>2956</v>
      </c>
      <c r="D257" s="137" t="s">
        <v>222</v>
      </c>
      <c r="E257" s="138" t="s">
        <v>5687</v>
      </c>
      <c r="F257" s="250" t="s">
        <v>5688</v>
      </c>
      <c r="G257" s="251"/>
      <c r="H257" s="251"/>
      <c r="I257" s="251"/>
      <c r="J257" s="139" t="s">
        <v>349</v>
      </c>
      <c r="K257" s="140">
        <v>1</v>
      </c>
      <c r="L257" s="252"/>
      <c r="M257" s="251"/>
      <c r="N257" s="252">
        <f t="shared" si="60"/>
        <v>0</v>
      </c>
      <c r="O257" s="251"/>
      <c r="P257" s="251"/>
      <c r="Q257" s="251"/>
      <c r="R257" s="141"/>
      <c r="T257" s="142" t="s">
        <v>3</v>
      </c>
      <c r="U257" s="40" t="s">
        <v>43</v>
      </c>
      <c r="V257" s="143">
        <v>0</v>
      </c>
      <c r="W257" s="143">
        <f t="shared" si="61"/>
        <v>0</v>
      </c>
      <c r="X257" s="143">
        <v>0</v>
      </c>
      <c r="Y257" s="143">
        <f t="shared" si="62"/>
        <v>0</v>
      </c>
      <c r="Z257" s="143">
        <v>0</v>
      </c>
      <c r="AA257" s="144">
        <f t="shared" si="63"/>
        <v>0</v>
      </c>
      <c r="AR257" s="17" t="s">
        <v>247</v>
      </c>
      <c r="AT257" s="17" t="s">
        <v>222</v>
      </c>
      <c r="AU257" s="17" t="s">
        <v>190</v>
      </c>
      <c r="AY257" s="17" t="s">
        <v>221</v>
      </c>
      <c r="BE257" s="145">
        <f t="shared" si="64"/>
        <v>0</v>
      </c>
      <c r="BF257" s="145">
        <f t="shared" si="65"/>
        <v>0</v>
      </c>
      <c r="BG257" s="145">
        <f t="shared" si="66"/>
        <v>0</v>
      </c>
      <c r="BH257" s="145">
        <f t="shared" si="67"/>
        <v>0</v>
      </c>
      <c r="BI257" s="145">
        <f t="shared" si="68"/>
        <v>0</v>
      </c>
      <c r="BJ257" s="17" t="s">
        <v>15</v>
      </c>
      <c r="BK257" s="145">
        <f t="shared" si="69"/>
        <v>0</v>
      </c>
      <c r="BL257" s="17" t="s">
        <v>247</v>
      </c>
      <c r="BM257" s="17" t="s">
        <v>5689</v>
      </c>
    </row>
    <row r="258" spans="2:65" s="1" customFormat="1" ht="20.45" customHeight="1" x14ac:dyDescent="0.3">
      <c r="B258" s="136"/>
      <c r="C258" s="137" t="s">
        <v>3117</v>
      </c>
      <c r="D258" s="137" t="s">
        <v>222</v>
      </c>
      <c r="E258" s="138" t="s">
        <v>5690</v>
      </c>
      <c r="F258" s="250" t="s">
        <v>5691</v>
      </c>
      <c r="G258" s="251"/>
      <c r="H258" s="251"/>
      <c r="I258" s="251"/>
      <c r="J258" s="139" t="s">
        <v>349</v>
      </c>
      <c r="K258" s="140">
        <v>1</v>
      </c>
      <c r="L258" s="252"/>
      <c r="M258" s="251"/>
      <c r="N258" s="252">
        <f t="shared" si="60"/>
        <v>0</v>
      </c>
      <c r="O258" s="251"/>
      <c r="P258" s="251"/>
      <c r="Q258" s="251"/>
      <c r="R258" s="141"/>
      <c r="T258" s="142" t="s">
        <v>3</v>
      </c>
      <c r="U258" s="40" t="s">
        <v>43</v>
      </c>
      <c r="V258" s="143">
        <v>0</v>
      </c>
      <c r="W258" s="143">
        <f t="shared" si="61"/>
        <v>0</v>
      </c>
      <c r="X258" s="143">
        <v>0</v>
      </c>
      <c r="Y258" s="143">
        <f t="shared" si="62"/>
        <v>0</v>
      </c>
      <c r="Z258" s="143">
        <v>0</v>
      </c>
      <c r="AA258" s="144">
        <f t="shared" si="63"/>
        <v>0</v>
      </c>
      <c r="AR258" s="17" t="s">
        <v>247</v>
      </c>
      <c r="AT258" s="17" t="s">
        <v>222</v>
      </c>
      <c r="AU258" s="17" t="s">
        <v>190</v>
      </c>
      <c r="AY258" s="17" t="s">
        <v>221</v>
      </c>
      <c r="BE258" s="145">
        <f t="shared" si="64"/>
        <v>0</v>
      </c>
      <c r="BF258" s="145">
        <f t="shared" si="65"/>
        <v>0</v>
      </c>
      <c r="BG258" s="145">
        <f t="shared" si="66"/>
        <v>0</v>
      </c>
      <c r="BH258" s="145">
        <f t="shared" si="67"/>
        <v>0</v>
      </c>
      <c r="BI258" s="145">
        <f t="shared" si="68"/>
        <v>0</v>
      </c>
      <c r="BJ258" s="17" t="s">
        <v>15</v>
      </c>
      <c r="BK258" s="145">
        <f t="shared" si="69"/>
        <v>0</v>
      </c>
      <c r="BL258" s="17" t="s">
        <v>247</v>
      </c>
      <c r="BM258" s="17" t="s">
        <v>5692</v>
      </c>
    </row>
    <row r="259" spans="2:65" s="1" customFormat="1" ht="20.45" customHeight="1" x14ac:dyDescent="0.3">
      <c r="B259" s="136"/>
      <c r="C259" s="137" t="s">
        <v>3086</v>
      </c>
      <c r="D259" s="137" t="s">
        <v>222</v>
      </c>
      <c r="E259" s="138" t="s">
        <v>5693</v>
      </c>
      <c r="F259" s="250" t="s">
        <v>5694</v>
      </c>
      <c r="G259" s="251"/>
      <c r="H259" s="251"/>
      <c r="I259" s="251"/>
      <c r="J259" s="139" t="s">
        <v>349</v>
      </c>
      <c r="K259" s="140">
        <v>1</v>
      </c>
      <c r="L259" s="252"/>
      <c r="M259" s="251"/>
      <c r="N259" s="252">
        <f t="shared" si="60"/>
        <v>0</v>
      </c>
      <c r="O259" s="251"/>
      <c r="P259" s="251"/>
      <c r="Q259" s="251"/>
      <c r="R259" s="141"/>
      <c r="T259" s="142" t="s">
        <v>3</v>
      </c>
      <c r="U259" s="40" t="s">
        <v>43</v>
      </c>
      <c r="V259" s="143">
        <v>0</v>
      </c>
      <c r="W259" s="143">
        <f t="shared" si="61"/>
        <v>0</v>
      </c>
      <c r="X259" s="143">
        <v>0</v>
      </c>
      <c r="Y259" s="143">
        <f t="shared" si="62"/>
        <v>0</v>
      </c>
      <c r="Z259" s="143">
        <v>0</v>
      </c>
      <c r="AA259" s="144">
        <f t="shared" si="63"/>
        <v>0</v>
      </c>
      <c r="AR259" s="17" t="s">
        <v>247</v>
      </c>
      <c r="AT259" s="17" t="s">
        <v>222</v>
      </c>
      <c r="AU259" s="17" t="s">
        <v>190</v>
      </c>
      <c r="AY259" s="17" t="s">
        <v>221</v>
      </c>
      <c r="BE259" s="145">
        <f t="shared" si="64"/>
        <v>0</v>
      </c>
      <c r="BF259" s="145">
        <f t="shared" si="65"/>
        <v>0</v>
      </c>
      <c r="BG259" s="145">
        <f t="shared" si="66"/>
        <v>0</v>
      </c>
      <c r="BH259" s="145">
        <f t="shared" si="67"/>
        <v>0</v>
      </c>
      <c r="BI259" s="145">
        <f t="shared" si="68"/>
        <v>0</v>
      </c>
      <c r="BJ259" s="17" t="s">
        <v>15</v>
      </c>
      <c r="BK259" s="145">
        <f t="shared" si="69"/>
        <v>0</v>
      </c>
      <c r="BL259" s="17" t="s">
        <v>247</v>
      </c>
      <c r="BM259" s="17" t="s">
        <v>5695</v>
      </c>
    </row>
    <row r="260" spans="2:65" s="1" customFormat="1" ht="20.45" customHeight="1" x14ac:dyDescent="0.3">
      <c r="B260" s="136"/>
      <c r="C260" s="137" t="s">
        <v>3169</v>
      </c>
      <c r="D260" s="137" t="s">
        <v>222</v>
      </c>
      <c r="E260" s="138" t="s">
        <v>5696</v>
      </c>
      <c r="F260" s="250" t="s">
        <v>5697</v>
      </c>
      <c r="G260" s="251"/>
      <c r="H260" s="251"/>
      <c r="I260" s="251"/>
      <c r="J260" s="139" t="s">
        <v>349</v>
      </c>
      <c r="K260" s="140">
        <v>1</v>
      </c>
      <c r="L260" s="252"/>
      <c r="M260" s="251"/>
      <c r="N260" s="252">
        <f t="shared" si="60"/>
        <v>0</v>
      </c>
      <c r="O260" s="251"/>
      <c r="P260" s="251"/>
      <c r="Q260" s="251"/>
      <c r="R260" s="141"/>
      <c r="T260" s="142" t="s">
        <v>3</v>
      </c>
      <c r="U260" s="40" t="s">
        <v>43</v>
      </c>
      <c r="V260" s="143">
        <v>0</v>
      </c>
      <c r="W260" s="143">
        <f t="shared" si="61"/>
        <v>0</v>
      </c>
      <c r="X260" s="143">
        <v>0</v>
      </c>
      <c r="Y260" s="143">
        <f t="shared" si="62"/>
        <v>0</v>
      </c>
      <c r="Z260" s="143">
        <v>0</v>
      </c>
      <c r="AA260" s="144">
        <f t="shared" si="63"/>
        <v>0</v>
      </c>
      <c r="AR260" s="17" t="s">
        <v>247</v>
      </c>
      <c r="AT260" s="17" t="s">
        <v>222</v>
      </c>
      <c r="AU260" s="17" t="s">
        <v>190</v>
      </c>
      <c r="AY260" s="17" t="s">
        <v>221</v>
      </c>
      <c r="BE260" s="145">
        <f t="shared" si="64"/>
        <v>0</v>
      </c>
      <c r="BF260" s="145">
        <f t="shared" si="65"/>
        <v>0</v>
      </c>
      <c r="BG260" s="145">
        <f t="shared" si="66"/>
        <v>0</v>
      </c>
      <c r="BH260" s="145">
        <f t="shared" si="67"/>
        <v>0</v>
      </c>
      <c r="BI260" s="145">
        <f t="shared" si="68"/>
        <v>0</v>
      </c>
      <c r="BJ260" s="17" t="s">
        <v>15</v>
      </c>
      <c r="BK260" s="145">
        <f t="shared" si="69"/>
        <v>0</v>
      </c>
      <c r="BL260" s="17" t="s">
        <v>247</v>
      </c>
      <c r="BM260" s="17" t="s">
        <v>5698</v>
      </c>
    </row>
    <row r="261" spans="2:65" s="1" customFormat="1" ht="20.45" customHeight="1" x14ac:dyDescent="0.3">
      <c r="B261" s="136"/>
      <c r="C261" s="137" t="s">
        <v>4097</v>
      </c>
      <c r="D261" s="137" t="s">
        <v>222</v>
      </c>
      <c r="E261" s="138" t="s">
        <v>5699</v>
      </c>
      <c r="F261" s="250" t="s">
        <v>5700</v>
      </c>
      <c r="G261" s="251"/>
      <c r="H261" s="251"/>
      <c r="I261" s="251"/>
      <c r="J261" s="139" t="s">
        <v>349</v>
      </c>
      <c r="K261" s="140">
        <v>3</v>
      </c>
      <c r="L261" s="252"/>
      <c r="M261" s="251"/>
      <c r="N261" s="252">
        <f t="shared" si="60"/>
        <v>0</v>
      </c>
      <c r="O261" s="251"/>
      <c r="P261" s="251"/>
      <c r="Q261" s="251"/>
      <c r="R261" s="141"/>
      <c r="T261" s="142" t="s">
        <v>3</v>
      </c>
      <c r="U261" s="40" t="s">
        <v>43</v>
      </c>
      <c r="V261" s="143">
        <v>0</v>
      </c>
      <c r="W261" s="143">
        <f t="shared" si="61"/>
        <v>0</v>
      </c>
      <c r="X261" s="143">
        <v>0</v>
      </c>
      <c r="Y261" s="143">
        <f t="shared" si="62"/>
        <v>0</v>
      </c>
      <c r="Z261" s="143">
        <v>0</v>
      </c>
      <c r="AA261" s="144">
        <f t="shared" si="63"/>
        <v>0</v>
      </c>
      <c r="AR261" s="17" t="s">
        <v>247</v>
      </c>
      <c r="AT261" s="17" t="s">
        <v>222</v>
      </c>
      <c r="AU261" s="17" t="s">
        <v>190</v>
      </c>
      <c r="AY261" s="17" t="s">
        <v>221</v>
      </c>
      <c r="BE261" s="145">
        <f t="shared" si="64"/>
        <v>0</v>
      </c>
      <c r="BF261" s="145">
        <f t="shared" si="65"/>
        <v>0</v>
      </c>
      <c r="BG261" s="145">
        <f t="shared" si="66"/>
        <v>0</v>
      </c>
      <c r="BH261" s="145">
        <f t="shared" si="67"/>
        <v>0</v>
      </c>
      <c r="BI261" s="145">
        <f t="shared" si="68"/>
        <v>0</v>
      </c>
      <c r="BJ261" s="17" t="s">
        <v>15</v>
      </c>
      <c r="BK261" s="145">
        <f t="shared" si="69"/>
        <v>0</v>
      </c>
      <c r="BL261" s="17" t="s">
        <v>247</v>
      </c>
      <c r="BM261" s="17" t="s">
        <v>5701</v>
      </c>
    </row>
    <row r="262" spans="2:65" s="1" customFormat="1" ht="20.45" customHeight="1" x14ac:dyDescent="0.3">
      <c r="B262" s="136"/>
      <c r="C262" s="137" t="s">
        <v>4101</v>
      </c>
      <c r="D262" s="137" t="s">
        <v>222</v>
      </c>
      <c r="E262" s="138" t="s">
        <v>5702</v>
      </c>
      <c r="F262" s="250" t="s">
        <v>5703</v>
      </c>
      <c r="G262" s="251"/>
      <c r="H262" s="251"/>
      <c r="I262" s="251"/>
      <c r="J262" s="139" t="s">
        <v>349</v>
      </c>
      <c r="K262" s="140">
        <v>1</v>
      </c>
      <c r="L262" s="252"/>
      <c r="M262" s="251"/>
      <c r="N262" s="252">
        <f t="shared" si="60"/>
        <v>0</v>
      </c>
      <c r="O262" s="251"/>
      <c r="P262" s="251"/>
      <c r="Q262" s="251"/>
      <c r="R262" s="141"/>
      <c r="T262" s="142" t="s">
        <v>3</v>
      </c>
      <c r="U262" s="40" t="s">
        <v>43</v>
      </c>
      <c r="V262" s="143">
        <v>0</v>
      </c>
      <c r="W262" s="143">
        <f t="shared" si="61"/>
        <v>0</v>
      </c>
      <c r="X262" s="143">
        <v>0</v>
      </c>
      <c r="Y262" s="143">
        <f t="shared" si="62"/>
        <v>0</v>
      </c>
      <c r="Z262" s="143">
        <v>0</v>
      </c>
      <c r="AA262" s="144">
        <f t="shared" si="63"/>
        <v>0</v>
      </c>
      <c r="AR262" s="17" t="s">
        <v>247</v>
      </c>
      <c r="AT262" s="17" t="s">
        <v>222</v>
      </c>
      <c r="AU262" s="17" t="s">
        <v>190</v>
      </c>
      <c r="AY262" s="17" t="s">
        <v>221</v>
      </c>
      <c r="BE262" s="145">
        <f t="shared" si="64"/>
        <v>0</v>
      </c>
      <c r="BF262" s="145">
        <f t="shared" si="65"/>
        <v>0</v>
      </c>
      <c r="BG262" s="145">
        <f t="shared" si="66"/>
        <v>0</v>
      </c>
      <c r="BH262" s="145">
        <f t="shared" si="67"/>
        <v>0</v>
      </c>
      <c r="BI262" s="145">
        <f t="shared" si="68"/>
        <v>0</v>
      </c>
      <c r="BJ262" s="17" t="s">
        <v>15</v>
      </c>
      <c r="BK262" s="145">
        <f t="shared" si="69"/>
        <v>0</v>
      </c>
      <c r="BL262" s="17" t="s">
        <v>247</v>
      </c>
      <c r="BM262" s="17" t="s">
        <v>5704</v>
      </c>
    </row>
    <row r="263" spans="2:65" s="1" customFormat="1" ht="20.45" customHeight="1" x14ac:dyDescent="0.3">
      <c r="B263" s="136"/>
      <c r="C263" s="137" t="s">
        <v>4105</v>
      </c>
      <c r="D263" s="137" t="s">
        <v>222</v>
      </c>
      <c r="E263" s="138" t="s">
        <v>5705</v>
      </c>
      <c r="F263" s="250" t="s">
        <v>5706</v>
      </c>
      <c r="G263" s="251"/>
      <c r="H263" s="251"/>
      <c r="I263" s="251"/>
      <c r="J263" s="139" t="s">
        <v>349</v>
      </c>
      <c r="K263" s="140">
        <v>5</v>
      </c>
      <c r="L263" s="252"/>
      <c r="M263" s="251"/>
      <c r="N263" s="252">
        <f t="shared" si="60"/>
        <v>0</v>
      </c>
      <c r="O263" s="251"/>
      <c r="P263" s="251"/>
      <c r="Q263" s="251"/>
      <c r="R263" s="141"/>
      <c r="T263" s="142" t="s">
        <v>3</v>
      </c>
      <c r="U263" s="40" t="s">
        <v>43</v>
      </c>
      <c r="V263" s="143">
        <v>0</v>
      </c>
      <c r="W263" s="143">
        <f t="shared" si="61"/>
        <v>0</v>
      </c>
      <c r="X263" s="143">
        <v>0</v>
      </c>
      <c r="Y263" s="143">
        <f t="shared" si="62"/>
        <v>0</v>
      </c>
      <c r="Z263" s="143">
        <v>0</v>
      </c>
      <c r="AA263" s="144">
        <f t="shared" si="63"/>
        <v>0</v>
      </c>
      <c r="AR263" s="17" t="s">
        <v>247</v>
      </c>
      <c r="AT263" s="17" t="s">
        <v>222</v>
      </c>
      <c r="AU263" s="17" t="s">
        <v>190</v>
      </c>
      <c r="AY263" s="17" t="s">
        <v>221</v>
      </c>
      <c r="BE263" s="145">
        <f t="shared" si="64"/>
        <v>0</v>
      </c>
      <c r="BF263" s="145">
        <f t="shared" si="65"/>
        <v>0</v>
      </c>
      <c r="BG263" s="145">
        <f t="shared" si="66"/>
        <v>0</v>
      </c>
      <c r="BH263" s="145">
        <f t="shared" si="67"/>
        <v>0</v>
      </c>
      <c r="BI263" s="145">
        <f t="shared" si="68"/>
        <v>0</v>
      </c>
      <c r="BJ263" s="17" t="s">
        <v>15</v>
      </c>
      <c r="BK263" s="145">
        <f t="shared" si="69"/>
        <v>0</v>
      </c>
      <c r="BL263" s="17" t="s">
        <v>247</v>
      </c>
      <c r="BM263" s="17" t="s">
        <v>5707</v>
      </c>
    </row>
    <row r="264" spans="2:65" s="1" customFormat="1" ht="20.45" customHeight="1" x14ac:dyDescent="0.3">
      <c r="B264" s="136"/>
      <c r="C264" s="137" t="s">
        <v>4109</v>
      </c>
      <c r="D264" s="137" t="s">
        <v>222</v>
      </c>
      <c r="E264" s="138" t="s">
        <v>5708</v>
      </c>
      <c r="F264" s="250" t="s">
        <v>5709</v>
      </c>
      <c r="G264" s="251"/>
      <c r="H264" s="251"/>
      <c r="I264" s="251"/>
      <c r="J264" s="139" t="s">
        <v>349</v>
      </c>
      <c r="K264" s="140">
        <v>1</v>
      </c>
      <c r="L264" s="252"/>
      <c r="M264" s="251"/>
      <c r="N264" s="252">
        <f t="shared" si="60"/>
        <v>0</v>
      </c>
      <c r="O264" s="251"/>
      <c r="P264" s="251"/>
      <c r="Q264" s="251"/>
      <c r="R264" s="141"/>
      <c r="T264" s="142" t="s">
        <v>3</v>
      </c>
      <c r="U264" s="40" t="s">
        <v>43</v>
      </c>
      <c r="V264" s="143">
        <v>0</v>
      </c>
      <c r="W264" s="143">
        <f t="shared" si="61"/>
        <v>0</v>
      </c>
      <c r="X264" s="143">
        <v>0</v>
      </c>
      <c r="Y264" s="143">
        <f t="shared" si="62"/>
        <v>0</v>
      </c>
      <c r="Z264" s="143">
        <v>0</v>
      </c>
      <c r="AA264" s="144">
        <f t="shared" si="63"/>
        <v>0</v>
      </c>
      <c r="AR264" s="17" t="s">
        <v>247</v>
      </c>
      <c r="AT264" s="17" t="s">
        <v>222</v>
      </c>
      <c r="AU264" s="17" t="s">
        <v>190</v>
      </c>
      <c r="AY264" s="17" t="s">
        <v>221</v>
      </c>
      <c r="BE264" s="145">
        <f t="shared" si="64"/>
        <v>0</v>
      </c>
      <c r="BF264" s="145">
        <f t="shared" si="65"/>
        <v>0</v>
      </c>
      <c r="BG264" s="145">
        <f t="shared" si="66"/>
        <v>0</v>
      </c>
      <c r="BH264" s="145">
        <f t="shared" si="67"/>
        <v>0</v>
      </c>
      <c r="BI264" s="145">
        <f t="shared" si="68"/>
        <v>0</v>
      </c>
      <c r="BJ264" s="17" t="s">
        <v>15</v>
      </c>
      <c r="BK264" s="145">
        <f t="shared" si="69"/>
        <v>0</v>
      </c>
      <c r="BL264" s="17" t="s">
        <v>247</v>
      </c>
      <c r="BM264" s="17" t="s">
        <v>5710</v>
      </c>
    </row>
    <row r="265" spans="2:65" s="1" customFormat="1" ht="28.9" customHeight="1" x14ac:dyDescent="0.3">
      <c r="B265" s="136"/>
      <c r="C265" s="137" t="s">
        <v>3113</v>
      </c>
      <c r="D265" s="137" t="s">
        <v>222</v>
      </c>
      <c r="E265" s="138" t="s">
        <v>5711</v>
      </c>
      <c r="F265" s="250" t="s">
        <v>5712</v>
      </c>
      <c r="G265" s="251"/>
      <c r="H265" s="251"/>
      <c r="I265" s="251"/>
      <c r="J265" s="139" t="s">
        <v>349</v>
      </c>
      <c r="K265" s="140">
        <v>1</v>
      </c>
      <c r="L265" s="252"/>
      <c r="M265" s="251"/>
      <c r="N265" s="252">
        <f t="shared" si="60"/>
        <v>0</v>
      </c>
      <c r="O265" s="251"/>
      <c r="P265" s="251"/>
      <c r="Q265" s="251"/>
      <c r="R265" s="141"/>
      <c r="T265" s="142" t="s">
        <v>3</v>
      </c>
      <c r="U265" s="40" t="s">
        <v>43</v>
      </c>
      <c r="V265" s="143">
        <v>0</v>
      </c>
      <c r="W265" s="143">
        <f t="shared" si="61"/>
        <v>0</v>
      </c>
      <c r="X265" s="143">
        <v>0</v>
      </c>
      <c r="Y265" s="143">
        <f t="shared" si="62"/>
        <v>0</v>
      </c>
      <c r="Z265" s="143">
        <v>0</v>
      </c>
      <c r="AA265" s="144">
        <f t="shared" si="63"/>
        <v>0</v>
      </c>
      <c r="AR265" s="17" t="s">
        <v>247</v>
      </c>
      <c r="AT265" s="17" t="s">
        <v>222</v>
      </c>
      <c r="AU265" s="17" t="s">
        <v>190</v>
      </c>
      <c r="AY265" s="17" t="s">
        <v>221</v>
      </c>
      <c r="BE265" s="145">
        <f t="shared" si="64"/>
        <v>0</v>
      </c>
      <c r="BF265" s="145">
        <f t="shared" si="65"/>
        <v>0</v>
      </c>
      <c r="BG265" s="145">
        <f t="shared" si="66"/>
        <v>0</v>
      </c>
      <c r="BH265" s="145">
        <f t="shared" si="67"/>
        <v>0</v>
      </c>
      <c r="BI265" s="145">
        <f t="shared" si="68"/>
        <v>0</v>
      </c>
      <c r="BJ265" s="17" t="s">
        <v>15</v>
      </c>
      <c r="BK265" s="145">
        <f t="shared" si="69"/>
        <v>0</v>
      </c>
      <c r="BL265" s="17" t="s">
        <v>247</v>
      </c>
      <c r="BM265" s="17" t="s">
        <v>5713</v>
      </c>
    </row>
    <row r="266" spans="2:65" s="1" customFormat="1" ht="28.9" customHeight="1" x14ac:dyDescent="0.3">
      <c r="B266" s="136"/>
      <c r="C266" s="137" t="s">
        <v>3129</v>
      </c>
      <c r="D266" s="137" t="s">
        <v>222</v>
      </c>
      <c r="E266" s="138" t="s">
        <v>5714</v>
      </c>
      <c r="F266" s="250" t="s">
        <v>5715</v>
      </c>
      <c r="G266" s="251"/>
      <c r="H266" s="251"/>
      <c r="I266" s="251"/>
      <c r="J266" s="139" t="s">
        <v>349</v>
      </c>
      <c r="K266" s="140">
        <v>6</v>
      </c>
      <c r="L266" s="252"/>
      <c r="M266" s="251"/>
      <c r="N266" s="252">
        <f t="shared" si="60"/>
        <v>0</v>
      </c>
      <c r="O266" s="251"/>
      <c r="P266" s="251"/>
      <c r="Q266" s="251"/>
      <c r="R266" s="141"/>
      <c r="T266" s="142" t="s">
        <v>3</v>
      </c>
      <c r="U266" s="40" t="s">
        <v>43</v>
      </c>
      <c r="V266" s="143">
        <v>0</v>
      </c>
      <c r="W266" s="143">
        <f t="shared" si="61"/>
        <v>0</v>
      </c>
      <c r="X266" s="143">
        <v>0</v>
      </c>
      <c r="Y266" s="143">
        <f t="shared" si="62"/>
        <v>0</v>
      </c>
      <c r="Z266" s="143">
        <v>0</v>
      </c>
      <c r="AA266" s="144">
        <f t="shared" si="63"/>
        <v>0</v>
      </c>
      <c r="AR266" s="17" t="s">
        <v>247</v>
      </c>
      <c r="AT266" s="17" t="s">
        <v>222</v>
      </c>
      <c r="AU266" s="17" t="s">
        <v>190</v>
      </c>
      <c r="AY266" s="17" t="s">
        <v>221</v>
      </c>
      <c r="BE266" s="145">
        <f t="shared" si="64"/>
        <v>0</v>
      </c>
      <c r="BF266" s="145">
        <f t="shared" si="65"/>
        <v>0</v>
      </c>
      <c r="BG266" s="145">
        <f t="shared" si="66"/>
        <v>0</v>
      </c>
      <c r="BH266" s="145">
        <f t="shared" si="67"/>
        <v>0</v>
      </c>
      <c r="BI266" s="145">
        <f t="shared" si="68"/>
        <v>0</v>
      </c>
      <c r="BJ266" s="17" t="s">
        <v>15</v>
      </c>
      <c r="BK266" s="145">
        <f t="shared" si="69"/>
        <v>0</v>
      </c>
      <c r="BL266" s="17" t="s">
        <v>247</v>
      </c>
      <c r="BM266" s="17" t="s">
        <v>5716</v>
      </c>
    </row>
    <row r="267" spans="2:65" s="1" customFormat="1" ht="20.45" customHeight="1" x14ac:dyDescent="0.3">
      <c r="B267" s="136"/>
      <c r="C267" s="137" t="s">
        <v>4119</v>
      </c>
      <c r="D267" s="137" t="s">
        <v>222</v>
      </c>
      <c r="E267" s="138" t="s">
        <v>5717</v>
      </c>
      <c r="F267" s="250" t="s">
        <v>5718</v>
      </c>
      <c r="G267" s="251"/>
      <c r="H267" s="251"/>
      <c r="I267" s="251"/>
      <c r="J267" s="139" t="s">
        <v>349</v>
      </c>
      <c r="K267" s="140">
        <v>3</v>
      </c>
      <c r="L267" s="252"/>
      <c r="M267" s="251"/>
      <c r="N267" s="252">
        <f t="shared" si="60"/>
        <v>0</v>
      </c>
      <c r="O267" s="251"/>
      <c r="P267" s="251"/>
      <c r="Q267" s="251"/>
      <c r="R267" s="141"/>
      <c r="T267" s="142" t="s">
        <v>3</v>
      </c>
      <c r="U267" s="40" t="s">
        <v>43</v>
      </c>
      <c r="V267" s="143">
        <v>0</v>
      </c>
      <c r="W267" s="143">
        <f t="shared" si="61"/>
        <v>0</v>
      </c>
      <c r="X267" s="143">
        <v>0</v>
      </c>
      <c r="Y267" s="143">
        <f t="shared" si="62"/>
        <v>0</v>
      </c>
      <c r="Z267" s="143">
        <v>0</v>
      </c>
      <c r="AA267" s="144">
        <f t="shared" si="63"/>
        <v>0</v>
      </c>
      <c r="AR267" s="17" t="s">
        <v>247</v>
      </c>
      <c r="AT267" s="17" t="s">
        <v>222</v>
      </c>
      <c r="AU267" s="17" t="s">
        <v>190</v>
      </c>
      <c r="AY267" s="17" t="s">
        <v>221</v>
      </c>
      <c r="BE267" s="145">
        <f t="shared" si="64"/>
        <v>0</v>
      </c>
      <c r="BF267" s="145">
        <f t="shared" si="65"/>
        <v>0</v>
      </c>
      <c r="BG267" s="145">
        <f t="shared" si="66"/>
        <v>0</v>
      </c>
      <c r="BH267" s="145">
        <f t="shared" si="67"/>
        <v>0</v>
      </c>
      <c r="BI267" s="145">
        <f t="shared" si="68"/>
        <v>0</v>
      </c>
      <c r="BJ267" s="17" t="s">
        <v>15</v>
      </c>
      <c r="BK267" s="145">
        <f t="shared" si="69"/>
        <v>0</v>
      </c>
      <c r="BL267" s="17" t="s">
        <v>247</v>
      </c>
      <c r="BM267" s="17" t="s">
        <v>5719</v>
      </c>
    </row>
    <row r="268" spans="2:65" s="1" customFormat="1" ht="20.45" customHeight="1" x14ac:dyDescent="0.3">
      <c r="B268" s="136"/>
      <c r="C268" s="137" t="s">
        <v>1204</v>
      </c>
      <c r="D268" s="137" t="s">
        <v>222</v>
      </c>
      <c r="E268" s="138" t="s">
        <v>5720</v>
      </c>
      <c r="F268" s="250" t="s">
        <v>5721</v>
      </c>
      <c r="G268" s="251"/>
      <c r="H268" s="251"/>
      <c r="I268" s="251"/>
      <c r="J268" s="139" t="s">
        <v>349</v>
      </c>
      <c r="K268" s="140">
        <v>9</v>
      </c>
      <c r="L268" s="252"/>
      <c r="M268" s="251"/>
      <c r="N268" s="252">
        <f t="shared" si="60"/>
        <v>0</v>
      </c>
      <c r="O268" s="251"/>
      <c r="P268" s="251"/>
      <c r="Q268" s="251"/>
      <c r="R268" s="141"/>
      <c r="T268" s="142" t="s">
        <v>3</v>
      </c>
      <c r="U268" s="40" t="s">
        <v>43</v>
      </c>
      <c r="V268" s="143">
        <v>0</v>
      </c>
      <c r="W268" s="143">
        <f t="shared" si="61"/>
        <v>0</v>
      </c>
      <c r="X268" s="143">
        <v>0</v>
      </c>
      <c r="Y268" s="143">
        <f t="shared" si="62"/>
        <v>0</v>
      </c>
      <c r="Z268" s="143">
        <v>0</v>
      </c>
      <c r="AA268" s="144">
        <f t="shared" si="63"/>
        <v>0</v>
      </c>
      <c r="AR268" s="17" t="s">
        <v>247</v>
      </c>
      <c r="AT268" s="17" t="s">
        <v>222</v>
      </c>
      <c r="AU268" s="17" t="s">
        <v>190</v>
      </c>
      <c r="AY268" s="17" t="s">
        <v>221</v>
      </c>
      <c r="BE268" s="145">
        <f t="shared" si="64"/>
        <v>0</v>
      </c>
      <c r="BF268" s="145">
        <f t="shared" si="65"/>
        <v>0</v>
      </c>
      <c r="BG268" s="145">
        <f t="shared" si="66"/>
        <v>0</v>
      </c>
      <c r="BH268" s="145">
        <f t="shared" si="67"/>
        <v>0</v>
      </c>
      <c r="BI268" s="145">
        <f t="shared" si="68"/>
        <v>0</v>
      </c>
      <c r="BJ268" s="17" t="s">
        <v>15</v>
      </c>
      <c r="BK268" s="145">
        <f t="shared" si="69"/>
        <v>0</v>
      </c>
      <c r="BL268" s="17" t="s">
        <v>247</v>
      </c>
      <c r="BM268" s="17" t="s">
        <v>5722</v>
      </c>
    </row>
    <row r="269" spans="2:65" s="1" customFormat="1" ht="28.9" customHeight="1" x14ac:dyDescent="0.3">
      <c r="B269" s="136"/>
      <c r="C269" s="137" t="s">
        <v>1280</v>
      </c>
      <c r="D269" s="137" t="s">
        <v>222</v>
      </c>
      <c r="E269" s="138" t="s">
        <v>5723</v>
      </c>
      <c r="F269" s="250" t="s">
        <v>504</v>
      </c>
      <c r="G269" s="251"/>
      <c r="H269" s="251"/>
      <c r="I269" s="251"/>
      <c r="J269" s="139" t="s">
        <v>505</v>
      </c>
      <c r="K269" s="140">
        <v>1</v>
      </c>
      <c r="L269" s="252"/>
      <c r="M269" s="251"/>
      <c r="N269" s="252">
        <f t="shared" si="60"/>
        <v>0</v>
      </c>
      <c r="O269" s="251"/>
      <c r="P269" s="251"/>
      <c r="Q269" s="251"/>
      <c r="R269" s="141"/>
      <c r="T269" s="142" t="s">
        <v>3</v>
      </c>
      <c r="U269" s="40" t="s">
        <v>43</v>
      </c>
      <c r="V269" s="143">
        <v>0</v>
      </c>
      <c r="W269" s="143">
        <f t="shared" si="61"/>
        <v>0</v>
      </c>
      <c r="X269" s="143">
        <v>0</v>
      </c>
      <c r="Y269" s="143">
        <f t="shared" si="62"/>
        <v>0</v>
      </c>
      <c r="Z269" s="143">
        <v>0</v>
      </c>
      <c r="AA269" s="144">
        <f t="shared" si="63"/>
        <v>0</v>
      </c>
      <c r="AR269" s="17" t="s">
        <v>247</v>
      </c>
      <c r="AT269" s="17" t="s">
        <v>222</v>
      </c>
      <c r="AU269" s="17" t="s">
        <v>190</v>
      </c>
      <c r="AY269" s="17" t="s">
        <v>221</v>
      </c>
      <c r="BE269" s="145">
        <f t="shared" si="64"/>
        <v>0</v>
      </c>
      <c r="BF269" s="145">
        <f t="shared" si="65"/>
        <v>0</v>
      </c>
      <c r="BG269" s="145">
        <f t="shared" si="66"/>
        <v>0</v>
      </c>
      <c r="BH269" s="145">
        <f t="shared" si="67"/>
        <v>0</v>
      </c>
      <c r="BI269" s="145">
        <f t="shared" si="68"/>
        <v>0</v>
      </c>
      <c r="BJ269" s="17" t="s">
        <v>15</v>
      </c>
      <c r="BK269" s="145">
        <f t="shared" si="69"/>
        <v>0</v>
      </c>
      <c r="BL269" s="17" t="s">
        <v>247</v>
      </c>
      <c r="BM269" s="17" t="s">
        <v>5724</v>
      </c>
    </row>
    <row r="270" spans="2:65" s="9" customFormat="1" ht="29.85" customHeight="1" x14ac:dyDescent="0.3">
      <c r="B270" s="125"/>
      <c r="C270" s="126"/>
      <c r="D270" s="135" t="s">
        <v>5346</v>
      </c>
      <c r="E270" s="135"/>
      <c r="F270" s="135"/>
      <c r="G270" s="135"/>
      <c r="H270" s="135"/>
      <c r="I270" s="135"/>
      <c r="J270" s="135"/>
      <c r="K270" s="135"/>
      <c r="L270" s="135"/>
      <c r="M270" s="135"/>
      <c r="N270" s="253">
        <f>BK270</f>
        <v>0</v>
      </c>
      <c r="O270" s="254"/>
      <c r="P270" s="254"/>
      <c r="Q270" s="254"/>
      <c r="R270" s="128"/>
      <c r="T270" s="129"/>
      <c r="U270" s="126"/>
      <c r="V270" s="126"/>
      <c r="W270" s="130">
        <f>SUM(W271:W298)</f>
        <v>0</v>
      </c>
      <c r="X270" s="126"/>
      <c r="Y270" s="130">
        <f>SUM(Y271:Y298)</f>
        <v>0</v>
      </c>
      <c r="Z270" s="126"/>
      <c r="AA270" s="131">
        <f>SUM(AA271:AA298)</f>
        <v>0</v>
      </c>
      <c r="AR270" s="132" t="s">
        <v>254</v>
      </c>
      <c r="AT270" s="133" t="s">
        <v>77</v>
      </c>
      <c r="AU270" s="133" t="s">
        <v>15</v>
      </c>
      <c r="AY270" s="132" t="s">
        <v>221</v>
      </c>
      <c r="BK270" s="134">
        <f>SUM(BK271:BK298)</f>
        <v>0</v>
      </c>
    </row>
    <row r="271" spans="2:65" s="1" customFormat="1" ht="20.45" customHeight="1" x14ac:dyDescent="0.3">
      <c r="B271" s="136"/>
      <c r="C271" s="137" t="s">
        <v>1288</v>
      </c>
      <c r="D271" s="137" t="s">
        <v>222</v>
      </c>
      <c r="E271" s="138" t="s">
        <v>5649</v>
      </c>
      <c r="F271" s="250" t="s">
        <v>501</v>
      </c>
      <c r="G271" s="251"/>
      <c r="H271" s="251"/>
      <c r="I271" s="251"/>
      <c r="J271" s="139" t="s">
        <v>349</v>
      </c>
      <c r="K271" s="140">
        <v>64</v>
      </c>
      <c r="L271" s="252"/>
      <c r="M271" s="251"/>
      <c r="N271" s="252">
        <f t="shared" ref="N271:N298" si="70">ROUND(L271*K271,2)</f>
        <v>0</v>
      </c>
      <c r="O271" s="251"/>
      <c r="P271" s="251"/>
      <c r="Q271" s="251"/>
      <c r="R271" s="141"/>
      <c r="T271" s="142" t="s">
        <v>3</v>
      </c>
      <c r="U271" s="40" t="s">
        <v>43</v>
      </c>
      <c r="V271" s="143">
        <v>0</v>
      </c>
      <c r="W271" s="143">
        <f t="shared" ref="W271:W298" si="71">V271*K271</f>
        <v>0</v>
      </c>
      <c r="X271" s="143">
        <v>0</v>
      </c>
      <c r="Y271" s="143">
        <f t="shared" ref="Y271:Y298" si="72">X271*K271</f>
        <v>0</v>
      </c>
      <c r="Z271" s="143">
        <v>0</v>
      </c>
      <c r="AA271" s="144">
        <f t="shared" ref="AA271:AA298" si="73">Z271*K271</f>
        <v>0</v>
      </c>
      <c r="AR271" s="17" t="s">
        <v>247</v>
      </c>
      <c r="AT271" s="17" t="s">
        <v>222</v>
      </c>
      <c r="AU271" s="17" t="s">
        <v>190</v>
      </c>
      <c r="AY271" s="17" t="s">
        <v>221</v>
      </c>
      <c r="BE271" s="145">
        <f t="shared" ref="BE271:BE298" si="74">IF(U271="základní",N271,0)</f>
        <v>0</v>
      </c>
      <c r="BF271" s="145">
        <f t="shared" ref="BF271:BF298" si="75">IF(U271="snížená",N271,0)</f>
        <v>0</v>
      </c>
      <c r="BG271" s="145">
        <f t="shared" ref="BG271:BG298" si="76">IF(U271="zákl. přenesená",N271,0)</f>
        <v>0</v>
      </c>
      <c r="BH271" s="145">
        <f t="shared" ref="BH271:BH298" si="77">IF(U271="sníž. přenesená",N271,0)</f>
        <v>0</v>
      </c>
      <c r="BI271" s="145">
        <f t="shared" ref="BI271:BI298" si="78">IF(U271="nulová",N271,0)</f>
        <v>0</v>
      </c>
      <c r="BJ271" s="17" t="s">
        <v>15</v>
      </c>
      <c r="BK271" s="145">
        <f t="shared" ref="BK271:BK298" si="79">ROUND(L271*K271,2)</f>
        <v>0</v>
      </c>
      <c r="BL271" s="17" t="s">
        <v>247</v>
      </c>
      <c r="BM271" s="17" t="s">
        <v>5725</v>
      </c>
    </row>
    <row r="272" spans="2:65" s="1" customFormat="1" ht="20.45" customHeight="1" x14ac:dyDescent="0.3">
      <c r="B272" s="136"/>
      <c r="C272" s="137" t="s">
        <v>2035</v>
      </c>
      <c r="D272" s="137" t="s">
        <v>222</v>
      </c>
      <c r="E272" s="138" t="s">
        <v>5651</v>
      </c>
      <c r="F272" s="250" t="s">
        <v>5652</v>
      </c>
      <c r="G272" s="251"/>
      <c r="H272" s="251"/>
      <c r="I272" s="251"/>
      <c r="J272" s="139" t="s">
        <v>349</v>
      </c>
      <c r="K272" s="140">
        <v>9</v>
      </c>
      <c r="L272" s="252"/>
      <c r="M272" s="251"/>
      <c r="N272" s="252">
        <f t="shared" si="70"/>
        <v>0</v>
      </c>
      <c r="O272" s="251"/>
      <c r="P272" s="251"/>
      <c r="Q272" s="251"/>
      <c r="R272" s="141"/>
      <c r="T272" s="142" t="s">
        <v>3</v>
      </c>
      <c r="U272" s="40" t="s">
        <v>43</v>
      </c>
      <c r="V272" s="143">
        <v>0</v>
      </c>
      <c r="W272" s="143">
        <f t="shared" si="71"/>
        <v>0</v>
      </c>
      <c r="X272" s="143">
        <v>0</v>
      </c>
      <c r="Y272" s="143">
        <f t="shared" si="72"/>
        <v>0</v>
      </c>
      <c r="Z272" s="143">
        <v>0</v>
      </c>
      <c r="AA272" s="144">
        <f t="shared" si="73"/>
        <v>0</v>
      </c>
      <c r="AR272" s="17" t="s">
        <v>247</v>
      </c>
      <c r="AT272" s="17" t="s">
        <v>222</v>
      </c>
      <c r="AU272" s="17" t="s">
        <v>190</v>
      </c>
      <c r="AY272" s="17" t="s">
        <v>221</v>
      </c>
      <c r="BE272" s="145">
        <f t="shared" si="74"/>
        <v>0</v>
      </c>
      <c r="BF272" s="145">
        <f t="shared" si="75"/>
        <v>0</v>
      </c>
      <c r="BG272" s="145">
        <f t="shared" si="76"/>
        <v>0</v>
      </c>
      <c r="BH272" s="145">
        <f t="shared" si="77"/>
        <v>0</v>
      </c>
      <c r="BI272" s="145">
        <f t="shared" si="78"/>
        <v>0</v>
      </c>
      <c r="BJ272" s="17" t="s">
        <v>15</v>
      </c>
      <c r="BK272" s="145">
        <f t="shared" si="79"/>
        <v>0</v>
      </c>
      <c r="BL272" s="17" t="s">
        <v>247</v>
      </c>
      <c r="BM272" s="17" t="s">
        <v>5726</v>
      </c>
    </row>
    <row r="273" spans="2:65" s="1" customFormat="1" ht="28.9" customHeight="1" x14ac:dyDescent="0.3">
      <c r="B273" s="136"/>
      <c r="C273" s="137" t="s">
        <v>2054</v>
      </c>
      <c r="D273" s="137" t="s">
        <v>222</v>
      </c>
      <c r="E273" s="138" t="s">
        <v>5657</v>
      </c>
      <c r="F273" s="250" t="s">
        <v>504</v>
      </c>
      <c r="G273" s="251"/>
      <c r="H273" s="251"/>
      <c r="I273" s="251"/>
      <c r="J273" s="139" t="s">
        <v>505</v>
      </c>
      <c r="K273" s="140">
        <v>1</v>
      </c>
      <c r="L273" s="252"/>
      <c r="M273" s="251"/>
      <c r="N273" s="252">
        <f t="shared" si="70"/>
        <v>0</v>
      </c>
      <c r="O273" s="251"/>
      <c r="P273" s="251"/>
      <c r="Q273" s="251"/>
      <c r="R273" s="141"/>
      <c r="T273" s="142" t="s">
        <v>3</v>
      </c>
      <c r="U273" s="40" t="s">
        <v>43</v>
      </c>
      <c r="V273" s="143">
        <v>0</v>
      </c>
      <c r="W273" s="143">
        <f t="shared" si="71"/>
        <v>0</v>
      </c>
      <c r="X273" s="143">
        <v>0</v>
      </c>
      <c r="Y273" s="143">
        <f t="shared" si="72"/>
        <v>0</v>
      </c>
      <c r="Z273" s="143">
        <v>0</v>
      </c>
      <c r="AA273" s="144">
        <f t="shared" si="73"/>
        <v>0</v>
      </c>
      <c r="AR273" s="17" t="s">
        <v>247</v>
      </c>
      <c r="AT273" s="17" t="s">
        <v>222</v>
      </c>
      <c r="AU273" s="17" t="s">
        <v>190</v>
      </c>
      <c r="AY273" s="17" t="s">
        <v>221</v>
      </c>
      <c r="BE273" s="145">
        <f t="shared" si="74"/>
        <v>0</v>
      </c>
      <c r="BF273" s="145">
        <f t="shared" si="75"/>
        <v>0</v>
      </c>
      <c r="BG273" s="145">
        <f t="shared" si="76"/>
        <v>0</v>
      </c>
      <c r="BH273" s="145">
        <f t="shared" si="77"/>
        <v>0</v>
      </c>
      <c r="BI273" s="145">
        <f t="shared" si="78"/>
        <v>0</v>
      </c>
      <c r="BJ273" s="17" t="s">
        <v>15</v>
      </c>
      <c r="BK273" s="145">
        <f t="shared" si="79"/>
        <v>0</v>
      </c>
      <c r="BL273" s="17" t="s">
        <v>247</v>
      </c>
      <c r="BM273" s="17" t="s">
        <v>5727</v>
      </c>
    </row>
    <row r="274" spans="2:65" s="1" customFormat="1" ht="20.45" customHeight="1" x14ac:dyDescent="0.3">
      <c r="B274" s="136"/>
      <c r="C274" s="137" t="s">
        <v>2068</v>
      </c>
      <c r="D274" s="137" t="s">
        <v>222</v>
      </c>
      <c r="E274" s="138" t="s">
        <v>5690</v>
      </c>
      <c r="F274" s="250" t="s">
        <v>5691</v>
      </c>
      <c r="G274" s="251"/>
      <c r="H274" s="251"/>
      <c r="I274" s="251"/>
      <c r="J274" s="139" t="s">
        <v>349</v>
      </c>
      <c r="K274" s="140">
        <v>13</v>
      </c>
      <c r="L274" s="252"/>
      <c r="M274" s="251"/>
      <c r="N274" s="252">
        <f t="shared" si="70"/>
        <v>0</v>
      </c>
      <c r="O274" s="251"/>
      <c r="P274" s="251"/>
      <c r="Q274" s="251"/>
      <c r="R274" s="141"/>
      <c r="T274" s="142" t="s">
        <v>3</v>
      </c>
      <c r="U274" s="40" t="s">
        <v>43</v>
      </c>
      <c r="V274" s="143">
        <v>0</v>
      </c>
      <c r="W274" s="143">
        <f t="shared" si="71"/>
        <v>0</v>
      </c>
      <c r="X274" s="143">
        <v>0</v>
      </c>
      <c r="Y274" s="143">
        <f t="shared" si="72"/>
        <v>0</v>
      </c>
      <c r="Z274" s="143">
        <v>0</v>
      </c>
      <c r="AA274" s="144">
        <f t="shared" si="73"/>
        <v>0</v>
      </c>
      <c r="AR274" s="17" t="s">
        <v>247</v>
      </c>
      <c r="AT274" s="17" t="s">
        <v>222</v>
      </c>
      <c r="AU274" s="17" t="s">
        <v>190</v>
      </c>
      <c r="AY274" s="17" t="s">
        <v>221</v>
      </c>
      <c r="BE274" s="145">
        <f t="shared" si="74"/>
        <v>0</v>
      </c>
      <c r="BF274" s="145">
        <f t="shared" si="75"/>
        <v>0</v>
      </c>
      <c r="BG274" s="145">
        <f t="shared" si="76"/>
        <v>0</v>
      </c>
      <c r="BH274" s="145">
        <f t="shared" si="77"/>
        <v>0</v>
      </c>
      <c r="BI274" s="145">
        <f t="shared" si="78"/>
        <v>0</v>
      </c>
      <c r="BJ274" s="17" t="s">
        <v>15</v>
      </c>
      <c r="BK274" s="145">
        <f t="shared" si="79"/>
        <v>0</v>
      </c>
      <c r="BL274" s="17" t="s">
        <v>247</v>
      </c>
      <c r="BM274" s="17" t="s">
        <v>5728</v>
      </c>
    </row>
    <row r="275" spans="2:65" s="1" customFormat="1" ht="20.45" customHeight="1" x14ac:dyDescent="0.3">
      <c r="B275" s="136"/>
      <c r="C275" s="137" t="s">
        <v>2072</v>
      </c>
      <c r="D275" s="137" t="s">
        <v>222</v>
      </c>
      <c r="E275" s="138" t="s">
        <v>5693</v>
      </c>
      <c r="F275" s="250" t="s">
        <v>5694</v>
      </c>
      <c r="G275" s="251"/>
      <c r="H275" s="251"/>
      <c r="I275" s="251"/>
      <c r="J275" s="139" t="s">
        <v>349</v>
      </c>
      <c r="K275" s="140">
        <v>4</v>
      </c>
      <c r="L275" s="252"/>
      <c r="M275" s="251"/>
      <c r="N275" s="252">
        <f t="shared" si="70"/>
        <v>0</v>
      </c>
      <c r="O275" s="251"/>
      <c r="P275" s="251"/>
      <c r="Q275" s="251"/>
      <c r="R275" s="141"/>
      <c r="T275" s="142" t="s">
        <v>3</v>
      </c>
      <c r="U275" s="40" t="s">
        <v>43</v>
      </c>
      <c r="V275" s="143">
        <v>0</v>
      </c>
      <c r="W275" s="143">
        <f t="shared" si="71"/>
        <v>0</v>
      </c>
      <c r="X275" s="143">
        <v>0</v>
      </c>
      <c r="Y275" s="143">
        <f t="shared" si="72"/>
        <v>0</v>
      </c>
      <c r="Z275" s="143">
        <v>0</v>
      </c>
      <c r="AA275" s="144">
        <f t="shared" si="73"/>
        <v>0</v>
      </c>
      <c r="AR275" s="17" t="s">
        <v>247</v>
      </c>
      <c r="AT275" s="17" t="s">
        <v>222</v>
      </c>
      <c r="AU275" s="17" t="s">
        <v>190</v>
      </c>
      <c r="AY275" s="17" t="s">
        <v>221</v>
      </c>
      <c r="BE275" s="145">
        <f t="shared" si="74"/>
        <v>0</v>
      </c>
      <c r="BF275" s="145">
        <f t="shared" si="75"/>
        <v>0</v>
      </c>
      <c r="BG275" s="145">
        <f t="shared" si="76"/>
        <v>0</v>
      </c>
      <c r="BH275" s="145">
        <f t="shared" si="77"/>
        <v>0</v>
      </c>
      <c r="BI275" s="145">
        <f t="shared" si="78"/>
        <v>0</v>
      </c>
      <c r="BJ275" s="17" t="s">
        <v>15</v>
      </c>
      <c r="BK275" s="145">
        <f t="shared" si="79"/>
        <v>0</v>
      </c>
      <c r="BL275" s="17" t="s">
        <v>247</v>
      </c>
      <c r="BM275" s="17" t="s">
        <v>5729</v>
      </c>
    </row>
    <row r="276" spans="2:65" s="1" customFormat="1" ht="20.45" customHeight="1" x14ac:dyDescent="0.3">
      <c r="B276" s="136"/>
      <c r="C276" s="137" t="s">
        <v>2088</v>
      </c>
      <c r="D276" s="137" t="s">
        <v>222</v>
      </c>
      <c r="E276" s="138" t="s">
        <v>5705</v>
      </c>
      <c r="F276" s="250" t="s">
        <v>5706</v>
      </c>
      <c r="G276" s="251"/>
      <c r="H276" s="251"/>
      <c r="I276" s="251"/>
      <c r="J276" s="139" t="s">
        <v>349</v>
      </c>
      <c r="K276" s="140">
        <v>1</v>
      </c>
      <c r="L276" s="252"/>
      <c r="M276" s="251"/>
      <c r="N276" s="252">
        <f t="shared" si="70"/>
        <v>0</v>
      </c>
      <c r="O276" s="251"/>
      <c r="P276" s="251"/>
      <c r="Q276" s="251"/>
      <c r="R276" s="141"/>
      <c r="T276" s="142" t="s">
        <v>3</v>
      </c>
      <c r="U276" s="40" t="s">
        <v>43</v>
      </c>
      <c r="V276" s="143">
        <v>0</v>
      </c>
      <c r="W276" s="143">
        <f t="shared" si="71"/>
        <v>0</v>
      </c>
      <c r="X276" s="143">
        <v>0</v>
      </c>
      <c r="Y276" s="143">
        <f t="shared" si="72"/>
        <v>0</v>
      </c>
      <c r="Z276" s="143">
        <v>0</v>
      </c>
      <c r="AA276" s="144">
        <f t="shared" si="73"/>
        <v>0</v>
      </c>
      <c r="AR276" s="17" t="s">
        <v>247</v>
      </c>
      <c r="AT276" s="17" t="s">
        <v>222</v>
      </c>
      <c r="AU276" s="17" t="s">
        <v>190</v>
      </c>
      <c r="AY276" s="17" t="s">
        <v>221</v>
      </c>
      <c r="BE276" s="145">
        <f t="shared" si="74"/>
        <v>0</v>
      </c>
      <c r="BF276" s="145">
        <f t="shared" si="75"/>
        <v>0</v>
      </c>
      <c r="BG276" s="145">
        <f t="shared" si="76"/>
        <v>0</v>
      </c>
      <c r="BH276" s="145">
        <f t="shared" si="77"/>
        <v>0</v>
      </c>
      <c r="BI276" s="145">
        <f t="shared" si="78"/>
        <v>0</v>
      </c>
      <c r="BJ276" s="17" t="s">
        <v>15</v>
      </c>
      <c r="BK276" s="145">
        <f t="shared" si="79"/>
        <v>0</v>
      </c>
      <c r="BL276" s="17" t="s">
        <v>247</v>
      </c>
      <c r="BM276" s="17" t="s">
        <v>5730</v>
      </c>
    </row>
    <row r="277" spans="2:65" s="1" customFormat="1" ht="20.45" customHeight="1" x14ac:dyDescent="0.3">
      <c r="B277" s="136"/>
      <c r="C277" s="137" t="s">
        <v>2092</v>
      </c>
      <c r="D277" s="137" t="s">
        <v>222</v>
      </c>
      <c r="E277" s="138" t="s">
        <v>5708</v>
      </c>
      <c r="F277" s="250" t="s">
        <v>5709</v>
      </c>
      <c r="G277" s="251"/>
      <c r="H277" s="251"/>
      <c r="I277" s="251"/>
      <c r="J277" s="139" t="s">
        <v>349</v>
      </c>
      <c r="K277" s="140">
        <v>1</v>
      </c>
      <c r="L277" s="252"/>
      <c r="M277" s="251"/>
      <c r="N277" s="252">
        <f t="shared" si="70"/>
        <v>0</v>
      </c>
      <c r="O277" s="251"/>
      <c r="P277" s="251"/>
      <c r="Q277" s="251"/>
      <c r="R277" s="141"/>
      <c r="T277" s="142" t="s">
        <v>3</v>
      </c>
      <c r="U277" s="40" t="s">
        <v>43</v>
      </c>
      <c r="V277" s="143">
        <v>0</v>
      </c>
      <c r="W277" s="143">
        <f t="shared" si="71"/>
        <v>0</v>
      </c>
      <c r="X277" s="143">
        <v>0</v>
      </c>
      <c r="Y277" s="143">
        <f t="shared" si="72"/>
        <v>0</v>
      </c>
      <c r="Z277" s="143">
        <v>0</v>
      </c>
      <c r="AA277" s="144">
        <f t="shared" si="73"/>
        <v>0</v>
      </c>
      <c r="AR277" s="17" t="s">
        <v>247</v>
      </c>
      <c r="AT277" s="17" t="s">
        <v>222</v>
      </c>
      <c r="AU277" s="17" t="s">
        <v>190</v>
      </c>
      <c r="AY277" s="17" t="s">
        <v>221</v>
      </c>
      <c r="BE277" s="145">
        <f t="shared" si="74"/>
        <v>0</v>
      </c>
      <c r="BF277" s="145">
        <f t="shared" si="75"/>
        <v>0</v>
      </c>
      <c r="BG277" s="145">
        <f t="shared" si="76"/>
        <v>0</v>
      </c>
      <c r="BH277" s="145">
        <f t="shared" si="77"/>
        <v>0</v>
      </c>
      <c r="BI277" s="145">
        <f t="shared" si="78"/>
        <v>0</v>
      </c>
      <c r="BJ277" s="17" t="s">
        <v>15</v>
      </c>
      <c r="BK277" s="145">
        <f t="shared" si="79"/>
        <v>0</v>
      </c>
      <c r="BL277" s="17" t="s">
        <v>247</v>
      </c>
      <c r="BM277" s="17" t="s">
        <v>5731</v>
      </c>
    </row>
    <row r="278" spans="2:65" s="1" customFormat="1" ht="20.45" customHeight="1" x14ac:dyDescent="0.3">
      <c r="B278" s="136"/>
      <c r="C278" s="137" t="s">
        <v>2132</v>
      </c>
      <c r="D278" s="137" t="s">
        <v>222</v>
      </c>
      <c r="E278" s="138" t="s">
        <v>5717</v>
      </c>
      <c r="F278" s="250" t="s">
        <v>5718</v>
      </c>
      <c r="G278" s="251"/>
      <c r="H278" s="251"/>
      <c r="I278" s="251"/>
      <c r="J278" s="139" t="s">
        <v>349</v>
      </c>
      <c r="K278" s="140">
        <v>3</v>
      </c>
      <c r="L278" s="252"/>
      <c r="M278" s="251"/>
      <c r="N278" s="252">
        <f t="shared" si="70"/>
        <v>0</v>
      </c>
      <c r="O278" s="251"/>
      <c r="P278" s="251"/>
      <c r="Q278" s="251"/>
      <c r="R278" s="141"/>
      <c r="T278" s="142" t="s">
        <v>3</v>
      </c>
      <c r="U278" s="40" t="s">
        <v>43</v>
      </c>
      <c r="V278" s="143">
        <v>0</v>
      </c>
      <c r="W278" s="143">
        <f t="shared" si="71"/>
        <v>0</v>
      </c>
      <c r="X278" s="143">
        <v>0</v>
      </c>
      <c r="Y278" s="143">
        <f t="shared" si="72"/>
        <v>0</v>
      </c>
      <c r="Z278" s="143">
        <v>0</v>
      </c>
      <c r="AA278" s="144">
        <f t="shared" si="73"/>
        <v>0</v>
      </c>
      <c r="AR278" s="17" t="s">
        <v>247</v>
      </c>
      <c r="AT278" s="17" t="s">
        <v>222</v>
      </c>
      <c r="AU278" s="17" t="s">
        <v>190</v>
      </c>
      <c r="AY278" s="17" t="s">
        <v>221</v>
      </c>
      <c r="BE278" s="145">
        <f t="shared" si="74"/>
        <v>0</v>
      </c>
      <c r="BF278" s="145">
        <f t="shared" si="75"/>
        <v>0</v>
      </c>
      <c r="BG278" s="145">
        <f t="shared" si="76"/>
        <v>0</v>
      </c>
      <c r="BH278" s="145">
        <f t="shared" si="77"/>
        <v>0</v>
      </c>
      <c r="BI278" s="145">
        <f t="shared" si="78"/>
        <v>0</v>
      </c>
      <c r="BJ278" s="17" t="s">
        <v>15</v>
      </c>
      <c r="BK278" s="145">
        <f t="shared" si="79"/>
        <v>0</v>
      </c>
      <c r="BL278" s="17" t="s">
        <v>247</v>
      </c>
      <c r="BM278" s="17" t="s">
        <v>5732</v>
      </c>
    </row>
    <row r="279" spans="2:65" s="1" customFormat="1" ht="20.45" customHeight="1" x14ac:dyDescent="0.3">
      <c r="B279" s="136"/>
      <c r="C279" s="137" t="s">
        <v>2138</v>
      </c>
      <c r="D279" s="137" t="s">
        <v>222</v>
      </c>
      <c r="E279" s="138" t="s">
        <v>5720</v>
      </c>
      <c r="F279" s="250" t="s">
        <v>5721</v>
      </c>
      <c r="G279" s="251"/>
      <c r="H279" s="251"/>
      <c r="I279" s="251"/>
      <c r="J279" s="139" t="s">
        <v>349</v>
      </c>
      <c r="K279" s="140">
        <v>3</v>
      </c>
      <c r="L279" s="252"/>
      <c r="M279" s="251"/>
      <c r="N279" s="252">
        <f t="shared" si="70"/>
        <v>0</v>
      </c>
      <c r="O279" s="251"/>
      <c r="P279" s="251"/>
      <c r="Q279" s="251"/>
      <c r="R279" s="141"/>
      <c r="T279" s="142" t="s">
        <v>3</v>
      </c>
      <c r="U279" s="40" t="s">
        <v>43</v>
      </c>
      <c r="V279" s="143">
        <v>0</v>
      </c>
      <c r="W279" s="143">
        <f t="shared" si="71"/>
        <v>0</v>
      </c>
      <c r="X279" s="143">
        <v>0</v>
      </c>
      <c r="Y279" s="143">
        <f t="shared" si="72"/>
        <v>0</v>
      </c>
      <c r="Z279" s="143">
        <v>0</v>
      </c>
      <c r="AA279" s="144">
        <f t="shared" si="73"/>
        <v>0</v>
      </c>
      <c r="AR279" s="17" t="s">
        <v>247</v>
      </c>
      <c r="AT279" s="17" t="s">
        <v>222</v>
      </c>
      <c r="AU279" s="17" t="s">
        <v>190</v>
      </c>
      <c r="AY279" s="17" t="s">
        <v>221</v>
      </c>
      <c r="BE279" s="145">
        <f t="shared" si="74"/>
        <v>0</v>
      </c>
      <c r="BF279" s="145">
        <f t="shared" si="75"/>
        <v>0</v>
      </c>
      <c r="BG279" s="145">
        <f t="shared" si="76"/>
        <v>0</v>
      </c>
      <c r="BH279" s="145">
        <f t="shared" si="77"/>
        <v>0</v>
      </c>
      <c r="BI279" s="145">
        <f t="shared" si="78"/>
        <v>0</v>
      </c>
      <c r="BJ279" s="17" t="s">
        <v>15</v>
      </c>
      <c r="BK279" s="145">
        <f t="shared" si="79"/>
        <v>0</v>
      </c>
      <c r="BL279" s="17" t="s">
        <v>247</v>
      </c>
      <c r="BM279" s="17" t="s">
        <v>5733</v>
      </c>
    </row>
    <row r="280" spans="2:65" s="1" customFormat="1" ht="28.9" customHeight="1" x14ac:dyDescent="0.3">
      <c r="B280" s="136"/>
      <c r="C280" s="137" t="s">
        <v>2136</v>
      </c>
      <c r="D280" s="137" t="s">
        <v>222</v>
      </c>
      <c r="E280" s="138" t="s">
        <v>5734</v>
      </c>
      <c r="F280" s="250" t="s">
        <v>5735</v>
      </c>
      <c r="G280" s="251"/>
      <c r="H280" s="251"/>
      <c r="I280" s="251"/>
      <c r="J280" s="139" t="s">
        <v>349</v>
      </c>
      <c r="K280" s="140">
        <v>1</v>
      </c>
      <c r="L280" s="252"/>
      <c r="M280" s="251"/>
      <c r="N280" s="252">
        <f t="shared" si="70"/>
        <v>0</v>
      </c>
      <c r="O280" s="251"/>
      <c r="P280" s="251"/>
      <c r="Q280" s="251"/>
      <c r="R280" s="141"/>
      <c r="T280" s="142" t="s">
        <v>3</v>
      </c>
      <c r="U280" s="40" t="s">
        <v>43</v>
      </c>
      <c r="V280" s="143">
        <v>0</v>
      </c>
      <c r="W280" s="143">
        <f t="shared" si="71"/>
        <v>0</v>
      </c>
      <c r="X280" s="143">
        <v>0</v>
      </c>
      <c r="Y280" s="143">
        <f t="shared" si="72"/>
        <v>0</v>
      </c>
      <c r="Z280" s="143">
        <v>0</v>
      </c>
      <c r="AA280" s="144">
        <f t="shared" si="73"/>
        <v>0</v>
      </c>
      <c r="AR280" s="17" t="s">
        <v>247</v>
      </c>
      <c r="AT280" s="17" t="s">
        <v>222</v>
      </c>
      <c r="AU280" s="17" t="s">
        <v>190</v>
      </c>
      <c r="AY280" s="17" t="s">
        <v>221</v>
      </c>
      <c r="BE280" s="145">
        <f t="shared" si="74"/>
        <v>0</v>
      </c>
      <c r="BF280" s="145">
        <f t="shared" si="75"/>
        <v>0</v>
      </c>
      <c r="BG280" s="145">
        <f t="shared" si="76"/>
        <v>0</v>
      </c>
      <c r="BH280" s="145">
        <f t="shared" si="77"/>
        <v>0</v>
      </c>
      <c r="BI280" s="145">
        <f t="shared" si="78"/>
        <v>0</v>
      </c>
      <c r="BJ280" s="17" t="s">
        <v>15</v>
      </c>
      <c r="BK280" s="145">
        <f t="shared" si="79"/>
        <v>0</v>
      </c>
      <c r="BL280" s="17" t="s">
        <v>247</v>
      </c>
      <c r="BM280" s="17" t="s">
        <v>5736</v>
      </c>
    </row>
    <row r="281" spans="2:65" s="1" customFormat="1" ht="20.45" customHeight="1" x14ac:dyDescent="0.3">
      <c r="B281" s="136"/>
      <c r="C281" s="137" t="s">
        <v>2142</v>
      </c>
      <c r="D281" s="137" t="s">
        <v>222</v>
      </c>
      <c r="E281" s="138" t="s">
        <v>5737</v>
      </c>
      <c r="F281" s="250" t="s">
        <v>5738</v>
      </c>
      <c r="G281" s="251"/>
      <c r="H281" s="251"/>
      <c r="I281" s="251"/>
      <c r="J281" s="139" t="s">
        <v>349</v>
      </c>
      <c r="K281" s="140">
        <v>1</v>
      </c>
      <c r="L281" s="252"/>
      <c r="M281" s="251"/>
      <c r="N281" s="252">
        <f t="shared" si="70"/>
        <v>0</v>
      </c>
      <c r="O281" s="251"/>
      <c r="P281" s="251"/>
      <c r="Q281" s="251"/>
      <c r="R281" s="141"/>
      <c r="T281" s="142" t="s">
        <v>3</v>
      </c>
      <c r="U281" s="40" t="s">
        <v>43</v>
      </c>
      <c r="V281" s="143">
        <v>0</v>
      </c>
      <c r="W281" s="143">
        <f t="shared" si="71"/>
        <v>0</v>
      </c>
      <c r="X281" s="143">
        <v>0</v>
      </c>
      <c r="Y281" s="143">
        <f t="shared" si="72"/>
        <v>0</v>
      </c>
      <c r="Z281" s="143">
        <v>0</v>
      </c>
      <c r="AA281" s="144">
        <f t="shared" si="73"/>
        <v>0</v>
      </c>
      <c r="AR281" s="17" t="s">
        <v>247</v>
      </c>
      <c r="AT281" s="17" t="s">
        <v>222</v>
      </c>
      <c r="AU281" s="17" t="s">
        <v>190</v>
      </c>
      <c r="AY281" s="17" t="s">
        <v>221</v>
      </c>
      <c r="BE281" s="145">
        <f t="shared" si="74"/>
        <v>0</v>
      </c>
      <c r="BF281" s="145">
        <f t="shared" si="75"/>
        <v>0</v>
      </c>
      <c r="BG281" s="145">
        <f t="shared" si="76"/>
        <v>0</v>
      </c>
      <c r="BH281" s="145">
        <f t="shared" si="77"/>
        <v>0</v>
      </c>
      <c r="BI281" s="145">
        <f t="shared" si="78"/>
        <v>0</v>
      </c>
      <c r="BJ281" s="17" t="s">
        <v>15</v>
      </c>
      <c r="BK281" s="145">
        <f t="shared" si="79"/>
        <v>0</v>
      </c>
      <c r="BL281" s="17" t="s">
        <v>247</v>
      </c>
      <c r="BM281" s="17" t="s">
        <v>5739</v>
      </c>
    </row>
    <row r="282" spans="2:65" s="1" customFormat="1" ht="20.45" customHeight="1" x14ac:dyDescent="0.3">
      <c r="B282" s="136"/>
      <c r="C282" s="137" t="s">
        <v>4938</v>
      </c>
      <c r="D282" s="137" t="s">
        <v>222</v>
      </c>
      <c r="E282" s="138" t="s">
        <v>5740</v>
      </c>
      <c r="F282" s="250" t="s">
        <v>5741</v>
      </c>
      <c r="G282" s="251"/>
      <c r="H282" s="251"/>
      <c r="I282" s="251"/>
      <c r="J282" s="139" t="s">
        <v>349</v>
      </c>
      <c r="K282" s="140">
        <v>2</v>
      </c>
      <c r="L282" s="252"/>
      <c r="M282" s="251"/>
      <c r="N282" s="252">
        <f t="shared" si="70"/>
        <v>0</v>
      </c>
      <c r="O282" s="251"/>
      <c r="P282" s="251"/>
      <c r="Q282" s="251"/>
      <c r="R282" s="141"/>
      <c r="T282" s="142" t="s">
        <v>3</v>
      </c>
      <c r="U282" s="40" t="s">
        <v>43</v>
      </c>
      <c r="V282" s="143">
        <v>0</v>
      </c>
      <c r="W282" s="143">
        <f t="shared" si="71"/>
        <v>0</v>
      </c>
      <c r="X282" s="143">
        <v>0</v>
      </c>
      <c r="Y282" s="143">
        <f t="shared" si="72"/>
        <v>0</v>
      </c>
      <c r="Z282" s="143">
        <v>0</v>
      </c>
      <c r="AA282" s="144">
        <f t="shared" si="73"/>
        <v>0</v>
      </c>
      <c r="AR282" s="17" t="s">
        <v>247</v>
      </c>
      <c r="AT282" s="17" t="s">
        <v>222</v>
      </c>
      <c r="AU282" s="17" t="s">
        <v>190</v>
      </c>
      <c r="AY282" s="17" t="s">
        <v>221</v>
      </c>
      <c r="BE282" s="145">
        <f t="shared" si="74"/>
        <v>0</v>
      </c>
      <c r="BF282" s="145">
        <f t="shared" si="75"/>
        <v>0</v>
      </c>
      <c r="BG282" s="145">
        <f t="shared" si="76"/>
        <v>0</v>
      </c>
      <c r="BH282" s="145">
        <f t="shared" si="77"/>
        <v>0</v>
      </c>
      <c r="BI282" s="145">
        <f t="shared" si="78"/>
        <v>0</v>
      </c>
      <c r="BJ282" s="17" t="s">
        <v>15</v>
      </c>
      <c r="BK282" s="145">
        <f t="shared" si="79"/>
        <v>0</v>
      </c>
      <c r="BL282" s="17" t="s">
        <v>247</v>
      </c>
      <c r="BM282" s="17" t="s">
        <v>5742</v>
      </c>
    </row>
    <row r="283" spans="2:65" s="1" customFormat="1" ht="20.45" customHeight="1" x14ac:dyDescent="0.3">
      <c r="B283" s="136"/>
      <c r="C283" s="137" t="s">
        <v>4942</v>
      </c>
      <c r="D283" s="137" t="s">
        <v>222</v>
      </c>
      <c r="E283" s="138" t="s">
        <v>5743</v>
      </c>
      <c r="F283" s="250" t="s">
        <v>5744</v>
      </c>
      <c r="G283" s="251"/>
      <c r="H283" s="251"/>
      <c r="I283" s="251"/>
      <c r="J283" s="139" t="s">
        <v>349</v>
      </c>
      <c r="K283" s="140">
        <v>1</v>
      </c>
      <c r="L283" s="252"/>
      <c r="M283" s="251"/>
      <c r="N283" s="252">
        <f t="shared" si="70"/>
        <v>0</v>
      </c>
      <c r="O283" s="251"/>
      <c r="P283" s="251"/>
      <c r="Q283" s="251"/>
      <c r="R283" s="141"/>
      <c r="T283" s="142" t="s">
        <v>3</v>
      </c>
      <c r="U283" s="40" t="s">
        <v>43</v>
      </c>
      <c r="V283" s="143">
        <v>0</v>
      </c>
      <c r="W283" s="143">
        <f t="shared" si="71"/>
        <v>0</v>
      </c>
      <c r="X283" s="143">
        <v>0</v>
      </c>
      <c r="Y283" s="143">
        <f t="shared" si="72"/>
        <v>0</v>
      </c>
      <c r="Z283" s="143">
        <v>0</v>
      </c>
      <c r="AA283" s="144">
        <f t="shared" si="73"/>
        <v>0</v>
      </c>
      <c r="AR283" s="17" t="s">
        <v>247</v>
      </c>
      <c r="AT283" s="17" t="s">
        <v>222</v>
      </c>
      <c r="AU283" s="17" t="s">
        <v>190</v>
      </c>
      <c r="AY283" s="17" t="s">
        <v>221</v>
      </c>
      <c r="BE283" s="145">
        <f t="shared" si="74"/>
        <v>0</v>
      </c>
      <c r="BF283" s="145">
        <f t="shared" si="75"/>
        <v>0</v>
      </c>
      <c r="BG283" s="145">
        <f t="shared" si="76"/>
        <v>0</v>
      </c>
      <c r="BH283" s="145">
        <f t="shared" si="77"/>
        <v>0</v>
      </c>
      <c r="BI283" s="145">
        <f t="shared" si="78"/>
        <v>0</v>
      </c>
      <c r="BJ283" s="17" t="s">
        <v>15</v>
      </c>
      <c r="BK283" s="145">
        <f t="shared" si="79"/>
        <v>0</v>
      </c>
      <c r="BL283" s="17" t="s">
        <v>247</v>
      </c>
      <c r="BM283" s="17" t="s">
        <v>5745</v>
      </c>
    </row>
    <row r="284" spans="2:65" s="1" customFormat="1" ht="20.45" customHeight="1" x14ac:dyDescent="0.3">
      <c r="B284" s="136"/>
      <c r="C284" s="137" t="s">
        <v>2144</v>
      </c>
      <c r="D284" s="137" t="s">
        <v>222</v>
      </c>
      <c r="E284" s="138" t="s">
        <v>5746</v>
      </c>
      <c r="F284" s="250" t="s">
        <v>5747</v>
      </c>
      <c r="G284" s="251"/>
      <c r="H284" s="251"/>
      <c r="I284" s="251"/>
      <c r="J284" s="139" t="s">
        <v>349</v>
      </c>
      <c r="K284" s="140">
        <v>10</v>
      </c>
      <c r="L284" s="252"/>
      <c r="M284" s="251"/>
      <c r="N284" s="252">
        <f t="shared" si="70"/>
        <v>0</v>
      </c>
      <c r="O284" s="251"/>
      <c r="P284" s="251"/>
      <c r="Q284" s="251"/>
      <c r="R284" s="141"/>
      <c r="T284" s="142" t="s">
        <v>3</v>
      </c>
      <c r="U284" s="40" t="s">
        <v>43</v>
      </c>
      <c r="V284" s="143">
        <v>0</v>
      </c>
      <c r="W284" s="143">
        <f t="shared" si="71"/>
        <v>0</v>
      </c>
      <c r="X284" s="143">
        <v>0</v>
      </c>
      <c r="Y284" s="143">
        <f t="shared" si="72"/>
        <v>0</v>
      </c>
      <c r="Z284" s="143">
        <v>0</v>
      </c>
      <c r="AA284" s="144">
        <f t="shared" si="73"/>
        <v>0</v>
      </c>
      <c r="AR284" s="17" t="s">
        <v>247</v>
      </c>
      <c r="AT284" s="17" t="s">
        <v>222</v>
      </c>
      <c r="AU284" s="17" t="s">
        <v>190</v>
      </c>
      <c r="AY284" s="17" t="s">
        <v>221</v>
      </c>
      <c r="BE284" s="145">
        <f t="shared" si="74"/>
        <v>0</v>
      </c>
      <c r="BF284" s="145">
        <f t="shared" si="75"/>
        <v>0</v>
      </c>
      <c r="BG284" s="145">
        <f t="shared" si="76"/>
        <v>0</v>
      </c>
      <c r="BH284" s="145">
        <f t="shared" si="77"/>
        <v>0</v>
      </c>
      <c r="BI284" s="145">
        <f t="shared" si="78"/>
        <v>0</v>
      </c>
      <c r="BJ284" s="17" t="s">
        <v>15</v>
      </c>
      <c r="BK284" s="145">
        <f t="shared" si="79"/>
        <v>0</v>
      </c>
      <c r="BL284" s="17" t="s">
        <v>247</v>
      </c>
      <c r="BM284" s="17" t="s">
        <v>5748</v>
      </c>
    </row>
    <row r="285" spans="2:65" s="1" customFormat="1" ht="20.45" customHeight="1" x14ac:dyDescent="0.3">
      <c r="B285" s="136"/>
      <c r="C285" s="137" t="s">
        <v>2148</v>
      </c>
      <c r="D285" s="137" t="s">
        <v>222</v>
      </c>
      <c r="E285" s="138" t="s">
        <v>5749</v>
      </c>
      <c r="F285" s="250" t="s">
        <v>5750</v>
      </c>
      <c r="G285" s="251"/>
      <c r="H285" s="251"/>
      <c r="I285" s="251"/>
      <c r="J285" s="139" t="s">
        <v>349</v>
      </c>
      <c r="K285" s="140">
        <v>1</v>
      </c>
      <c r="L285" s="252"/>
      <c r="M285" s="251"/>
      <c r="N285" s="252">
        <f t="shared" si="70"/>
        <v>0</v>
      </c>
      <c r="O285" s="251"/>
      <c r="P285" s="251"/>
      <c r="Q285" s="251"/>
      <c r="R285" s="141"/>
      <c r="T285" s="142" t="s">
        <v>3</v>
      </c>
      <c r="U285" s="40" t="s">
        <v>43</v>
      </c>
      <c r="V285" s="143">
        <v>0</v>
      </c>
      <c r="W285" s="143">
        <f t="shared" si="71"/>
        <v>0</v>
      </c>
      <c r="X285" s="143">
        <v>0</v>
      </c>
      <c r="Y285" s="143">
        <f t="shared" si="72"/>
        <v>0</v>
      </c>
      <c r="Z285" s="143">
        <v>0</v>
      </c>
      <c r="AA285" s="144">
        <f t="shared" si="73"/>
        <v>0</v>
      </c>
      <c r="AR285" s="17" t="s">
        <v>247</v>
      </c>
      <c r="AT285" s="17" t="s">
        <v>222</v>
      </c>
      <c r="AU285" s="17" t="s">
        <v>190</v>
      </c>
      <c r="AY285" s="17" t="s">
        <v>221</v>
      </c>
      <c r="BE285" s="145">
        <f t="shared" si="74"/>
        <v>0</v>
      </c>
      <c r="BF285" s="145">
        <f t="shared" si="75"/>
        <v>0</v>
      </c>
      <c r="BG285" s="145">
        <f t="shared" si="76"/>
        <v>0</v>
      </c>
      <c r="BH285" s="145">
        <f t="shared" si="77"/>
        <v>0</v>
      </c>
      <c r="BI285" s="145">
        <f t="shared" si="78"/>
        <v>0</v>
      </c>
      <c r="BJ285" s="17" t="s">
        <v>15</v>
      </c>
      <c r="BK285" s="145">
        <f t="shared" si="79"/>
        <v>0</v>
      </c>
      <c r="BL285" s="17" t="s">
        <v>247</v>
      </c>
      <c r="BM285" s="17" t="s">
        <v>5751</v>
      </c>
    </row>
    <row r="286" spans="2:65" s="1" customFormat="1" ht="20.45" customHeight="1" x14ac:dyDescent="0.3">
      <c r="B286" s="136"/>
      <c r="C286" s="137" t="s">
        <v>2080</v>
      </c>
      <c r="D286" s="137" t="s">
        <v>222</v>
      </c>
      <c r="E286" s="138" t="s">
        <v>5752</v>
      </c>
      <c r="F286" s="250" t="s">
        <v>5753</v>
      </c>
      <c r="G286" s="251"/>
      <c r="H286" s="251"/>
      <c r="I286" s="251"/>
      <c r="J286" s="139" t="s">
        <v>349</v>
      </c>
      <c r="K286" s="140">
        <v>8</v>
      </c>
      <c r="L286" s="252"/>
      <c r="M286" s="251"/>
      <c r="N286" s="252">
        <f t="shared" si="70"/>
        <v>0</v>
      </c>
      <c r="O286" s="251"/>
      <c r="P286" s="251"/>
      <c r="Q286" s="251"/>
      <c r="R286" s="141"/>
      <c r="T286" s="142" t="s">
        <v>3</v>
      </c>
      <c r="U286" s="40" t="s">
        <v>43</v>
      </c>
      <c r="V286" s="143">
        <v>0</v>
      </c>
      <c r="W286" s="143">
        <f t="shared" si="71"/>
        <v>0</v>
      </c>
      <c r="X286" s="143">
        <v>0</v>
      </c>
      <c r="Y286" s="143">
        <f t="shared" si="72"/>
        <v>0</v>
      </c>
      <c r="Z286" s="143">
        <v>0</v>
      </c>
      <c r="AA286" s="144">
        <f t="shared" si="73"/>
        <v>0</v>
      </c>
      <c r="AR286" s="17" t="s">
        <v>247</v>
      </c>
      <c r="AT286" s="17" t="s">
        <v>222</v>
      </c>
      <c r="AU286" s="17" t="s">
        <v>190</v>
      </c>
      <c r="AY286" s="17" t="s">
        <v>221</v>
      </c>
      <c r="BE286" s="145">
        <f t="shared" si="74"/>
        <v>0</v>
      </c>
      <c r="BF286" s="145">
        <f t="shared" si="75"/>
        <v>0</v>
      </c>
      <c r="BG286" s="145">
        <f t="shared" si="76"/>
        <v>0</v>
      </c>
      <c r="BH286" s="145">
        <f t="shared" si="77"/>
        <v>0</v>
      </c>
      <c r="BI286" s="145">
        <f t="shared" si="78"/>
        <v>0</v>
      </c>
      <c r="BJ286" s="17" t="s">
        <v>15</v>
      </c>
      <c r="BK286" s="145">
        <f t="shared" si="79"/>
        <v>0</v>
      </c>
      <c r="BL286" s="17" t="s">
        <v>247</v>
      </c>
      <c r="BM286" s="17" t="s">
        <v>5754</v>
      </c>
    </row>
    <row r="287" spans="2:65" s="1" customFormat="1" ht="20.45" customHeight="1" x14ac:dyDescent="0.3">
      <c r="B287" s="136"/>
      <c r="C287" s="137" t="s">
        <v>2084</v>
      </c>
      <c r="D287" s="137" t="s">
        <v>222</v>
      </c>
      <c r="E287" s="138" t="s">
        <v>5755</v>
      </c>
      <c r="F287" s="250" t="s">
        <v>5756</v>
      </c>
      <c r="G287" s="251"/>
      <c r="H287" s="251"/>
      <c r="I287" s="251"/>
      <c r="J287" s="139" t="s">
        <v>349</v>
      </c>
      <c r="K287" s="140">
        <v>1</v>
      </c>
      <c r="L287" s="252"/>
      <c r="M287" s="251"/>
      <c r="N287" s="252">
        <f t="shared" si="70"/>
        <v>0</v>
      </c>
      <c r="O287" s="251"/>
      <c r="P287" s="251"/>
      <c r="Q287" s="251"/>
      <c r="R287" s="141"/>
      <c r="T287" s="142" t="s">
        <v>3</v>
      </c>
      <c r="U287" s="40" t="s">
        <v>43</v>
      </c>
      <c r="V287" s="143">
        <v>0</v>
      </c>
      <c r="W287" s="143">
        <f t="shared" si="71"/>
        <v>0</v>
      </c>
      <c r="X287" s="143">
        <v>0</v>
      </c>
      <c r="Y287" s="143">
        <f t="shared" si="72"/>
        <v>0</v>
      </c>
      <c r="Z287" s="143">
        <v>0</v>
      </c>
      <c r="AA287" s="144">
        <f t="shared" si="73"/>
        <v>0</v>
      </c>
      <c r="AR287" s="17" t="s">
        <v>247</v>
      </c>
      <c r="AT287" s="17" t="s">
        <v>222</v>
      </c>
      <c r="AU287" s="17" t="s">
        <v>190</v>
      </c>
      <c r="AY287" s="17" t="s">
        <v>221</v>
      </c>
      <c r="BE287" s="145">
        <f t="shared" si="74"/>
        <v>0</v>
      </c>
      <c r="BF287" s="145">
        <f t="shared" si="75"/>
        <v>0</v>
      </c>
      <c r="BG287" s="145">
        <f t="shared" si="76"/>
        <v>0</v>
      </c>
      <c r="BH287" s="145">
        <f t="shared" si="77"/>
        <v>0</v>
      </c>
      <c r="BI287" s="145">
        <f t="shared" si="78"/>
        <v>0</v>
      </c>
      <c r="BJ287" s="17" t="s">
        <v>15</v>
      </c>
      <c r="BK287" s="145">
        <f t="shared" si="79"/>
        <v>0</v>
      </c>
      <c r="BL287" s="17" t="s">
        <v>247</v>
      </c>
      <c r="BM287" s="17" t="s">
        <v>5757</v>
      </c>
    </row>
    <row r="288" spans="2:65" s="1" customFormat="1" ht="20.45" customHeight="1" x14ac:dyDescent="0.3">
      <c r="B288" s="136"/>
      <c r="C288" s="137" t="s">
        <v>2152</v>
      </c>
      <c r="D288" s="137" t="s">
        <v>222</v>
      </c>
      <c r="E288" s="138" t="s">
        <v>5758</v>
      </c>
      <c r="F288" s="250" t="s">
        <v>5759</v>
      </c>
      <c r="G288" s="251"/>
      <c r="H288" s="251"/>
      <c r="I288" s="251"/>
      <c r="J288" s="139" t="s">
        <v>349</v>
      </c>
      <c r="K288" s="140">
        <v>3</v>
      </c>
      <c r="L288" s="252"/>
      <c r="M288" s="251"/>
      <c r="N288" s="252">
        <f t="shared" si="70"/>
        <v>0</v>
      </c>
      <c r="O288" s="251"/>
      <c r="P288" s="251"/>
      <c r="Q288" s="251"/>
      <c r="R288" s="141"/>
      <c r="T288" s="142" t="s">
        <v>3</v>
      </c>
      <c r="U288" s="40" t="s">
        <v>43</v>
      </c>
      <c r="V288" s="143">
        <v>0</v>
      </c>
      <c r="W288" s="143">
        <f t="shared" si="71"/>
        <v>0</v>
      </c>
      <c r="X288" s="143">
        <v>0</v>
      </c>
      <c r="Y288" s="143">
        <f t="shared" si="72"/>
        <v>0</v>
      </c>
      <c r="Z288" s="143">
        <v>0</v>
      </c>
      <c r="AA288" s="144">
        <f t="shared" si="73"/>
        <v>0</v>
      </c>
      <c r="AR288" s="17" t="s">
        <v>247</v>
      </c>
      <c r="AT288" s="17" t="s">
        <v>222</v>
      </c>
      <c r="AU288" s="17" t="s">
        <v>190</v>
      </c>
      <c r="AY288" s="17" t="s">
        <v>221</v>
      </c>
      <c r="BE288" s="145">
        <f t="shared" si="74"/>
        <v>0</v>
      </c>
      <c r="BF288" s="145">
        <f t="shared" si="75"/>
        <v>0</v>
      </c>
      <c r="BG288" s="145">
        <f t="shared" si="76"/>
        <v>0</v>
      </c>
      <c r="BH288" s="145">
        <f t="shared" si="77"/>
        <v>0</v>
      </c>
      <c r="BI288" s="145">
        <f t="shared" si="78"/>
        <v>0</v>
      </c>
      <c r="BJ288" s="17" t="s">
        <v>15</v>
      </c>
      <c r="BK288" s="145">
        <f t="shared" si="79"/>
        <v>0</v>
      </c>
      <c r="BL288" s="17" t="s">
        <v>247</v>
      </c>
      <c r="BM288" s="17" t="s">
        <v>5760</v>
      </c>
    </row>
    <row r="289" spans="2:65" s="1" customFormat="1" ht="20.45" customHeight="1" x14ac:dyDescent="0.3">
      <c r="B289" s="136"/>
      <c r="C289" s="137" t="s">
        <v>2294</v>
      </c>
      <c r="D289" s="137" t="s">
        <v>222</v>
      </c>
      <c r="E289" s="138" t="s">
        <v>5761</v>
      </c>
      <c r="F289" s="250" t="s">
        <v>5762</v>
      </c>
      <c r="G289" s="251"/>
      <c r="H289" s="251"/>
      <c r="I289" s="251"/>
      <c r="J289" s="139" t="s">
        <v>349</v>
      </c>
      <c r="K289" s="140">
        <v>3</v>
      </c>
      <c r="L289" s="252"/>
      <c r="M289" s="251"/>
      <c r="N289" s="252">
        <f t="shared" si="70"/>
        <v>0</v>
      </c>
      <c r="O289" s="251"/>
      <c r="P289" s="251"/>
      <c r="Q289" s="251"/>
      <c r="R289" s="141"/>
      <c r="T289" s="142" t="s">
        <v>3</v>
      </c>
      <c r="U289" s="40" t="s">
        <v>43</v>
      </c>
      <c r="V289" s="143">
        <v>0</v>
      </c>
      <c r="W289" s="143">
        <f t="shared" si="71"/>
        <v>0</v>
      </c>
      <c r="X289" s="143">
        <v>0</v>
      </c>
      <c r="Y289" s="143">
        <f t="shared" si="72"/>
        <v>0</v>
      </c>
      <c r="Z289" s="143">
        <v>0</v>
      </c>
      <c r="AA289" s="144">
        <f t="shared" si="73"/>
        <v>0</v>
      </c>
      <c r="AR289" s="17" t="s">
        <v>247</v>
      </c>
      <c r="AT289" s="17" t="s">
        <v>222</v>
      </c>
      <c r="AU289" s="17" t="s">
        <v>190</v>
      </c>
      <c r="AY289" s="17" t="s">
        <v>221</v>
      </c>
      <c r="BE289" s="145">
        <f t="shared" si="74"/>
        <v>0</v>
      </c>
      <c r="BF289" s="145">
        <f t="shared" si="75"/>
        <v>0</v>
      </c>
      <c r="BG289" s="145">
        <f t="shared" si="76"/>
        <v>0</v>
      </c>
      <c r="BH289" s="145">
        <f t="shared" si="77"/>
        <v>0</v>
      </c>
      <c r="BI289" s="145">
        <f t="shared" si="78"/>
        <v>0</v>
      </c>
      <c r="BJ289" s="17" t="s">
        <v>15</v>
      </c>
      <c r="BK289" s="145">
        <f t="shared" si="79"/>
        <v>0</v>
      </c>
      <c r="BL289" s="17" t="s">
        <v>247</v>
      </c>
      <c r="BM289" s="17" t="s">
        <v>5763</v>
      </c>
    </row>
    <row r="290" spans="2:65" s="1" customFormat="1" ht="20.45" customHeight="1" x14ac:dyDescent="0.3">
      <c r="B290" s="136"/>
      <c r="C290" s="137" t="s">
        <v>2298</v>
      </c>
      <c r="D290" s="137" t="s">
        <v>222</v>
      </c>
      <c r="E290" s="138" t="s">
        <v>5764</v>
      </c>
      <c r="F290" s="250" t="s">
        <v>5765</v>
      </c>
      <c r="G290" s="251"/>
      <c r="H290" s="251"/>
      <c r="I290" s="251"/>
      <c r="J290" s="139" t="s">
        <v>349</v>
      </c>
      <c r="K290" s="140">
        <v>1</v>
      </c>
      <c r="L290" s="252"/>
      <c r="M290" s="251"/>
      <c r="N290" s="252">
        <f t="shared" si="70"/>
        <v>0</v>
      </c>
      <c r="O290" s="251"/>
      <c r="P290" s="251"/>
      <c r="Q290" s="251"/>
      <c r="R290" s="141"/>
      <c r="T290" s="142" t="s">
        <v>3</v>
      </c>
      <c r="U290" s="40" t="s">
        <v>43</v>
      </c>
      <c r="V290" s="143">
        <v>0</v>
      </c>
      <c r="W290" s="143">
        <f t="shared" si="71"/>
        <v>0</v>
      </c>
      <c r="X290" s="143">
        <v>0</v>
      </c>
      <c r="Y290" s="143">
        <f t="shared" si="72"/>
        <v>0</v>
      </c>
      <c r="Z290" s="143">
        <v>0</v>
      </c>
      <c r="AA290" s="144">
        <f t="shared" si="73"/>
        <v>0</v>
      </c>
      <c r="AR290" s="17" t="s">
        <v>247</v>
      </c>
      <c r="AT290" s="17" t="s">
        <v>222</v>
      </c>
      <c r="AU290" s="17" t="s">
        <v>190</v>
      </c>
      <c r="AY290" s="17" t="s">
        <v>221</v>
      </c>
      <c r="BE290" s="145">
        <f t="shared" si="74"/>
        <v>0</v>
      </c>
      <c r="BF290" s="145">
        <f t="shared" si="75"/>
        <v>0</v>
      </c>
      <c r="BG290" s="145">
        <f t="shared" si="76"/>
        <v>0</v>
      </c>
      <c r="BH290" s="145">
        <f t="shared" si="77"/>
        <v>0</v>
      </c>
      <c r="BI290" s="145">
        <f t="shared" si="78"/>
        <v>0</v>
      </c>
      <c r="BJ290" s="17" t="s">
        <v>15</v>
      </c>
      <c r="BK290" s="145">
        <f t="shared" si="79"/>
        <v>0</v>
      </c>
      <c r="BL290" s="17" t="s">
        <v>247</v>
      </c>
      <c r="BM290" s="17" t="s">
        <v>5766</v>
      </c>
    </row>
    <row r="291" spans="2:65" s="1" customFormat="1" ht="20.45" customHeight="1" x14ac:dyDescent="0.3">
      <c r="B291" s="136"/>
      <c r="C291" s="137" t="s">
        <v>2308</v>
      </c>
      <c r="D291" s="137" t="s">
        <v>222</v>
      </c>
      <c r="E291" s="138" t="s">
        <v>5767</v>
      </c>
      <c r="F291" s="250" t="s">
        <v>5768</v>
      </c>
      <c r="G291" s="251"/>
      <c r="H291" s="251"/>
      <c r="I291" s="251"/>
      <c r="J291" s="139" t="s">
        <v>349</v>
      </c>
      <c r="K291" s="140">
        <v>1</v>
      </c>
      <c r="L291" s="252"/>
      <c r="M291" s="251"/>
      <c r="N291" s="252">
        <f t="shared" si="70"/>
        <v>0</v>
      </c>
      <c r="O291" s="251"/>
      <c r="P291" s="251"/>
      <c r="Q291" s="251"/>
      <c r="R291" s="141"/>
      <c r="T291" s="142" t="s">
        <v>3</v>
      </c>
      <c r="U291" s="40" t="s">
        <v>43</v>
      </c>
      <c r="V291" s="143">
        <v>0</v>
      </c>
      <c r="W291" s="143">
        <f t="shared" si="71"/>
        <v>0</v>
      </c>
      <c r="X291" s="143">
        <v>0</v>
      </c>
      <c r="Y291" s="143">
        <f t="shared" si="72"/>
        <v>0</v>
      </c>
      <c r="Z291" s="143">
        <v>0</v>
      </c>
      <c r="AA291" s="144">
        <f t="shared" si="73"/>
        <v>0</v>
      </c>
      <c r="AR291" s="17" t="s">
        <v>247</v>
      </c>
      <c r="AT291" s="17" t="s">
        <v>222</v>
      </c>
      <c r="AU291" s="17" t="s">
        <v>190</v>
      </c>
      <c r="AY291" s="17" t="s">
        <v>221</v>
      </c>
      <c r="BE291" s="145">
        <f t="shared" si="74"/>
        <v>0</v>
      </c>
      <c r="BF291" s="145">
        <f t="shared" si="75"/>
        <v>0</v>
      </c>
      <c r="BG291" s="145">
        <f t="shared" si="76"/>
        <v>0</v>
      </c>
      <c r="BH291" s="145">
        <f t="shared" si="77"/>
        <v>0</v>
      </c>
      <c r="BI291" s="145">
        <f t="shared" si="78"/>
        <v>0</v>
      </c>
      <c r="BJ291" s="17" t="s">
        <v>15</v>
      </c>
      <c r="BK291" s="145">
        <f t="shared" si="79"/>
        <v>0</v>
      </c>
      <c r="BL291" s="17" t="s">
        <v>247</v>
      </c>
      <c r="BM291" s="17" t="s">
        <v>5769</v>
      </c>
    </row>
    <row r="292" spans="2:65" s="1" customFormat="1" ht="20.45" customHeight="1" x14ac:dyDescent="0.3">
      <c r="B292" s="136"/>
      <c r="C292" s="137" t="s">
        <v>1729</v>
      </c>
      <c r="D292" s="137" t="s">
        <v>222</v>
      </c>
      <c r="E292" s="138" t="s">
        <v>5770</v>
      </c>
      <c r="F292" s="250" t="s">
        <v>5771</v>
      </c>
      <c r="G292" s="251"/>
      <c r="H292" s="251"/>
      <c r="I292" s="251"/>
      <c r="J292" s="139" t="s">
        <v>349</v>
      </c>
      <c r="K292" s="140">
        <v>1</v>
      </c>
      <c r="L292" s="252"/>
      <c r="M292" s="251"/>
      <c r="N292" s="252">
        <f t="shared" si="70"/>
        <v>0</v>
      </c>
      <c r="O292" s="251"/>
      <c r="P292" s="251"/>
      <c r="Q292" s="251"/>
      <c r="R292" s="141"/>
      <c r="T292" s="142" t="s">
        <v>3</v>
      </c>
      <c r="U292" s="40" t="s">
        <v>43</v>
      </c>
      <c r="V292" s="143">
        <v>0</v>
      </c>
      <c r="W292" s="143">
        <f t="shared" si="71"/>
        <v>0</v>
      </c>
      <c r="X292" s="143">
        <v>0</v>
      </c>
      <c r="Y292" s="143">
        <f t="shared" si="72"/>
        <v>0</v>
      </c>
      <c r="Z292" s="143">
        <v>0</v>
      </c>
      <c r="AA292" s="144">
        <f t="shared" si="73"/>
        <v>0</v>
      </c>
      <c r="AR292" s="17" t="s">
        <v>247</v>
      </c>
      <c r="AT292" s="17" t="s">
        <v>222</v>
      </c>
      <c r="AU292" s="17" t="s">
        <v>190</v>
      </c>
      <c r="AY292" s="17" t="s">
        <v>221</v>
      </c>
      <c r="BE292" s="145">
        <f t="shared" si="74"/>
        <v>0</v>
      </c>
      <c r="BF292" s="145">
        <f t="shared" si="75"/>
        <v>0</v>
      </c>
      <c r="BG292" s="145">
        <f t="shared" si="76"/>
        <v>0</v>
      </c>
      <c r="BH292" s="145">
        <f t="shared" si="77"/>
        <v>0</v>
      </c>
      <c r="BI292" s="145">
        <f t="shared" si="78"/>
        <v>0</v>
      </c>
      <c r="BJ292" s="17" t="s">
        <v>15</v>
      </c>
      <c r="BK292" s="145">
        <f t="shared" si="79"/>
        <v>0</v>
      </c>
      <c r="BL292" s="17" t="s">
        <v>247</v>
      </c>
      <c r="BM292" s="17" t="s">
        <v>5772</v>
      </c>
    </row>
    <row r="293" spans="2:65" s="1" customFormat="1" ht="20.45" customHeight="1" x14ac:dyDescent="0.3">
      <c r="B293" s="136"/>
      <c r="C293" s="137" t="s">
        <v>2713</v>
      </c>
      <c r="D293" s="137" t="s">
        <v>222</v>
      </c>
      <c r="E293" s="138" t="s">
        <v>5773</v>
      </c>
      <c r="F293" s="250" t="s">
        <v>5774</v>
      </c>
      <c r="G293" s="251"/>
      <c r="H293" s="251"/>
      <c r="I293" s="251"/>
      <c r="J293" s="139" t="s">
        <v>349</v>
      </c>
      <c r="K293" s="140">
        <v>2</v>
      </c>
      <c r="L293" s="252"/>
      <c r="M293" s="251"/>
      <c r="N293" s="252">
        <f t="shared" si="70"/>
        <v>0</v>
      </c>
      <c r="O293" s="251"/>
      <c r="P293" s="251"/>
      <c r="Q293" s="251"/>
      <c r="R293" s="141"/>
      <c r="T293" s="142" t="s">
        <v>3</v>
      </c>
      <c r="U293" s="40" t="s">
        <v>43</v>
      </c>
      <c r="V293" s="143">
        <v>0</v>
      </c>
      <c r="W293" s="143">
        <f t="shared" si="71"/>
        <v>0</v>
      </c>
      <c r="X293" s="143">
        <v>0</v>
      </c>
      <c r="Y293" s="143">
        <f t="shared" si="72"/>
        <v>0</v>
      </c>
      <c r="Z293" s="143">
        <v>0</v>
      </c>
      <c r="AA293" s="144">
        <f t="shared" si="73"/>
        <v>0</v>
      </c>
      <c r="AR293" s="17" t="s">
        <v>247</v>
      </c>
      <c r="AT293" s="17" t="s">
        <v>222</v>
      </c>
      <c r="AU293" s="17" t="s">
        <v>190</v>
      </c>
      <c r="AY293" s="17" t="s">
        <v>221</v>
      </c>
      <c r="BE293" s="145">
        <f t="shared" si="74"/>
        <v>0</v>
      </c>
      <c r="BF293" s="145">
        <f t="shared" si="75"/>
        <v>0</v>
      </c>
      <c r="BG293" s="145">
        <f t="shared" si="76"/>
        <v>0</v>
      </c>
      <c r="BH293" s="145">
        <f t="shared" si="77"/>
        <v>0</v>
      </c>
      <c r="BI293" s="145">
        <f t="shared" si="78"/>
        <v>0</v>
      </c>
      <c r="BJ293" s="17" t="s">
        <v>15</v>
      </c>
      <c r="BK293" s="145">
        <f t="shared" si="79"/>
        <v>0</v>
      </c>
      <c r="BL293" s="17" t="s">
        <v>247</v>
      </c>
      <c r="BM293" s="17" t="s">
        <v>5775</v>
      </c>
    </row>
    <row r="294" spans="2:65" s="1" customFormat="1" ht="20.45" customHeight="1" x14ac:dyDescent="0.3">
      <c r="B294" s="136"/>
      <c r="C294" s="137" t="s">
        <v>2410</v>
      </c>
      <c r="D294" s="137" t="s">
        <v>222</v>
      </c>
      <c r="E294" s="138" t="s">
        <v>5776</v>
      </c>
      <c r="F294" s="250" t="s">
        <v>5777</v>
      </c>
      <c r="G294" s="251"/>
      <c r="H294" s="251"/>
      <c r="I294" s="251"/>
      <c r="J294" s="139" t="s">
        <v>349</v>
      </c>
      <c r="K294" s="140">
        <v>1</v>
      </c>
      <c r="L294" s="252"/>
      <c r="M294" s="251"/>
      <c r="N294" s="252">
        <f t="shared" si="70"/>
        <v>0</v>
      </c>
      <c r="O294" s="251"/>
      <c r="P294" s="251"/>
      <c r="Q294" s="251"/>
      <c r="R294" s="141"/>
      <c r="T294" s="142" t="s">
        <v>3</v>
      </c>
      <c r="U294" s="40" t="s">
        <v>43</v>
      </c>
      <c r="V294" s="143">
        <v>0</v>
      </c>
      <c r="W294" s="143">
        <f t="shared" si="71"/>
        <v>0</v>
      </c>
      <c r="X294" s="143">
        <v>0</v>
      </c>
      <c r="Y294" s="143">
        <f t="shared" si="72"/>
        <v>0</v>
      </c>
      <c r="Z294" s="143">
        <v>0</v>
      </c>
      <c r="AA294" s="144">
        <f t="shared" si="73"/>
        <v>0</v>
      </c>
      <c r="AR294" s="17" t="s">
        <v>247</v>
      </c>
      <c r="AT294" s="17" t="s">
        <v>222</v>
      </c>
      <c r="AU294" s="17" t="s">
        <v>190</v>
      </c>
      <c r="AY294" s="17" t="s">
        <v>221</v>
      </c>
      <c r="BE294" s="145">
        <f t="shared" si="74"/>
        <v>0</v>
      </c>
      <c r="BF294" s="145">
        <f t="shared" si="75"/>
        <v>0</v>
      </c>
      <c r="BG294" s="145">
        <f t="shared" si="76"/>
        <v>0</v>
      </c>
      <c r="BH294" s="145">
        <f t="shared" si="77"/>
        <v>0</v>
      </c>
      <c r="BI294" s="145">
        <f t="shared" si="78"/>
        <v>0</v>
      </c>
      <c r="BJ294" s="17" t="s">
        <v>15</v>
      </c>
      <c r="BK294" s="145">
        <f t="shared" si="79"/>
        <v>0</v>
      </c>
      <c r="BL294" s="17" t="s">
        <v>247</v>
      </c>
      <c r="BM294" s="17" t="s">
        <v>5778</v>
      </c>
    </row>
    <row r="295" spans="2:65" s="1" customFormat="1" ht="20.45" customHeight="1" x14ac:dyDescent="0.3">
      <c r="B295" s="136"/>
      <c r="C295" s="137" t="s">
        <v>2414</v>
      </c>
      <c r="D295" s="137" t="s">
        <v>222</v>
      </c>
      <c r="E295" s="138" t="s">
        <v>5779</v>
      </c>
      <c r="F295" s="250" t="s">
        <v>5780</v>
      </c>
      <c r="G295" s="251"/>
      <c r="H295" s="251"/>
      <c r="I295" s="251"/>
      <c r="J295" s="139" t="s">
        <v>349</v>
      </c>
      <c r="K295" s="140">
        <v>1</v>
      </c>
      <c r="L295" s="252"/>
      <c r="M295" s="251"/>
      <c r="N295" s="252">
        <f t="shared" si="70"/>
        <v>0</v>
      </c>
      <c r="O295" s="251"/>
      <c r="P295" s="251"/>
      <c r="Q295" s="251"/>
      <c r="R295" s="141"/>
      <c r="T295" s="142" t="s">
        <v>3</v>
      </c>
      <c r="U295" s="40" t="s">
        <v>43</v>
      </c>
      <c r="V295" s="143">
        <v>0</v>
      </c>
      <c r="W295" s="143">
        <f t="shared" si="71"/>
        <v>0</v>
      </c>
      <c r="X295" s="143">
        <v>0</v>
      </c>
      <c r="Y295" s="143">
        <f t="shared" si="72"/>
        <v>0</v>
      </c>
      <c r="Z295" s="143">
        <v>0</v>
      </c>
      <c r="AA295" s="144">
        <f t="shared" si="73"/>
        <v>0</v>
      </c>
      <c r="AR295" s="17" t="s">
        <v>247</v>
      </c>
      <c r="AT295" s="17" t="s">
        <v>222</v>
      </c>
      <c r="AU295" s="17" t="s">
        <v>190</v>
      </c>
      <c r="AY295" s="17" t="s">
        <v>221</v>
      </c>
      <c r="BE295" s="145">
        <f t="shared" si="74"/>
        <v>0</v>
      </c>
      <c r="BF295" s="145">
        <f t="shared" si="75"/>
        <v>0</v>
      </c>
      <c r="BG295" s="145">
        <f t="shared" si="76"/>
        <v>0</v>
      </c>
      <c r="BH295" s="145">
        <f t="shared" si="77"/>
        <v>0</v>
      </c>
      <c r="BI295" s="145">
        <f t="shared" si="78"/>
        <v>0</v>
      </c>
      <c r="BJ295" s="17" t="s">
        <v>15</v>
      </c>
      <c r="BK295" s="145">
        <f t="shared" si="79"/>
        <v>0</v>
      </c>
      <c r="BL295" s="17" t="s">
        <v>247</v>
      </c>
      <c r="BM295" s="17" t="s">
        <v>5781</v>
      </c>
    </row>
    <row r="296" spans="2:65" s="1" customFormat="1" ht="28.9" customHeight="1" x14ac:dyDescent="0.3">
      <c r="B296" s="136"/>
      <c r="C296" s="137" t="s">
        <v>2056</v>
      </c>
      <c r="D296" s="137" t="s">
        <v>222</v>
      </c>
      <c r="E296" s="138" t="s">
        <v>5782</v>
      </c>
      <c r="F296" s="250" t="s">
        <v>5783</v>
      </c>
      <c r="G296" s="251"/>
      <c r="H296" s="251"/>
      <c r="I296" s="251"/>
      <c r="J296" s="139" t="s">
        <v>349</v>
      </c>
      <c r="K296" s="140">
        <v>1</v>
      </c>
      <c r="L296" s="252"/>
      <c r="M296" s="251"/>
      <c r="N296" s="252">
        <f t="shared" si="70"/>
        <v>0</v>
      </c>
      <c r="O296" s="251"/>
      <c r="P296" s="251"/>
      <c r="Q296" s="251"/>
      <c r="R296" s="141"/>
      <c r="T296" s="142" t="s">
        <v>3</v>
      </c>
      <c r="U296" s="40" t="s">
        <v>43</v>
      </c>
      <c r="V296" s="143">
        <v>0</v>
      </c>
      <c r="W296" s="143">
        <f t="shared" si="71"/>
        <v>0</v>
      </c>
      <c r="X296" s="143">
        <v>0</v>
      </c>
      <c r="Y296" s="143">
        <f t="shared" si="72"/>
        <v>0</v>
      </c>
      <c r="Z296" s="143">
        <v>0</v>
      </c>
      <c r="AA296" s="144">
        <f t="shared" si="73"/>
        <v>0</v>
      </c>
      <c r="AR296" s="17" t="s">
        <v>247</v>
      </c>
      <c r="AT296" s="17" t="s">
        <v>222</v>
      </c>
      <c r="AU296" s="17" t="s">
        <v>190</v>
      </c>
      <c r="AY296" s="17" t="s">
        <v>221</v>
      </c>
      <c r="BE296" s="145">
        <f t="shared" si="74"/>
        <v>0</v>
      </c>
      <c r="BF296" s="145">
        <f t="shared" si="75"/>
        <v>0</v>
      </c>
      <c r="BG296" s="145">
        <f t="shared" si="76"/>
        <v>0</v>
      </c>
      <c r="BH296" s="145">
        <f t="shared" si="77"/>
        <v>0</v>
      </c>
      <c r="BI296" s="145">
        <f t="shared" si="78"/>
        <v>0</v>
      </c>
      <c r="BJ296" s="17" t="s">
        <v>15</v>
      </c>
      <c r="BK296" s="145">
        <f t="shared" si="79"/>
        <v>0</v>
      </c>
      <c r="BL296" s="17" t="s">
        <v>247</v>
      </c>
      <c r="BM296" s="17" t="s">
        <v>5784</v>
      </c>
    </row>
    <row r="297" spans="2:65" s="1" customFormat="1" ht="20.45" customHeight="1" x14ac:dyDescent="0.3">
      <c r="B297" s="136"/>
      <c r="C297" s="137" t="s">
        <v>2060</v>
      </c>
      <c r="D297" s="137" t="s">
        <v>222</v>
      </c>
      <c r="E297" s="138" t="s">
        <v>5785</v>
      </c>
      <c r="F297" s="250" t="s">
        <v>5786</v>
      </c>
      <c r="G297" s="251"/>
      <c r="H297" s="251"/>
      <c r="I297" s="251"/>
      <c r="J297" s="139" t="s">
        <v>349</v>
      </c>
      <c r="K297" s="140">
        <v>7</v>
      </c>
      <c r="L297" s="252"/>
      <c r="M297" s="251"/>
      <c r="N297" s="252">
        <f t="shared" si="70"/>
        <v>0</v>
      </c>
      <c r="O297" s="251"/>
      <c r="P297" s="251"/>
      <c r="Q297" s="251"/>
      <c r="R297" s="141"/>
      <c r="T297" s="142" t="s">
        <v>3</v>
      </c>
      <c r="U297" s="40" t="s">
        <v>43</v>
      </c>
      <c r="V297" s="143">
        <v>0</v>
      </c>
      <c r="W297" s="143">
        <f t="shared" si="71"/>
        <v>0</v>
      </c>
      <c r="X297" s="143">
        <v>0</v>
      </c>
      <c r="Y297" s="143">
        <f t="shared" si="72"/>
        <v>0</v>
      </c>
      <c r="Z297" s="143">
        <v>0</v>
      </c>
      <c r="AA297" s="144">
        <f t="shared" si="73"/>
        <v>0</v>
      </c>
      <c r="AR297" s="17" t="s">
        <v>247</v>
      </c>
      <c r="AT297" s="17" t="s">
        <v>222</v>
      </c>
      <c r="AU297" s="17" t="s">
        <v>190</v>
      </c>
      <c r="AY297" s="17" t="s">
        <v>221</v>
      </c>
      <c r="BE297" s="145">
        <f t="shared" si="74"/>
        <v>0</v>
      </c>
      <c r="BF297" s="145">
        <f t="shared" si="75"/>
        <v>0</v>
      </c>
      <c r="BG297" s="145">
        <f t="shared" si="76"/>
        <v>0</v>
      </c>
      <c r="BH297" s="145">
        <f t="shared" si="77"/>
        <v>0</v>
      </c>
      <c r="BI297" s="145">
        <f t="shared" si="78"/>
        <v>0</v>
      </c>
      <c r="BJ297" s="17" t="s">
        <v>15</v>
      </c>
      <c r="BK297" s="145">
        <f t="shared" si="79"/>
        <v>0</v>
      </c>
      <c r="BL297" s="17" t="s">
        <v>247</v>
      </c>
      <c r="BM297" s="17" t="s">
        <v>5787</v>
      </c>
    </row>
    <row r="298" spans="2:65" s="1" customFormat="1" ht="20.45" customHeight="1" x14ac:dyDescent="0.3">
      <c r="B298" s="136"/>
      <c r="C298" s="137" t="s">
        <v>2419</v>
      </c>
      <c r="D298" s="137" t="s">
        <v>222</v>
      </c>
      <c r="E298" s="138" t="s">
        <v>5788</v>
      </c>
      <c r="F298" s="250" t="s">
        <v>5789</v>
      </c>
      <c r="G298" s="251"/>
      <c r="H298" s="251"/>
      <c r="I298" s="251"/>
      <c r="J298" s="139" t="s">
        <v>349</v>
      </c>
      <c r="K298" s="140">
        <v>12</v>
      </c>
      <c r="L298" s="252"/>
      <c r="M298" s="251"/>
      <c r="N298" s="252">
        <f t="shared" si="70"/>
        <v>0</v>
      </c>
      <c r="O298" s="251"/>
      <c r="P298" s="251"/>
      <c r="Q298" s="251"/>
      <c r="R298" s="141"/>
      <c r="T298" s="142" t="s">
        <v>3</v>
      </c>
      <c r="U298" s="40" t="s">
        <v>43</v>
      </c>
      <c r="V298" s="143">
        <v>0</v>
      </c>
      <c r="W298" s="143">
        <f t="shared" si="71"/>
        <v>0</v>
      </c>
      <c r="X298" s="143">
        <v>0</v>
      </c>
      <c r="Y298" s="143">
        <f t="shared" si="72"/>
        <v>0</v>
      </c>
      <c r="Z298" s="143">
        <v>0</v>
      </c>
      <c r="AA298" s="144">
        <f t="shared" si="73"/>
        <v>0</v>
      </c>
      <c r="AR298" s="17" t="s">
        <v>247</v>
      </c>
      <c r="AT298" s="17" t="s">
        <v>222</v>
      </c>
      <c r="AU298" s="17" t="s">
        <v>190</v>
      </c>
      <c r="AY298" s="17" t="s">
        <v>221</v>
      </c>
      <c r="BE298" s="145">
        <f t="shared" si="74"/>
        <v>0</v>
      </c>
      <c r="BF298" s="145">
        <f t="shared" si="75"/>
        <v>0</v>
      </c>
      <c r="BG298" s="145">
        <f t="shared" si="76"/>
        <v>0</v>
      </c>
      <c r="BH298" s="145">
        <f t="shared" si="77"/>
        <v>0</v>
      </c>
      <c r="BI298" s="145">
        <f t="shared" si="78"/>
        <v>0</v>
      </c>
      <c r="BJ298" s="17" t="s">
        <v>15</v>
      </c>
      <c r="BK298" s="145">
        <f t="shared" si="79"/>
        <v>0</v>
      </c>
      <c r="BL298" s="17" t="s">
        <v>247</v>
      </c>
      <c r="BM298" s="17" t="s">
        <v>5790</v>
      </c>
    </row>
    <row r="299" spans="2:65" s="9" customFormat="1" ht="29.85" customHeight="1" x14ac:dyDescent="0.3">
      <c r="B299" s="125"/>
      <c r="C299" s="126"/>
      <c r="D299" s="135" t="s">
        <v>5347</v>
      </c>
      <c r="E299" s="135"/>
      <c r="F299" s="135"/>
      <c r="G299" s="135"/>
      <c r="H299" s="135"/>
      <c r="I299" s="135"/>
      <c r="J299" s="135"/>
      <c r="K299" s="135"/>
      <c r="L299" s="135"/>
      <c r="M299" s="135"/>
      <c r="N299" s="253">
        <f>BK299</f>
        <v>0</v>
      </c>
      <c r="O299" s="254"/>
      <c r="P299" s="254"/>
      <c r="Q299" s="254"/>
      <c r="R299" s="128"/>
      <c r="T299" s="129"/>
      <c r="U299" s="126"/>
      <c r="V299" s="126"/>
      <c r="W299" s="130">
        <f>SUM(W300:W312)</f>
        <v>0</v>
      </c>
      <c r="X299" s="126"/>
      <c r="Y299" s="130">
        <f>SUM(Y300:Y312)</f>
        <v>0</v>
      </c>
      <c r="Z299" s="126"/>
      <c r="AA299" s="131">
        <f>SUM(AA300:AA312)</f>
        <v>0</v>
      </c>
      <c r="AR299" s="132" t="s">
        <v>254</v>
      </c>
      <c r="AT299" s="133" t="s">
        <v>77</v>
      </c>
      <c r="AU299" s="133" t="s">
        <v>15</v>
      </c>
      <c r="AY299" s="132" t="s">
        <v>221</v>
      </c>
      <c r="BK299" s="134">
        <f>SUM(BK300:BK312)</f>
        <v>0</v>
      </c>
    </row>
    <row r="300" spans="2:65" s="1" customFormat="1" ht="20.45" customHeight="1" x14ac:dyDescent="0.3">
      <c r="B300" s="136"/>
      <c r="C300" s="137" t="s">
        <v>2424</v>
      </c>
      <c r="D300" s="137" t="s">
        <v>222</v>
      </c>
      <c r="E300" s="138" t="s">
        <v>5649</v>
      </c>
      <c r="F300" s="250" t="s">
        <v>501</v>
      </c>
      <c r="G300" s="251"/>
      <c r="H300" s="251"/>
      <c r="I300" s="251"/>
      <c r="J300" s="139" t="s">
        <v>349</v>
      </c>
      <c r="K300" s="140">
        <v>20</v>
      </c>
      <c r="L300" s="252"/>
      <c r="M300" s="251"/>
      <c r="N300" s="252">
        <f t="shared" ref="N300:N312" si="80">ROUND(L300*K300,2)</f>
        <v>0</v>
      </c>
      <c r="O300" s="251"/>
      <c r="P300" s="251"/>
      <c r="Q300" s="251"/>
      <c r="R300" s="141"/>
      <c r="T300" s="142" t="s">
        <v>3</v>
      </c>
      <c r="U300" s="40" t="s">
        <v>43</v>
      </c>
      <c r="V300" s="143">
        <v>0</v>
      </c>
      <c r="W300" s="143">
        <f t="shared" ref="W300:W312" si="81">V300*K300</f>
        <v>0</v>
      </c>
      <c r="X300" s="143">
        <v>0</v>
      </c>
      <c r="Y300" s="143">
        <f t="shared" ref="Y300:Y312" si="82">X300*K300</f>
        <v>0</v>
      </c>
      <c r="Z300" s="143">
        <v>0</v>
      </c>
      <c r="AA300" s="144">
        <f t="shared" ref="AA300:AA312" si="83">Z300*K300</f>
        <v>0</v>
      </c>
      <c r="AR300" s="17" t="s">
        <v>247</v>
      </c>
      <c r="AT300" s="17" t="s">
        <v>222</v>
      </c>
      <c r="AU300" s="17" t="s">
        <v>190</v>
      </c>
      <c r="AY300" s="17" t="s">
        <v>221</v>
      </c>
      <c r="BE300" s="145">
        <f t="shared" ref="BE300:BE312" si="84">IF(U300="základní",N300,0)</f>
        <v>0</v>
      </c>
      <c r="BF300" s="145">
        <f t="shared" ref="BF300:BF312" si="85">IF(U300="snížená",N300,0)</f>
        <v>0</v>
      </c>
      <c r="BG300" s="145">
        <f t="shared" ref="BG300:BG312" si="86">IF(U300="zákl. přenesená",N300,0)</f>
        <v>0</v>
      </c>
      <c r="BH300" s="145">
        <f t="shared" ref="BH300:BH312" si="87">IF(U300="sníž. přenesená",N300,0)</f>
        <v>0</v>
      </c>
      <c r="BI300" s="145">
        <f t="shared" ref="BI300:BI312" si="88">IF(U300="nulová",N300,0)</f>
        <v>0</v>
      </c>
      <c r="BJ300" s="17" t="s">
        <v>15</v>
      </c>
      <c r="BK300" s="145">
        <f t="shared" ref="BK300:BK312" si="89">ROUND(L300*K300,2)</f>
        <v>0</v>
      </c>
      <c r="BL300" s="17" t="s">
        <v>247</v>
      </c>
      <c r="BM300" s="17" t="s">
        <v>5791</v>
      </c>
    </row>
    <row r="301" spans="2:65" s="1" customFormat="1" ht="20.45" customHeight="1" x14ac:dyDescent="0.3">
      <c r="B301" s="136"/>
      <c r="C301" s="137" t="s">
        <v>2429</v>
      </c>
      <c r="D301" s="137" t="s">
        <v>222</v>
      </c>
      <c r="E301" s="138" t="s">
        <v>5674</v>
      </c>
      <c r="F301" s="250" t="s">
        <v>5675</v>
      </c>
      <c r="G301" s="251"/>
      <c r="H301" s="251"/>
      <c r="I301" s="251"/>
      <c r="J301" s="139" t="s">
        <v>349</v>
      </c>
      <c r="K301" s="140">
        <v>2</v>
      </c>
      <c r="L301" s="252"/>
      <c r="M301" s="251"/>
      <c r="N301" s="252">
        <f t="shared" si="80"/>
        <v>0</v>
      </c>
      <c r="O301" s="251"/>
      <c r="P301" s="251"/>
      <c r="Q301" s="251"/>
      <c r="R301" s="141"/>
      <c r="T301" s="142" t="s">
        <v>3</v>
      </c>
      <c r="U301" s="40" t="s">
        <v>43</v>
      </c>
      <c r="V301" s="143">
        <v>0</v>
      </c>
      <c r="W301" s="143">
        <f t="shared" si="81"/>
        <v>0</v>
      </c>
      <c r="X301" s="143">
        <v>0</v>
      </c>
      <c r="Y301" s="143">
        <f t="shared" si="82"/>
        <v>0</v>
      </c>
      <c r="Z301" s="143">
        <v>0</v>
      </c>
      <c r="AA301" s="144">
        <f t="shared" si="83"/>
        <v>0</v>
      </c>
      <c r="AR301" s="17" t="s">
        <v>247</v>
      </c>
      <c r="AT301" s="17" t="s">
        <v>222</v>
      </c>
      <c r="AU301" s="17" t="s">
        <v>190</v>
      </c>
      <c r="AY301" s="17" t="s">
        <v>221</v>
      </c>
      <c r="BE301" s="145">
        <f t="shared" si="84"/>
        <v>0</v>
      </c>
      <c r="BF301" s="145">
        <f t="shared" si="85"/>
        <v>0</v>
      </c>
      <c r="BG301" s="145">
        <f t="shared" si="86"/>
        <v>0</v>
      </c>
      <c r="BH301" s="145">
        <f t="shared" si="87"/>
        <v>0</v>
      </c>
      <c r="BI301" s="145">
        <f t="shared" si="88"/>
        <v>0</v>
      </c>
      <c r="BJ301" s="17" t="s">
        <v>15</v>
      </c>
      <c r="BK301" s="145">
        <f t="shared" si="89"/>
        <v>0</v>
      </c>
      <c r="BL301" s="17" t="s">
        <v>247</v>
      </c>
      <c r="BM301" s="17" t="s">
        <v>5792</v>
      </c>
    </row>
    <row r="302" spans="2:65" s="1" customFormat="1" ht="20.45" customHeight="1" x14ac:dyDescent="0.3">
      <c r="B302" s="136"/>
      <c r="C302" s="137" t="s">
        <v>2064</v>
      </c>
      <c r="D302" s="137" t="s">
        <v>222</v>
      </c>
      <c r="E302" s="138" t="s">
        <v>5677</v>
      </c>
      <c r="F302" s="250" t="s">
        <v>489</v>
      </c>
      <c r="G302" s="251"/>
      <c r="H302" s="251"/>
      <c r="I302" s="251"/>
      <c r="J302" s="139" t="s">
        <v>349</v>
      </c>
      <c r="K302" s="140">
        <v>1</v>
      </c>
      <c r="L302" s="252"/>
      <c r="M302" s="251"/>
      <c r="N302" s="252">
        <f t="shared" si="80"/>
        <v>0</v>
      </c>
      <c r="O302" s="251"/>
      <c r="P302" s="251"/>
      <c r="Q302" s="251"/>
      <c r="R302" s="141"/>
      <c r="T302" s="142" t="s">
        <v>3</v>
      </c>
      <c r="U302" s="40" t="s">
        <v>43</v>
      </c>
      <c r="V302" s="143">
        <v>0</v>
      </c>
      <c r="W302" s="143">
        <f t="shared" si="81"/>
        <v>0</v>
      </c>
      <c r="X302" s="143">
        <v>0</v>
      </c>
      <c r="Y302" s="143">
        <f t="shared" si="82"/>
        <v>0</v>
      </c>
      <c r="Z302" s="143">
        <v>0</v>
      </c>
      <c r="AA302" s="144">
        <f t="shared" si="83"/>
        <v>0</v>
      </c>
      <c r="AR302" s="17" t="s">
        <v>247</v>
      </c>
      <c r="AT302" s="17" t="s">
        <v>222</v>
      </c>
      <c r="AU302" s="17" t="s">
        <v>190</v>
      </c>
      <c r="AY302" s="17" t="s">
        <v>221</v>
      </c>
      <c r="BE302" s="145">
        <f t="shared" si="84"/>
        <v>0</v>
      </c>
      <c r="BF302" s="145">
        <f t="shared" si="85"/>
        <v>0</v>
      </c>
      <c r="BG302" s="145">
        <f t="shared" si="86"/>
        <v>0</v>
      </c>
      <c r="BH302" s="145">
        <f t="shared" si="87"/>
        <v>0</v>
      </c>
      <c r="BI302" s="145">
        <f t="shared" si="88"/>
        <v>0</v>
      </c>
      <c r="BJ302" s="17" t="s">
        <v>15</v>
      </c>
      <c r="BK302" s="145">
        <f t="shared" si="89"/>
        <v>0</v>
      </c>
      <c r="BL302" s="17" t="s">
        <v>247</v>
      </c>
      <c r="BM302" s="17" t="s">
        <v>5793</v>
      </c>
    </row>
    <row r="303" spans="2:65" s="1" customFormat="1" ht="20.45" customHeight="1" x14ac:dyDescent="0.3">
      <c r="B303" s="136"/>
      <c r="C303" s="137" t="s">
        <v>1711</v>
      </c>
      <c r="D303" s="137" t="s">
        <v>222</v>
      </c>
      <c r="E303" s="138" t="s">
        <v>5679</v>
      </c>
      <c r="F303" s="250" t="s">
        <v>5680</v>
      </c>
      <c r="G303" s="251"/>
      <c r="H303" s="251"/>
      <c r="I303" s="251"/>
      <c r="J303" s="139" t="s">
        <v>349</v>
      </c>
      <c r="K303" s="140">
        <v>7</v>
      </c>
      <c r="L303" s="252"/>
      <c r="M303" s="251"/>
      <c r="N303" s="252">
        <f t="shared" si="80"/>
        <v>0</v>
      </c>
      <c r="O303" s="251"/>
      <c r="P303" s="251"/>
      <c r="Q303" s="251"/>
      <c r="R303" s="141"/>
      <c r="T303" s="142" t="s">
        <v>3</v>
      </c>
      <c r="U303" s="40" t="s">
        <v>43</v>
      </c>
      <c r="V303" s="143">
        <v>0</v>
      </c>
      <c r="W303" s="143">
        <f t="shared" si="81"/>
        <v>0</v>
      </c>
      <c r="X303" s="143">
        <v>0</v>
      </c>
      <c r="Y303" s="143">
        <f t="shared" si="82"/>
        <v>0</v>
      </c>
      <c r="Z303" s="143">
        <v>0</v>
      </c>
      <c r="AA303" s="144">
        <f t="shared" si="83"/>
        <v>0</v>
      </c>
      <c r="AR303" s="17" t="s">
        <v>247</v>
      </c>
      <c r="AT303" s="17" t="s">
        <v>222</v>
      </c>
      <c r="AU303" s="17" t="s">
        <v>190</v>
      </c>
      <c r="AY303" s="17" t="s">
        <v>221</v>
      </c>
      <c r="BE303" s="145">
        <f t="shared" si="84"/>
        <v>0</v>
      </c>
      <c r="BF303" s="145">
        <f t="shared" si="85"/>
        <v>0</v>
      </c>
      <c r="BG303" s="145">
        <f t="shared" si="86"/>
        <v>0</v>
      </c>
      <c r="BH303" s="145">
        <f t="shared" si="87"/>
        <v>0</v>
      </c>
      <c r="BI303" s="145">
        <f t="shared" si="88"/>
        <v>0</v>
      </c>
      <c r="BJ303" s="17" t="s">
        <v>15</v>
      </c>
      <c r="BK303" s="145">
        <f t="shared" si="89"/>
        <v>0</v>
      </c>
      <c r="BL303" s="17" t="s">
        <v>247</v>
      </c>
      <c r="BM303" s="17" t="s">
        <v>5794</v>
      </c>
    </row>
    <row r="304" spans="2:65" s="1" customFormat="1" ht="20.45" customHeight="1" x14ac:dyDescent="0.3">
      <c r="B304" s="136"/>
      <c r="C304" s="137" t="s">
        <v>2718</v>
      </c>
      <c r="D304" s="137" t="s">
        <v>222</v>
      </c>
      <c r="E304" s="138" t="s">
        <v>5682</v>
      </c>
      <c r="F304" s="250" t="s">
        <v>492</v>
      </c>
      <c r="G304" s="251"/>
      <c r="H304" s="251"/>
      <c r="I304" s="251"/>
      <c r="J304" s="139" t="s">
        <v>349</v>
      </c>
      <c r="K304" s="140">
        <v>6</v>
      </c>
      <c r="L304" s="252"/>
      <c r="M304" s="251"/>
      <c r="N304" s="252">
        <f t="shared" si="80"/>
        <v>0</v>
      </c>
      <c r="O304" s="251"/>
      <c r="P304" s="251"/>
      <c r="Q304" s="251"/>
      <c r="R304" s="141"/>
      <c r="T304" s="142" t="s">
        <v>3</v>
      </c>
      <c r="U304" s="40" t="s">
        <v>43</v>
      </c>
      <c r="V304" s="143">
        <v>0</v>
      </c>
      <c r="W304" s="143">
        <f t="shared" si="81"/>
        <v>0</v>
      </c>
      <c r="X304" s="143">
        <v>0</v>
      </c>
      <c r="Y304" s="143">
        <f t="shared" si="82"/>
        <v>0</v>
      </c>
      <c r="Z304" s="143">
        <v>0</v>
      </c>
      <c r="AA304" s="144">
        <f t="shared" si="83"/>
        <v>0</v>
      </c>
      <c r="AR304" s="17" t="s">
        <v>247</v>
      </c>
      <c r="AT304" s="17" t="s">
        <v>222</v>
      </c>
      <c r="AU304" s="17" t="s">
        <v>190</v>
      </c>
      <c r="AY304" s="17" t="s">
        <v>221</v>
      </c>
      <c r="BE304" s="145">
        <f t="shared" si="84"/>
        <v>0</v>
      </c>
      <c r="BF304" s="145">
        <f t="shared" si="85"/>
        <v>0</v>
      </c>
      <c r="BG304" s="145">
        <f t="shared" si="86"/>
        <v>0</v>
      </c>
      <c r="BH304" s="145">
        <f t="shared" si="87"/>
        <v>0</v>
      </c>
      <c r="BI304" s="145">
        <f t="shared" si="88"/>
        <v>0</v>
      </c>
      <c r="BJ304" s="17" t="s">
        <v>15</v>
      </c>
      <c r="BK304" s="145">
        <f t="shared" si="89"/>
        <v>0</v>
      </c>
      <c r="BL304" s="17" t="s">
        <v>247</v>
      </c>
      <c r="BM304" s="17" t="s">
        <v>5795</v>
      </c>
    </row>
    <row r="305" spans="2:65" s="1" customFormat="1" ht="20.45" customHeight="1" x14ac:dyDescent="0.3">
      <c r="B305" s="136"/>
      <c r="C305" s="137" t="s">
        <v>2528</v>
      </c>
      <c r="D305" s="137" t="s">
        <v>222</v>
      </c>
      <c r="E305" s="138" t="s">
        <v>5684</v>
      </c>
      <c r="F305" s="250" t="s">
        <v>5685</v>
      </c>
      <c r="G305" s="251"/>
      <c r="H305" s="251"/>
      <c r="I305" s="251"/>
      <c r="J305" s="139" t="s">
        <v>349</v>
      </c>
      <c r="K305" s="140">
        <v>1</v>
      </c>
      <c r="L305" s="252"/>
      <c r="M305" s="251"/>
      <c r="N305" s="252">
        <f t="shared" si="80"/>
        <v>0</v>
      </c>
      <c r="O305" s="251"/>
      <c r="P305" s="251"/>
      <c r="Q305" s="251"/>
      <c r="R305" s="141"/>
      <c r="T305" s="142" t="s">
        <v>3</v>
      </c>
      <c r="U305" s="40" t="s">
        <v>43</v>
      </c>
      <c r="V305" s="143">
        <v>0</v>
      </c>
      <c r="W305" s="143">
        <f t="shared" si="81"/>
        <v>0</v>
      </c>
      <c r="X305" s="143">
        <v>0</v>
      </c>
      <c r="Y305" s="143">
        <f t="shared" si="82"/>
        <v>0</v>
      </c>
      <c r="Z305" s="143">
        <v>0</v>
      </c>
      <c r="AA305" s="144">
        <f t="shared" si="83"/>
        <v>0</v>
      </c>
      <c r="AR305" s="17" t="s">
        <v>247</v>
      </c>
      <c r="AT305" s="17" t="s">
        <v>222</v>
      </c>
      <c r="AU305" s="17" t="s">
        <v>190</v>
      </c>
      <c r="AY305" s="17" t="s">
        <v>221</v>
      </c>
      <c r="BE305" s="145">
        <f t="shared" si="84"/>
        <v>0</v>
      </c>
      <c r="BF305" s="145">
        <f t="shared" si="85"/>
        <v>0</v>
      </c>
      <c r="BG305" s="145">
        <f t="shared" si="86"/>
        <v>0</v>
      </c>
      <c r="BH305" s="145">
        <f t="shared" si="87"/>
        <v>0</v>
      </c>
      <c r="BI305" s="145">
        <f t="shared" si="88"/>
        <v>0</v>
      </c>
      <c r="BJ305" s="17" t="s">
        <v>15</v>
      </c>
      <c r="BK305" s="145">
        <f t="shared" si="89"/>
        <v>0</v>
      </c>
      <c r="BL305" s="17" t="s">
        <v>247</v>
      </c>
      <c r="BM305" s="17" t="s">
        <v>5796</v>
      </c>
    </row>
    <row r="306" spans="2:65" s="1" customFormat="1" ht="20.45" customHeight="1" x14ac:dyDescent="0.3">
      <c r="B306" s="136"/>
      <c r="C306" s="137" t="s">
        <v>2532</v>
      </c>
      <c r="D306" s="137" t="s">
        <v>222</v>
      </c>
      <c r="E306" s="138" t="s">
        <v>5699</v>
      </c>
      <c r="F306" s="250" t="s">
        <v>5700</v>
      </c>
      <c r="G306" s="251"/>
      <c r="H306" s="251"/>
      <c r="I306" s="251"/>
      <c r="J306" s="139" t="s">
        <v>349</v>
      </c>
      <c r="K306" s="140">
        <v>1</v>
      </c>
      <c r="L306" s="252"/>
      <c r="M306" s="251"/>
      <c r="N306" s="252">
        <f t="shared" si="80"/>
        <v>0</v>
      </c>
      <c r="O306" s="251"/>
      <c r="P306" s="251"/>
      <c r="Q306" s="251"/>
      <c r="R306" s="141"/>
      <c r="T306" s="142" t="s">
        <v>3</v>
      </c>
      <c r="U306" s="40" t="s">
        <v>43</v>
      </c>
      <c r="V306" s="143">
        <v>0</v>
      </c>
      <c r="W306" s="143">
        <f t="shared" si="81"/>
        <v>0</v>
      </c>
      <c r="X306" s="143">
        <v>0</v>
      </c>
      <c r="Y306" s="143">
        <f t="shared" si="82"/>
        <v>0</v>
      </c>
      <c r="Z306" s="143">
        <v>0</v>
      </c>
      <c r="AA306" s="144">
        <f t="shared" si="83"/>
        <v>0</v>
      </c>
      <c r="AR306" s="17" t="s">
        <v>247</v>
      </c>
      <c r="AT306" s="17" t="s">
        <v>222</v>
      </c>
      <c r="AU306" s="17" t="s">
        <v>190</v>
      </c>
      <c r="AY306" s="17" t="s">
        <v>221</v>
      </c>
      <c r="BE306" s="145">
        <f t="shared" si="84"/>
        <v>0</v>
      </c>
      <c r="BF306" s="145">
        <f t="shared" si="85"/>
        <v>0</v>
      </c>
      <c r="BG306" s="145">
        <f t="shared" si="86"/>
        <v>0</v>
      </c>
      <c r="BH306" s="145">
        <f t="shared" si="87"/>
        <v>0</v>
      </c>
      <c r="BI306" s="145">
        <f t="shared" si="88"/>
        <v>0</v>
      </c>
      <c r="BJ306" s="17" t="s">
        <v>15</v>
      </c>
      <c r="BK306" s="145">
        <f t="shared" si="89"/>
        <v>0</v>
      </c>
      <c r="BL306" s="17" t="s">
        <v>247</v>
      </c>
      <c r="BM306" s="17" t="s">
        <v>5797</v>
      </c>
    </row>
    <row r="307" spans="2:65" s="1" customFormat="1" ht="20.45" customHeight="1" x14ac:dyDescent="0.3">
      <c r="B307" s="136"/>
      <c r="C307" s="137" t="s">
        <v>2537</v>
      </c>
      <c r="D307" s="137" t="s">
        <v>222</v>
      </c>
      <c r="E307" s="138" t="s">
        <v>5705</v>
      </c>
      <c r="F307" s="250" t="s">
        <v>5706</v>
      </c>
      <c r="G307" s="251"/>
      <c r="H307" s="251"/>
      <c r="I307" s="251"/>
      <c r="J307" s="139" t="s">
        <v>349</v>
      </c>
      <c r="K307" s="140">
        <v>1</v>
      </c>
      <c r="L307" s="252"/>
      <c r="M307" s="251"/>
      <c r="N307" s="252">
        <f t="shared" si="80"/>
        <v>0</v>
      </c>
      <c r="O307" s="251"/>
      <c r="P307" s="251"/>
      <c r="Q307" s="251"/>
      <c r="R307" s="141"/>
      <c r="T307" s="142" t="s">
        <v>3</v>
      </c>
      <c r="U307" s="40" t="s">
        <v>43</v>
      </c>
      <c r="V307" s="143">
        <v>0</v>
      </c>
      <c r="W307" s="143">
        <f t="shared" si="81"/>
        <v>0</v>
      </c>
      <c r="X307" s="143">
        <v>0</v>
      </c>
      <c r="Y307" s="143">
        <f t="shared" si="82"/>
        <v>0</v>
      </c>
      <c r="Z307" s="143">
        <v>0</v>
      </c>
      <c r="AA307" s="144">
        <f t="shared" si="83"/>
        <v>0</v>
      </c>
      <c r="AR307" s="17" t="s">
        <v>247</v>
      </c>
      <c r="AT307" s="17" t="s">
        <v>222</v>
      </c>
      <c r="AU307" s="17" t="s">
        <v>190</v>
      </c>
      <c r="AY307" s="17" t="s">
        <v>221</v>
      </c>
      <c r="BE307" s="145">
        <f t="shared" si="84"/>
        <v>0</v>
      </c>
      <c r="BF307" s="145">
        <f t="shared" si="85"/>
        <v>0</v>
      </c>
      <c r="BG307" s="145">
        <f t="shared" si="86"/>
        <v>0</v>
      </c>
      <c r="BH307" s="145">
        <f t="shared" si="87"/>
        <v>0</v>
      </c>
      <c r="BI307" s="145">
        <f t="shared" si="88"/>
        <v>0</v>
      </c>
      <c r="BJ307" s="17" t="s">
        <v>15</v>
      </c>
      <c r="BK307" s="145">
        <f t="shared" si="89"/>
        <v>0</v>
      </c>
      <c r="BL307" s="17" t="s">
        <v>247</v>
      </c>
      <c r="BM307" s="17" t="s">
        <v>5798</v>
      </c>
    </row>
    <row r="308" spans="2:65" s="1" customFormat="1" ht="28.9" customHeight="1" x14ac:dyDescent="0.3">
      <c r="B308" s="136"/>
      <c r="C308" s="137" t="s">
        <v>2541</v>
      </c>
      <c r="D308" s="137" t="s">
        <v>222</v>
      </c>
      <c r="E308" s="138" t="s">
        <v>5711</v>
      </c>
      <c r="F308" s="250" t="s">
        <v>5712</v>
      </c>
      <c r="G308" s="251"/>
      <c r="H308" s="251"/>
      <c r="I308" s="251"/>
      <c r="J308" s="139" t="s">
        <v>349</v>
      </c>
      <c r="K308" s="140">
        <v>1</v>
      </c>
      <c r="L308" s="252"/>
      <c r="M308" s="251"/>
      <c r="N308" s="252">
        <f t="shared" si="80"/>
        <v>0</v>
      </c>
      <c r="O308" s="251"/>
      <c r="P308" s="251"/>
      <c r="Q308" s="251"/>
      <c r="R308" s="141"/>
      <c r="T308" s="142" t="s">
        <v>3</v>
      </c>
      <c r="U308" s="40" t="s">
        <v>43</v>
      </c>
      <c r="V308" s="143">
        <v>0</v>
      </c>
      <c r="W308" s="143">
        <f t="shared" si="81"/>
        <v>0</v>
      </c>
      <c r="X308" s="143">
        <v>0</v>
      </c>
      <c r="Y308" s="143">
        <f t="shared" si="82"/>
        <v>0</v>
      </c>
      <c r="Z308" s="143">
        <v>0</v>
      </c>
      <c r="AA308" s="144">
        <f t="shared" si="83"/>
        <v>0</v>
      </c>
      <c r="AR308" s="17" t="s">
        <v>247</v>
      </c>
      <c r="AT308" s="17" t="s">
        <v>222</v>
      </c>
      <c r="AU308" s="17" t="s">
        <v>190</v>
      </c>
      <c r="AY308" s="17" t="s">
        <v>221</v>
      </c>
      <c r="BE308" s="145">
        <f t="shared" si="84"/>
        <v>0</v>
      </c>
      <c r="BF308" s="145">
        <f t="shared" si="85"/>
        <v>0</v>
      </c>
      <c r="BG308" s="145">
        <f t="shared" si="86"/>
        <v>0</v>
      </c>
      <c r="BH308" s="145">
        <f t="shared" si="87"/>
        <v>0</v>
      </c>
      <c r="BI308" s="145">
        <f t="shared" si="88"/>
        <v>0</v>
      </c>
      <c r="BJ308" s="17" t="s">
        <v>15</v>
      </c>
      <c r="BK308" s="145">
        <f t="shared" si="89"/>
        <v>0</v>
      </c>
      <c r="BL308" s="17" t="s">
        <v>247</v>
      </c>
      <c r="BM308" s="17" t="s">
        <v>5799</v>
      </c>
    </row>
    <row r="309" spans="2:65" s="1" customFormat="1" ht="20.45" customHeight="1" x14ac:dyDescent="0.3">
      <c r="B309" s="136"/>
      <c r="C309" s="137" t="s">
        <v>2545</v>
      </c>
      <c r="D309" s="137" t="s">
        <v>222</v>
      </c>
      <c r="E309" s="138" t="s">
        <v>5410</v>
      </c>
      <c r="F309" s="250" t="s">
        <v>5411</v>
      </c>
      <c r="G309" s="251"/>
      <c r="H309" s="251"/>
      <c r="I309" s="251"/>
      <c r="J309" s="139" t="s">
        <v>349</v>
      </c>
      <c r="K309" s="140">
        <v>1</v>
      </c>
      <c r="L309" s="252"/>
      <c r="M309" s="251"/>
      <c r="N309" s="252">
        <f t="shared" si="80"/>
        <v>0</v>
      </c>
      <c r="O309" s="251"/>
      <c r="P309" s="251"/>
      <c r="Q309" s="251"/>
      <c r="R309" s="141"/>
      <c r="T309" s="142" t="s">
        <v>3</v>
      </c>
      <c r="U309" s="40" t="s">
        <v>43</v>
      </c>
      <c r="V309" s="143">
        <v>0</v>
      </c>
      <c r="W309" s="143">
        <f t="shared" si="81"/>
        <v>0</v>
      </c>
      <c r="X309" s="143">
        <v>0</v>
      </c>
      <c r="Y309" s="143">
        <f t="shared" si="82"/>
        <v>0</v>
      </c>
      <c r="Z309" s="143">
        <v>0</v>
      </c>
      <c r="AA309" s="144">
        <f t="shared" si="83"/>
        <v>0</v>
      </c>
      <c r="AR309" s="17" t="s">
        <v>247</v>
      </c>
      <c r="AT309" s="17" t="s">
        <v>222</v>
      </c>
      <c r="AU309" s="17" t="s">
        <v>190</v>
      </c>
      <c r="AY309" s="17" t="s">
        <v>221</v>
      </c>
      <c r="BE309" s="145">
        <f t="shared" si="84"/>
        <v>0</v>
      </c>
      <c r="BF309" s="145">
        <f t="shared" si="85"/>
        <v>0</v>
      </c>
      <c r="BG309" s="145">
        <f t="shared" si="86"/>
        <v>0</v>
      </c>
      <c r="BH309" s="145">
        <f t="shared" si="87"/>
        <v>0</v>
      </c>
      <c r="BI309" s="145">
        <f t="shared" si="88"/>
        <v>0</v>
      </c>
      <c r="BJ309" s="17" t="s">
        <v>15</v>
      </c>
      <c r="BK309" s="145">
        <f t="shared" si="89"/>
        <v>0</v>
      </c>
      <c r="BL309" s="17" t="s">
        <v>247</v>
      </c>
      <c r="BM309" s="17" t="s">
        <v>5800</v>
      </c>
    </row>
    <row r="310" spans="2:65" s="1" customFormat="1" ht="20.45" customHeight="1" x14ac:dyDescent="0.3">
      <c r="B310" s="136"/>
      <c r="C310" s="137" t="s">
        <v>2549</v>
      </c>
      <c r="D310" s="137" t="s">
        <v>222</v>
      </c>
      <c r="E310" s="138" t="s">
        <v>5801</v>
      </c>
      <c r="F310" s="250" t="s">
        <v>5802</v>
      </c>
      <c r="G310" s="251"/>
      <c r="H310" s="251"/>
      <c r="I310" s="251"/>
      <c r="J310" s="139" t="s">
        <v>349</v>
      </c>
      <c r="K310" s="140">
        <v>1</v>
      </c>
      <c r="L310" s="252"/>
      <c r="M310" s="251"/>
      <c r="N310" s="252">
        <f t="shared" si="80"/>
        <v>0</v>
      </c>
      <c r="O310" s="251"/>
      <c r="P310" s="251"/>
      <c r="Q310" s="251"/>
      <c r="R310" s="141"/>
      <c r="T310" s="142" t="s">
        <v>3</v>
      </c>
      <c r="U310" s="40" t="s">
        <v>43</v>
      </c>
      <c r="V310" s="143">
        <v>0</v>
      </c>
      <c r="W310" s="143">
        <f t="shared" si="81"/>
        <v>0</v>
      </c>
      <c r="X310" s="143">
        <v>0</v>
      </c>
      <c r="Y310" s="143">
        <f t="shared" si="82"/>
        <v>0</v>
      </c>
      <c r="Z310" s="143">
        <v>0</v>
      </c>
      <c r="AA310" s="144">
        <f t="shared" si="83"/>
        <v>0</v>
      </c>
      <c r="AR310" s="17" t="s">
        <v>247</v>
      </c>
      <c r="AT310" s="17" t="s">
        <v>222</v>
      </c>
      <c r="AU310" s="17" t="s">
        <v>190</v>
      </c>
      <c r="AY310" s="17" t="s">
        <v>221</v>
      </c>
      <c r="BE310" s="145">
        <f t="shared" si="84"/>
        <v>0</v>
      </c>
      <c r="BF310" s="145">
        <f t="shared" si="85"/>
        <v>0</v>
      </c>
      <c r="BG310" s="145">
        <f t="shared" si="86"/>
        <v>0</v>
      </c>
      <c r="BH310" s="145">
        <f t="shared" si="87"/>
        <v>0</v>
      </c>
      <c r="BI310" s="145">
        <f t="shared" si="88"/>
        <v>0</v>
      </c>
      <c r="BJ310" s="17" t="s">
        <v>15</v>
      </c>
      <c r="BK310" s="145">
        <f t="shared" si="89"/>
        <v>0</v>
      </c>
      <c r="BL310" s="17" t="s">
        <v>247</v>
      </c>
      <c r="BM310" s="17" t="s">
        <v>5803</v>
      </c>
    </row>
    <row r="311" spans="2:65" s="1" customFormat="1" ht="20.45" customHeight="1" x14ac:dyDescent="0.3">
      <c r="B311" s="136"/>
      <c r="C311" s="137" t="s">
        <v>2782</v>
      </c>
      <c r="D311" s="137" t="s">
        <v>222</v>
      </c>
      <c r="E311" s="138" t="s">
        <v>5804</v>
      </c>
      <c r="F311" s="250" t="s">
        <v>5805</v>
      </c>
      <c r="G311" s="251"/>
      <c r="H311" s="251"/>
      <c r="I311" s="251"/>
      <c r="J311" s="139" t="s">
        <v>349</v>
      </c>
      <c r="K311" s="140">
        <v>1</v>
      </c>
      <c r="L311" s="252"/>
      <c r="M311" s="251"/>
      <c r="N311" s="252">
        <f t="shared" si="80"/>
        <v>0</v>
      </c>
      <c r="O311" s="251"/>
      <c r="P311" s="251"/>
      <c r="Q311" s="251"/>
      <c r="R311" s="141"/>
      <c r="T311" s="142" t="s">
        <v>3</v>
      </c>
      <c r="U311" s="40" t="s">
        <v>43</v>
      </c>
      <c r="V311" s="143">
        <v>0</v>
      </c>
      <c r="W311" s="143">
        <f t="shared" si="81"/>
        <v>0</v>
      </c>
      <c r="X311" s="143">
        <v>0</v>
      </c>
      <c r="Y311" s="143">
        <f t="shared" si="82"/>
        <v>0</v>
      </c>
      <c r="Z311" s="143">
        <v>0</v>
      </c>
      <c r="AA311" s="144">
        <f t="shared" si="83"/>
        <v>0</v>
      </c>
      <c r="AR311" s="17" t="s">
        <v>247</v>
      </c>
      <c r="AT311" s="17" t="s">
        <v>222</v>
      </c>
      <c r="AU311" s="17" t="s">
        <v>190</v>
      </c>
      <c r="AY311" s="17" t="s">
        <v>221</v>
      </c>
      <c r="BE311" s="145">
        <f t="shared" si="84"/>
        <v>0</v>
      </c>
      <c r="BF311" s="145">
        <f t="shared" si="85"/>
        <v>0</v>
      </c>
      <c r="BG311" s="145">
        <f t="shared" si="86"/>
        <v>0</v>
      </c>
      <c r="BH311" s="145">
        <f t="shared" si="87"/>
        <v>0</v>
      </c>
      <c r="BI311" s="145">
        <f t="shared" si="88"/>
        <v>0</v>
      </c>
      <c r="BJ311" s="17" t="s">
        <v>15</v>
      </c>
      <c r="BK311" s="145">
        <f t="shared" si="89"/>
        <v>0</v>
      </c>
      <c r="BL311" s="17" t="s">
        <v>247</v>
      </c>
      <c r="BM311" s="17" t="s">
        <v>5806</v>
      </c>
    </row>
    <row r="312" spans="2:65" s="1" customFormat="1" ht="28.9" customHeight="1" x14ac:dyDescent="0.3">
      <c r="B312" s="136"/>
      <c r="C312" s="137" t="s">
        <v>2553</v>
      </c>
      <c r="D312" s="137" t="s">
        <v>222</v>
      </c>
      <c r="E312" s="138" t="s">
        <v>5807</v>
      </c>
      <c r="F312" s="250" t="s">
        <v>504</v>
      </c>
      <c r="G312" s="251"/>
      <c r="H312" s="251"/>
      <c r="I312" s="251"/>
      <c r="J312" s="139" t="s">
        <v>505</v>
      </c>
      <c r="K312" s="140">
        <v>1</v>
      </c>
      <c r="L312" s="252"/>
      <c r="M312" s="251"/>
      <c r="N312" s="252">
        <f t="shared" si="80"/>
        <v>0</v>
      </c>
      <c r="O312" s="251"/>
      <c r="P312" s="251"/>
      <c r="Q312" s="251"/>
      <c r="R312" s="141"/>
      <c r="T312" s="142" t="s">
        <v>3</v>
      </c>
      <c r="U312" s="40" t="s">
        <v>43</v>
      </c>
      <c r="V312" s="143">
        <v>0</v>
      </c>
      <c r="W312" s="143">
        <f t="shared" si="81"/>
        <v>0</v>
      </c>
      <c r="X312" s="143">
        <v>0</v>
      </c>
      <c r="Y312" s="143">
        <f t="shared" si="82"/>
        <v>0</v>
      </c>
      <c r="Z312" s="143">
        <v>0</v>
      </c>
      <c r="AA312" s="144">
        <f t="shared" si="83"/>
        <v>0</v>
      </c>
      <c r="AR312" s="17" t="s">
        <v>231</v>
      </c>
      <c r="AT312" s="17" t="s">
        <v>222</v>
      </c>
      <c r="AU312" s="17" t="s">
        <v>190</v>
      </c>
      <c r="AY312" s="17" t="s">
        <v>221</v>
      </c>
      <c r="BE312" s="145">
        <f t="shared" si="84"/>
        <v>0</v>
      </c>
      <c r="BF312" s="145">
        <f t="shared" si="85"/>
        <v>0</v>
      </c>
      <c r="BG312" s="145">
        <f t="shared" si="86"/>
        <v>0</v>
      </c>
      <c r="BH312" s="145">
        <f t="shared" si="87"/>
        <v>0</v>
      </c>
      <c r="BI312" s="145">
        <f t="shared" si="88"/>
        <v>0</v>
      </c>
      <c r="BJ312" s="17" t="s">
        <v>15</v>
      </c>
      <c r="BK312" s="145">
        <f t="shared" si="89"/>
        <v>0</v>
      </c>
      <c r="BL312" s="17" t="s">
        <v>231</v>
      </c>
      <c r="BM312" s="17" t="s">
        <v>5808</v>
      </c>
    </row>
    <row r="313" spans="2:65" s="9" customFormat="1" ht="29.85" customHeight="1" x14ac:dyDescent="0.3">
      <c r="B313" s="125"/>
      <c r="C313" s="126"/>
      <c r="D313" s="135" t="s">
        <v>5348</v>
      </c>
      <c r="E313" s="135"/>
      <c r="F313" s="135"/>
      <c r="G313" s="135"/>
      <c r="H313" s="135"/>
      <c r="I313" s="135"/>
      <c r="J313" s="135"/>
      <c r="K313" s="135"/>
      <c r="L313" s="135"/>
      <c r="M313" s="135"/>
      <c r="N313" s="253">
        <f>BK313</f>
        <v>0</v>
      </c>
      <c r="O313" s="254"/>
      <c r="P313" s="254"/>
      <c r="Q313" s="254"/>
      <c r="R313" s="128"/>
      <c r="T313" s="129"/>
      <c r="U313" s="126"/>
      <c r="V313" s="126"/>
      <c r="W313" s="130">
        <f>SUM(W314:W325)</f>
        <v>0</v>
      </c>
      <c r="X313" s="126"/>
      <c r="Y313" s="130">
        <f>SUM(Y314:Y325)</f>
        <v>0</v>
      </c>
      <c r="Z313" s="126"/>
      <c r="AA313" s="131">
        <f>SUM(AA314:AA325)</f>
        <v>0</v>
      </c>
      <c r="AR313" s="132" t="s">
        <v>254</v>
      </c>
      <c r="AT313" s="133" t="s">
        <v>77</v>
      </c>
      <c r="AU313" s="133" t="s">
        <v>15</v>
      </c>
      <c r="AY313" s="132" t="s">
        <v>221</v>
      </c>
      <c r="BK313" s="134">
        <f>SUM(BK314:BK325)</f>
        <v>0</v>
      </c>
    </row>
    <row r="314" spans="2:65" s="1" customFormat="1" ht="20.45" customHeight="1" x14ac:dyDescent="0.3">
      <c r="B314" s="136"/>
      <c r="C314" s="137" t="s">
        <v>2557</v>
      </c>
      <c r="D314" s="137" t="s">
        <v>222</v>
      </c>
      <c r="E314" s="138" t="s">
        <v>5649</v>
      </c>
      <c r="F314" s="250" t="s">
        <v>501</v>
      </c>
      <c r="G314" s="251"/>
      <c r="H314" s="251"/>
      <c r="I314" s="251"/>
      <c r="J314" s="139" t="s">
        <v>349</v>
      </c>
      <c r="K314" s="140">
        <v>28</v>
      </c>
      <c r="L314" s="252"/>
      <c r="M314" s="251"/>
      <c r="N314" s="252">
        <f t="shared" ref="N314:N325" si="90">ROUND(L314*K314,2)</f>
        <v>0</v>
      </c>
      <c r="O314" s="251"/>
      <c r="P314" s="251"/>
      <c r="Q314" s="251"/>
      <c r="R314" s="141"/>
      <c r="T314" s="142" t="s">
        <v>3</v>
      </c>
      <c r="U314" s="40" t="s">
        <v>43</v>
      </c>
      <c r="V314" s="143">
        <v>0</v>
      </c>
      <c r="W314" s="143">
        <f t="shared" ref="W314:W325" si="91">V314*K314</f>
        <v>0</v>
      </c>
      <c r="X314" s="143">
        <v>0</v>
      </c>
      <c r="Y314" s="143">
        <f t="shared" ref="Y314:Y325" si="92">X314*K314</f>
        <v>0</v>
      </c>
      <c r="Z314" s="143">
        <v>0</v>
      </c>
      <c r="AA314" s="144">
        <f t="shared" ref="AA314:AA325" si="93">Z314*K314</f>
        <v>0</v>
      </c>
      <c r="AR314" s="17" t="s">
        <v>247</v>
      </c>
      <c r="AT314" s="17" t="s">
        <v>222</v>
      </c>
      <c r="AU314" s="17" t="s">
        <v>190</v>
      </c>
      <c r="AY314" s="17" t="s">
        <v>221</v>
      </c>
      <c r="BE314" s="145">
        <f t="shared" ref="BE314:BE325" si="94">IF(U314="základní",N314,0)</f>
        <v>0</v>
      </c>
      <c r="BF314" s="145">
        <f t="shared" ref="BF314:BF325" si="95">IF(U314="snížená",N314,0)</f>
        <v>0</v>
      </c>
      <c r="BG314" s="145">
        <f t="shared" ref="BG314:BG325" si="96">IF(U314="zákl. přenesená",N314,0)</f>
        <v>0</v>
      </c>
      <c r="BH314" s="145">
        <f t="shared" ref="BH314:BH325" si="97">IF(U314="sníž. přenesená",N314,0)</f>
        <v>0</v>
      </c>
      <c r="BI314" s="145">
        <f t="shared" ref="BI314:BI325" si="98">IF(U314="nulová",N314,0)</f>
        <v>0</v>
      </c>
      <c r="BJ314" s="17" t="s">
        <v>15</v>
      </c>
      <c r="BK314" s="145">
        <f t="shared" ref="BK314:BK325" si="99">ROUND(L314*K314,2)</f>
        <v>0</v>
      </c>
      <c r="BL314" s="17" t="s">
        <v>247</v>
      </c>
      <c r="BM314" s="17" t="s">
        <v>5809</v>
      </c>
    </row>
    <row r="315" spans="2:65" s="1" customFormat="1" ht="20.45" customHeight="1" x14ac:dyDescent="0.3">
      <c r="B315" s="136"/>
      <c r="C315" s="137" t="s">
        <v>2561</v>
      </c>
      <c r="D315" s="137" t="s">
        <v>222</v>
      </c>
      <c r="E315" s="138" t="s">
        <v>5679</v>
      </c>
      <c r="F315" s="250" t="s">
        <v>5680</v>
      </c>
      <c r="G315" s="251"/>
      <c r="H315" s="251"/>
      <c r="I315" s="251"/>
      <c r="J315" s="139" t="s">
        <v>349</v>
      </c>
      <c r="K315" s="140">
        <v>6</v>
      </c>
      <c r="L315" s="252"/>
      <c r="M315" s="251"/>
      <c r="N315" s="252">
        <f t="shared" si="90"/>
        <v>0</v>
      </c>
      <c r="O315" s="251"/>
      <c r="P315" s="251"/>
      <c r="Q315" s="251"/>
      <c r="R315" s="141"/>
      <c r="T315" s="142" t="s">
        <v>3</v>
      </c>
      <c r="U315" s="40" t="s">
        <v>43</v>
      </c>
      <c r="V315" s="143">
        <v>0</v>
      </c>
      <c r="W315" s="143">
        <f t="shared" si="91"/>
        <v>0</v>
      </c>
      <c r="X315" s="143">
        <v>0</v>
      </c>
      <c r="Y315" s="143">
        <f t="shared" si="92"/>
        <v>0</v>
      </c>
      <c r="Z315" s="143">
        <v>0</v>
      </c>
      <c r="AA315" s="144">
        <f t="shared" si="93"/>
        <v>0</v>
      </c>
      <c r="AR315" s="17" t="s">
        <v>247</v>
      </c>
      <c r="AT315" s="17" t="s">
        <v>222</v>
      </c>
      <c r="AU315" s="17" t="s">
        <v>190</v>
      </c>
      <c r="AY315" s="17" t="s">
        <v>221</v>
      </c>
      <c r="BE315" s="145">
        <f t="shared" si="94"/>
        <v>0</v>
      </c>
      <c r="BF315" s="145">
        <f t="shared" si="95"/>
        <v>0</v>
      </c>
      <c r="BG315" s="145">
        <f t="shared" si="96"/>
        <v>0</v>
      </c>
      <c r="BH315" s="145">
        <f t="shared" si="97"/>
        <v>0</v>
      </c>
      <c r="BI315" s="145">
        <f t="shared" si="98"/>
        <v>0</v>
      </c>
      <c r="BJ315" s="17" t="s">
        <v>15</v>
      </c>
      <c r="BK315" s="145">
        <f t="shared" si="99"/>
        <v>0</v>
      </c>
      <c r="BL315" s="17" t="s">
        <v>247</v>
      </c>
      <c r="BM315" s="17" t="s">
        <v>5810</v>
      </c>
    </row>
    <row r="316" spans="2:65" s="1" customFormat="1" ht="20.45" customHeight="1" x14ac:dyDescent="0.3">
      <c r="B316" s="136"/>
      <c r="C316" s="137" t="s">
        <v>5036</v>
      </c>
      <c r="D316" s="137" t="s">
        <v>222</v>
      </c>
      <c r="E316" s="138" t="s">
        <v>5682</v>
      </c>
      <c r="F316" s="250" t="s">
        <v>492</v>
      </c>
      <c r="G316" s="251"/>
      <c r="H316" s="251"/>
      <c r="I316" s="251"/>
      <c r="J316" s="139" t="s">
        <v>349</v>
      </c>
      <c r="K316" s="140">
        <v>12</v>
      </c>
      <c r="L316" s="252"/>
      <c r="M316" s="251"/>
      <c r="N316" s="252">
        <f t="shared" si="90"/>
        <v>0</v>
      </c>
      <c r="O316" s="251"/>
      <c r="P316" s="251"/>
      <c r="Q316" s="251"/>
      <c r="R316" s="141"/>
      <c r="T316" s="142" t="s">
        <v>3</v>
      </c>
      <c r="U316" s="40" t="s">
        <v>43</v>
      </c>
      <c r="V316" s="143">
        <v>0</v>
      </c>
      <c r="W316" s="143">
        <f t="shared" si="91"/>
        <v>0</v>
      </c>
      <c r="X316" s="143">
        <v>0</v>
      </c>
      <c r="Y316" s="143">
        <f t="shared" si="92"/>
        <v>0</v>
      </c>
      <c r="Z316" s="143">
        <v>0</v>
      </c>
      <c r="AA316" s="144">
        <f t="shared" si="93"/>
        <v>0</v>
      </c>
      <c r="AR316" s="17" t="s">
        <v>247</v>
      </c>
      <c r="AT316" s="17" t="s">
        <v>222</v>
      </c>
      <c r="AU316" s="17" t="s">
        <v>190</v>
      </c>
      <c r="AY316" s="17" t="s">
        <v>221</v>
      </c>
      <c r="BE316" s="145">
        <f t="shared" si="94"/>
        <v>0</v>
      </c>
      <c r="BF316" s="145">
        <f t="shared" si="95"/>
        <v>0</v>
      </c>
      <c r="BG316" s="145">
        <f t="shared" si="96"/>
        <v>0</v>
      </c>
      <c r="BH316" s="145">
        <f t="shared" si="97"/>
        <v>0</v>
      </c>
      <c r="BI316" s="145">
        <f t="shared" si="98"/>
        <v>0</v>
      </c>
      <c r="BJ316" s="17" t="s">
        <v>15</v>
      </c>
      <c r="BK316" s="145">
        <f t="shared" si="99"/>
        <v>0</v>
      </c>
      <c r="BL316" s="17" t="s">
        <v>247</v>
      </c>
      <c r="BM316" s="17" t="s">
        <v>5811</v>
      </c>
    </row>
    <row r="317" spans="2:65" s="1" customFormat="1" ht="20.45" customHeight="1" x14ac:dyDescent="0.3">
      <c r="B317" s="136"/>
      <c r="C317" s="137" t="s">
        <v>2565</v>
      </c>
      <c r="D317" s="137" t="s">
        <v>222</v>
      </c>
      <c r="E317" s="138" t="s">
        <v>5684</v>
      </c>
      <c r="F317" s="250" t="s">
        <v>5685</v>
      </c>
      <c r="G317" s="251"/>
      <c r="H317" s="251"/>
      <c r="I317" s="251"/>
      <c r="J317" s="139" t="s">
        <v>349</v>
      </c>
      <c r="K317" s="140">
        <v>7</v>
      </c>
      <c r="L317" s="252"/>
      <c r="M317" s="251"/>
      <c r="N317" s="252">
        <f t="shared" si="90"/>
        <v>0</v>
      </c>
      <c r="O317" s="251"/>
      <c r="P317" s="251"/>
      <c r="Q317" s="251"/>
      <c r="R317" s="141"/>
      <c r="T317" s="142" t="s">
        <v>3</v>
      </c>
      <c r="U317" s="40" t="s">
        <v>43</v>
      </c>
      <c r="V317" s="143">
        <v>0</v>
      </c>
      <c r="W317" s="143">
        <f t="shared" si="91"/>
        <v>0</v>
      </c>
      <c r="X317" s="143">
        <v>0</v>
      </c>
      <c r="Y317" s="143">
        <f t="shared" si="92"/>
        <v>0</v>
      </c>
      <c r="Z317" s="143">
        <v>0</v>
      </c>
      <c r="AA317" s="144">
        <f t="shared" si="93"/>
        <v>0</v>
      </c>
      <c r="AR317" s="17" t="s">
        <v>247</v>
      </c>
      <c r="AT317" s="17" t="s">
        <v>222</v>
      </c>
      <c r="AU317" s="17" t="s">
        <v>190</v>
      </c>
      <c r="AY317" s="17" t="s">
        <v>221</v>
      </c>
      <c r="BE317" s="145">
        <f t="shared" si="94"/>
        <v>0</v>
      </c>
      <c r="BF317" s="145">
        <f t="shared" si="95"/>
        <v>0</v>
      </c>
      <c r="BG317" s="145">
        <f t="shared" si="96"/>
        <v>0</v>
      </c>
      <c r="BH317" s="145">
        <f t="shared" si="97"/>
        <v>0</v>
      </c>
      <c r="BI317" s="145">
        <f t="shared" si="98"/>
        <v>0</v>
      </c>
      <c r="BJ317" s="17" t="s">
        <v>15</v>
      </c>
      <c r="BK317" s="145">
        <f t="shared" si="99"/>
        <v>0</v>
      </c>
      <c r="BL317" s="17" t="s">
        <v>247</v>
      </c>
      <c r="BM317" s="17" t="s">
        <v>5812</v>
      </c>
    </row>
    <row r="318" spans="2:65" s="1" customFormat="1" ht="20.45" customHeight="1" x14ac:dyDescent="0.3">
      <c r="B318" s="136"/>
      <c r="C318" s="137" t="s">
        <v>2786</v>
      </c>
      <c r="D318" s="137" t="s">
        <v>222</v>
      </c>
      <c r="E318" s="138" t="s">
        <v>5699</v>
      </c>
      <c r="F318" s="250" t="s">
        <v>5700</v>
      </c>
      <c r="G318" s="251"/>
      <c r="H318" s="251"/>
      <c r="I318" s="251"/>
      <c r="J318" s="139" t="s">
        <v>349</v>
      </c>
      <c r="K318" s="140">
        <v>2</v>
      </c>
      <c r="L318" s="252"/>
      <c r="M318" s="251"/>
      <c r="N318" s="252">
        <f t="shared" si="90"/>
        <v>0</v>
      </c>
      <c r="O318" s="251"/>
      <c r="P318" s="251"/>
      <c r="Q318" s="251"/>
      <c r="R318" s="141"/>
      <c r="T318" s="142" t="s">
        <v>3</v>
      </c>
      <c r="U318" s="40" t="s">
        <v>43</v>
      </c>
      <c r="V318" s="143">
        <v>0</v>
      </c>
      <c r="W318" s="143">
        <f t="shared" si="91"/>
        <v>0</v>
      </c>
      <c r="X318" s="143">
        <v>0</v>
      </c>
      <c r="Y318" s="143">
        <f t="shared" si="92"/>
        <v>0</v>
      </c>
      <c r="Z318" s="143">
        <v>0</v>
      </c>
      <c r="AA318" s="144">
        <f t="shared" si="93"/>
        <v>0</v>
      </c>
      <c r="AR318" s="17" t="s">
        <v>247</v>
      </c>
      <c r="AT318" s="17" t="s">
        <v>222</v>
      </c>
      <c r="AU318" s="17" t="s">
        <v>190</v>
      </c>
      <c r="AY318" s="17" t="s">
        <v>221</v>
      </c>
      <c r="BE318" s="145">
        <f t="shared" si="94"/>
        <v>0</v>
      </c>
      <c r="BF318" s="145">
        <f t="shared" si="95"/>
        <v>0</v>
      </c>
      <c r="BG318" s="145">
        <f t="shared" si="96"/>
        <v>0</v>
      </c>
      <c r="BH318" s="145">
        <f t="shared" si="97"/>
        <v>0</v>
      </c>
      <c r="BI318" s="145">
        <f t="shared" si="98"/>
        <v>0</v>
      </c>
      <c r="BJ318" s="17" t="s">
        <v>15</v>
      </c>
      <c r="BK318" s="145">
        <f t="shared" si="99"/>
        <v>0</v>
      </c>
      <c r="BL318" s="17" t="s">
        <v>247</v>
      </c>
      <c r="BM318" s="17" t="s">
        <v>5813</v>
      </c>
    </row>
    <row r="319" spans="2:65" s="1" customFormat="1" ht="20.45" customHeight="1" x14ac:dyDescent="0.3">
      <c r="B319" s="136"/>
      <c r="C319" s="137" t="s">
        <v>2569</v>
      </c>
      <c r="D319" s="137" t="s">
        <v>222</v>
      </c>
      <c r="E319" s="138" t="s">
        <v>5717</v>
      </c>
      <c r="F319" s="250" t="s">
        <v>5718</v>
      </c>
      <c r="G319" s="251"/>
      <c r="H319" s="251"/>
      <c r="I319" s="251"/>
      <c r="J319" s="139" t="s">
        <v>349</v>
      </c>
      <c r="K319" s="140">
        <v>3</v>
      </c>
      <c r="L319" s="252"/>
      <c r="M319" s="251"/>
      <c r="N319" s="252">
        <f t="shared" si="90"/>
        <v>0</v>
      </c>
      <c r="O319" s="251"/>
      <c r="P319" s="251"/>
      <c r="Q319" s="251"/>
      <c r="R319" s="141"/>
      <c r="T319" s="142" t="s">
        <v>3</v>
      </c>
      <c r="U319" s="40" t="s">
        <v>43</v>
      </c>
      <c r="V319" s="143">
        <v>0</v>
      </c>
      <c r="W319" s="143">
        <f t="shared" si="91"/>
        <v>0</v>
      </c>
      <c r="X319" s="143">
        <v>0</v>
      </c>
      <c r="Y319" s="143">
        <f t="shared" si="92"/>
        <v>0</v>
      </c>
      <c r="Z319" s="143">
        <v>0</v>
      </c>
      <c r="AA319" s="144">
        <f t="shared" si="93"/>
        <v>0</v>
      </c>
      <c r="AR319" s="17" t="s">
        <v>247</v>
      </c>
      <c r="AT319" s="17" t="s">
        <v>222</v>
      </c>
      <c r="AU319" s="17" t="s">
        <v>190</v>
      </c>
      <c r="AY319" s="17" t="s">
        <v>221</v>
      </c>
      <c r="BE319" s="145">
        <f t="shared" si="94"/>
        <v>0</v>
      </c>
      <c r="BF319" s="145">
        <f t="shared" si="95"/>
        <v>0</v>
      </c>
      <c r="BG319" s="145">
        <f t="shared" si="96"/>
        <v>0</v>
      </c>
      <c r="BH319" s="145">
        <f t="shared" si="97"/>
        <v>0</v>
      </c>
      <c r="BI319" s="145">
        <f t="shared" si="98"/>
        <v>0</v>
      </c>
      <c r="BJ319" s="17" t="s">
        <v>15</v>
      </c>
      <c r="BK319" s="145">
        <f t="shared" si="99"/>
        <v>0</v>
      </c>
      <c r="BL319" s="17" t="s">
        <v>247</v>
      </c>
      <c r="BM319" s="17" t="s">
        <v>5814</v>
      </c>
    </row>
    <row r="320" spans="2:65" s="1" customFormat="1" ht="20.45" customHeight="1" x14ac:dyDescent="0.3">
      <c r="B320" s="136"/>
      <c r="C320" s="137" t="s">
        <v>2573</v>
      </c>
      <c r="D320" s="137" t="s">
        <v>222</v>
      </c>
      <c r="E320" s="138" t="s">
        <v>5410</v>
      </c>
      <c r="F320" s="250" t="s">
        <v>5411</v>
      </c>
      <c r="G320" s="251"/>
      <c r="H320" s="251"/>
      <c r="I320" s="251"/>
      <c r="J320" s="139" t="s">
        <v>349</v>
      </c>
      <c r="K320" s="140">
        <v>1</v>
      </c>
      <c r="L320" s="252"/>
      <c r="M320" s="251"/>
      <c r="N320" s="252">
        <f t="shared" si="90"/>
        <v>0</v>
      </c>
      <c r="O320" s="251"/>
      <c r="P320" s="251"/>
      <c r="Q320" s="251"/>
      <c r="R320" s="141"/>
      <c r="T320" s="142" t="s">
        <v>3</v>
      </c>
      <c r="U320" s="40" t="s">
        <v>43</v>
      </c>
      <c r="V320" s="143">
        <v>0</v>
      </c>
      <c r="W320" s="143">
        <f t="shared" si="91"/>
        <v>0</v>
      </c>
      <c r="X320" s="143">
        <v>0</v>
      </c>
      <c r="Y320" s="143">
        <f t="shared" si="92"/>
        <v>0</v>
      </c>
      <c r="Z320" s="143">
        <v>0</v>
      </c>
      <c r="AA320" s="144">
        <f t="shared" si="93"/>
        <v>0</v>
      </c>
      <c r="AR320" s="17" t="s">
        <v>247</v>
      </c>
      <c r="AT320" s="17" t="s">
        <v>222</v>
      </c>
      <c r="AU320" s="17" t="s">
        <v>190</v>
      </c>
      <c r="AY320" s="17" t="s">
        <v>221</v>
      </c>
      <c r="BE320" s="145">
        <f t="shared" si="94"/>
        <v>0</v>
      </c>
      <c r="BF320" s="145">
        <f t="shared" si="95"/>
        <v>0</v>
      </c>
      <c r="BG320" s="145">
        <f t="shared" si="96"/>
        <v>0</v>
      </c>
      <c r="BH320" s="145">
        <f t="shared" si="97"/>
        <v>0</v>
      </c>
      <c r="BI320" s="145">
        <f t="shared" si="98"/>
        <v>0</v>
      </c>
      <c r="BJ320" s="17" t="s">
        <v>15</v>
      </c>
      <c r="BK320" s="145">
        <f t="shared" si="99"/>
        <v>0</v>
      </c>
      <c r="BL320" s="17" t="s">
        <v>247</v>
      </c>
      <c r="BM320" s="17" t="s">
        <v>5815</v>
      </c>
    </row>
    <row r="321" spans="2:65" s="1" customFormat="1" ht="20.45" customHeight="1" x14ac:dyDescent="0.3">
      <c r="B321" s="136"/>
      <c r="C321" s="137" t="s">
        <v>2577</v>
      </c>
      <c r="D321" s="137" t="s">
        <v>222</v>
      </c>
      <c r="E321" s="138" t="s">
        <v>5801</v>
      </c>
      <c r="F321" s="250" t="s">
        <v>5802</v>
      </c>
      <c r="G321" s="251"/>
      <c r="H321" s="251"/>
      <c r="I321" s="251"/>
      <c r="J321" s="139" t="s">
        <v>349</v>
      </c>
      <c r="K321" s="140">
        <v>1</v>
      </c>
      <c r="L321" s="252"/>
      <c r="M321" s="251"/>
      <c r="N321" s="252">
        <f t="shared" si="90"/>
        <v>0</v>
      </c>
      <c r="O321" s="251"/>
      <c r="P321" s="251"/>
      <c r="Q321" s="251"/>
      <c r="R321" s="141"/>
      <c r="T321" s="142" t="s">
        <v>3</v>
      </c>
      <c r="U321" s="40" t="s">
        <v>43</v>
      </c>
      <c r="V321" s="143">
        <v>0</v>
      </c>
      <c r="W321" s="143">
        <f t="shared" si="91"/>
        <v>0</v>
      </c>
      <c r="X321" s="143">
        <v>0</v>
      </c>
      <c r="Y321" s="143">
        <f t="shared" si="92"/>
        <v>0</v>
      </c>
      <c r="Z321" s="143">
        <v>0</v>
      </c>
      <c r="AA321" s="144">
        <f t="shared" si="93"/>
        <v>0</v>
      </c>
      <c r="AR321" s="17" t="s">
        <v>247</v>
      </c>
      <c r="AT321" s="17" t="s">
        <v>222</v>
      </c>
      <c r="AU321" s="17" t="s">
        <v>190</v>
      </c>
      <c r="AY321" s="17" t="s">
        <v>221</v>
      </c>
      <c r="BE321" s="145">
        <f t="shared" si="94"/>
        <v>0</v>
      </c>
      <c r="BF321" s="145">
        <f t="shared" si="95"/>
        <v>0</v>
      </c>
      <c r="BG321" s="145">
        <f t="shared" si="96"/>
        <v>0</v>
      </c>
      <c r="BH321" s="145">
        <f t="shared" si="97"/>
        <v>0</v>
      </c>
      <c r="BI321" s="145">
        <f t="shared" si="98"/>
        <v>0</v>
      </c>
      <c r="BJ321" s="17" t="s">
        <v>15</v>
      </c>
      <c r="BK321" s="145">
        <f t="shared" si="99"/>
        <v>0</v>
      </c>
      <c r="BL321" s="17" t="s">
        <v>247</v>
      </c>
      <c r="BM321" s="17" t="s">
        <v>5816</v>
      </c>
    </row>
    <row r="322" spans="2:65" s="1" customFormat="1" ht="20.45" customHeight="1" x14ac:dyDescent="0.3">
      <c r="B322" s="136"/>
      <c r="C322" s="137" t="s">
        <v>2581</v>
      </c>
      <c r="D322" s="137" t="s">
        <v>222</v>
      </c>
      <c r="E322" s="138" t="s">
        <v>5804</v>
      </c>
      <c r="F322" s="250" t="s">
        <v>5805</v>
      </c>
      <c r="G322" s="251"/>
      <c r="H322" s="251"/>
      <c r="I322" s="251"/>
      <c r="J322" s="139" t="s">
        <v>349</v>
      </c>
      <c r="K322" s="140">
        <v>1</v>
      </c>
      <c r="L322" s="252"/>
      <c r="M322" s="251"/>
      <c r="N322" s="252">
        <f t="shared" si="90"/>
        <v>0</v>
      </c>
      <c r="O322" s="251"/>
      <c r="P322" s="251"/>
      <c r="Q322" s="251"/>
      <c r="R322" s="141"/>
      <c r="T322" s="142" t="s">
        <v>3</v>
      </c>
      <c r="U322" s="40" t="s">
        <v>43</v>
      </c>
      <c r="V322" s="143">
        <v>0</v>
      </c>
      <c r="W322" s="143">
        <f t="shared" si="91"/>
        <v>0</v>
      </c>
      <c r="X322" s="143">
        <v>0</v>
      </c>
      <c r="Y322" s="143">
        <f t="shared" si="92"/>
        <v>0</v>
      </c>
      <c r="Z322" s="143">
        <v>0</v>
      </c>
      <c r="AA322" s="144">
        <f t="shared" si="93"/>
        <v>0</v>
      </c>
      <c r="AR322" s="17" t="s">
        <v>247</v>
      </c>
      <c r="AT322" s="17" t="s">
        <v>222</v>
      </c>
      <c r="AU322" s="17" t="s">
        <v>190</v>
      </c>
      <c r="AY322" s="17" t="s">
        <v>221</v>
      </c>
      <c r="BE322" s="145">
        <f t="shared" si="94"/>
        <v>0</v>
      </c>
      <c r="BF322" s="145">
        <f t="shared" si="95"/>
        <v>0</v>
      </c>
      <c r="BG322" s="145">
        <f t="shared" si="96"/>
        <v>0</v>
      </c>
      <c r="BH322" s="145">
        <f t="shared" si="97"/>
        <v>0</v>
      </c>
      <c r="BI322" s="145">
        <f t="shared" si="98"/>
        <v>0</v>
      </c>
      <c r="BJ322" s="17" t="s">
        <v>15</v>
      </c>
      <c r="BK322" s="145">
        <f t="shared" si="99"/>
        <v>0</v>
      </c>
      <c r="BL322" s="17" t="s">
        <v>247</v>
      </c>
      <c r="BM322" s="17" t="s">
        <v>5817</v>
      </c>
    </row>
    <row r="323" spans="2:65" s="1" customFormat="1" ht="28.9" customHeight="1" x14ac:dyDescent="0.3">
      <c r="B323" s="136"/>
      <c r="C323" s="137" t="s">
        <v>2585</v>
      </c>
      <c r="D323" s="137" t="s">
        <v>222</v>
      </c>
      <c r="E323" s="138" t="s">
        <v>5807</v>
      </c>
      <c r="F323" s="250" t="s">
        <v>504</v>
      </c>
      <c r="G323" s="251"/>
      <c r="H323" s="251"/>
      <c r="I323" s="251"/>
      <c r="J323" s="139" t="s">
        <v>505</v>
      </c>
      <c r="K323" s="140">
        <v>1</v>
      </c>
      <c r="L323" s="252"/>
      <c r="M323" s="251"/>
      <c r="N323" s="252">
        <f t="shared" si="90"/>
        <v>0</v>
      </c>
      <c r="O323" s="251"/>
      <c r="P323" s="251"/>
      <c r="Q323" s="251"/>
      <c r="R323" s="141"/>
      <c r="T323" s="142" t="s">
        <v>3</v>
      </c>
      <c r="U323" s="40" t="s">
        <v>43</v>
      </c>
      <c r="V323" s="143">
        <v>0</v>
      </c>
      <c r="W323" s="143">
        <f t="shared" si="91"/>
        <v>0</v>
      </c>
      <c r="X323" s="143">
        <v>0</v>
      </c>
      <c r="Y323" s="143">
        <f t="shared" si="92"/>
        <v>0</v>
      </c>
      <c r="Z323" s="143">
        <v>0</v>
      </c>
      <c r="AA323" s="144">
        <f t="shared" si="93"/>
        <v>0</v>
      </c>
      <c r="AR323" s="17" t="s">
        <v>247</v>
      </c>
      <c r="AT323" s="17" t="s">
        <v>222</v>
      </c>
      <c r="AU323" s="17" t="s">
        <v>190</v>
      </c>
      <c r="AY323" s="17" t="s">
        <v>221</v>
      </c>
      <c r="BE323" s="145">
        <f t="shared" si="94"/>
        <v>0</v>
      </c>
      <c r="BF323" s="145">
        <f t="shared" si="95"/>
        <v>0</v>
      </c>
      <c r="BG323" s="145">
        <f t="shared" si="96"/>
        <v>0</v>
      </c>
      <c r="BH323" s="145">
        <f t="shared" si="97"/>
        <v>0</v>
      </c>
      <c r="BI323" s="145">
        <f t="shared" si="98"/>
        <v>0</v>
      </c>
      <c r="BJ323" s="17" t="s">
        <v>15</v>
      </c>
      <c r="BK323" s="145">
        <f t="shared" si="99"/>
        <v>0</v>
      </c>
      <c r="BL323" s="17" t="s">
        <v>247</v>
      </c>
      <c r="BM323" s="17" t="s">
        <v>5818</v>
      </c>
    </row>
    <row r="324" spans="2:65" s="1" customFormat="1" ht="20.45" customHeight="1" x14ac:dyDescent="0.3">
      <c r="B324" s="136"/>
      <c r="C324" s="137" t="s">
        <v>2589</v>
      </c>
      <c r="D324" s="137" t="s">
        <v>222</v>
      </c>
      <c r="E324" s="138" t="s">
        <v>5819</v>
      </c>
      <c r="F324" s="250" t="s">
        <v>5820</v>
      </c>
      <c r="G324" s="251"/>
      <c r="H324" s="251"/>
      <c r="I324" s="251"/>
      <c r="J324" s="139" t="s">
        <v>349</v>
      </c>
      <c r="K324" s="140">
        <v>1</v>
      </c>
      <c r="L324" s="252"/>
      <c r="M324" s="251"/>
      <c r="N324" s="252">
        <f t="shared" si="90"/>
        <v>0</v>
      </c>
      <c r="O324" s="251"/>
      <c r="P324" s="251"/>
      <c r="Q324" s="251"/>
      <c r="R324" s="141"/>
      <c r="T324" s="142" t="s">
        <v>3</v>
      </c>
      <c r="U324" s="40" t="s">
        <v>43</v>
      </c>
      <c r="V324" s="143">
        <v>0</v>
      </c>
      <c r="W324" s="143">
        <f t="shared" si="91"/>
        <v>0</v>
      </c>
      <c r="X324" s="143">
        <v>0</v>
      </c>
      <c r="Y324" s="143">
        <f t="shared" si="92"/>
        <v>0</v>
      </c>
      <c r="Z324" s="143">
        <v>0</v>
      </c>
      <c r="AA324" s="144">
        <f t="shared" si="93"/>
        <v>0</v>
      </c>
      <c r="AR324" s="17" t="s">
        <v>247</v>
      </c>
      <c r="AT324" s="17" t="s">
        <v>222</v>
      </c>
      <c r="AU324" s="17" t="s">
        <v>190</v>
      </c>
      <c r="AY324" s="17" t="s">
        <v>221</v>
      </c>
      <c r="BE324" s="145">
        <f t="shared" si="94"/>
        <v>0</v>
      </c>
      <c r="BF324" s="145">
        <f t="shared" si="95"/>
        <v>0</v>
      </c>
      <c r="BG324" s="145">
        <f t="shared" si="96"/>
        <v>0</v>
      </c>
      <c r="BH324" s="145">
        <f t="shared" si="97"/>
        <v>0</v>
      </c>
      <c r="BI324" s="145">
        <f t="shared" si="98"/>
        <v>0</v>
      </c>
      <c r="BJ324" s="17" t="s">
        <v>15</v>
      </c>
      <c r="BK324" s="145">
        <f t="shared" si="99"/>
        <v>0</v>
      </c>
      <c r="BL324" s="17" t="s">
        <v>247</v>
      </c>
      <c r="BM324" s="17" t="s">
        <v>5821</v>
      </c>
    </row>
    <row r="325" spans="2:65" s="1" customFormat="1" ht="20.45" customHeight="1" x14ac:dyDescent="0.3">
      <c r="B325" s="136"/>
      <c r="C325" s="137" t="s">
        <v>2593</v>
      </c>
      <c r="D325" s="137" t="s">
        <v>222</v>
      </c>
      <c r="E325" s="138" t="s">
        <v>5822</v>
      </c>
      <c r="F325" s="250" t="s">
        <v>5823</v>
      </c>
      <c r="G325" s="251"/>
      <c r="H325" s="251"/>
      <c r="I325" s="251"/>
      <c r="J325" s="139" t="s">
        <v>349</v>
      </c>
      <c r="K325" s="140">
        <v>1</v>
      </c>
      <c r="L325" s="252"/>
      <c r="M325" s="251"/>
      <c r="N325" s="252">
        <f t="shared" si="90"/>
        <v>0</v>
      </c>
      <c r="O325" s="251"/>
      <c r="P325" s="251"/>
      <c r="Q325" s="251"/>
      <c r="R325" s="141"/>
      <c r="T325" s="142" t="s">
        <v>3</v>
      </c>
      <c r="U325" s="40" t="s">
        <v>43</v>
      </c>
      <c r="V325" s="143">
        <v>0</v>
      </c>
      <c r="W325" s="143">
        <f t="shared" si="91"/>
        <v>0</v>
      </c>
      <c r="X325" s="143">
        <v>0</v>
      </c>
      <c r="Y325" s="143">
        <f t="shared" si="92"/>
        <v>0</v>
      </c>
      <c r="Z325" s="143">
        <v>0</v>
      </c>
      <c r="AA325" s="144">
        <f t="shared" si="93"/>
        <v>0</v>
      </c>
      <c r="AR325" s="17" t="s">
        <v>247</v>
      </c>
      <c r="AT325" s="17" t="s">
        <v>222</v>
      </c>
      <c r="AU325" s="17" t="s">
        <v>190</v>
      </c>
      <c r="AY325" s="17" t="s">
        <v>221</v>
      </c>
      <c r="BE325" s="145">
        <f t="shared" si="94"/>
        <v>0</v>
      </c>
      <c r="BF325" s="145">
        <f t="shared" si="95"/>
        <v>0</v>
      </c>
      <c r="BG325" s="145">
        <f t="shared" si="96"/>
        <v>0</v>
      </c>
      <c r="BH325" s="145">
        <f t="shared" si="97"/>
        <v>0</v>
      </c>
      <c r="BI325" s="145">
        <f t="shared" si="98"/>
        <v>0</v>
      </c>
      <c r="BJ325" s="17" t="s">
        <v>15</v>
      </c>
      <c r="BK325" s="145">
        <f t="shared" si="99"/>
        <v>0</v>
      </c>
      <c r="BL325" s="17" t="s">
        <v>247</v>
      </c>
      <c r="BM325" s="17" t="s">
        <v>5824</v>
      </c>
    </row>
    <row r="326" spans="2:65" s="9" customFormat="1" ht="29.85" customHeight="1" x14ac:dyDescent="0.3">
      <c r="B326" s="125"/>
      <c r="C326" s="126"/>
      <c r="D326" s="135" t="s">
        <v>5349</v>
      </c>
      <c r="E326" s="135"/>
      <c r="F326" s="135"/>
      <c r="G326" s="135"/>
      <c r="H326" s="135"/>
      <c r="I326" s="135"/>
      <c r="J326" s="135"/>
      <c r="K326" s="135"/>
      <c r="L326" s="135"/>
      <c r="M326" s="135"/>
      <c r="N326" s="253">
        <f>BK326</f>
        <v>0</v>
      </c>
      <c r="O326" s="254"/>
      <c r="P326" s="254"/>
      <c r="Q326" s="254"/>
      <c r="R326" s="128"/>
      <c r="T326" s="129"/>
      <c r="U326" s="126"/>
      <c r="V326" s="126"/>
      <c r="W326" s="130">
        <f>SUM(W327:W340)</f>
        <v>0</v>
      </c>
      <c r="X326" s="126"/>
      <c r="Y326" s="130">
        <f>SUM(Y327:Y340)</f>
        <v>0</v>
      </c>
      <c r="Z326" s="126"/>
      <c r="AA326" s="131">
        <f>SUM(AA327:AA340)</f>
        <v>0</v>
      </c>
      <c r="AR326" s="132" t="s">
        <v>254</v>
      </c>
      <c r="AT326" s="133" t="s">
        <v>77</v>
      </c>
      <c r="AU326" s="133" t="s">
        <v>15</v>
      </c>
      <c r="AY326" s="132" t="s">
        <v>221</v>
      </c>
      <c r="BK326" s="134">
        <f>SUM(BK327:BK340)</f>
        <v>0</v>
      </c>
    </row>
    <row r="327" spans="2:65" s="1" customFormat="1" ht="20.45" customHeight="1" x14ac:dyDescent="0.3">
      <c r="B327" s="136"/>
      <c r="C327" s="137" t="s">
        <v>2597</v>
      </c>
      <c r="D327" s="137" t="s">
        <v>222</v>
      </c>
      <c r="E327" s="138" t="s">
        <v>5677</v>
      </c>
      <c r="F327" s="250" t="s">
        <v>489</v>
      </c>
      <c r="G327" s="251"/>
      <c r="H327" s="251"/>
      <c r="I327" s="251"/>
      <c r="J327" s="139" t="s">
        <v>349</v>
      </c>
      <c r="K327" s="140">
        <v>3</v>
      </c>
      <c r="L327" s="252"/>
      <c r="M327" s="251"/>
      <c r="N327" s="252">
        <f t="shared" ref="N327:N340" si="100">ROUND(L327*K327,2)</f>
        <v>0</v>
      </c>
      <c r="O327" s="251"/>
      <c r="P327" s="251"/>
      <c r="Q327" s="251"/>
      <c r="R327" s="141"/>
      <c r="T327" s="142" t="s">
        <v>3</v>
      </c>
      <c r="U327" s="40" t="s">
        <v>43</v>
      </c>
      <c r="V327" s="143">
        <v>0</v>
      </c>
      <c r="W327" s="143">
        <f t="shared" ref="W327:W340" si="101">V327*K327</f>
        <v>0</v>
      </c>
      <c r="X327" s="143">
        <v>0</v>
      </c>
      <c r="Y327" s="143">
        <f t="shared" ref="Y327:Y340" si="102">X327*K327</f>
        <v>0</v>
      </c>
      <c r="Z327" s="143">
        <v>0</v>
      </c>
      <c r="AA327" s="144">
        <f t="shared" ref="AA327:AA340" si="103">Z327*K327</f>
        <v>0</v>
      </c>
      <c r="AR327" s="17" t="s">
        <v>247</v>
      </c>
      <c r="AT327" s="17" t="s">
        <v>222</v>
      </c>
      <c r="AU327" s="17" t="s">
        <v>190</v>
      </c>
      <c r="AY327" s="17" t="s">
        <v>221</v>
      </c>
      <c r="BE327" s="145">
        <f t="shared" ref="BE327:BE340" si="104">IF(U327="základní",N327,0)</f>
        <v>0</v>
      </c>
      <c r="BF327" s="145">
        <f t="shared" ref="BF327:BF340" si="105">IF(U327="snížená",N327,0)</f>
        <v>0</v>
      </c>
      <c r="BG327" s="145">
        <f t="shared" ref="BG327:BG340" si="106">IF(U327="zákl. přenesená",N327,0)</f>
        <v>0</v>
      </c>
      <c r="BH327" s="145">
        <f t="shared" ref="BH327:BH340" si="107">IF(U327="sníž. přenesená",N327,0)</f>
        <v>0</v>
      </c>
      <c r="BI327" s="145">
        <f t="shared" ref="BI327:BI340" si="108">IF(U327="nulová",N327,0)</f>
        <v>0</v>
      </c>
      <c r="BJ327" s="17" t="s">
        <v>15</v>
      </c>
      <c r="BK327" s="145">
        <f t="shared" ref="BK327:BK340" si="109">ROUND(L327*K327,2)</f>
        <v>0</v>
      </c>
      <c r="BL327" s="17" t="s">
        <v>247</v>
      </c>
      <c r="BM327" s="17" t="s">
        <v>5825</v>
      </c>
    </row>
    <row r="328" spans="2:65" s="1" customFormat="1" ht="20.45" customHeight="1" x14ac:dyDescent="0.3">
      <c r="B328" s="136"/>
      <c r="C328" s="137" t="s">
        <v>2601</v>
      </c>
      <c r="D328" s="137" t="s">
        <v>222</v>
      </c>
      <c r="E328" s="138" t="s">
        <v>5679</v>
      </c>
      <c r="F328" s="250" t="s">
        <v>5680</v>
      </c>
      <c r="G328" s="251"/>
      <c r="H328" s="251"/>
      <c r="I328" s="251"/>
      <c r="J328" s="139" t="s">
        <v>349</v>
      </c>
      <c r="K328" s="140">
        <v>5</v>
      </c>
      <c r="L328" s="252"/>
      <c r="M328" s="251"/>
      <c r="N328" s="252">
        <f t="shared" si="100"/>
        <v>0</v>
      </c>
      <c r="O328" s="251"/>
      <c r="P328" s="251"/>
      <c r="Q328" s="251"/>
      <c r="R328" s="141"/>
      <c r="T328" s="142" t="s">
        <v>3</v>
      </c>
      <c r="U328" s="40" t="s">
        <v>43</v>
      </c>
      <c r="V328" s="143">
        <v>0</v>
      </c>
      <c r="W328" s="143">
        <f t="shared" si="101"/>
        <v>0</v>
      </c>
      <c r="X328" s="143">
        <v>0</v>
      </c>
      <c r="Y328" s="143">
        <f t="shared" si="102"/>
        <v>0</v>
      </c>
      <c r="Z328" s="143">
        <v>0</v>
      </c>
      <c r="AA328" s="144">
        <f t="shared" si="103"/>
        <v>0</v>
      </c>
      <c r="AR328" s="17" t="s">
        <v>247</v>
      </c>
      <c r="AT328" s="17" t="s">
        <v>222</v>
      </c>
      <c r="AU328" s="17" t="s">
        <v>190</v>
      </c>
      <c r="AY328" s="17" t="s">
        <v>221</v>
      </c>
      <c r="BE328" s="145">
        <f t="shared" si="104"/>
        <v>0</v>
      </c>
      <c r="BF328" s="145">
        <f t="shared" si="105"/>
        <v>0</v>
      </c>
      <c r="BG328" s="145">
        <f t="shared" si="106"/>
        <v>0</v>
      </c>
      <c r="BH328" s="145">
        <f t="shared" si="107"/>
        <v>0</v>
      </c>
      <c r="BI328" s="145">
        <f t="shared" si="108"/>
        <v>0</v>
      </c>
      <c r="BJ328" s="17" t="s">
        <v>15</v>
      </c>
      <c r="BK328" s="145">
        <f t="shared" si="109"/>
        <v>0</v>
      </c>
      <c r="BL328" s="17" t="s">
        <v>247</v>
      </c>
      <c r="BM328" s="17" t="s">
        <v>5826</v>
      </c>
    </row>
    <row r="329" spans="2:65" s="1" customFormat="1" ht="20.45" customHeight="1" x14ac:dyDescent="0.3">
      <c r="B329" s="136"/>
      <c r="C329" s="137" t="s">
        <v>2605</v>
      </c>
      <c r="D329" s="137" t="s">
        <v>222</v>
      </c>
      <c r="E329" s="138" t="s">
        <v>5682</v>
      </c>
      <c r="F329" s="250" t="s">
        <v>492</v>
      </c>
      <c r="G329" s="251"/>
      <c r="H329" s="251"/>
      <c r="I329" s="251"/>
      <c r="J329" s="139" t="s">
        <v>349</v>
      </c>
      <c r="K329" s="140">
        <v>3</v>
      </c>
      <c r="L329" s="252"/>
      <c r="M329" s="251"/>
      <c r="N329" s="252">
        <f t="shared" si="100"/>
        <v>0</v>
      </c>
      <c r="O329" s="251"/>
      <c r="P329" s="251"/>
      <c r="Q329" s="251"/>
      <c r="R329" s="141"/>
      <c r="T329" s="142" t="s">
        <v>3</v>
      </c>
      <c r="U329" s="40" t="s">
        <v>43</v>
      </c>
      <c r="V329" s="143">
        <v>0</v>
      </c>
      <c r="W329" s="143">
        <f t="shared" si="101"/>
        <v>0</v>
      </c>
      <c r="X329" s="143">
        <v>0</v>
      </c>
      <c r="Y329" s="143">
        <f t="shared" si="102"/>
        <v>0</v>
      </c>
      <c r="Z329" s="143">
        <v>0</v>
      </c>
      <c r="AA329" s="144">
        <f t="shared" si="103"/>
        <v>0</v>
      </c>
      <c r="AR329" s="17" t="s">
        <v>247</v>
      </c>
      <c r="AT329" s="17" t="s">
        <v>222</v>
      </c>
      <c r="AU329" s="17" t="s">
        <v>190</v>
      </c>
      <c r="AY329" s="17" t="s">
        <v>221</v>
      </c>
      <c r="BE329" s="145">
        <f t="shared" si="104"/>
        <v>0</v>
      </c>
      <c r="BF329" s="145">
        <f t="shared" si="105"/>
        <v>0</v>
      </c>
      <c r="BG329" s="145">
        <f t="shared" si="106"/>
        <v>0</v>
      </c>
      <c r="BH329" s="145">
        <f t="shared" si="107"/>
        <v>0</v>
      </c>
      <c r="BI329" s="145">
        <f t="shared" si="108"/>
        <v>0</v>
      </c>
      <c r="BJ329" s="17" t="s">
        <v>15</v>
      </c>
      <c r="BK329" s="145">
        <f t="shared" si="109"/>
        <v>0</v>
      </c>
      <c r="BL329" s="17" t="s">
        <v>247</v>
      </c>
      <c r="BM329" s="17" t="s">
        <v>5827</v>
      </c>
    </row>
    <row r="330" spans="2:65" s="1" customFormat="1" ht="20.45" customHeight="1" x14ac:dyDescent="0.3">
      <c r="B330" s="136"/>
      <c r="C330" s="137" t="s">
        <v>2609</v>
      </c>
      <c r="D330" s="137" t="s">
        <v>222</v>
      </c>
      <c r="E330" s="138" t="s">
        <v>5699</v>
      </c>
      <c r="F330" s="250" t="s">
        <v>5700</v>
      </c>
      <c r="G330" s="251"/>
      <c r="H330" s="251"/>
      <c r="I330" s="251"/>
      <c r="J330" s="139" t="s">
        <v>349</v>
      </c>
      <c r="K330" s="140">
        <v>1</v>
      </c>
      <c r="L330" s="252"/>
      <c r="M330" s="251"/>
      <c r="N330" s="252">
        <f t="shared" si="100"/>
        <v>0</v>
      </c>
      <c r="O330" s="251"/>
      <c r="P330" s="251"/>
      <c r="Q330" s="251"/>
      <c r="R330" s="141"/>
      <c r="T330" s="142" t="s">
        <v>3</v>
      </c>
      <c r="U330" s="40" t="s">
        <v>43</v>
      </c>
      <c r="V330" s="143">
        <v>0</v>
      </c>
      <c r="W330" s="143">
        <f t="shared" si="101"/>
        <v>0</v>
      </c>
      <c r="X330" s="143">
        <v>0</v>
      </c>
      <c r="Y330" s="143">
        <f t="shared" si="102"/>
        <v>0</v>
      </c>
      <c r="Z330" s="143">
        <v>0</v>
      </c>
      <c r="AA330" s="144">
        <f t="shared" si="103"/>
        <v>0</v>
      </c>
      <c r="AR330" s="17" t="s">
        <v>247</v>
      </c>
      <c r="AT330" s="17" t="s">
        <v>222</v>
      </c>
      <c r="AU330" s="17" t="s">
        <v>190</v>
      </c>
      <c r="AY330" s="17" t="s">
        <v>221</v>
      </c>
      <c r="BE330" s="145">
        <f t="shared" si="104"/>
        <v>0</v>
      </c>
      <c r="BF330" s="145">
        <f t="shared" si="105"/>
        <v>0</v>
      </c>
      <c r="BG330" s="145">
        <f t="shared" si="106"/>
        <v>0</v>
      </c>
      <c r="BH330" s="145">
        <f t="shared" si="107"/>
        <v>0</v>
      </c>
      <c r="BI330" s="145">
        <f t="shared" si="108"/>
        <v>0</v>
      </c>
      <c r="BJ330" s="17" t="s">
        <v>15</v>
      </c>
      <c r="BK330" s="145">
        <f t="shared" si="109"/>
        <v>0</v>
      </c>
      <c r="BL330" s="17" t="s">
        <v>247</v>
      </c>
      <c r="BM330" s="17" t="s">
        <v>5828</v>
      </c>
    </row>
    <row r="331" spans="2:65" s="1" customFormat="1" ht="20.45" customHeight="1" x14ac:dyDescent="0.3">
      <c r="B331" s="136"/>
      <c r="C331" s="137" t="s">
        <v>2613</v>
      </c>
      <c r="D331" s="137" t="s">
        <v>222</v>
      </c>
      <c r="E331" s="138" t="s">
        <v>5410</v>
      </c>
      <c r="F331" s="250" t="s">
        <v>5411</v>
      </c>
      <c r="G331" s="251"/>
      <c r="H331" s="251"/>
      <c r="I331" s="251"/>
      <c r="J331" s="139" t="s">
        <v>349</v>
      </c>
      <c r="K331" s="140">
        <v>1</v>
      </c>
      <c r="L331" s="252"/>
      <c r="M331" s="251"/>
      <c r="N331" s="252">
        <f t="shared" si="100"/>
        <v>0</v>
      </c>
      <c r="O331" s="251"/>
      <c r="P331" s="251"/>
      <c r="Q331" s="251"/>
      <c r="R331" s="141"/>
      <c r="T331" s="142" t="s">
        <v>3</v>
      </c>
      <c r="U331" s="40" t="s">
        <v>43</v>
      </c>
      <c r="V331" s="143">
        <v>0</v>
      </c>
      <c r="W331" s="143">
        <f t="shared" si="101"/>
        <v>0</v>
      </c>
      <c r="X331" s="143">
        <v>0</v>
      </c>
      <c r="Y331" s="143">
        <f t="shared" si="102"/>
        <v>0</v>
      </c>
      <c r="Z331" s="143">
        <v>0</v>
      </c>
      <c r="AA331" s="144">
        <f t="shared" si="103"/>
        <v>0</v>
      </c>
      <c r="AR331" s="17" t="s">
        <v>247</v>
      </c>
      <c r="AT331" s="17" t="s">
        <v>222</v>
      </c>
      <c r="AU331" s="17" t="s">
        <v>190</v>
      </c>
      <c r="AY331" s="17" t="s">
        <v>221</v>
      </c>
      <c r="BE331" s="145">
        <f t="shared" si="104"/>
        <v>0</v>
      </c>
      <c r="BF331" s="145">
        <f t="shared" si="105"/>
        <v>0</v>
      </c>
      <c r="BG331" s="145">
        <f t="shared" si="106"/>
        <v>0</v>
      </c>
      <c r="BH331" s="145">
        <f t="shared" si="107"/>
        <v>0</v>
      </c>
      <c r="BI331" s="145">
        <f t="shared" si="108"/>
        <v>0</v>
      </c>
      <c r="BJ331" s="17" t="s">
        <v>15</v>
      </c>
      <c r="BK331" s="145">
        <f t="shared" si="109"/>
        <v>0</v>
      </c>
      <c r="BL331" s="17" t="s">
        <v>247</v>
      </c>
      <c r="BM331" s="17" t="s">
        <v>5829</v>
      </c>
    </row>
    <row r="332" spans="2:65" s="1" customFormat="1" ht="20.45" customHeight="1" x14ac:dyDescent="0.3">
      <c r="B332" s="136"/>
      <c r="C332" s="137" t="s">
        <v>2790</v>
      </c>
      <c r="D332" s="137" t="s">
        <v>222</v>
      </c>
      <c r="E332" s="138" t="s">
        <v>5804</v>
      </c>
      <c r="F332" s="250" t="s">
        <v>5805</v>
      </c>
      <c r="G332" s="251"/>
      <c r="H332" s="251"/>
      <c r="I332" s="251"/>
      <c r="J332" s="139" t="s">
        <v>349</v>
      </c>
      <c r="K332" s="140">
        <v>1</v>
      </c>
      <c r="L332" s="252"/>
      <c r="M332" s="251"/>
      <c r="N332" s="252">
        <f t="shared" si="100"/>
        <v>0</v>
      </c>
      <c r="O332" s="251"/>
      <c r="P332" s="251"/>
      <c r="Q332" s="251"/>
      <c r="R332" s="141"/>
      <c r="T332" s="142" t="s">
        <v>3</v>
      </c>
      <c r="U332" s="40" t="s">
        <v>43</v>
      </c>
      <c r="V332" s="143">
        <v>0</v>
      </c>
      <c r="W332" s="143">
        <f t="shared" si="101"/>
        <v>0</v>
      </c>
      <c r="X332" s="143">
        <v>0</v>
      </c>
      <c r="Y332" s="143">
        <f t="shared" si="102"/>
        <v>0</v>
      </c>
      <c r="Z332" s="143">
        <v>0</v>
      </c>
      <c r="AA332" s="144">
        <f t="shared" si="103"/>
        <v>0</v>
      </c>
      <c r="AR332" s="17" t="s">
        <v>247</v>
      </c>
      <c r="AT332" s="17" t="s">
        <v>222</v>
      </c>
      <c r="AU332" s="17" t="s">
        <v>190</v>
      </c>
      <c r="AY332" s="17" t="s">
        <v>221</v>
      </c>
      <c r="BE332" s="145">
        <f t="shared" si="104"/>
        <v>0</v>
      </c>
      <c r="BF332" s="145">
        <f t="shared" si="105"/>
        <v>0</v>
      </c>
      <c r="BG332" s="145">
        <f t="shared" si="106"/>
        <v>0</v>
      </c>
      <c r="BH332" s="145">
        <f t="shared" si="107"/>
        <v>0</v>
      </c>
      <c r="BI332" s="145">
        <f t="shared" si="108"/>
        <v>0</v>
      </c>
      <c r="BJ332" s="17" t="s">
        <v>15</v>
      </c>
      <c r="BK332" s="145">
        <f t="shared" si="109"/>
        <v>0</v>
      </c>
      <c r="BL332" s="17" t="s">
        <v>247</v>
      </c>
      <c r="BM332" s="17" t="s">
        <v>5830</v>
      </c>
    </row>
    <row r="333" spans="2:65" s="1" customFormat="1" ht="28.9" customHeight="1" x14ac:dyDescent="0.3">
      <c r="B333" s="136"/>
      <c r="C333" s="137" t="s">
        <v>2794</v>
      </c>
      <c r="D333" s="137" t="s">
        <v>222</v>
      </c>
      <c r="E333" s="138" t="s">
        <v>5807</v>
      </c>
      <c r="F333" s="250" t="s">
        <v>504</v>
      </c>
      <c r="G333" s="251"/>
      <c r="H333" s="251"/>
      <c r="I333" s="251"/>
      <c r="J333" s="139" t="s">
        <v>505</v>
      </c>
      <c r="K333" s="140">
        <v>1</v>
      </c>
      <c r="L333" s="252"/>
      <c r="M333" s="251"/>
      <c r="N333" s="252">
        <f t="shared" si="100"/>
        <v>0</v>
      </c>
      <c r="O333" s="251"/>
      <c r="P333" s="251"/>
      <c r="Q333" s="251"/>
      <c r="R333" s="141"/>
      <c r="T333" s="142" t="s">
        <v>3</v>
      </c>
      <c r="U333" s="40" t="s">
        <v>43</v>
      </c>
      <c r="V333" s="143">
        <v>0</v>
      </c>
      <c r="W333" s="143">
        <f t="shared" si="101"/>
        <v>0</v>
      </c>
      <c r="X333" s="143">
        <v>0</v>
      </c>
      <c r="Y333" s="143">
        <f t="shared" si="102"/>
        <v>0</v>
      </c>
      <c r="Z333" s="143">
        <v>0</v>
      </c>
      <c r="AA333" s="144">
        <f t="shared" si="103"/>
        <v>0</v>
      </c>
      <c r="AR333" s="17" t="s">
        <v>247</v>
      </c>
      <c r="AT333" s="17" t="s">
        <v>222</v>
      </c>
      <c r="AU333" s="17" t="s">
        <v>190</v>
      </c>
      <c r="AY333" s="17" t="s">
        <v>221</v>
      </c>
      <c r="BE333" s="145">
        <f t="shared" si="104"/>
        <v>0</v>
      </c>
      <c r="BF333" s="145">
        <f t="shared" si="105"/>
        <v>0</v>
      </c>
      <c r="BG333" s="145">
        <f t="shared" si="106"/>
        <v>0</v>
      </c>
      <c r="BH333" s="145">
        <f t="shared" si="107"/>
        <v>0</v>
      </c>
      <c r="BI333" s="145">
        <f t="shared" si="108"/>
        <v>0</v>
      </c>
      <c r="BJ333" s="17" t="s">
        <v>15</v>
      </c>
      <c r="BK333" s="145">
        <f t="shared" si="109"/>
        <v>0</v>
      </c>
      <c r="BL333" s="17" t="s">
        <v>247</v>
      </c>
      <c r="BM333" s="17" t="s">
        <v>5831</v>
      </c>
    </row>
    <row r="334" spans="2:65" s="1" customFormat="1" ht="20.45" customHeight="1" x14ac:dyDescent="0.3">
      <c r="B334" s="136"/>
      <c r="C334" s="137" t="s">
        <v>2617</v>
      </c>
      <c r="D334" s="137" t="s">
        <v>222</v>
      </c>
      <c r="E334" s="138" t="s">
        <v>5819</v>
      </c>
      <c r="F334" s="250" t="s">
        <v>5820</v>
      </c>
      <c r="G334" s="251"/>
      <c r="H334" s="251"/>
      <c r="I334" s="251"/>
      <c r="J334" s="139" t="s">
        <v>349</v>
      </c>
      <c r="K334" s="140">
        <v>2</v>
      </c>
      <c r="L334" s="252"/>
      <c r="M334" s="251"/>
      <c r="N334" s="252">
        <f t="shared" si="100"/>
        <v>0</v>
      </c>
      <c r="O334" s="251"/>
      <c r="P334" s="251"/>
      <c r="Q334" s="251"/>
      <c r="R334" s="141"/>
      <c r="T334" s="142" t="s">
        <v>3</v>
      </c>
      <c r="U334" s="40" t="s">
        <v>43</v>
      </c>
      <c r="V334" s="143">
        <v>0</v>
      </c>
      <c r="W334" s="143">
        <f t="shared" si="101"/>
        <v>0</v>
      </c>
      <c r="X334" s="143">
        <v>0</v>
      </c>
      <c r="Y334" s="143">
        <f t="shared" si="102"/>
        <v>0</v>
      </c>
      <c r="Z334" s="143">
        <v>0</v>
      </c>
      <c r="AA334" s="144">
        <f t="shared" si="103"/>
        <v>0</v>
      </c>
      <c r="AR334" s="17" t="s">
        <v>247</v>
      </c>
      <c r="AT334" s="17" t="s">
        <v>222</v>
      </c>
      <c r="AU334" s="17" t="s">
        <v>190</v>
      </c>
      <c r="AY334" s="17" t="s">
        <v>221</v>
      </c>
      <c r="BE334" s="145">
        <f t="shared" si="104"/>
        <v>0</v>
      </c>
      <c r="BF334" s="145">
        <f t="shared" si="105"/>
        <v>0</v>
      </c>
      <c r="BG334" s="145">
        <f t="shared" si="106"/>
        <v>0</v>
      </c>
      <c r="BH334" s="145">
        <f t="shared" si="107"/>
        <v>0</v>
      </c>
      <c r="BI334" s="145">
        <f t="shared" si="108"/>
        <v>0</v>
      </c>
      <c r="BJ334" s="17" t="s">
        <v>15</v>
      </c>
      <c r="BK334" s="145">
        <f t="shared" si="109"/>
        <v>0</v>
      </c>
      <c r="BL334" s="17" t="s">
        <v>247</v>
      </c>
      <c r="BM334" s="17" t="s">
        <v>5832</v>
      </c>
    </row>
    <row r="335" spans="2:65" s="1" customFormat="1" ht="20.45" customHeight="1" x14ac:dyDescent="0.3">
      <c r="B335" s="136"/>
      <c r="C335" s="137" t="s">
        <v>2621</v>
      </c>
      <c r="D335" s="137" t="s">
        <v>222</v>
      </c>
      <c r="E335" s="138" t="s">
        <v>5822</v>
      </c>
      <c r="F335" s="250" t="s">
        <v>5823</v>
      </c>
      <c r="G335" s="251"/>
      <c r="H335" s="251"/>
      <c r="I335" s="251"/>
      <c r="J335" s="139" t="s">
        <v>349</v>
      </c>
      <c r="K335" s="140">
        <v>1</v>
      </c>
      <c r="L335" s="252"/>
      <c r="M335" s="251"/>
      <c r="N335" s="252">
        <f t="shared" si="100"/>
        <v>0</v>
      </c>
      <c r="O335" s="251"/>
      <c r="P335" s="251"/>
      <c r="Q335" s="251"/>
      <c r="R335" s="141"/>
      <c r="T335" s="142" t="s">
        <v>3</v>
      </c>
      <c r="U335" s="40" t="s">
        <v>43</v>
      </c>
      <c r="V335" s="143">
        <v>0</v>
      </c>
      <c r="W335" s="143">
        <f t="shared" si="101"/>
        <v>0</v>
      </c>
      <c r="X335" s="143">
        <v>0</v>
      </c>
      <c r="Y335" s="143">
        <f t="shared" si="102"/>
        <v>0</v>
      </c>
      <c r="Z335" s="143">
        <v>0</v>
      </c>
      <c r="AA335" s="144">
        <f t="shared" si="103"/>
        <v>0</v>
      </c>
      <c r="AR335" s="17" t="s">
        <v>247</v>
      </c>
      <c r="AT335" s="17" t="s">
        <v>222</v>
      </c>
      <c r="AU335" s="17" t="s">
        <v>190</v>
      </c>
      <c r="AY335" s="17" t="s">
        <v>221</v>
      </c>
      <c r="BE335" s="145">
        <f t="shared" si="104"/>
        <v>0</v>
      </c>
      <c r="BF335" s="145">
        <f t="shared" si="105"/>
        <v>0</v>
      </c>
      <c r="BG335" s="145">
        <f t="shared" si="106"/>
        <v>0</v>
      </c>
      <c r="BH335" s="145">
        <f t="shared" si="107"/>
        <v>0</v>
      </c>
      <c r="BI335" s="145">
        <f t="shared" si="108"/>
        <v>0</v>
      </c>
      <c r="BJ335" s="17" t="s">
        <v>15</v>
      </c>
      <c r="BK335" s="145">
        <f t="shared" si="109"/>
        <v>0</v>
      </c>
      <c r="BL335" s="17" t="s">
        <v>247</v>
      </c>
      <c r="BM335" s="17" t="s">
        <v>5833</v>
      </c>
    </row>
    <row r="336" spans="2:65" s="1" customFormat="1" ht="20.45" customHeight="1" x14ac:dyDescent="0.3">
      <c r="B336" s="136"/>
      <c r="C336" s="137" t="s">
        <v>2625</v>
      </c>
      <c r="D336" s="137" t="s">
        <v>222</v>
      </c>
      <c r="E336" s="138" t="s">
        <v>5834</v>
      </c>
      <c r="F336" s="250" t="s">
        <v>5835</v>
      </c>
      <c r="G336" s="251"/>
      <c r="H336" s="251"/>
      <c r="I336" s="251"/>
      <c r="J336" s="139" t="s">
        <v>349</v>
      </c>
      <c r="K336" s="140">
        <v>1</v>
      </c>
      <c r="L336" s="252"/>
      <c r="M336" s="251"/>
      <c r="N336" s="252">
        <f t="shared" si="100"/>
        <v>0</v>
      </c>
      <c r="O336" s="251"/>
      <c r="P336" s="251"/>
      <c r="Q336" s="251"/>
      <c r="R336" s="141"/>
      <c r="T336" s="142" t="s">
        <v>3</v>
      </c>
      <c r="U336" s="40" t="s">
        <v>43</v>
      </c>
      <c r="V336" s="143">
        <v>0</v>
      </c>
      <c r="W336" s="143">
        <f t="shared" si="101"/>
        <v>0</v>
      </c>
      <c r="X336" s="143">
        <v>0</v>
      </c>
      <c r="Y336" s="143">
        <f t="shared" si="102"/>
        <v>0</v>
      </c>
      <c r="Z336" s="143">
        <v>0</v>
      </c>
      <c r="AA336" s="144">
        <f t="shared" si="103"/>
        <v>0</v>
      </c>
      <c r="AR336" s="17" t="s">
        <v>247</v>
      </c>
      <c r="AT336" s="17" t="s">
        <v>222</v>
      </c>
      <c r="AU336" s="17" t="s">
        <v>190</v>
      </c>
      <c r="AY336" s="17" t="s">
        <v>221</v>
      </c>
      <c r="BE336" s="145">
        <f t="shared" si="104"/>
        <v>0</v>
      </c>
      <c r="BF336" s="145">
        <f t="shared" si="105"/>
        <v>0</v>
      </c>
      <c r="BG336" s="145">
        <f t="shared" si="106"/>
        <v>0</v>
      </c>
      <c r="BH336" s="145">
        <f t="shared" si="107"/>
        <v>0</v>
      </c>
      <c r="BI336" s="145">
        <f t="shared" si="108"/>
        <v>0</v>
      </c>
      <c r="BJ336" s="17" t="s">
        <v>15</v>
      </c>
      <c r="BK336" s="145">
        <f t="shared" si="109"/>
        <v>0</v>
      </c>
      <c r="BL336" s="17" t="s">
        <v>247</v>
      </c>
      <c r="BM336" s="17" t="s">
        <v>5836</v>
      </c>
    </row>
    <row r="337" spans="2:65" s="1" customFormat="1" ht="20.45" customHeight="1" x14ac:dyDescent="0.3">
      <c r="B337" s="136"/>
      <c r="C337" s="137" t="s">
        <v>2629</v>
      </c>
      <c r="D337" s="137" t="s">
        <v>222</v>
      </c>
      <c r="E337" s="138" t="s">
        <v>5837</v>
      </c>
      <c r="F337" s="250" t="s">
        <v>5838</v>
      </c>
      <c r="G337" s="251"/>
      <c r="H337" s="251"/>
      <c r="I337" s="251"/>
      <c r="J337" s="139" t="s">
        <v>349</v>
      </c>
      <c r="K337" s="140">
        <v>3</v>
      </c>
      <c r="L337" s="252"/>
      <c r="M337" s="251"/>
      <c r="N337" s="252">
        <f t="shared" si="100"/>
        <v>0</v>
      </c>
      <c r="O337" s="251"/>
      <c r="P337" s="251"/>
      <c r="Q337" s="251"/>
      <c r="R337" s="141"/>
      <c r="T337" s="142" t="s">
        <v>3</v>
      </c>
      <c r="U337" s="40" t="s">
        <v>43</v>
      </c>
      <c r="V337" s="143">
        <v>0</v>
      </c>
      <c r="W337" s="143">
        <f t="shared" si="101"/>
        <v>0</v>
      </c>
      <c r="X337" s="143">
        <v>0</v>
      </c>
      <c r="Y337" s="143">
        <f t="shared" si="102"/>
        <v>0</v>
      </c>
      <c r="Z337" s="143">
        <v>0</v>
      </c>
      <c r="AA337" s="144">
        <f t="shared" si="103"/>
        <v>0</v>
      </c>
      <c r="AR337" s="17" t="s">
        <v>247</v>
      </c>
      <c r="AT337" s="17" t="s">
        <v>222</v>
      </c>
      <c r="AU337" s="17" t="s">
        <v>190</v>
      </c>
      <c r="AY337" s="17" t="s">
        <v>221</v>
      </c>
      <c r="BE337" s="145">
        <f t="shared" si="104"/>
        <v>0</v>
      </c>
      <c r="BF337" s="145">
        <f t="shared" si="105"/>
        <v>0</v>
      </c>
      <c r="BG337" s="145">
        <f t="shared" si="106"/>
        <v>0</v>
      </c>
      <c r="BH337" s="145">
        <f t="shared" si="107"/>
        <v>0</v>
      </c>
      <c r="BI337" s="145">
        <f t="shared" si="108"/>
        <v>0</v>
      </c>
      <c r="BJ337" s="17" t="s">
        <v>15</v>
      </c>
      <c r="BK337" s="145">
        <f t="shared" si="109"/>
        <v>0</v>
      </c>
      <c r="BL337" s="17" t="s">
        <v>247</v>
      </c>
      <c r="BM337" s="17" t="s">
        <v>5839</v>
      </c>
    </row>
    <row r="338" spans="2:65" s="1" customFormat="1" ht="20.45" customHeight="1" x14ac:dyDescent="0.3">
      <c r="B338" s="136"/>
      <c r="C338" s="137" t="s">
        <v>2798</v>
      </c>
      <c r="D338" s="137" t="s">
        <v>222</v>
      </c>
      <c r="E338" s="138" t="s">
        <v>5840</v>
      </c>
      <c r="F338" s="250" t="s">
        <v>5841</v>
      </c>
      <c r="G338" s="251"/>
      <c r="H338" s="251"/>
      <c r="I338" s="251"/>
      <c r="J338" s="139" t="s">
        <v>349</v>
      </c>
      <c r="K338" s="140">
        <v>2</v>
      </c>
      <c r="L338" s="252"/>
      <c r="M338" s="251"/>
      <c r="N338" s="252">
        <f t="shared" si="100"/>
        <v>0</v>
      </c>
      <c r="O338" s="251"/>
      <c r="P338" s="251"/>
      <c r="Q338" s="251"/>
      <c r="R338" s="141"/>
      <c r="T338" s="142" t="s">
        <v>3</v>
      </c>
      <c r="U338" s="40" t="s">
        <v>43</v>
      </c>
      <c r="V338" s="143">
        <v>0</v>
      </c>
      <c r="W338" s="143">
        <f t="shared" si="101"/>
        <v>0</v>
      </c>
      <c r="X338" s="143">
        <v>0</v>
      </c>
      <c r="Y338" s="143">
        <f t="shared" si="102"/>
        <v>0</v>
      </c>
      <c r="Z338" s="143">
        <v>0</v>
      </c>
      <c r="AA338" s="144">
        <f t="shared" si="103"/>
        <v>0</v>
      </c>
      <c r="AR338" s="17" t="s">
        <v>247</v>
      </c>
      <c r="AT338" s="17" t="s">
        <v>222</v>
      </c>
      <c r="AU338" s="17" t="s">
        <v>190</v>
      </c>
      <c r="AY338" s="17" t="s">
        <v>221</v>
      </c>
      <c r="BE338" s="145">
        <f t="shared" si="104"/>
        <v>0</v>
      </c>
      <c r="BF338" s="145">
        <f t="shared" si="105"/>
        <v>0</v>
      </c>
      <c r="BG338" s="145">
        <f t="shared" si="106"/>
        <v>0</v>
      </c>
      <c r="BH338" s="145">
        <f t="shared" si="107"/>
        <v>0</v>
      </c>
      <c r="BI338" s="145">
        <f t="shared" si="108"/>
        <v>0</v>
      </c>
      <c r="BJ338" s="17" t="s">
        <v>15</v>
      </c>
      <c r="BK338" s="145">
        <f t="shared" si="109"/>
        <v>0</v>
      </c>
      <c r="BL338" s="17" t="s">
        <v>247</v>
      </c>
      <c r="BM338" s="17" t="s">
        <v>5842</v>
      </c>
    </row>
    <row r="339" spans="2:65" s="1" customFormat="1" ht="20.45" customHeight="1" x14ac:dyDescent="0.3">
      <c r="B339" s="136"/>
      <c r="C339" s="137" t="s">
        <v>2802</v>
      </c>
      <c r="D339" s="137" t="s">
        <v>222</v>
      </c>
      <c r="E339" s="138" t="s">
        <v>5843</v>
      </c>
      <c r="F339" s="250" t="s">
        <v>5844</v>
      </c>
      <c r="G339" s="251"/>
      <c r="H339" s="251"/>
      <c r="I339" s="251"/>
      <c r="J339" s="139" t="s">
        <v>349</v>
      </c>
      <c r="K339" s="140">
        <v>1</v>
      </c>
      <c r="L339" s="252"/>
      <c r="M339" s="251"/>
      <c r="N339" s="252">
        <f t="shared" si="100"/>
        <v>0</v>
      </c>
      <c r="O339" s="251"/>
      <c r="P339" s="251"/>
      <c r="Q339" s="251"/>
      <c r="R339" s="141"/>
      <c r="T339" s="142" t="s">
        <v>3</v>
      </c>
      <c r="U339" s="40" t="s">
        <v>43</v>
      </c>
      <c r="V339" s="143">
        <v>0</v>
      </c>
      <c r="W339" s="143">
        <f t="shared" si="101"/>
        <v>0</v>
      </c>
      <c r="X339" s="143">
        <v>0</v>
      </c>
      <c r="Y339" s="143">
        <f t="shared" si="102"/>
        <v>0</v>
      </c>
      <c r="Z339" s="143">
        <v>0</v>
      </c>
      <c r="AA339" s="144">
        <f t="shared" si="103"/>
        <v>0</v>
      </c>
      <c r="AR339" s="17" t="s">
        <v>247</v>
      </c>
      <c r="AT339" s="17" t="s">
        <v>222</v>
      </c>
      <c r="AU339" s="17" t="s">
        <v>190</v>
      </c>
      <c r="AY339" s="17" t="s">
        <v>221</v>
      </c>
      <c r="BE339" s="145">
        <f t="shared" si="104"/>
        <v>0</v>
      </c>
      <c r="BF339" s="145">
        <f t="shared" si="105"/>
        <v>0</v>
      </c>
      <c r="BG339" s="145">
        <f t="shared" si="106"/>
        <v>0</v>
      </c>
      <c r="BH339" s="145">
        <f t="shared" si="107"/>
        <v>0</v>
      </c>
      <c r="BI339" s="145">
        <f t="shared" si="108"/>
        <v>0</v>
      </c>
      <c r="BJ339" s="17" t="s">
        <v>15</v>
      </c>
      <c r="BK339" s="145">
        <f t="shared" si="109"/>
        <v>0</v>
      </c>
      <c r="BL339" s="17" t="s">
        <v>247</v>
      </c>
      <c r="BM339" s="17" t="s">
        <v>5845</v>
      </c>
    </row>
    <row r="340" spans="2:65" s="1" customFormat="1" ht="20.45" customHeight="1" x14ac:dyDescent="0.3">
      <c r="B340" s="136"/>
      <c r="C340" s="137" t="s">
        <v>2633</v>
      </c>
      <c r="D340" s="137" t="s">
        <v>222</v>
      </c>
      <c r="E340" s="138" t="s">
        <v>5846</v>
      </c>
      <c r="F340" s="250" t="s">
        <v>5847</v>
      </c>
      <c r="G340" s="251"/>
      <c r="H340" s="251"/>
      <c r="I340" s="251"/>
      <c r="J340" s="139" t="s">
        <v>349</v>
      </c>
      <c r="K340" s="140">
        <v>3</v>
      </c>
      <c r="L340" s="252"/>
      <c r="M340" s="251"/>
      <c r="N340" s="252">
        <f t="shared" si="100"/>
        <v>0</v>
      </c>
      <c r="O340" s="251"/>
      <c r="P340" s="251"/>
      <c r="Q340" s="251"/>
      <c r="R340" s="141"/>
      <c r="T340" s="142" t="s">
        <v>3</v>
      </c>
      <c r="U340" s="40" t="s">
        <v>43</v>
      </c>
      <c r="V340" s="143">
        <v>0</v>
      </c>
      <c r="W340" s="143">
        <f t="shared" si="101"/>
        <v>0</v>
      </c>
      <c r="X340" s="143">
        <v>0</v>
      </c>
      <c r="Y340" s="143">
        <f t="shared" si="102"/>
        <v>0</v>
      </c>
      <c r="Z340" s="143">
        <v>0</v>
      </c>
      <c r="AA340" s="144">
        <f t="shared" si="103"/>
        <v>0</v>
      </c>
      <c r="AR340" s="17" t="s">
        <v>247</v>
      </c>
      <c r="AT340" s="17" t="s">
        <v>222</v>
      </c>
      <c r="AU340" s="17" t="s">
        <v>190</v>
      </c>
      <c r="AY340" s="17" t="s">
        <v>221</v>
      </c>
      <c r="BE340" s="145">
        <f t="shared" si="104"/>
        <v>0</v>
      </c>
      <c r="BF340" s="145">
        <f t="shared" si="105"/>
        <v>0</v>
      </c>
      <c r="BG340" s="145">
        <f t="shared" si="106"/>
        <v>0</v>
      </c>
      <c r="BH340" s="145">
        <f t="shared" si="107"/>
        <v>0</v>
      </c>
      <c r="BI340" s="145">
        <f t="shared" si="108"/>
        <v>0</v>
      </c>
      <c r="BJ340" s="17" t="s">
        <v>15</v>
      </c>
      <c r="BK340" s="145">
        <f t="shared" si="109"/>
        <v>0</v>
      </c>
      <c r="BL340" s="17" t="s">
        <v>247</v>
      </c>
      <c r="BM340" s="17" t="s">
        <v>5848</v>
      </c>
    </row>
    <row r="341" spans="2:65" s="9" customFormat="1" ht="29.85" customHeight="1" x14ac:dyDescent="0.3">
      <c r="B341" s="125"/>
      <c r="C341" s="126"/>
      <c r="D341" s="135" t="s">
        <v>5350</v>
      </c>
      <c r="E341" s="135"/>
      <c r="F341" s="135"/>
      <c r="G341" s="135"/>
      <c r="H341" s="135"/>
      <c r="I341" s="135"/>
      <c r="J341" s="135"/>
      <c r="K341" s="135"/>
      <c r="L341" s="135"/>
      <c r="M341" s="135"/>
      <c r="N341" s="253">
        <f>BK341</f>
        <v>0</v>
      </c>
      <c r="O341" s="254"/>
      <c r="P341" s="254"/>
      <c r="Q341" s="254"/>
      <c r="R341" s="128"/>
      <c r="T341" s="129"/>
      <c r="U341" s="126"/>
      <c r="V341" s="126"/>
      <c r="W341" s="130">
        <f>SUM(W342:W344)</f>
        <v>0</v>
      </c>
      <c r="X341" s="126"/>
      <c r="Y341" s="130">
        <f>SUM(Y342:Y344)</f>
        <v>0</v>
      </c>
      <c r="Z341" s="126"/>
      <c r="AA341" s="131">
        <f>SUM(AA342:AA344)</f>
        <v>0</v>
      </c>
      <c r="AR341" s="132" t="s">
        <v>254</v>
      </c>
      <c r="AT341" s="133" t="s">
        <v>77</v>
      </c>
      <c r="AU341" s="133" t="s">
        <v>15</v>
      </c>
      <c r="AY341" s="132" t="s">
        <v>221</v>
      </c>
      <c r="BK341" s="134">
        <f>SUM(BK342:BK344)</f>
        <v>0</v>
      </c>
    </row>
    <row r="342" spans="2:65" s="1" customFormat="1" ht="28.9" customHeight="1" x14ac:dyDescent="0.3">
      <c r="B342" s="136"/>
      <c r="C342" s="137" t="s">
        <v>2669</v>
      </c>
      <c r="D342" s="137" t="s">
        <v>222</v>
      </c>
      <c r="E342" s="138" t="s">
        <v>5849</v>
      </c>
      <c r="F342" s="250" t="s">
        <v>5850</v>
      </c>
      <c r="G342" s="251"/>
      <c r="H342" s="251"/>
      <c r="I342" s="251"/>
      <c r="J342" s="139" t="s">
        <v>349</v>
      </c>
      <c r="K342" s="140">
        <v>46</v>
      </c>
      <c r="L342" s="252"/>
      <c r="M342" s="251"/>
      <c r="N342" s="252">
        <f>ROUND(L342*K342,2)</f>
        <v>0</v>
      </c>
      <c r="O342" s="251"/>
      <c r="P342" s="251"/>
      <c r="Q342" s="251"/>
      <c r="R342" s="141"/>
      <c r="T342" s="142" t="s">
        <v>3</v>
      </c>
      <c r="U342" s="40" t="s">
        <v>43</v>
      </c>
      <c r="V342" s="143">
        <v>0</v>
      </c>
      <c r="W342" s="143">
        <f>V342*K342</f>
        <v>0</v>
      </c>
      <c r="X342" s="143">
        <v>0</v>
      </c>
      <c r="Y342" s="143">
        <f>X342*K342</f>
        <v>0</v>
      </c>
      <c r="Z342" s="143">
        <v>0</v>
      </c>
      <c r="AA342" s="144">
        <f>Z342*K342</f>
        <v>0</v>
      </c>
      <c r="AR342" s="17" t="s">
        <v>1641</v>
      </c>
      <c r="AT342" s="17" t="s">
        <v>222</v>
      </c>
      <c r="AU342" s="17" t="s">
        <v>190</v>
      </c>
      <c r="AY342" s="17" t="s">
        <v>221</v>
      </c>
      <c r="BE342" s="145">
        <f>IF(U342="základní",N342,0)</f>
        <v>0</v>
      </c>
      <c r="BF342" s="145">
        <f>IF(U342="snížená",N342,0)</f>
        <v>0</v>
      </c>
      <c r="BG342" s="145">
        <f>IF(U342="zákl. přenesená",N342,0)</f>
        <v>0</v>
      </c>
      <c r="BH342" s="145">
        <f>IF(U342="sníž. přenesená",N342,0)</f>
        <v>0</v>
      </c>
      <c r="BI342" s="145">
        <f>IF(U342="nulová",N342,0)</f>
        <v>0</v>
      </c>
      <c r="BJ342" s="17" t="s">
        <v>15</v>
      </c>
      <c r="BK342" s="145">
        <f>ROUND(L342*K342,2)</f>
        <v>0</v>
      </c>
      <c r="BL342" s="17" t="s">
        <v>1641</v>
      </c>
      <c r="BM342" s="17" t="s">
        <v>5851</v>
      </c>
    </row>
    <row r="343" spans="2:65" s="1" customFormat="1" ht="28.9" customHeight="1" x14ac:dyDescent="0.3">
      <c r="B343" s="136"/>
      <c r="C343" s="137" t="s">
        <v>2673</v>
      </c>
      <c r="D343" s="137" t="s">
        <v>222</v>
      </c>
      <c r="E343" s="138" t="s">
        <v>5852</v>
      </c>
      <c r="F343" s="250" t="s">
        <v>5853</v>
      </c>
      <c r="G343" s="251"/>
      <c r="H343" s="251"/>
      <c r="I343" s="251"/>
      <c r="J343" s="139" t="s">
        <v>349</v>
      </c>
      <c r="K343" s="140">
        <v>32</v>
      </c>
      <c r="L343" s="252"/>
      <c r="M343" s="251"/>
      <c r="N343" s="252">
        <f>ROUND(L343*K343,2)</f>
        <v>0</v>
      </c>
      <c r="O343" s="251"/>
      <c r="P343" s="251"/>
      <c r="Q343" s="251"/>
      <c r="R343" s="141"/>
      <c r="T343" s="142" t="s">
        <v>3</v>
      </c>
      <c r="U343" s="40" t="s">
        <v>43</v>
      </c>
      <c r="V343" s="143">
        <v>0</v>
      </c>
      <c r="W343" s="143">
        <f>V343*K343</f>
        <v>0</v>
      </c>
      <c r="X343" s="143">
        <v>0</v>
      </c>
      <c r="Y343" s="143">
        <f>X343*K343</f>
        <v>0</v>
      </c>
      <c r="Z343" s="143">
        <v>0</v>
      </c>
      <c r="AA343" s="144">
        <f>Z343*K343</f>
        <v>0</v>
      </c>
      <c r="AR343" s="17" t="s">
        <v>1641</v>
      </c>
      <c r="AT343" s="17" t="s">
        <v>222</v>
      </c>
      <c r="AU343" s="17" t="s">
        <v>190</v>
      </c>
      <c r="AY343" s="17" t="s">
        <v>221</v>
      </c>
      <c r="BE343" s="145">
        <f>IF(U343="základní",N343,0)</f>
        <v>0</v>
      </c>
      <c r="BF343" s="145">
        <f>IF(U343="snížená",N343,0)</f>
        <v>0</v>
      </c>
      <c r="BG343" s="145">
        <f>IF(U343="zákl. přenesená",N343,0)</f>
        <v>0</v>
      </c>
      <c r="BH343" s="145">
        <f>IF(U343="sníž. přenesená",N343,0)</f>
        <v>0</v>
      </c>
      <c r="BI343" s="145">
        <f>IF(U343="nulová",N343,0)</f>
        <v>0</v>
      </c>
      <c r="BJ343" s="17" t="s">
        <v>15</v>
      </c>
      <c r="BK343" s="145">
        <f>ROUND(L343*K343,2)</f>
        <v>0</v>
      </c>
      <c r="BL343" s="17" t="s">
        <v>1641</v>
      </c>
      <c r="BM343" s="17" t="s">
        <v>5854</v>
      </c>
    </row>
    <row r="344" spans="2:65" s="1" customFormat="1" ht="28.9" customHeight="1" x14ac:dyDescent="0.3">
      <c r="B344" s="136"/>
      <c r="C344" s="137" t="s">
        <v>2677</v>
      </c>
      <c r="D344" s="137" t="s">
        <v>222</v>
      </c>
      <c r="E344" s="138" t="s">
        <v>5855</v>
      </c>
      <c r="F344" s="250" t="s">
        <v>5856</v>
      </c>
      <c r="G344" s="251"/>
      <c r="H344" s="251"/>
      <c r="I344" s="251"/>
      <c r="J344" s="139" t="s">
        <v>349</v>
      </c>
      <c r="K344" s="140">
        <v>18</v>
      </c>
      <c r="L344" s="252"/>
      <c r="M344" s="251"/>
      <c r="N344" s="252">
        <f>ROUND(L344*K344,2)</f>
        <v>0</v>
      </c>
      <c r="O344" s="251"/>
      <c r="P344" s="251"/>
      <c r="Q344" s="251"/>
      <c r="R344" s="141"/>
      <c r="T344" s="142" t="s">
        <v>3</v>
      </c>
      <c r="U344" s="40" t="s">
        <v>43</v>
      </c>
      <c r="V344" s="143">
        <v>0</v>
      </c>
      <c r="W344" s="143">
        <f>V344*K344</f>
        <v>0</v>
      </c>
      <c r="X344" s="143">
        <v>0</v>
      </c>
      <c r="Y344" s="143">
        <f>X344*K344</f>
        <v>0</v>
      </c>
      <c r="Z344" s="143">
        <v>0</v>
      </c>
      <c r="AA344" s="144">
        <f>Z344*K344</f>
        <v>0</v>
      </c>
      <c r="AR344" s="17" t="s">
        <v>1641</v>
      </c>
      <c r="AT344" s="17" t="s">
        <v>222</v>
      </c>
      <c r="AU344" s="17" t="s">
        <v>190</v>
      </c>
      <c r="AY344" s="17" t="s">
        <v>221</v>
      </c>
      <c r="BE344" s="145">
        <f>IF(U344="základní",N344,0)</f>
        <v>0</v>
      </c>
      <c r="BF344" s="145">
        <f>IF(U344="snížená",N344,0)</f>
        <v>0</v>
      </c>
      <c r="BG344" s="145">
        <f>IF(U344="zákl. přenesená",N344,0)</f>
        <v>0</v>
      </c>
      <c r="BH344" s="145">
        <f>IF(U344="sníž. přenesená",N344,0)</f>
        <v>0</v>
      </c>
      <c r="BI344" s="145">
        <f>IF(U344="nulová",N344,0)</f>
        <v>0</v>
      </c>
      <c r="BJ344" s="17" t="s">
        <v>15</v>
      </c>
      <c r="BK344" s="145">
        <f>ROUND(L344*K344,2)</f>
        <v>0</v>
      </c>
      <c r="BL344" s="17" t="s">
        <v>1641</v>
      </c>
      <c r="BM344" s="17" t="s">
        <v>5857</v>
      </c>
    </row>
    <row r="345" spans="2:65" s="9" customFormat="1" ht="29.85" customHeight="1" x14ac:dyDescent="0.3">
      <c r="B345" s="125"/>
      <c r="C345" s="126"/>
      <c r="D345" s="135" t="s">
        <v>5351</v>
      </c>
      <c r="E345" s="135"/>
      <c r="F345" s="135"/>
      <c r="G345" s="135"/>
      <c r="H345" s="135"/>
      <c r="I345" s="135"/>
      <c r="J345" s="135"/>
      <c r="K345" s="135"/>
      <c r="L345" s="135"/>
      <c r="M345" s="135"/>
      <c r="N345" s="253">
        <f>BK345</f>
        <v>0</v>
      </c>
      <c r="O345" s="254"/>
      <c r="P345" s="254"/>
      <c r="Q345" s="254"/>
      <c r="R345" s="128"/>
      <c r="T345" s="129"/>
      <c r="U345" s="126"/>
      <c r="V345" s="126"/>
      <c r="W345" s="130">
        <f>SUM(W346:W348)</f>
        <v>0</v>
      </c>
      <c r="X345" s="126"/>
      <c r="Y345" s="130">
        <f>SUM(Y346:Y348)</f>
        <v>0</v>
      </c>
      <c r="Z345" s="126"/>
      <c r="AA345" s="131">
        <f>SUM(AA346:AA348)</f>
        <v>0</v>
      </c>
      <c r="AR345" s="132" t="s">
        <v>254</v>
      </c>
      <c r="AT345" s="133" t="s">
        <v>77</v>
      </c>
      <c r="AU345" s="133" t="s">
        <v>15</v>
      </c>
      <c r="AY345" s="132" t="s">
        <v>221</v>
      </c>
      <c r="BK345" s="134">
        <f>SUM(BK346:BK348)</f>
        <v>0</v>
      </c>
    </row>
    <row r="346" spans="2:65" s="1" customFormat="1" ht="28.9" customHeight="1" x14ac:dyDescent="0.3">
      <c r="B346" s="136"/>
      <c r="C346" s="137" t="s">
        <v>2681</v>
      </c>
      <c r="D346" s="137" t="s">
        <v>222</v>
      </c>
      <c r="E346" s="138" t="s">
        <v>5858</v>
      </c>
      <c r="F346" s="250" t="s">
        <v>511</v>
      </c>
      <c r="G346" s="251"/>
      <c r="H346" s="251"/>
      <c r="I346" s="251"/>
      <c r="J346" s="139" t="s">
        <v>315</v>
      </c>
      <c r="K346" s="140">
        <v>50</v>
      </c>
      <c r="L346" s="252"/>
      <c r="M346" s="251"/>
      <c r="N346" s="252">
        <f>ROUND(L346*K346,2)</f>
        <v>0</v>
      </c>
      <c r="O346" s="251"/>
      <c r="P346" s="251"/>
      <c r="Q346" s="251"/>
      <c r="R346" s="141"/>
      <c r="T346" s="142" t="s">
        <v>3</v>
      </c>
      <c r="U346" s="40" t="s">
        <v>43</v>
      </c>
      <c r="V346" s="143">
        <v>0</v>
      </c>
      <c r="W346" s="143">
        <f>V346*K346</f>
        <v>0</v>
      </c>
      <c r="X346" s="143">
        <v>0</v>
      </c>
      <c r="Y346" s="143">
        <f>X346*K346</f>
        <v>0</v>
      </c>
      <c r="Z346" s="143">
        <v>0</v>
      </c>
      <c r="AA346" s="144">
        <f>Z346*K346</f>
        <v>0</v>
      </c>
      <c r="AR346" s="17" t="s">
        <v>1641</v>
      </c>
      <c r="AT346" s="17" t="s">
        <v>222</v>
      </c>
      <c r="AU346" s="17" t="s">
        <v>190</v>
      </c>
      <c r="AY346" s="17" t="s">
        <v>221</v>
      </c>
      <c r="BE346" s="145">
        <f>IF(U346="základní",N346,0)</f>
        <v>0</v>
      </c>
      <c r="BF346" s="145">
        <f>IF(U346="snížená",N346,0)</f>
        <v>0</v>
      </c>
      <c r="BG346" s="145">
        <f>IF(U346="zákl. přenesená",N346,0)</f>
        <v>0</v>
      </c>
      <c r="BH346" s="145">
        <f>IF(U346="sníž. přenesená",N346,0)</f>
        <v>0</v>
      </c>
      <c r="BI346" s="145">
        <f>IF(U346="nulová",N346,0)</f>
        <v>0</v>
      </c>
      <c r="BJ346" s="17" t="s">
        <v>15</v>
      </c>
      <c r="BK346" s="145">
        <f>ROUND(L346*K346,2)</f>
        <v>0</v>
      </c>
      <c r="BL346" s="17" t="s">
        <v>1641</v>
      </c>
      <c r="BM346" s="17" t="s">
        <v>5859</v>
      </c>
    </row>
    <row r="347" spans="2:65" s="1" customFormat="1" ht="20.45" customHeight="1" x14ac:dyDescent="0.3">
      <c r="B347" s="136"/>
      <c r="C347" s="137" t="s">
        <v>5173</v>
      </c>
      <c r="D347" s="137" t="s">
        <v>222</v>
      </c>
      <c r="E347" s="138" t="s">
        <v>5860</v>
      </c>
      <c r="F347" s="250" t="s">
        <v>508</v>
      </c>
      <c r="G347" s="251"/>
      <c r="H347" s="251"/>
      <c r="I347" s="251"/>
      <c r="J347" s="139" t="s">
        <v>315</v>
      </c>
      <c r="K347" s="140">
        <v>100</v>
      </c>
      <c r="L347" s="252"/>
      <c r="M347" s="251"/>
      <c r="N347" s="252">
        <f>ROUND(L347*K347,2)</f>
        <v>0</v>
      </c>
      <c r="O347" s="251"/>
      <c r="P347" s="251"/>
      <c r="Q347" s="251"/>
      <c r="R347" s="141"/>
      <c r="T347" s="142" t="s">
        <v>3</v>
      </c>
      <c r="U347" s="40" t="s">
        <v>43</v>
      </c>
      <c r="V347" s="143">
        <v>0</v>
      </c>
      <c r="W347" s="143">
        <f>V347*K347</f>
        <v>0</v>
      </c>
      <c r="X347" s="143">
        <v>0</v>
      </c>
      <c r="Y347" s="143">
        <f>X347*K347</f>
        <v>0</v>
      </c>
      <c r="Z347" s="143">
        <v>0</v>
      </c>
      <c r="AA347" s="144">
        <f>Z347*K347</f>
        <v>0</v>
      </c>
      <c r="AR347" s="17" t="s">
        <v>1641</v>
      </c>
      <c r="AT347" s="17" t="s">
        <v>222</v>
      </c>
      <c r="AU347" s="17" t="s">
        <v>190</v>
      </c>
      <c r="AY347" s="17" t="s">
        <v>221</v>
      </c>
      <c r="BE347" s="145">
        <f>IF(U347="základní",N347,0)</f>
        <v>0</v>
      </c>
      <c r="BF347" s="145">
        <f>IF(U347="snížená",N347,0)</f>
        <v>0</v>
      </c>
      <c r="BG347" s="145">
        <f>IF(U347="zákl. přenesená",N347,0)</f>
        <v>0</v>
      </c>
      <c r="BH347" s="145">
        <f>IF(U347="sníž. přenesená",N347,0)</f>
        <v>0</v>
      </c>
      <c r="BI347" s="145">
        <f>IF(U347="nulová",N347,0)</f>
        <v>0</v>
      </c>
      <c r="BJ347" s="17" t="s">
        <v>15</v>
      </c>
      <c r="BK347" s="145">
        <f>ROUND(L347*K347,2)</f>
        <v>0</v>
      </c>
      <c r="BL347" s="17" t="s">
        <v>1641</v>
      </c>
      <c r="BM347" s="17" t="s">
        <v>5861</v>
      </c>
    </row>
    <row r="348" spans="2:65" s="1" customFormat="1" ht="28.9" customHeight="1" x14ac:dyDescent="0.3">
      <c r="B348" s="136"/>
      <c r="C348" s="137" t="s">
        <v>2685</v>
      </c>
      <c r="D348" s="137" t="s">
        <v>222</v>
      </c>
      <c r="E348" s="138" t="s">
        <v>5862</v>
      </c>
      <c r="F348" s="250" t="s">
        <v>5863</v>
      </c>
      <c r="G348" s="251"/>
      <c r="H348" s="251"/>
      <c r="I348" s="251"/>
      <c r="J348" s="139" t="s">
        <v>505</v>
      </c>
      <c r="K348" s="140">
        <v>3</v>
      </c>
      <c r="L348" s="252"/>
      <c r="M348" s="251"/>
      <c r="N348" s="252">
        <f>ROUND(L348*K348,2)</f>
        <v>0</v>
      </c>
      <c r="O348" s="251"/>
      <c r="P348" s="251"/>
      <c r="Q348" s="251"/>
      <c r="R348" s="141"/>
      <c r="T348" s="142" t="s">
        <v>3</v>
      </c>
      <c r="U348" s="146" t="s">
        <v>43</v>
      </c>
      <c r="V348" s="147">
        <v>0</v>
      </c>
      <c r="W348" s="147">
        <f>V348*K348</f>
        <v>0</v>
      </c>
      <c r="X348" s="147">
        <v>0</v>
      </c>
      <c r="Y348" s="147">
        <f>X348*K348</f>
        <v>0</v>
      </c>
      <c r="Z348" s="147">
        <v>0</v>
      </c>
      <c r="AA348" s="148">
        <f>Z348*K348</f>
        <v>0</v>
      </c>
      <c r="AR348" s="17" t="s">
        <v>1641</v>
      </c>
      <c r="AT348" s="17" t="s">
        <v>222</v>
      </c>
      <c r="AU348" s="17" t="s">
        <v>190</v>
      </c>
      <c r="AY348" s="17" t="s">
        <v>221</v>
      </c>
      <c r="BE348" s="145">
        <f>IF(U348="základní",N348,0)</f>
        <v>0</v>
      </c>
      <c r="BF348" s="145">
        <f>IF(U348="snížená",N348,0)</f>
        <v>0</v>
      </c>
      <c r="BG348" s="145">
        <f>IF(U348="zákl. přenesená",N348,0)</f>
        <v>0</v>
      </c>
      <c r="BH348" s="145">
        <f>IF(U348="sníž. přenesená",N348,0)</f>
        <v>0</v>
      </c>
      <c r="BI348" s="145">
        <f>IF(U348="nulová",N348,0)</f>
        <v>0</v>
      </c>
      <c r="BJ348" s="17" t="s">
        <v>15</v>
      </c>
      <c r="BK348" s="145">
        <f>ROUND(L348*K348,2)</f>
        <v>0</v>
      </c>
      <c r="BL348" s="17" t="s">
        <v>1641</v>
      </c>
      <c r="BM348" s="17" t="s">
        <v>5864</v>
      </c>
    </row>
    <row r="349" spans="2:65" s="1" customFormat="1" ht="6.95" customHeight="1" x14ac:dyDescent="0.3">
      <c r="B349" s="55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7"/>
    </row>
  </sheetData>
  <mergeCells count="708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5:Q105"/>
    <mergeCell ref="L107:Q107"/>
    <mergeCell ref="C113:Q113"/>
    <mergeCell ref="F115:P115"/>
    <mergeCell ref="F116:P116"/>
    <mergeCell ref="M118:P118"/>
    <mergeCell ref="M120:Q120"/>
    <mergeCell ref="M121:Q121"/>
    <mergeCell ref="F123:I123"/>
    <mergeCell ref="L123:M123"/>
    <mergeCell ref="N123:Q123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  <mergeCell ref="F238:I238"/>
    <mergeCell ref="L238:M238"/>
    <mergeCell ref="N238:Q238"/>
    <mergeCell ref="F239:I239"/>
    <mergeCell ref="L239:M239"/>
    <mergeCell ref="N239:Q239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43:I243"/>
    <mergeCell ref="L243:M243"/>
    <mergeCell ref="N243:Q243"/>
    <mergeCell ref="F245:I245"/>
    <mergeCell ref="L245:M245"/>
    <mergeCell ref="N245:Q245"/>
    <mergeCell ref="F246:I246"/>
    <mergeCell ref="L246:M246"/>
    <mergeCell ref="N246:Q246"/>
    <mergeCell ref="F247:I247"/>
    <mergeCell ref="L247:M247"/>
    <mergeCell ref="N247:Q247"/>
    <mergeCell ref="F248:I248"/>
    <mergeCell ref="L248:M248"/>
    <mergeCell ref="N248:Q248"/>
    <mergeCell ref="F249:I249"/>
    <mergeCell ref="L249:M249"/>
    <mergeCell ref="N249:Q249"/>
    <mergeCell ref="F250:I250"/>
    <mergeCell ref="L250:M250"/>
    <mergeCell ref="N250:Q250"/>
    <mergeCell ref="F251:I251"/>
    <mergeCell ref="L251:M251"/>
    <mergeCell ref="N251:Q251"/>
    <mergeCell ref="F252:I252"/>
    <mergeCell ref="L252:M252"/>
    <mergeCell ref="N252:Q252"/>
    <mergeCell ref="F253:I253"/>
    <mergeCell ref="L253:M253"/>
    <mergeCell ref="N253:Q253"/>
    <mergeCell ref="F254:I254"/>
    <mergeCell ref="L254:M254"/>
    <mergeCell ref="N254:Q254"/>
    <mergeCell ref="F255:I255"/>
    <mergeCell ref="L255:M255"/>
    <mergeCell ref="N255:Q255"/>
    <mergeCell ref="F256:I256"/>
    <mergeCell ref="L256:M256"/>
    <mergeCell ref="N256:Q256"/>
    <mergeCell ref="F257:I257"/>
    <mergeCell ref="L257:M257"/>
    <mergeCell ref="N257:Q257"/>
    <mergeCell ref="F258:I258"/>
    <mergeCell ref="L258:M258"/>
    <mergeCell ref="N258:Q258"/>
    <mergeCell ref="F259:I259"/>
    <mergeCell ref="L259:M259"/>
    <mergeCell ref="N259:Q259"/>
    <mergeCell ref="F260:I260"/>
    <mergeCell ref="L260:M260"/>
    <mergeCell ref="N260:Q260"/>
    <mergeCell ref="F261:I261"/>
    <mergeCell ref="L261:M261"/>
    <mergeCell ref="N261:Q261"/>
    <mergeCell ref="F262:I262"/>
    <mergeCell ref="L262:M262"/>
    <mergeCell ref="N262:Q262"/>
    <mergeCell ref="F263:I263"/>
    <mergeCell ref="L263:M263"/>
    <mergeCell ref="N263:Q263"/>
    <mergeCell ref="F264:I264"/>
    <mergeCell ref="L264:M264"/>
    <mergeCell ref="N264:Q264"/>
    <mergeCell ref="F265:I265"/>
    <mergeCell ref="L265:M265"/>
    <mergeCell ref="N265:Q265"/>
    <mergeCell ref="F266:I266"/>
    <mergeCell ref="L266:M266"/>
    <mergeCell ref="N266:Q266"/>
    <mergeCell ref="F267:I267"/>
    <mergeCell ref="L267:M267"/>
    <mergeCell ref="N267:Q267"/>
    <mergeCell ref="F268:I268"/>
    <mergeCell ref="L268:M268"/>
    <mergeCell ref="N268:Q268"/>
    <mergeCell ref="F269:I269"/>
    <mergeCell ref="L269:M269"/>
    <mergeCell ref="N269:Q269"/>
    <mergeCell ref="F271:I271"/>
    <mergeCell ref="L271:M271"/>
    <mergeCell ref="N271:Q271"/>
    <mergeCell ref="F272:I272"/>
    <mergeCell ref="L272:M272"/>
    <mergeCell ref="N272:Q272"/>
    <mergeCell ref="F273:I273"/>
    <mergeCell ref="L273:M273"/>
    <mergeCell ref="N273:Q273"/>
    <mergeCell ref="F274:I274"/>
    <mergeCell ref="L274:M274"/>
    <mergeCell ref="N274:Q274"/>
    <mergeCell ref="F275:I275"/>
    <mergeCell ref="L275:M275"/>
    <mergeCell ref="N275:Q275"/>
    <mergeCell ref="F276:I276"/>
    <mergeCell ref="L276:M276"/>
    <mergeCell ref="N276:Q276"/>
    <mergeCell ref="F277:I277"/>
    <mergeCell ref="L277:M277"/>
    <mergeCell ref="N277:Q277"/>
    <mergeCell ref="F278:I278"/>
    <mergeCell ref="L278:M278"/>
    <mergeCell ref="N278:Q278"/>
    <mergeCell ref="F279:I279"/>
    <mergeCell ref="L279:M279"/>
    <mergeCell ref="N279:Q279"/>
    <mergeCell ref="F280:I280"/>
    <mergeCell ref="L280:M280"/>
    <mergeCell ref="N280:Q280"/>
    <mergeCell ref="F281:I281"/>
    <mergeCell ref="L281:M281"/>
    <mergeCell ref="N281:Q281"/>
    <mergeCell ref="F282:I282"/>
    <mergeCell ref="L282:M282"/>
    <mergeCell ref="N282:Q282"/>
    <mergeCell ref="F283:I283"/>
    <mergeCell ref="L283:M283"/>
    <mergeCell ref="N283:Q283"/>
    <mergeCell ref="F284:I284"/>
    <mergeCell ref="L284:M284"/>
    <mergeCell ref="N284:Q284"/>
    <mergeCell ref="F285:I285"/>
    <mergeCell ref="L285:M285"/>
    <mergeCell ref="N285:Q285"/>
    <mergeCell ref="F286:I286"/>
    <mergeCell ref="L286:M286"/>
    <mergeCell ref="N286:Q286"/>
    <mergeCell ref="F287:I287"/>
    <mergeCell ref="L287:M287"/>
    <mergeCell ref="N287:Q287"/>
    <mergeCell ref="F288:I288"/>
    <mergeCell ref="L288:M288"/>
    <mergeCell ref="N288:Q288"/>
    <mergeCell ref="F289:I289"/>
    <mergeCell ref="L289:M289"/>
    <mergeCell ref="N289:Q289"/>
    <mergeCell ref="F290:I290"/>
    <mergeCell ref="L290:M290"/>
    <mergeCell ref="N290:Q290"/>
    <mergeCell ref="F291:I291"/>
    <mergeCell ref="L291:M291"/>
    <mergeCell ref="N291:Q291"/>
    <mergeCell ref="F292:I292"/>
    <mergeCell ref="L292:M292"/>
    <mergeCell ref="N292:Q292"/>
    <mergeCell ref="F293:I293"/>
    <mergeCell ref="L293:M293"/>
    <mergeCell ref="N293:Q293"/>
    <mergeCell ref="F294:I294"/>
    <mergeCell ref="L294:M294"/>
    <mergeCell ref="N294:Q294"/>
    <mergeCell ref="F295:I295"/>
    <mergeCell ref="L295:M295"/>
    <mergeCell ref="N295:Q295"/>
    <mergeCell ref="F296:I296"/>
    <mergeCell ref="L296:M296"/>
    <mergeCell ref="N296:Q296"/>
    <mergeCell ref="F297:I297"/>
    <mergeCell ref="L297:M297"/>
    <mergeCell ref="N297:Q297"/>
    <mergeCell ref="F298:I298"/>
    <mergeCell ref="L298:M298"/>
    <mergeCell ref="N298:Q298"/>
    <mergeCell ref="F300:I300"/>
    <mergeCell ref="L300:M300"/>
    <mergeCell ref="N300:Q300"/>
    <mergeCell ref="F301:I301"/>
    <mergeCell ref="L301:M301"/>
    <mergeCell ref="N301:Q301"/>
    <mergeCell ref="F302:I302"/>
    <mergeCell ref="L302:M302"/>
    <mergeCell ref="N302:Q302"/>
    <mergeCell ref="F303:I303"/>
    <mergeCell ref="L303:M303"/>
    <mergeCell ref="N303:Q303"/>
    <mergeCell ref="F304:I304"/>
    <mergeCell ref="L304:M304"/>
    <mergeCell ref="N304:Q304"/>
    <mergeCell ref="F305:I305"/>
    <mergeCell ref="L305:M305"/>
    <mergeCell ref="N305:Q305"/>
    <mergeCell ref="F306:I306"/>
    <mergeCell ref="L306:M306"/>
    <mergeCell ref="N306:Q306"/>
    <mergeCell ref="F307:I307"/>
    <mergeCell ref="L307:M307"/>
    <mergeCell ref="N307:Q307"/>
    <mergeCell ref="F308:I308"/>
    <mergeCell ref="L308:M308"/>
    <mergeCell ref="N308:Q308"/>
    <mergeCell ref="F309:I309"/>
    <mergeCell ref="L309:M309"/>
    <mergeCell ref="N309:Q309"/>
    <mergeCell ref="F310:I310"/>
    <mergeCell ref="L310:M310"/>
    <mergeCell ref="N310:Q310"/>
    <mergeCell ref="F311:I311"/>
    <mergeCell ref="L311:M311"/>
    <mergeCell ref="N311:Q311"/>
    <mergeCell ref="F312:I312"/>
    <mergeCell ref="L312:M312"/>
    <mergeCell ref="N312:Q312"/>
    <mergeCell ref="F314:I314"/>
    <mergeCell ref="L314:M314"/>
    <mergeCell ref="N314:Q314"/>
    <mergeCell ref="F315:I315"/>
    <mergeCell ref="L315:M315"/>
    <mergeCell ref="N315:Q315"/>
    <mergeCell ref="F316:I316"/>
    <mergeCell ref="L316:M316"/>
    <mergeCell ref="N316:Q316"/>
    <mergeCell ref="F317:I317"/>
    <mergeCell ref="L317:M317"/>
    <mergeCell ref="N317:Q317"/>
    <mergeCell ref="F318:I318"/>
    <mergeCell ref="L318:M318"/>
    <mergeCell ref="N318:Q318"/>
    <mergeCell ref="F319:I319"/>
    <mergeCell ref="L319:M319"/>
    <mergeCell ref="N319:Q319"/>
    <mergeCell ref="F320:I320"/>
    <mergeCell ref="L320:M320"/>
    <mergeCell ref="N320:Q320"/>
    <mergeCell ref="F321:I321"/>
    <mergeCell ref="L321:M321"/>
    <mergeCell ref="N321:Q321"/>
    <mergeCell ref="F322:I322"/>
    <mergeCell ref="L322:M322"/>
    <mergeCell ref="N322:Q322"/>
    <mergeCell ref="F323:I323"/>
    <mergeCell ref="L323:M323"/>
    <mergeCell ref="N323:Q323"/>
    <mergeCell ref="F324:I324"/>
    <mergeCell ref="L324:M324"/>
    <mergeCell ref="N324:Q324"/>
    <mergeCell ref="F325:I325"/>
    <mergeCell ref="L325:M325"/>
    <mergeCell ref="N325:Q325"/>
    <mergeCell ref="F327:I327"/>
    <mergeCell ref="L327:M327"/>
    <mergeCell ref="N327:Q327"/>
    <mergeCell ref="F328:I328"/>
    <mergeCell ref="L328:M328"/>
    <mergeCell ref="N328:Q328"/>
    <mergeCell ref="F329:I329"/>
    <mergeCell ref="L329:M329"/>
    <mergeCell ref="N329:Q329"/>
    <mergeCell ref="F330:I330"/>
    <mergeCell ref="L330:M330"/>
    <mergeCell ref="N330:Q330"/>
    <mergeCell ref="F331:I331"/>
    <mergeCell ref="L331:M331"/>
    <mergeCell ref="N331:Q331"/>
    <mergeCell ref="F332:I332"/>
    <mergeCell ref="L332:M332"/>
    <mergeCell ref="N332:Q332"/>
    <mergeCell ref="F333:I333"/>
    <mergeCell ref="L333:M333"/>
    <mergeCell ref="N333:Q333"/>
    <mergeCell ref="F334:I334"/>
    <mergeCell ref="L334:M334"/>
    <mergeCell ref="N334:Q334"/>
    <mergeCell ref="F335:I335"/>
    <mergeCell ref="L335:M335"/>
    <mergeCell ref="N335:Q335"/>
    <mergeCell ref="F336:I336"/>
    <mergeCell ref="L336:M336"/>
    <mergeCell ref="N336:Q336"/>
    <mergeCell ref="F337:I337"/>
    <mergeCell ref="L337:M337"/>
    <mergeCell ref="N337:Q337"/>
    <mergeCell ref="F338:I338"/>
    <mergeCell ref="L338:M338"/>
    <mergeCell ref="N338:Q338"/>
    <mergeCell ref="F339:I339"/>
    <mergeCell ref="L339:M339"/>
    <mergeCell ref="N339:Q339"/>
    <mergeCell ref="F346:I346"/>
    <mergeCell ref="L346:M346"/>
    <mergeCell ref="N346:Q346"/>
    <mergeCell ref="F347:I347"/>
    <mergeCell ref="L347:M347"/>
    <mergeCell ref="N347:Q347"/>
    <mergeCell ref="F340:I340"/>
    <mergeCell ref="L340:M340"/>
    <mergeCell ref="N340:Q340"/>
    <mergeCell ref="F342:I342"/>
    <mergeCell ref="L342:M342"/>
    <mergeCell ref="N342:Q342"/>
    <mergeCell ref="F343:I343"/>
    <mergeCell ref="L343:M343"/>
    <mergeCell ref="N343:Q343"/>
    <mergeCell ref="H1:K1"/>
    <mergeCell ref="S2:AC2"/>
    <mergeCell ref="F348:I348"/>
    <mergeCell ref="L348:M348"/>
    <mergeCell ref="N348:Q348"/>
    <mergeCell ref="N124:Q124"/>
    <mergeCell ref="N125:Q125"/>
    <mergeCell ref="N126:Q126"/>
    <mergeCell ref="N137:Q137"/>
    <mergeCell ref="N150:Q150"/>
    <mergeCell ref="N156:Q156"/>
    <mergeCell ref="N186:Q186"/>
    <mergeCell ref="N219:Q219"/>
    <mergeCell ref="N237:Q237"/>
    <mergeCell ref="N244:Q244"/>
    <mergeCell ref="N270:Q270"/>
    <mergeCell ref="N299:Q299"/>
    <mergeCell ref="N313:Q313"/>
    <mergeCell ref="N326:Q326"/>
    <mergeCell ref="N341:Q341"/>
    <mergeCell ref="N345:Q345"/>
    <mergeCell ref="F344:I344"/>
    <mergeCell ref="L344:M344"/>
    <mergeCell ref="N344:Q344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23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66"/>
  <sheetViews>
    <sheetView showGridLines="0" workbookViewId="0">
      <pane ySplit="1" topLeftCell="A2" activePane="bottomLeft" state="frozen"/>
      <selection pane="bottomLeft" activeCell="L120" sqref="L120:M165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133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5865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5866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N98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ROUND((SUM(BE98:BE99)+SUM(BE117:BE165)), 2)</f>
        <v>0</v>
      </c>
      <c r="I32" s="200"/>
      <c r="J32" s="200"/>
      <c r="K32" s="32"/>
      <c r="L32" s="32"/>
      <c r="M32" s="260">
        <f>ROUND(ROUND((SUM(BE98:BE99)+SUM(BE117:BE165)),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ROUND((SUM(BF98:BF99)+SUM(BF117:BF165)), 2)</f>
        <v>0</v>
      </c>
      <c r="I33" s="200"/>
      <c r="J33" s="200"/>
      <c r="K33" s="32"/>
      <c r="L33" s="32"/>
      <c r="M33" s="260">
        <f>ROUND(ROUND((SUM(BF98:BF99)+SUM(BF117:BF165)),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ROUND((SUM(BG98:BG99)+SUM(BG117:BG165)),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ROUND((SUM(BH98:BH99)+SUM(BH117:BH165)),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ROUND((SUM(BI98:BI99)+SUM(BI117:BI165)),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 xml:space="preserve">05_10 - SO 04 - NOVÁ BUDOVA - SK - Strukturovaná kabeláž 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Jan Kupec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N117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908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N118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5867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N119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5868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N125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5869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N132</f>
        <v>0</v>
      </c>
      <c r="O92" s="256"/>
      <c r="P92" s="256"/>
      <c r="Q92" s="256"/>
      <c r="R92" s="115"/>
    </row>
    <row r="93" spans="2:47" s="7" customFormat="1" ht="19.899999999999999" customHeight="1" x14ac:dyDescent="0.3">
      <c r="B93" s="112"/>
      <c r="C93" s="113"/>
      <c r="D93" s="114" t="s">
        <v>5870</v>
      </c>
      <c r="E93" s="113"/>
      <c r="F93" s="113"/>
      <c r="G93" s="113"/>
      <c r="H93" s="113"/>
      <c r="I93" s="113"/>
      <c r="J93" s="113"/>
      <c r="K93" s="113"/>
      <c r="L93" s="113"/>
      <c r="M93" s="113"/>
      <c r="N93" s="255">
        <f>N137</f>
        <v>0</v>
      </c>
      <c r="O93" s="256"/>
      <c r="P93" s="256"/>
      <c r="Q93" s="256"/>
      <c r="R93" s="115"/>
    </row>
    <row r="94" spans="2:47" s="7" customFormat="1" ht="19.899999999999999" customHeight="1" x14ac:dyDescent="0.3">
      <c r="B94" s="112"/>
      <c r="C94" s="113"/>
      <c r="D94" s="114" t="s">
        <v>5871</v>
      </c>
      <c r="E94" s="113"/>
      <c r="F94" s="113"/>
      <c r="G94" s="113"/>
      <c r="H94" s="113"/>
      <c r="I94" s="113"/>
      <c r="J94" s="113"/>
      <c r="K94" s="113"/>
      <c r="L94" s="113"/>
      <c r="M94" s="113"/>
      <c r="N94" s="255">
        <f>N143</f>
        <v>0</v>
      </c>
      <c r="O94" s="256"/>
      <c r="P94" s="256"/>
      <c r="Q94" s="256"/>
      <c r="R94" s="115"/>
    </row>
    <row r="95" spans="2:47" s="7" customFormat="1" ht="19.899999999999999" customHeight="1" x14ac:dyDescent="0.3">
      <c r="B95" s="112"/>
      <c r="C95" s="113"/>
      <c r="D95" s="114" t="s">
        <v>5872</v>
      </c>
      <c r="E95" s="113"/>
      <c r="F95" s="113"/>
      <c r="G95" s="113"/>
      <c r="H95" s="113"/>
      <c r="I95" s="113"/>
      <c r="J95" s="113"/>
      <c r="K95" s="113"/>
      <c r="L95" s="113"/>
      <c r="M95" s="113"/>
      <c r="N95" s="255">
        <f>N151</f>
        <v>0</v>
      </c>
      <c r="O95" s="256"/>
      <c r="P95" s="256"/>
      <c r="Q95" s="256"/>
      <c r="R95" s="115"/>
    </row>
    <row r="96" spans="2:47" s="7" customFormat="1" ht="19.899999999999999" customHeight="1" x14ac:dyDescent="0.3">
      <c r="B96" s="112"/>
      <c r="C96" s="113"/>
      <c r="D96" s="114" t="s">
        <v>5873</v>
      </c>
      <c r="E96" s="113"/>
      <c r="F96" s="113"/>
      <c r="G96" s="113"/>
      <c r="H96" s="113"/>
      <c r="I96" s="113"/>
      <c r="J96" s="113"/>
      <c r="K96" s="113"/>
      <c r="L96" s="113"/>
      <c r="M96" s="113"/>
      <c r="N96" s="255">
        <f>N157</f>
        <v>0</v>
      </c>
      <c r="O96" s="256"/>
      <c r="P96" s="256"/>
      <c r="Q96" s="256"/>
      <c r="R96" s="115"/>
    </row>
    <row r="97" spans="2:21" s="1" customFormat="1" ht="21.75" customHeight="1" x14ac:dyDescent="0.3"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3"/>
    </row>
    <row r="98" spans="2:21" s="1" customFormat="1" ht="29.25" customHeight="1" x14ac:dyDescent="0.3">
      <c r="B98" s="31"/>
      <c r="C98" s="107" t="s">
        <v>205</v>
      </c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257">
        <v>0</v>
      </c>
      <c r="O98" s="200"/>
      <c r="P98" s="200"/>
      <c r="Q98" s="200"/>
      <c r="R98" s="33"/>
      <c r="T98" s="116"/>
      <c r="U98" s="117" t="s">
        <v>42</v>
      </c>
    </row>
    <row r="99" spans="2:21" s="1" customFormat="1" ht="18" customHeight="1" x14ac:dyDescent="0.3"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3"/>
    </row>
    <row r="100" spans="2:21" s="1" customFormat="1" ht="29.25" customHeight="1" x14ac:dyDescent="0.3">
      <c r="B100" s="31"/>
      <c r="C100" s="99" t="s">
        <v>188</v>
      </c>
      <c r="D100" s="100"/>
      <c r="E100" s="100"/>
      <c r="F100" s="100"/>
      <c r="G100" s="100"/>
      <c r="H100" s="100"/>
      <c r="I100" s="100"/>
      <c r="J100" s="100"/>
      <c r="K100" s="100"/>
      <c r="L100" s="201">
        <f>ROUND(SUM(N88+N98),2)</f>
        <v>0</v>
      </c>
      <c r="M100" s="246"/>
      <c r="N100" s="246"/>
      <c r="O100" s="246"/>
      <c r="P100" s="246"/>
      <c r="Q100" s="246"/>
      <c r="R100" s="33"/>
    </row>
    <row r="101" spans="2:21" s="1" customFormat="1" ht="6.95" customHeight="1" x14ac:dyDescent="0.3">
      <c r="B101" s="55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7"/>
    </row>
    <row r="105" spans="2:21" s="1" customFormat="1" ht="6.95" customHeight="1" x14ac:dyDescent="0.3"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60"/>
    </row>
    <row r="106" spans="2:21" s="1" customFormat="1" ht="36.950000000000003" customHeight="1" x14ac:dyDescent="0.3">
      <c r="B106" s="31"/>
      <c r="C106" s="212" t="s">
        <v>206</v>
      </c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33"/>
    </row>
    <row r="107" spans="2:21" s="1" customFormat="1" ht="6.95" customHeight="1" x14ac:dyDescent="0.3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21" s="1" customFormat="1" ht="30" customHeight="1" x14ac:dyDescent="0.3">
      <c r="B108" s="31"/>
      <c r="C108" s="28" t="s">
        <v>16</v>
      </c>
      <c r="D108" s="32"/>
      <c r="E108" s="32"/>
      <c r="F108" s="247" t="str">
        <f>F6</f>
        <v>DOPLNĚNÍ - ROZŠÍŘENÍ KAPACIT ZŠ A MŠ TŘEBOTOV</v>
      </c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32"/>
      <c r="R108" s="33"/>
    </row>
    <row r="109" spans="2:21" s="1" customFormat="1" ht="36.950000000000003" customHeight="1" x14ac:dyDescent="0.3">
      <c r="B109" s="31"/>
      <c r="C109" s="65" t="s">
        <v>192</v>
      </c>
      <c r="D109" s="32"/>
      <c r="E109" s="32"/>
      <c r="F109" s="213" t="str">
        <f>F7</f>
        <v xml:space="preserve">05_10 - SO 04 - NOVÁ BUDOVA - SK - Strukturovaná kabeláž </v>
      </c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32"/>
      <c r="R109" s="33"/>
    </row>
    <row r="110" spans="2:21" s="1" customFormat="1" ht="6.95" customHeight="1" x14ac:dyDescent="0.3"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3"/>
    </row>
    <row r="111" spans="2:21" s="1" customFormat="1" ht="18" customHeight="1" x14ac:dyDescent="0.3">
      <c r="B111" s="31"/>
      <c r="C111" s="28" t="s">
        <v>22</v>
      </c>
      <c r="D111" s="32"/>
      <c r="E111" s="32"/>
      <c r="F111" s="26" t="str">
        <f>F9</f>
        <v>Třebotov, Hlavní 190, 252 26 areál školy</v>
      </c>
      <c r="G111" s="32"/>
      <c r="H111" s="32"/>
      <c r="I111" s="32"/>
      <c r="J111" s="32"/>
      <c r="K111" s="28" t="s">
        <v>24</v>
      </c>
      <c r="L111" s="32"/>
      <c r="M111" s="248" t="str">
        <f>IF(O9="","",O9)</f>
        <v>31. 10. 2016</v>
      </c>
      <c r="N111" s="200"/>
      <c r="O111" s="200"/>
      <c r="P111" s="200"/>
      <c r="Q111" s="32"/>
      <c r="R111" s="33"/>
    </row>
    <row r="112" spans="2:21" s="1" customFormat="1" ht="6.95" customHeight="1" x14ac:dyDescent="0.3"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3"/>
    </row>
    <row r="113" spans="2:65" s="1" customFormat="1" ht="15" x14ac:dyDescent="0.3">
      <c r="B113" s="31"/>
      <c r="C113" s="28" t="s">
        <v>26</v>
      </c>
      <c r="D113" s="32"/>
      <c r="E113" s="32"/>
      <c r="F113" s="26" t="str">
        <f>E12</f>
        <v>Obec Třebotov</v>
      </c>
      <c r="G113" s="32"/>
      <c r="H113" s="32"/>
      <c r="I113" s="32"/>
      <c r="J113" s="32"/>
      <c r="K113" s="28" t="s">
        <v>33</v>
      </c>
      <c r="L113" s="32"/>
      <c r="M113" s="226" t="str">
        <f>E18</f>
        <v>Ing.arch. Jan Linhart</v>
      </c>
      <c r="N113" s="200"/>
      <c r="O113" s="200"/>
      <c r="P113" s="200"/>
      <c r="Q113" s="200"/>
      <c r="R113" s="33"/>
    </row>
    <row r="114" spans="2:65" s="1" customFormat="1" ht="14.45" customHeight="1" x14ac:dyDescent="0.3">
      <c r="B114" s="31"/>
      <c r="C114" s="28" t="s">
        <v>31</v>
      </c>
      <c r="D114" s="32"/>
      <c r="E114" s="32"/>
      <c r="F114" s="26" t="str">
        <f>IF(E15="","",E15)</f>
        <v xml:space="preserve"> </v>
      </c>
      <c r="G114" s="32"/>
      <c r="H114" s="32"/>
      <c r="I114" s="32"/>
      <c r="J114" s="32"/>
      <c r="K114" s="28" t="s">
        <v>36</v>
      </c>
      <c r="L114" s="32"/>
      <c r="M114" s="226" t="str">
        <f>E21</f>
        <v>Jan Kupec</v>
      </c>
      <c r="N114" s="200"/>
      <c r="O114" s="200"/>
      <c r="P114" s="200"/>
      <c r="Q114" s="200"/>
      <c r="R114" s="33"/>
    </row>
    <row r="115" spans="2:65" s="1" customFormat="1" ht="10.35" customHeight="1" x14ac:dyDescent="0.3"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3"/>
    </row>
    <row r="116" spans="2:65" s="8" customFormat="1" ht="29.25" customHeight="1" x14ac:dyDescent="0.3">
      <c r="B116" s="118"/>
      <c r="C116" s="119" t="s">
        <v>207</v>
      </c>
      <c r="D116" s="120" t="s">
        <v>208</v>
      </c>
      <c r="E116" s="120" t="s">
        <v>60</v>
      </c>
      <c r="F116" s="242" t="s">
        <v>209</v>
      </c>
      <c r="G116" s="243"/>
      <c r="H116" s="243"/>
      <c r="I116" s="243"/>
      <c r="J116" s="120" t="s">
        <v>210</v>
      </c>
      <c r="K116" s="120" t="s">
        <v>211</v>
      </c>
      <c r="L116" s="244" t="s">
        <v>212</v>
      </c>
      <c r="M116" s="243"/>
      <c r="N116" s="242" t="s">
        <v>198</v>
      </c>
      <c r="O116" s="243"/>
      <c r="P116" s="243"/>
      <c r="Q116" s="245"/>
      <c r="R116" s="121"/>
      <c r="T116" s="73" t="s">
        <v>213</v>
      </c>
      <c r="U116" s="74" t="s">
        <v>42</v>
      </c>
      <c r="V116" s="74" t="s">
        <v>214</v>
      </c>
      <c r="W116" s="74" t="s">
        <v>215</v>
      </c>
      <c r="X116" s="74" t="s">
        <v>216</v>
      </c>
      <c r="Y116" s="74" t="s">
        <v>217</v>
      </c>
      <c r="Z116" s="74" t="s">
        <v>218</v>
      </c>
      <c r="AA116" s="75" t="s">
        <v>219</v>
      </c>
    </row>
    <row r="117" spans="2:65" s="1" customFormat="1" ht="29.25" customHeight="1" x14ac:dyDescent="0.35">
      <c r="B117" s="31"/>
      <c r="C117" s="77" t="s">
        <v>194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236">
        <f>BK117</f>
        <v>0</v>
      </c>
      <c r="O117" s="237"/>
      <c r="P117" s="237"/>
      <c r="Q117" s="237"/>
      <c r="R117" s="33"/>
      <c r="T117" s="76"/>
      <c r="U117" s="47"/>
      <c r="V117" s="47"/>
      <c r="W117" s="122">
        <f>W118</f>
        <v>0</v>
      </c>
      <c r="X117" s="47"/>
      <c r="Y117" s="122">
        <f>Y118</f>
        <v>0</v>
      </c>
      <c r="Z117" s="47"/>
      <c r="AA117" s="123">
        <f>AA118</f>
        <v>0</v>
      </c>
      <c r="AT117" s="17" t="s">
        <v>77</v>
      </c>
      <c r="AU117" s="17" t="s">
        <v>200</v>
      </c>
      <c r="BK117" s="124">
        <f>BK118</f>
        <v>0</v>
      </c>
    </row>
    <row r="118" spans="2:65" s="9" customFormat="1" ht="37.35" customHeight="1" x14ac:dyDescent="0.35">
      <c r="B118" s="125"/>
      <c r="C118" s="126"/>
      <c r="D118" s="127" t="s">
        <v>908</v>
      </c>
      <c r="E118" s="127"/>
      <c r="F118" s="127"/>
      <c r="G118" s="127"/>
      <c r="H118" s="127"/>
      <c r="I118" s="127"/>
      <c r="J118" s="127"/>
      <c r="K118" s="127"/>
      <c r="L118" s="127"/>
      <c r="M118" s="127"/>
      <c r="N118" s="238">
        <f>BK118</f>
        <v>0</v>
      </c>
      <c r="O118" s="239"/>
      <c r="P118" s="239"/>
      <c r="Q118" s="239"/>
      <c r="R118" s="128"/>
      <c r="T118" s="129"/>
      <c r="U118" s="126"/>
      <c r="V118" s="126"/>
      <c r="W118" s="130">
        <f>W119+W125+W132+W137+W143+W151+W157</f>
        <v>0</v>
      </c>
      <c r="X118" s="126"/>
      <c r="Y118" s="130">
        <f>Y119+Y125+Y132+Y137+Y143+Y151+Y157</f>
        <v>0</v>
      </c>
      <c r="Z118" s="126"/>
      <c r="AA118" s="131">
        <f>AA119+AA125+AA132+AA137+AA143+AA151+AA157</f>
        <v>0</v>
      </c>
      <c r="AR118" s="132" t="s">
        <v>190</v>
      </c>
      <c r="AT118" s="133" t="s">
        <v>77</v>
      </c>
      <c r="AU118" s="133" t="s">
        <v>78</v>
      </c>
      <c r="AY118" s="132" t="s">
        <v>221</v>
      </c>
      <c r="BK118" s="134">
        <f>BK119+BK125+BK132+BK137+BK143+BK151+BK157</f>
        <v>0</v>
      </c>
    </row>
    <row r="119" spans="2:65" s="9" customFormat="1" ht="19.899999999999999" customHeight="1" x14ac:dyDescent="0.3">
      <c r="B119" s="125"/>
      <c r="C119" s="126"/>
      <c r="D119" s="135" t="s">
        <v>5867</v>
      </c>
      <c r="E119" s="135"/>
      <c r="F119" s="135"/>
      <c r="G119" s="135"/>
      <c r="H119" s="135"/>
      <c r="I119" s="135"/>
      <c r="J119" s="135"/>
      <c r="K119" s="135"/>
      <c r="L119" s="135"/>
      <c r="M119" s="135"/>
      <c r="N119" s="240">
        <f>BK119</f>
        <v>0</v>
      </c>
      <c r="O119" s="241"/>
      <c r="P119" s="241"/>
      <c r="Q119" s="241"/>
      <c r="R119" s="128"/>
      <c r="T119" s="129"/>
      <c r="U119" s="126"/>
      <c r="V119" s="126"/>
      <c r="W119" s="130">
        <f>SUM(W120:W124)</f>
        <v>0</v>
      </c>
      <c r="X119" s="126"/>
      <c r="Y119" s="130">
        <f>SUM(Y120:Y124)</f>
        <v>0</v>
      </c>
      <c r="Z119" s="126"/>
      <c r="AA119" s="131">
        <f>SUM(AA120:AA124)</f>
        <v>0</v>
      </c>
      <c r="AR119" s="132" t="s">
        <v>190</v>
      </c>
      <c r="AT119" s="133" t="s">
        <v>77</v>
      </c>
      <c r="AU119" s="133" t="s">
        <v>15</v>
      </c>
      <c r="AY119" s="132" t="s">
        <v>221</v>
      </c>
      <c r="BK119" s="134">
        <f>SUM(BK120:BK124)</f>
        <v>0</v>
      </c>
    </row>
    <row r="120" spans="2:65" s="1" customFormat="1" ht="20.45" customHeight="1" x14ac:dyDescent="0.3">
      <c r="B120" s="136"/>
      <c r="C120" s="137" t="s">
        <v>15</v>
      </c>
      <c r="D120" s="137" t="s">
        <v>222</v>
      </c>
      <c r="E120" s="138" t="s">
        <v>455</v>
      </c>
      <c r="F120" s="250" t="s">
        <v>5874</v>
      </c>
      <c r="G120" s="251"/>
      <c r="H120" s="251"/>
      <c r="I120" s="251"/>
      <c r="J120" s="139" t="s">
        <v>349</v>
      </c>
      <c r="K120" s="140">
        <v>55</v>
      </c>
      <c r="L120" s="252"/>
      <c r="M120" s="251"/>
      <c r="N120" s="252">
        <f>ROUND(L120*K120,2)</f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>V120*K120</f>
        <v>0</v>
      </c>
      <c r="X120" s="143">
        <v>0</v>
      </c>
      <c r="Y120" s="143">
        <f>X120*K120</f>
        <v>0</v>
      </c>
      <c r="Z120" s="143">
        <v>0</v>
      </c>
      <c r="AA120" s="144">
        <f>Z120*K120</f>
        <v>0</v>
      </c>
      <c r="AR120" s="17" t="s">
        <v>247</v>
      </c>
      <c r="AT120" s="17" t="s">
        <v>222</v>
      </c>
      <c r="AU120" s="17" t="s">
        <v>190</v>
      </c>
      <c r="AY120" s="17" t="s">
        <v>221</v>
      </c>
      <c r="BE120" s="145">
        <f>IF(U120="základní",N120,0)</f>
        <v>0</v>
      </c>
      <c r="BF120" s="145">
        <f>IF(U120="snížená",N120,0)</f>
        <v>0</v>
      </c>
      <c r="BG120" s="145">
        <f>IF(U120="zákl. přenesená",N120,0)</f>
        <v>0</v>
      </c>
      <c r="BH120" s="145">
        <f>IF(U120="sníž. přenesená",N120,0)</f>
        <v>0</v>
      </c>
      <c r="BI120" s="145">
        <f>IF(U120="nulová",N120,0)</f>
        <v>0</v>
      </c>
      <c r="BJ120" s="17" t="s">
        <v>15</v>
      </c>
      <c r="BK120" s="145">
        <f>ROUND(L120*K120,2)</f>
        <v>0</v>
      </c>
      <c r="BL120" s="17" t="s">
        <v>247</v>
      </c>
      <c r="BM120" s="17" t="s">
        <v>5875</v>
      </c>
    </row>
    <row r="121" spans="2:65" s="1" customFormat="1" ht="20.45" customHeight="1" x14ac:dyDescent="0.3">
      <c r="B121" s="136"/>
      <c r="C121" s="137" t="s">
        <v>190</v>
      </c>
      <c r="D121" s="137" t="s">
        <v>222</v>
      </c>
      <c r="E121" s="138" t="s">
        <v>458</v>
      </c>
      <c r="F121" s="250" t="s">
        <v>5876</v>
      </c>
      <c r="G121" s="251"/>
      <c r="H121" s="251"/>
      <c r="I121" s="251"/>
      <c r="J121" s="139" t="s">
        <v>349</v>
      </c>
      <c r="K121" s="140">
        <v>25</v>
      </c>
      <c r="L121" s="252"/>
      <c r="M121" s="251"/>
      <c r="N121" s="252">
        <f>ROUND(L121*K121,2)</f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>V121*K121</f>
        <v>0</v>
      </c>
      <c r="X121" s="143">
        <v>0</v>
      </c>
      <c r="Y121" s="143">
        <f>X121*K121</f>
        <v>0</v>
      </c>
      <c r="Z121" s="143">
        <v>0</v>
      </c>
      <c r="AA121" s="144">
        <f>Z121*K121</f>
        <v>0</v>
      </c>
      <c r="AR121" s="17" t="s">
        <v>247</v>
      </c>
      <c r="AT121" s="17" t="s">
        <v>222</v>
      </c>
      <c r="AU121" s="17" t="s">
        <v>190</v>
      </c>
      <c r="AY121" s="17" t="s">
        <v>221</v>
      </c>
      <c r="BE121" s="145">
        <f>IF(U121="základní",N121,0)</f>
        <v>0</v>
      </c>
      <c r="BF121" s="145">
        <f>IF(U121="snížená",N121,0)</f>
        <v>0</v>
      </c>
      <c r="BG121" s="145">
        <f>IF(U121="zákl. přenesená",N121,0)</f>
        <v>0</v>
      </c>
      <c r="BH121" s="145">
        <f>IF(U121="sníž. přenesená",N121,0)</f>
        <v>0</v>
      </c>
      <c r="BI121" s="145">
        <f>IF(U121="nulová",N121,0)</f>
        <v>0</v>
      </c>
      <c r="BJ121" s="17" t="s">
        <v>15</v>
      </c>
      <c r="BK121" s="145">
        <f>ROUND(L121*K121,2)</f>
        <v>0</v>
      </c>
      <c r="BL121" s="17" t="s">
        <v>247</v>
      </c>
      <c r="BM121" s="17" t="s">
        <v>5877</v>
      </c>
    </row>
    <row r="122" spans="2:65" s="1" customFormat="1" ht="20.45" customHeight="1" x14ac:dyDescent="0.3">
      <c r="B122" s="136"/>
      <c r="C122" s="137" t="s">
        <v>254</v>
      </c>
      <c r="D122" s="137" t="s">
        <v>222</v>
      </c>
      <c r="E122" s="138" t="s">
        <v>5358</v>
      </c>
      <c r="F122" s="250" t="s">
        <v>5878</v>
      </c>
      <c r="G122" s="251"/>
      <c r="H122" s="251"/>
      <c r="I122" s="251"/>
      <c r="J122" s="139" t="s">
        <v>349</v>
      </c>
      <c r="K122" s="140">
        <v>5</v>
      </c>
      <c r="L122" s="252"/>
      <c r="M122" s="251"/>
      <c r="N122" s="252">
        <f>ROUND(L122*K122,2)</f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>V122*K122</f>
        <v>0</v>
      </c>
      <c r="X122" s="143">
        <v>0</v>
      </c>
      <c r="Y122" s="143">
        <f>X122*K122</f>
        <v>0</v>
      </c>
      <c r="Z122" s="143">
        <v>0</v>
      </c>
      <c r="AA122" s="144">
        <f>Z122*K122</f>
        <v>0</v>
      </c>
      <c r="AR122" s="17" t="s">
        <v>247</v>
      </c>
      <c r="AT122" s="17" t="s">
        <v>222</v>
      </c>
      <c r="AU122" s="17" t="s">
        <v>190</v>
      </c>
      <c r="AY122" s="17" t="s">
        <v>221</v>
      </c>
      <c r="BE122" s="145">
        <f>IF(U122="základní",N122,0)</f>
        <v>0</v>
      </c>
      <c r="BF122" s="145">
        <f>IF(U122="snížená",N122,0)</f>
        <v>0</v>
      </c>
      <c r="BG122" s="145">
        <f>IF(U122="zákl. přenesená",N122,0)</f>
        <v>0</v>
      </c>
      <c r="BH122" s="145">
        <f>IF(U122="sníž. přenesená",N122,0)</f>
        <v>0</v>
      </c>
      <c r="BI122" s="145">
        <f>IF(U122="nulová",N122,0)</f>
        <v>0</v>
      </c>
      <c r="BJ122" s="17" t="s">
        <v>15</v>
      </c>
      <c r="BK122" s="145">
        <f>ROUND(L122*K122,2)</f>
        <v>0</v>
      </c>
      <c r="BL122" s="17" t="s">
        <v>247</v>
      </c>
      <c r="BM122" s="17" t="s">
        <v>5879</v>
      </c>
    </row>
    <row r="123" spans="2:65" s="1" customFormat="1" ht="20.45" customHeight="1" x14ac:dyDescent="0.3">
      <c r="B123" s="136"/>
      <c r="C123" s="137" t="s">
        <v>231</v>
      </c>
      <c r="D123" s="137" t="s">
        <v>222</v>
      </c>
      <c r="E123" s="138" t="s">
        <v>461</v>
      </c>
      <c r="F123" s="250" t="s">
        <v>5880</v>
      </c>
      <c r="G123" s="251"/>
      <c r="H123" s="251"/>
      <c r="I123" s="251"/>
      <c r="J123" s="139" t="s">
        <v>349</v>
      </c>
      <c r="K123" s="140">
        <v>30</v>
      </c>
      <c r="L123" s="252"/>
      <c r="M123" s="251"/>
      <c r="N123" s="252">
        <f>ROUND(L123*K123,2)</f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>V123*K123</f>
        <v>0</v>
      </c>
      <c r="X123" s="143">
        <v>0</v>
      </c>
      <c r="Y123" s="143">
        <f>X123*K123</f>
        <v>0</v>
      </c>
      <c r="Z123" s="143">
        <v>0</v>
      </c>
      <c r="AA123" s="144">
        <f>Z123*K123</f>
        <v>0</v>
      </c>
      <c r="AR123" s="17" t="s">
        <v>247</v>
      </c>
      <c r="AT123" s="17" t="s">
        <v>222</v>
      </c>
      <c r="AU123" s="17" t="s">
        <v>190</v>
      </c>
      <c r="AY123" s="17" t="s">
        <v>221</v>
      </c>
      <c r="BE123" s="145">
        <f>IF(U123="základní",N123,0)</f>
        <v>0</v>
      </c>
      <c r="BF123" s="145">
        <f>IF(U123="snížená",N123,0)</f>
        <v>0</v>
      </c>
      <c r="BG123" s="145">
        <f>IF(U123="zákl. přenesená",N123,0)</f>
        <v>0</v>
      </c>
      <c r="BH123" s="145">
        <f>IF(U123="sníž. přenesená",N123,0)</f>
        <v>0</v>
      </c>
      <c r="BI123" s="145">
        <f>IF(U123="nulová",N123,0)</f>
        <v>0</v>
      </c>
      <c r="BJ123" s="17" t="s">
        <v>15</v>
      </c>
      <c r="BK123" s="145">
        <f>ROUND(L123*K123,2)</f>
        <v>0</v>
      </c>
      <c r="BL123" s="17" t="s">
        <v>247</v>
      </c>
      <c r="BM123" s="17" t="s">
        <v>5881</v>
      </c>
    </row>
    <row r="124" spans="2:65" s="1" customFormat="1" ht="20.45" customHeight="1" x14ac:dyDescent="0.3">
      <c r="B124" s="136"/>
      <c r="C124" s="137" t="s">
        <v>220</v>
      </c>
      <c r="D124" s="137" t="s">
        <v>222</v>
      </c>
      <c r="E124" s="138" t="s">
        <v>464</v>
      </c>
      <c r="F124" s="250" t="s">
        <v>5882</v>
      </c>
      <c r="G124" s="251"/>
      <c r="H124" s="251"/>
      <c r="I124" s="251"/>
      <c r="J124" s="139" t="s">
        <v>349</v>
      </c>
      <c r="K124" s="140">
        <v>30</v>
      </c>
      <c r="L124" s="252"/>
      <c r="M124" s="251"/>
      <c r="N124" s="252">
        <f>ROUND(L124*K124,2)</f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>V124*K124</f>
        <v>0</v>
      </c>
      <c r="X124" s="143">
        <v>0</v>
      </c>
      <c r="Y124" s="143">
        <f>X124*K124</f>
        <v>0</v>
      </c>
      <c r="Z124" s="143">
        <v>0</v>
      </c>
      <c r="AA124" s="144">
        <f>Z124*K124</f>
        <v>0</v>
      </c>
      <c r="AR124" s="17" t="s">
        <v>247</v>
      </c>
      <c r="AT124" s="17" t="s">
        <v>222</v>
      </c>
      <c r="AU124" s="17" t="s">
        <v>190</v>
      </c>
      <c r="AY124" s="17" t="s">
        <v>221</v>
      </c>
      <c r="BE124" s="145">
        <f>IF(U124="základní",N124,0)</f>
        <v>0</v>
      </c>
      <c r="BF124" s="145">
        <f>IF(U124="snížená",N124,0)</f>
        <v>0</v>
      </c>
      <c r="BG124" s="145">
        <f>IF(U124="zákl. přenesená",N124,0)</f>
        <v>0</v>
      </c>
      <c r="BH124" s="145">
        <f>IF(U124="sníž. přenesená",N124,0)</f>
        <v>0</v>
      </c>
      <c r="BI124" s="145">
        <f>IF(U124="nulová",N124,0)</f>
        <v>0</v>
      </c>
      <c r="BJ124" s="17" t="s">
        <v>15</v>
      </c>
      <c r="BK124" s="145">
        <f>ROUND(L124*K124,2)</f>
        <v>0</v>
      </c>
      <c r="BL124" s="17" t="s">
        <v>247</v>
      </c>
      <c r="BM124" s="17" t="s">
        <v>5883</v>
      </c>
    </row>
    <row r="125" spans="2:65" s="9" customFormat="1" ht="29.85" customHeight="1" x14ac:dyDescent="0.3">
      <c r="B125" s="125"/>
      <c r="C125" s="126"/>
      <c r="D125" s="135" t="s">
        <v>5868</v>
      </c>
      <c r="E125" s="135"/>
      <c r="F125" s="135"/>
      <c r="G125" s="135"/>
      <c r="H125" s="135"/>
      <c r="I125" s="135"/>
      <c r="J125" s="135"/>
      <c r="K125" s="135"/>
      <c r="L125" s="135"/>
      <c r="M125" s="135"/>
      <c r="N125" s="253">
        <f>BK125</f>
        <v>0</v>
      </c>
      <c r="O125" s="254"/>
      <c r="P125" s="254"/>
      <c r="Q125" s="254"/>
      <c r="R125" s="128"/>
      <c r="T125" s="129"/>
      <c r="U125" s="126"/>
      <c r="V125" s="126"/>
      <c r="W125" s="130">
        <f>SUM(W126:W131)</f>
        <v>0</v>
      </c>
      <c r="X125" s="126"/>
      <c r="Y125" s="130">
        <f>SUM(Y126:Y131)</f>
        <v>0</v>
      </c>
      <c r="Z125" s="126"/>
      <c r="AA125" s="131">
        <f>SUM(AA126:AA131)</f>
        <v>0</v>
      </c>
      <c r="AR125" s="132" t="s">
        <v>190</v>
      </c>
      <c r="AT125" s="133" t="s">
        <v>77</v>
      </c>
      <c r="AU125" s="133" t="s">
        <v>15</v>
      </c>
      <c r="AY125" s="132" t="s">
        <v>221</v>
      </c>
      <c r="BK125" s="134">
        <f>SUM(BK126:BK131)</f>
        <v>0</v>
      </c>
    </row>
    <row r="126" spans="2:65" s="1" customFormat="1" ht="28.9" customHeight="1" x14ac:dyDescent="0.3">
      <c r="B126" s="136"/>
      <c r="C126" s="137" t="s">
        <v>284</v>
      </c>
      <c r="D126" s="137" t="s">
        <v>222</v>
      </c>
      <c r="E126" s="138" t="s">
        <v>507</v>
      </c>
      <c r="F126" s="250" t="s">
        <v>5884</v>
      </c>
      <c r="G126" s="251"/>
      <c r="H126" s="251"/>
      <c r="I126" s="251"/>
      <c r="J126" s="139" t="s">
        <v>349</v>
      </c>
      <c r="K126" s="140">
        <v>2</v>
      </c>
      <c r="L126" s="252"/>
      <c r="M126" s="251"/>
      <c r="N126" s="252">
        <f t="shared" ref="N126:N131" si="0">ROUND(L126*K126,2)</f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 t="shared" ref="W126:W131" si="1">V126*K126</f>
        <v>0</v>
      </c>
      <c r="X126" s="143">
        <v>0</v>
      </c>
      <c r="Y126" s="143">
        <f t="shared" ref="Y126:Y131" si="2">X126*K126</f>
        <v>0</v>
      </c>
      <c r="Z126" s="143">
        <v>0</v>
      </c>
      <c r="AA126" s="144">
        <f t="shared" ref="AA126:AA131" si="3">Z126*K126</f>
        <v>0</v>
      </c>
      <c r="AR126" s="17" t="s">
        <v>247</v>
      </c>
      <c r="AT126" s="17" t="s">
        <v>222</v>
      </c>
      <c r="AU126" s="17" t="s">
        <v>190</v>
      </c>
      <c r="AY126" s="17" t="s">
        <v>221</v>
      </c>
      <c r="BE126" s="145">
        <f t="shared" ref="BE126:BE131" si="4">IF(U126="základní",N126,0)</f>
        <v>0</v>
      </c>
      <c r="BF126" s="145">
        <f t="shared" ref="BF126:BF131" si="5">IF(U126="snížená",N126,0)</f>
        <v>0</v>
      </c>
      <c r="BG126" s="145">
        <f t="shared" ref="BG126:BG131" si="6">IF(U126="zákl. přenesená",N126,0)</f>
        <v>0</v>
      </c>
      <c r="BH126" s="145">
        <f t="shared" ref="BH126:BH131" si="7">IF(U126="sníž. přenesená",N126,0)</f>
        <v>0</v>
      </c>
      <c r="BI126" s="145">
        <f t="shared" ref="BI126:BI131" si="8">IF(U126="nulová",N126,0)</f>
        <v>0</v>
      </c>
      <c r="BJ126" s="17" t="s">
        <v>15</v>
      </c>
      <c r="BK126" s="145">
        <f t="shared" ref="BK126:BK131" si="9">ROUND(L126*K126,2)</f>
        <v>0</v>
      </c>
      <c r="BL126" s="17" t="s">
        <v>247</v>
      </c>
      <c r="BM126" s="17" t="s">
        <v>5885</v>
      </c>
    </row>
    <row r="127" spans="2:65" s="1" customFormat="1" ht="28.9" customHeight="1" x14ac:dyDescent="0.3">
      <c r="B127" s="136"/>
      <c r="C127" s="137" t="s">
        <v>288</v>
      </c>
      <c r="D127" s="137" t="s">
        <v>222</v>
      </c>
      <c r="E127" s="138" t="s">
        <v>476</v>
      </c>
      <c r="F127" s="250" t="s">
        <v>5886</v>
      </c>
      <c r="G127" s="251"/>
      <c r="H127" s="251"/>
      <c r="I127" s="251"/>
      <c r="J127" s="139" t="s">
        <v>349</v>
      </c>
      <c r="K127" s="140">
        <v>1</v>
      </c>
      <c r="L127" s="252"/>
      <c r="M127" s="251"/>
      <c r="N127" s="252">
        <f t="shared" si="0"/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 t="shared" si="1"/>
        <v>0</v>
      </c>
      <c r="X127" s="143">
        <v>0</v>
      </c>
      <c r="Y127" s="143">
        <f t="shared" si="2"/>
        <v>0</v>
      </c>
      <c r="Z127" s="143">
        <v>0</v>
      </c>
      <c r="AA127" s="144">
        <f t="shared" si="3"/>
        <v>0</v>
      </c>
      <c r="AR127" s="17" t="s">
        <v>247</v>
      </c>
      <c r="AT127" s="17" t="s">
        <v>222</v>
      </c>
      <c r="AU127" s="17" t="s">
        <v>190</v>
      </c>
      <c r="AY127" s="17" t="s">
        <v>221</v>
      </c>
      <c r="BE127" s="145">
        <f t="shared" si="4"/>
        <v>0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7" t="s">
        <v>15</v>
      </c>
      <c r="BK127" s="145">
        <f t="shared" si="9"/>
        <v>0</v>
      </c>
      <c r="BL127" s="17" t="s">
        <v>247</v>
      </c>
      <c r="BM127" s="17" t="s">
        <v>5887</v>
      </c>
    </row>
    <row r="128" spans="2:65" s="1" customFormat="1" ht="28.9" customHeight="1" x14ac:dyDescent="0.3">
      <c r="B128" s="136"/>
      <c r="C128" s="137" t="s">
        <v>265</v>
      </c>
      <c r="D128" s="137" t="s">
        <v>222</v>
      </c>
      <c r="E128" s="138" t="s">
        <v>467</v>
      </c>
      <c r="F128" s="250" t="s">
        <v>5888</v>
      </c>
      <c r="G128" s="251"/>
      <c r="H128" s="251"/>
      <c r="I128" s="251"/>
      <c r="J128" s="139" t="s">
        <v>349</v>
      </c>
      <c r="K128" s="140">
        <v>1</v>
      </c>
      <c r="L128" s="252"/>
      <c r="M128" s="251"/>
      <c r="N128" s="252">
        <f t="shared" si="0"/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 t="shared" si="1"/>
        <v>0</v>
      </c>
      <c r="X128" s="143">
        <v>0</v>
      </c>
      <c r="Y128" s="143">
        <f t="shared" si="2"/>
        <v>0</v>
      </c>
      <c r="Z128" s="143">
        <v>0</v>
      </c>
      <c r="AA128" s="144">
        <f t="shared" si="3"/>
        <v>0</v>
      </c>
      <c r="AR128" s="17" t="s">
        <v>247</v>
      </c>
      <c r="AT128" s="17" t="s">
        <v>222</v>
      </c>
      <c r="AU128" s="17" t="s">
        <v>190</v>
      </c>
      <c r="AY128" s="17" t="s">
        <v>221</v>
      </c>
      <c r="BE128" s="145">
        <f t="shared" si="4"/>
        <v>0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7" t="s">
        <v>15</v>
      </c>
      <c r="BK128" s="145">
        <f t="shared" si="9"/>
        <v>0</v>
      </c>
      <c r="BL128" s="17" t="s">
        <v>247</v>
      </c>
      <c r="BM128" s="17" t="s">
        <v>5889</v>
      </c>
    </row>
    <row r="129" spans="2:65" s="1" customFormat="1" ht="28.9" customHeight="1" x14ac:dyDescent="0.3">
      <c r="B129" s="136"/>
      <c r="C129" s="137" t="s">
        <v>269</v>
      </c>
      <c r="D129" s="137" t="s">
        <v>222</v>
      </c>
      <c r="E129" s="138" t="s">
        <v>470</v>
      </c>
      <c r="F129" s="250" t="s">
        <v>5890</v>
      </c>
      <c r="G129" s="251"/>
      <c r="H129" s="251"/>
      <c r="I129" s="251"/>
      <c r="J129" s="139" t="s">
        <v>349</v>
      </c>
      <c r="K129" s="140">
        <v>1</v>
      </c>
      <c r="L129" s="252"/>
      <c r="M129" s="251"/>
      <c r="N129" s="252">
        <f t="shared" si="0"/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 t="shared" si="1"/>
        <v>0</v>
      </c>
      <c r="X129" s="143">
        <v>0</v>
      </c>
      <c r="Y129" s="143">
        <f t="shared" si="2"/>
        <v>0</v>
      </c>
      <c r="Z129" s="143">
        <v>0</v>
      </c>
      <c r="AA129" s="144">
        <f t="shared" si="3"/>
        <v>0</v>
      </c>
      <c r="AR129" s="17" t="s">
        <v>247</v>
      </c>
      <c r="AT129" s="17" t="s">
        <v>222</v>
      </c>
      <c r="AU129" s="17" t="s">
        <v>190</v>
      </c>
      <c r="AY129" s="17" t="s">
        <v>221</v>
      </c>
      <c r="BE129" s="145">
        <f t="shared" si="4"/>
        <v>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7" t="s">
        <v>15</v>
      </c>
      <c r="BK129" s="145">
        <f t="shared" si="9"/>
        <v>0</v>
      </c>
      <c r="BL129" s="17" t="s">
        <v>247</v>
      </c>
      <c r="BM129" s="17" t="s">
        <v>5891</v>
      </c>
    </row>
    <row r="130" spans="2:65" s="1" customFormat="1" ht="20.45" customHeight="1" x14ac:dyDescent="0.3">
      <c r="B130" s="136"/>
      <c r="C130" s="137" t="s">
        <v>273</v>
      </c>
      <c r="D130" s="137" t="s">
        <v>222</v>
      </c>
      <c r="E130" s="138" t="s">
        <v>5369</v>
      </c>
      <c r="F130" s="250" t="s">
        <v>5892</v>
      </c>
      <c r="G130" s="251"/>
      <c r="H130" s="251"/>
      <c r="I130" s="251"/>
      <c r="J130" s="139" t="s">
        <v>349</v>
      </c>
      <c r="K130" s="140">
        <v>5</v>
      </c>
      <c r="L130" s="252"/>
      <c r="M130" s="251"/>
      <c r="N130" s="252">
        <f t="shared" si="0"/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 t="shared" si="1"/>
        <v>0</v>
      </c>
      <c r="X130" s="143">
        <v>0</v>
      </c>
      <c r="Y130" s="143">
        <f t="shared" si="2"/>
        <v>0</v>
      </c>
      <c r="Z130" s="143">
        <v>0</v>
      </c>
      <c r="AA130" s="144">
        <f t="shared" si="3"/>
        <v>0</v>
      </c>
      <c r="AR130" s="17" t="s">
        <v>247</v>
      </c>
      <c r="AT130" s="17" t="s">
        <v>222</v>
      </c>
      <c r="AU130" s="17" t="s">
        <v>190</v>
      </c>
      <c r="AY130" s="17" t="s">
        <v>221</v>
      </c>
      <c r="BE130" s="145">
        <f t="shared" si="4"/>
        <v>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7" t="s">
        <v>15</v>
      </c>
      <c r="BK130" s="145">
        <f t="shared" si="9"/>
        <v>0</v>
      </c>
      <c r="BL130" s="17" t="s">
        <v>247</v>
      </c>
      <c r="BM130" s="17" t="s">
        <v>5893</v>
      </c>
    </row>
    <row r="131" spans="2:65" s="1" customFormat="1" ht="20.45" customHeight="1" x14ac:dyDescent="0.3">
      <c r="B131" s="136"/>
      <c r="C131" s="137" t="s">
        <v>279</v>
      </c>
      <c r="D131" s="137" t="s">
        <v>222</v>
      </c>
      <c r="E131" s="138" t="s">
        <v>473</v>
      </c>
      <c r="F131" s="250" t="s">
        <v>5894</v>
      </c>
      <c r="G131" s="251"/>
      <c r="H131" s="251"/>
      <c r="I131" s="251"/>
      <c r="J131" s="139" t="s">
        <v>349</v>
      </c>
      <c r="K131" s="140">
        <v>6</v>
      </c>
      <c r="L131" s="252"/>
      <c r="M131" s="251"/>
      <c r="N131" s="252">
        <f t="shared" si="0"/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 t="shared" si="1"/>
        <v>0</v>
      </c>
      <c r="X131" s="143">
        <v>0</v>
      </c>
      <c r="Y131" s="143">
        <f t="shared" si="2"/>
        <v>0</v>
      </c>
      <c r="Z131" s="143">
        <v>0</v>
      </c>
      <c r="AA131" s="144">
        <f t="shared" si="3"/>
        <v>0</v>
      </c>
      <c r="AR131" s="17" t="s">
        <v>247</v>
      </c>
      <c r="AT131" s="17" t="s">
        <v>222</v>
      </c>
      <c r="AU131" s="17" t="s">
        <v>190</v>
      </c>
      <c r="AY131" s="17" t="s">
        <v>221</v>
      </c>
      <c r="BE131" s="145">
        <f t="shared" si="4"/>
        <v>0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7" t="s">
        <v>15</v>
      </c>
      <c r="BK131" s="145">
        <f t="shared" si="9"/>
        <v>0</v>
      </c>
      <c r="BL131" s="17" t="s">
        <v>247</v>
      </c>
      <c r="BM131" s="17" t="s">
        <v>5895</v>
      </c>
    </row>
    <row r="132" spans="2:65" s="9" customFormat="1" ht="29.85" customHeight="1" x14ac:dyDescent="0.3">
      <c r="B132" s="125"/>
      <c r="C132" s="126"/>
      <c r="D132" s="135" t="s">
        <v>5869</v>
      </c>
      <c r="E132" s="135"/>
      <c r="F132" s="135"/>
      <c r="G132" s="135"/>
      <c r="H132" s="135"/>
      <c r="I132" s="135"/>
      <c r="J132" s="135"/>
      <c r="K132" s="135"/>
      <c r="L132" s="135"/>
      <c r="M132" s="135"/>
      <c r="N132" s="253">
        <f>BK132</f>
        <v>0</v>
      </c>
      <c r="O132" s="254"/>
      <c r="P132" s="254"/>
      <c r="Q132" s="254"/>
      <c r="R132" s="128"/>
      <c r="T132" s="129"/>
      <c r="U132" s="126"/>
      <c r="V132" s="126"/>
      <c r="W132" s="130">
        <f>SUM(W133:W136)</f>
        <v>0</v>
      </c>
      <c r="X132" s="126"/>
      <c r="Y132" s="130">
        <f>SUM(Y133:Y136)</f>
        <v>0</v>
      </c>
      <c r="Z132" s="126"/>
      <c r="AA132" s="131">
        <f>SUM(AA133:AA136)</f>
        <v>0</v>
      </c>
      <c r="AR132" s="132" t="s">
        <v>190</v>
      </c>
      <c r="AT132" s="133" t="s">
        <v>77</v>
      </c>
      <c r="AU132" s="133" t="s">
        <v>15</v>
      </c>
      <c r="AY132" s="132" t="s">
        <v>221</v>
      </c>
      <c r="BK132" s="134">
        <f>SUM(BK133:BK136)</f>
        <v>0</v>
      </c>
    </row>
    <row r="133" spans="2:65" s="1" customFormat="1" ht="28.9" customHeight="1" x14ac:dyDescent="0.3">
      <c r="B133" s="136"/>
      <c r="C133" s="137" t="s">
        <v>182</v>
      </c>
      <c r="D133" s="137" t="s">
        <v>222</v>
      </c>
      <c r="E133" s="138" t="s">
        <v>479</v>
      </c>
      <c r="F133" s="250" t="s">
        <v>5896</v>
      </c>
      <c r="G133" s="251"/>
      <c r="H133" s="251"/>
      <c r="I133" s="251"/>
      <c r="J133" s="139" t="s">
        <v>349</v>
      </c>
      <c r="K133" s="140">
        <v>30</v>
      </c>
      <c r="L133" s="252"/>
      <c r="M133" s="251"/>
      <c r="N133" s="252">
        <f>ROUND(L133*K133,2)</f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>V133*K133</f>
        <v>0</v>
      </c>
      <c r="X133" s="143">
        <v>0</v>
      </c>
      <c r="Y133" s="143">
        <f>X133*K133</f>
        <v>0</v>
      </c>
      <c r="Z133" s="143">
        <v>0</v>
      </c>
      <c r="AA133" s="144">
        <f>Z133*K133</f>
        <v>0</v>
      </c>
      <c r="AR133" s="17" t="s">
        <v>247</v>
      </c>
      <c r="AT133" s="17" t="s">
        <v>222</v>
      </c>
      <c r="AU133" s="17" t="s">
        <v>190</v>
      </c>
      <c r="AY133" s="17" t="s">
        <v>221</v>
      </c>
      <c r="BE133" s="145">
        <f>IF(U133="základní",N133,0)</f>
        <v>0</v>
      </c>
      <c r="BF133" s="145">
        <f>IF(U133="snížená",N133,0)</f>
        <v>0</v>
      </c>
      <c r="BG133" s="145">
        <f>IF(U133="zákl. přenesená",N133,0)</f>
        <v>0</v>
      </c>
      <c r="BH133" s="145">
        <f>IF(U133="sníž. přenesená",N133,0)</f>
        <v>0</v>
      </c>
      <c r="BI133" s="145">
        <f>IF(U133="nulová",N133,0)</f>
        <v>0</v>
      </c>
      <c r="BJ133" s="17" t="s">
        <v>15</v>
      </c>
      <c r="BK133" s="145">
        <f>ROUND(L133*K133,2)</f>
        <v>0</v>
      </c>
      <c r="BL133" s="17" t="s">
        <v>247</v>
      </c>
      <c r="BM133" s="17" t="s">
        <v>5897</v>
      </c>
    </row>
    <row r="134" spans="2:65" s="1" customFormat="1" ht="28.9" customHeight="1" x14ac:dyDescent="0.3">
      <c r="B134" s="136"/>
      <c r="C134" s="137" t="s">
        <v>295</v>
      </c>
      <c r="D134" s="137" t="s">
        <v>222</v>
      </c>
      <c r="E134" s="138" t="s">
        <v>510</v>
      </c>
      <c r="F134" s="250" t="s">
        <v>5898</v>
      </c>
      <c r="G134" s="251"/>
      <c r="H134" s="251"/>
      <c r="I134" s="251"/>
      <c r="J134" s="139" t="s">
        <v>349</v>
      </c>
      <c r="K134" s="140">
        <v>20</v>
      </c>
      <c r="L134" s="252"/>
      <c r="M134" s="251"/>
      <c r="N134" s="252">
        <f>ROUND(L134*K134,2)</f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>V134*K134</f>
        <v>0</v>
      </c>
      <c r="X134" s="143">
        <v>0</v>
      </c>
      <c r="Y134" s="143">
        <f>X134*K134</f>
        <v>0</v>
      </c>
      <c r="Z134" s="143">
        <v>0</v>
      </c>
      <c r="AA134" s="144">
        <f>Z134*K134</f>
        <v>0</v>
      </c>
      <c r="AR134" s="17" t="s">
        <v>247</v>
      </c>
      <c r="AT134" s="17" t="s">
        <v>222</v>
      </c>
      <c r="AU134" s="17" t="s">
        <v>190</v>
      </c>
      <c r="AY134" s="17" t="s">
        <v>221</v>
      </c>
      <c r="BE134" s="145">
        <f>IF(U134="základní",N134,0)</f>
        <v>0</v>
      </c>
      <c r="BF134" s="145">
        <f>IF(U134="snížená",N134,0)</f>
        <v>0</v>
      </c>
      <c r="BG134" s="145">
        <f>IF(U134="zákl. přenesená",N134,0)</f>
        <v>0</v>
      </c>
      <c r="BH134" s="145">
        <f>IF(U134="sníž. přenesená",N134,0)</f>
        <v>0</v>
      </c>
      <c r="BI134" s="145">
        <f>IF(U134="nulová",N134,0)</f>
        <v>0</v>
      </c>
      <c r="BJ134" s="17" t="s">
        <v>15</v>
      </c>
      <c r="BK134" s="145">
        <f>ROUND(L134*K134,2)</f>
        <v>0</v>
      </c>
      <c r="BL134" s="17" t="s">
        <v>247</v>
      </c>
      <c r="BM134" s="17" t="s">
        <v>5899</v>
      </c>
    </row>
    <row r="135" spans="2:65" s="1" customFormat="1" ht="28.9" customHeight="1" x14ac:dyDescent="0.3">
      <c r="B135" s="136"/>
      <c r="C135" s="137" t="s">
        <v>303</v>
      </c>
      <c r="D135" s="137" t="s">
        <v>222</v>
      </c>
      <c r="E135" s="138" t="s">
        <v>513</v>
      </c>
      <c r="F135" s="250" t="s">
        <v>5900</v>
      </c>
      <c r="G135" s="251"/>
      <c r="H135" s="251"/>
      <c r="I135" s="251"/>
      <c r="J135" s="139" t="s">
        <v>349</v>
      </c>
      <c r="K135" s="140">
        <v>10</v>
      </c>
      <c r="L135" s="252"/>
      <c r="M135" s="251"/>
      <c r="N135" s="252">
        <f>ROUND(L135*K135,2)</f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>V135*K135</f>
        <v>0</v>
      </c>
      <c r="X135" s="143">
        <v>0</v>
      </c>
      <c r="Y135" s="143">
        <f>X135*K135</f>
        <v>0</v>
      </c>
      <c r="Z135" s="143">
        <v>0</v>
      </c>
      <c r="AA135" s="144">
        <f>Z135*K135</f>
        <v>0</v>
      </c>
      <c r="AR135" s="17" t="s">
        <v>247</v>
      </c>
      <c r="AT135" s="17" t="s">
        <v>222</v>
      </c>
      <c r="AU135" s="17" t="s">
        <v>190</v>
      </c>
      <c r="AY135" s="17" t="s">
        <v>221</v>
      </c>
      <c r="BE135" s="145">
        <f>IF(U135="základní",N135,0)</f>
        <v>0</v>
      </c>
      <c r="BF135" s="145">
        <f>IF(U135="snížená",N135,0)</f>
        <v>0</v>
      </c>
      <c r="BG135" s="145">
        <f>IF(U135="zákl. přenesená",N135,0)</f>
        <v>0</v>
      </c>
      <c r="BH135" s="145">
        <f>IF(U135="sníž. přenesená",N135,0)</f>
        <v>0</v>
      </c>
      <c r="BI135" s="145">
        <f>IF(U135="nulová",N135,0)</f>
        <v>0</v>
      </c>
      <c r="BJ135" s="17" t="s">
        <v>15</v>
      </c>
      <c r="BK135" s="145">
        <f>ROUND(L135*K135,2)</f>
        <v>0</v>
      </c>
      <c r="BL135" s="17" t="s">
        <v>247</v>
      </c>
      <c r="BM135" s="17" t="s">
        <v>5901</v>
      </c>
    </row>
    <row r="136" spans="2:65" s="1" customFormat="1" ht="28.9" customHeight="1" x14ac:dyDescent="0.3">
      <c r="B136" s="136"/>
      <c r="C136" s="137" t="s">
        <v>9</v>
      </c>
      <c r="D136" s="137" t="s">
        <v>222</v>
      </c>
      <c r="E136" s="138" t="s">
        <v>482</v>
      </c>
      <c r="F136" s="250" t="s">
        <v>5902</v>
      </c>
      <c r="G136" s="251"/>
      <c r="H136" s="251"/>
      <c r="I136" s="251"/>
      <c r="J136" s="139" t="s">
        <v>349</v>
      </c>
      <c r="K136" s="140">
        <v>5</v>
      </c>
      <c r="L136" s="252"/>
      <c r="M136" s="251"/>
      <c r="N136" s="252">
        <f>ROUND(L136*K136,2)</f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>V136*K136</f>
        <v>0</v>
      </c>
      <c r="X136" s="143">
        <v>0</v>
      </c>
      <c r="Y136" s="143">
        <f>X136*K136</f>
        <v>0</v>
      </c>
      <c r="Z136" s="143">
        <v>0</v>
      </c>
      <c r="AA136" s="144">
        <f>Z136*K136</f>
        <v>0</v>
      </c>
      <c r="AR136" s="17" t="s">
        <v>247</v>
      </c>
      <c r="AT136" s="17" t="s">
        <v>222</v>
      </c>
      <c r="AU136" s="17" t="s">
        <v>190</v>
      </c>
      <c r="AY136" s="17" t="s">
        <v>221</v>
      </c>
      <c r="BE136" s="145">
        <f>IF(U136="základní",N136,0)</f>
        <v>0</v>
      </c>
      <c r="BF136" s="145">
        <f>IF(U136="snížená",N136,0)</f>
        <v>0</v>
      </c>
      <c r="BG136" s="145">
        <f>IF(U136="zákl. přenesená",N136,0)</f>
        <v>0</v>
      </c>
      <c r="BH136" s="145">
        <f>IF(U136="sníž. přenesená",N136,0)</f>
        <v>0</v>
      </c>
      <c r="BI136" s="145">
        <f>IF(U136="nulová",N136,0)</f>
        <v>0</v>
      </c>
      <c r="BJ136" s="17" t="s">
        <v>15</v>
      </c>
      <c r="BK136" s="145">
        <f>ROUND(L136*K136,2)</f>
        <v>0</v>
      </c>
      <c r="BL136" s="17" t="s">
        <v>247</v>
      </c>
      <c r="BM136" s="17" t="s">
        <v>5903</v>
      </c>
    </row>
    <row r="137" spans="2:65" s="9" customFormat="1" ht="29.85" customHeight="1" x14ac:dyDescent="0.3">
      <c r="B137" s="125"/>
      <c r="C137" s="126"/>
      <c r="D137" s="135" t="s">
        <v>5870</v>
      </c>
      <c r="E137" s="135"/>
      <c r="F137" s="135"/>
      <c r="G137" s="135"/>
      <c r="H137" s="135"/>
      <c r="I137" s="135"/>
      <c r="J137" s="135"/>
      <c r="K137" s="135"/>
      <c r="L137" s="135"/>
      <c r="M137" s="135"/>
      <c r="N137" s="253">
        <f>BK137</f>
        <v>0</v>
      </c>
      <c r="O137" s="254"/>
      <c r="P137" s="254"/>
      <c r="Q137" s="254"/>
      <c r="R137" s="128"/>
      <c r="T137" s="129"/>
      <c r="U137" s="126"/>
      <c r="V137" s="126"/>
      <c r="W137" s="130">
        <f>SUM(W138:W142)</f>
        <v>0</v>
      </c>
      <c r="X137" s="126"/>
      <c r="Y137" s="130">
        <f>SUM(Y138:Y142)</f>
        <v>0</v>
      </c>
      <c r="Z137" s="126"/>
      <c r="AA137" s="131">
        <f>SUM(AA138:AA142)</f>
        <v>0</v>
      </c>
      <c r="AR137" s="132" t="s">
        <v>190</v>
      </c>
      <c r="AT137" s="133" t="s">
        <v>77</v>
      </c>
      <c r="AU137" s="133" t="s">
        <v>15</v>
      </c>
      <c r="AY137" s="132" t="s">
        <v>221</v>
      </c>
      <c r="BK137" s="134">
        <f>SUM(BK138:BK142)</f>
        <v>0</v>
      </c>
    </row>
    <row r="138" spans="2:65" s="1" customFormat="1" ht="20.45" customHeight="1" x14ac:dyDescent="0.3">
      <c r="B138" s="136"/>
      <c r="C138" s="137" t="s">
        <v>247</v>
      </c>
      <c r="D138" s="137" t="s">
        <v>222</v>
      </c>
      <c r="E138" s="138" t="s">
        <v>485</v>
      </c>
      <c r="F138" s="250" t="s">
        <v>5904</v>
      </c>
      <c r="G138" s="251"/>
      <c r="H138" s="251"/>
      <c r="I138" s="251"/>
      <c r="J138" s="139" t="s">
        <v>349</v>
      </c>
      <c r="K138" s="140">
        <v>16</v>
      </c>
      <c r="L138" s="252"/>
      <c r="M138" s="251"/>
      <c r="N138" s="252">
        <f>ROUND(L138*K138,2)</f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>V138*K138</f>
        <v>0</v>
      </c>
      <c r="X138" s="143">
        <v>0</v>
      </c>
      <c r="Y138" s="143">
        <f>X138*K138</f>
        <v>0</v>
      </c>
      <c r="Z138" s="143">
        <v>0</v>
      </c>
      <c r="AA138" s="144">
        <f>Z138*K138</f>
        <v>0</v>
      </c>
      <c r="AR138" s="17" t="s">
        <v>247</v>
      </c>
      <c r="AT138" s="17" t="s">
        <v>222</v>
      </c>
      <c r="AU138" s="17" t="s">
        <v>190</v>
      </c>
      <c r="AY138" s="17" t="s">
        <v>221</v>
      </c>
      <c r="BE138" s="145">
        <f>IF(U138="základní",N138,0)</f>
        <v>0</v>
      </c>
      <c r="BF138" s="145">
        <f>IF(U138="snížená",N138,0)</f>
        <v>0</v>
      </c>
      <c r="BG138" s="145">
        <f>IF(U138="zákl. přenesená",N138,0)</f>
        <v>0</v>
      </c>
      <c r="BH138" s="145">
        <f>IF(U138="sníž. přenesená",N138,0)</f>
        <v>0</v>
      </c>
      <c r="BI138" s="145">
        <f>IF(U138="nulová",N138,0)</f>
        <v>0</v>
      </c>
      <c r="BJ138" s="17" t="s">
        <v>15</v>
      </c>
      <c r="BK138" s="145">
        <f>ROUND(L138*K138,2)</f>
        <v>0</v>
      </c>
      <c r="BL138" s="17" t="s">
        <v>247</v>
      </c>
      <c r="BM138" s="17" t="s">
        <v>5905</v>
      </c>
    </row>
    <row r="139" spans="2:65" s="1" customFormat="1" ht="20.45" customHeight="1" x14ac:dyDescent="0.3">
      <c r="B139" s="136"/>
      <c r="C139" s="137" t="s">
        <v>299</v>
      </c>
      <c r="D139" s="137" t="s">
        <v>222</v>
      </c>
      <c r="E139" s="138" t="s">
        <v>488</v>
      </c>
      <c r="F139" s="250" t="s">
        <v>5906</v>
      </c>
      <c r="G139" s="251"/>
      <c r="H139" s="251"/>
      <c r="I139" s="251"/>
      <c r="J139" s="139" t="s">
        <v>349</v>
      </c>
      <c r="K139" s="140">
        <v>16</v>
      </c>
      <c r="L139" s="252"/>
      <c r="M139" s="251"/>
      <c r="N139" s="252">
        <f>ROUND(L139*K139,2)</f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>V139*K139</f>
        <v>0</v>
      </c>
      <c r="X139" s="143">
        <v>0</v>
      </c>
      <c r="Y139" s="143">
        <f>X139*K139</f>
        <v>0</v>
      </c>
      <c r="Z139" s="143">
        <v>0</v>
      </c>
      <c r="AA139" s="144">
        <f>Z139*K139</f>
        <v>0</v>
      </c>
      <c r="AR139" s="17" t="s">
        <v>247</v>
      </c>
      <c r="AT139" s="17" t="s">
        <v>222</v>
      </c>
      <c r="AU139" s="17" t="s">
        <v>190</v>
      </c>
      <c r="AY139" s="17" t="s">
        <v>221</v>
      </c>
      <c r="BE139" s="145">
        <f>IF(U139="základní",N139,0)</f>
        <v>0</v>
      </c>
      <c r="BF139" s="145">
        <f>IF(U139="snížená",N139,0)</f>
        <v>0</v>
      </c>
      <c r="BG139" s="145">
        <f>IF(U139="zákl. přenesená",N139,0)</f>
        <v>0</v>
      </c>
      <c r="BH139" s="145">
        <f>IF(U139="sníž. přenesená",N139,0)</f>
        <v>0</v>
      </c>
      <c r="BI139" s="145">
        <f>IF(U139="nulová",N139,0)</f>
        <v>0</v>
      </c>
      <c r="BJ139" s="17" t="s">
        <v>15</v>
      </c>
      <c r="BK139" s="145">
        <f>ROUND(L139*K139,2)</f>
        <v>0</v>
      </c>
      <c r="BL139" s="17" t="s">
        <v>247</v>
      </c>
      <c r="BM139" s="17" t="s">
        <v>5907</v>
      </c>
    </row>
    <row r="140" spans="2:65" s="1" customFormat="1" ht="28.9" customHeight="1" x14ac:dyDescent="0.3">
      <c r="B140" s="136"/>
      <c r="C140" s="137" t="s">
        <v>312</v>
      </c>
      <c r="D140" s="137" t="s">
        <v>222</v>
      </c>
      <c r="E140" s="138" t="s">
        <v>491</v>
      </c>
      <c r="F140" s="250" t="s">
        <v>5908</v>
      </c>
      <c r="G140" s="251"/>
      <c r="H140" s="251"/>
      <c r="I140" s="251"/>
      <c r="J140" s="139" t="s">
        <v>349</v>
      </c>
      <c r="K140" s="140">
        <v>8</v>
      </c>
      <c r="L140" s="252"/>
      <c r="M140" s="251"/>
      <c r="N140" s="252">
        <f>ROUND(L140*K140,2)</f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>V140*K140</f>
        <v>0</v>
      </c>
      <c r="X140" s="143">
        <v>0</v>
      </c>
      <c r="Y140" s="143">
        <f>X140*K140</f>
        <v>0</v>
      </c>
      <c r="Z140" s="143">
        <v>0</v>
      </c>
      <c r="AA140" s="144">
        <f>Z140*K140</f>
        <v>0</v>
      </c>
      <c r="AR140" s="17" t="s">
        <v>247</v>
      </c>
      <c r="AT140" s="17" t="s">
        <v>222</v>
      </c>
      <c r="AU140" s="17" t="s">
        <v>190</v>
      </c>
      <c r="AY140" s="17" t="s">
        <v>221</v>
      </c>
      <c r="BE140" s="145">
        <f>IF(U140="základní",N140,0)</f>
        <v>0</v>
      </c>
      <c r="BF140" s="145">
        <f>IF(U140="snížená",N140,0)</f>
        <v>0</v>
      </c>
      <c r="BG140" s="145">
        <f>IF(U140="zákl. přenesená",N140,0)</f>
        <v>0</v>
      </c>
      <c r="BH140" s="145">
        <f>IF(U140="sníž. přenesená",N140,0)</f>
        <v>0</v>
      </c>
      <c r="BI140" s="145">
        <f>IF(U140="nulová",N140,0)</f>
        <v>0</v>
      </c>
      <c r="BJ140" s="17" t="s">
        <v>15</v>
      </c>
      <c r="BK140" s="145">
        <f>ROUND(L140*K140,2)</f>
        <v>0</v>
      </c>
      <c r="BL140" s="17" t="s">
        <v>247</v>
      </c>
      <c r="BM140" s="17" t="s">
        <v>5909</v>
      </c>
    </row>
    <row r="141" spans="2:65" s="1" customFormat="1" ht="28.9" customHeight="1" x14ac:dyDescent="0.3">
      <c r="B141" s="136"/>
      <c r="C141" s="137" t="s">
        <v>317</v>
      </c>
      <c r="D141" s="137" t="s">
        <v>222</v>
      </c>
      <c r="E141" s="138" t="s">
        <v>494</v>
      </c>
      <c r="F141" s="250" t="s">
        <v>5910</v>
      </c>
      <c r="G141" s="251"/>
      <c r="H141" s="251"/>
      <c r="I141" s="251"/>
      <c r="J141" s="139" t="s">
        <v>349</v>
      </c>
      <c r="K141" s="140">
        <v>4</v>
      </c>
      <c r="L141" s="252"/>
      <c r="M141" s="251"/>
      <c r="N141" s="252">
        <f>ROUND(L141*K141,2)</f>
        <v>0</v>
      </c>
      <c r="O141" s="251"/>
      <c r="P141" s="251"/>
      <c r="Q141" s="251"/>
      <c r="R141" s="141"/>
      <c r="T141" s="142" t="s">
        <v>3</v>
      </c>
      <c r="U141" s="40" t="s">
        <v>43</v>
      </c>
      <c r="V141" s="143">
        <v>0</v>
      </c>
      <c r="W141" s="143">
        <f>V141*K141</f>
        <v>0</v>
      </c>
      <c r="X141" s="143">
        <v>0</v>
      </c>
      <c r="Y141" s="143">
        <f>X141*K141</f>
        <v>0</v>
      </c>
      <c r="Z141" s="143">
        <v>0</v>
      </c>
      <c r="AA141" s="144">
        <f>Z141*K141</f>
        <v>0</v>
      </c>
      <c r="AR141" s="17" t="s">
        <v>247</v>
      </c>
      <c r="AT141" s="17" t="s">
        <v>222</v>
      </c>
      <c r="AU141" s="17" t="s">
        <v>190</v>
      </c>
      <c r="AY141" s="17" t="s">
        <v>221</v>
      </c>
      <c r="BE141" s="145">
        <f>IF(U141="základní",N141,0)</f>
        <v>0</v>
      </c>
      <c r="BF141" s="145">
        <f>IF(U141="snížená",N141,0)</f>
        <v>0</v>
      </c>
      <c r="BG141" s="145">
        <f>IF(U141="zákl. přenesená",N141,0)</f>
        <v>0</v>
      </c>
      <c r="BH141" s="145">
        <f>IF(U141="sníž. přenesená",N141,0)</f>
        <v>0</v>
      </c>
      <c r="BI141" s="145">
        <f>IF(U141="nulová",N141,0)</f>
        <v>0</v>
      </c>
      <c r="BJ141" s="17" t="s">
        <v>15</v>
      </c>
      <c r="BK141" s="145">
        <f>ROUND(L141*K141,2)</f>
        <v>0</v>
      </c>
      <c r="BL141" s="17" t="s">
        <v>247</v>
      </c>
      <c r="BM141" s="17" t="s">
        <v>5911</v>
      </c>
    </row>
    <row r="142" spans="2:65" s="1" customFormat="1" ht="28.9" customHeight="1" x14ac:dyDescent="0.3">
      <c r="B142" s="136"/>
      <c r="C142" s="137" t="s">
        <v>321</v>
      </c>
      <c r="D142" s="137" t="s">
        <v>222</v>
      </c>
      <c r="E142" s="138" t="s">
        <v>497</v>
      </c>
      <c r="F142" s="250" t="s">
        <v>5912</v>
      </c>
      <c r="G142" s="251"/>
      <c r="H142" s="251"/>
      <c r="I142" s="251"/>
      <c r="J142" s="139" t="s">
        <v>349</v>
      </c>
      <c r="K142" s="140">
        <v>2</v>
      </c>
      <c r="L142" s="252"/>
      <c r="M142" s="251"/>
      <c r="N142" s="252">
        <f>ROUND(L142*K142,2)</f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>V142*K142</f>
        <v>0</v>
      </c>
      <c r="X142" s="143">
        <v>0</v>
      </c>
      <c r="Y142" s="143">
        <f>X142*K142</f>
        <v>0</v>
      </c>
      <c r="Z142" s="143">
        <v>0</v>
      </c>
      <c r="AA142" s="144">
        <f>Z142*K142</f>
        <v>0</v>
      </c>
      <c r="AR142" s="17" t="s">
        <v>247</v>
      </c>
      <c r="AT142" s="17" t="s">
        <v>222</v>
      </c>
      <c r="AU142" s="17" t="s">
        <v>190</v>
      </c>
      <c r="AY142" s="17" t="s">
        <v>221</v>
      </c>
      <c r="BE142" s="145">
        <f>IF(U142="základní",N142,0)</f>
        <v>0</v>
      </c>
      <c r="BF142" s="145">
        <f>IF(U142="snížená",N142,0)</f>
        <v>0</v>
      </c>
      <c r="BG142" s="145">
        <f>IF(U142="zákl. přenesená",N142,0)</f>
        <v>0</v>
      </c>
      <c r="BH142" s="145">
        <f>IF(U142="sníž. přenesená",N142,0)</f>
        <v>0</v>
      </c>
      <c r="BI142" s="145">
        <f>IF(U142="nulová",N142,0)</f>
        <v>0</v>
      </c>
      <c r="BJ142" s="17" t="s">
        <v>15</v>
      </c>
      <c r="BK142" s="145">
        <f>ROUND(L142*K142,2)</f>
        <v>0</v>
      </c>
      <c r="BL142" s="17" t="s">
        <v>247</v>
      </c>
      <c r="BM142" s="17" t="s">
        <v>5913</v>
      </c>
    </row>
    <row r="143" spans="2:65" s="9" customFormat="1" ht="29.85" customHeight="1" x14ac:dyDescent="0.3">
      <c r="B143" s="125"/>
      <c r="C143" s="126"/>
      <c r="D143" s="135" t="s">
        <v>5871</v>
      </c>
      <c r="E143" s="135"/>
      <c r="F143" s="135"/>
      <c r="G143" s="135"/>
      <c r="H143" s="135"/>
      <c r="I143" s="135"/>
      <c r="J143" s="135"/>
      <c r="K143" s="135"/>
      <c r="L143" s="135"/>
      <c r="M143" s="135"/>
      <c r="N143" s="253">
        <f>BK143</f>
        <v>0</v>
      </c>
      <c r="O143" s="254"/>
      <c r="P143" s="254"/>
      <c r="Q143" s="254"/>
      <c r="R143" s="128"/>
      <c r="T143" s="129"/>
      <c r="U143" s="126"/>
      <c r="V143" s="126"/>
      <c r="W143" s="130">
        <f>SUM(W144:W150)</f>
        <v>0</v>
      </c>
      <c r="X143" s="126"/>
      <c r="Y143" s="130">
        <f>SUM(Y144:Y150)</f>
        <v>0</v>
      </c>
      <c r="Z143" s="126"/>
      <c r="AA143" s="131">
        <f>SUM(AA144:AA150)</f>
        <v>0</v>
      </c>
      <c r="AR143" s="132" t="s">
        <v>190</v>
      </c>
      <c r="AT143" s="133" t="s">
        <v>77</v>
      </c>
      <c r="AU143" s="133" t="s">
        <v>15</v>
      </c>
      <c r="AY143" s="132" t="s">
        <v>221</v>
      </c>
      <c r="BK143" s="134">
        <f>SUM(BK144:BK150)</f>
        <v>0</v>
      </c>
    </row>
    <row r="144" spans="2:65" s="1" customFormat="1" ht="20.45" customHeight="1" x14ac:dyDescent="0.3">
      <c r="B144" s="136"/>
      <c r="C144" s="137" t="s">
        <v>8</v>
      </c>
      <c r="D144" s="137" t="s">
        <v>222</v>
      </c>
      <c r="E144" s="138" t="s">
        <v>500</v>
      </c>
      <c r="F144" s="250" t="s">
        <v>5914</v>
      </c>
      <c r="G144" s="251"/>
      <c r="H144" s="251"/>
      <c r="I144" s="251"/>
      <c r="J144" s="139" t="s">
        <v>349</v>
      </c>
      <c r="K144" s="140">
        <v>1</v>
      </c>
      <c r="L144" s="252"/>
      <c r="M144" s="251"/>
      <c r="N144" s="252">
        <f t="shared" ref="N144:N150" si="10">ROUND(L144*K144,2)</f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 t="shared" ref="W144:W150" si="11">V144*K144</f>
        <v>0</v>
      </c>
      <c r="X144" s="143">
        <v>0</v>
      </c>
      <c r="Y144" s="143">
        <f t="shared" ref="Y144:Y150" si="12">X144*K144</f>
        <v>0</v>
      </c>
      <c r="Z144" s="143">
        <v>0</v>
      </c>
      <c r="AA144" s="144">
        <f t="shared" ref="AA144:AA150" si="13">Z144*K144</f>
        <v>0</v>
      </c>
      <c r="AR144" s="17" t="s">
        <v>247</v>
      </c>
      <c r="AT144" s="17" t="s">
        <v>222</v>
      </c>
      <c r="AU144" s="17" t="s">
        <v>190</v>
      </c>
      <c r="AY144" s="17" t="s">
        <v>221</v>
      </c>
      <c r="BE144" s="145">
        <f t="shared" ref="BE144:BE150" si="14">IF(U144="základní",N144,0)</f>
        <v>0</v>
      </c>
      <c r="BF144" s="145">
        <f t="shared" ref="BF144:BF150" si="15">IF(U144="snížená",N144,0)</f>
        <v>0</v>
      </c>
      <c r="BG144" s="145">
        <f t="shared" ref="BG144:BG150" si="16">IF(U144="zákl. přenesená",N144,0)</f>
        <v>0</v>
      </c>
      <c r="BH144" s="145">
        <f t="shared" ref="BH144:BH150" si="17">IF(U144="sníž. přenesená",N144,0)</f>
        <v>0</v>
      </c>
      <c r="BI144" s="145">
        <f t="shared" ref="BI144:BI150" si="18">IF(U144="nulová",N144,0)</f>
        <v>0</v>
      </c>
      <c r="BJ144" s="17" t="s">
        <v>15</v>
      </c>
      <c r="BK144" s="145">
        <f t="shared" ref="BK144:BK150" si="19">ROUND(L144*K144,2)</f>
        <v>0</v>
      </c>
      <c r="BL144" s="17" t="s">
        <v>247</v>
      </c>
      <c r="BM144" s="17" t="s">
        <v>5915</v>
      </c>
    </row>
    <row r="145" spans="2:65" s="1" customFormat="1" ht="20.45" customHeight="1" x14ac:dyDescent="0.3">
      <c r="B145" s="136"/>
      <c r="C145" s="137" t="s">
        <v>332</v>
      </c>
      <c r="D145" s="137" t="s">
        <v>222</v>
      </c>
      <c r="E145" s="138" t="s">
        <v>503</v>
      </c>
      <c r="F145" s="250" t="s">
        <v>5916</v>
      </c>
      <c r="G145" s="251"/>
      <c r="H145" s="251"/>
      <c r="I145" s="251"/>
      <c r="J145" s="139" t="s">
        <v>349</v>
      </c>
      <c r="K145" s="140">
        <v>2</v>
      </c>
      <c r="L145" s="252"/>
      <c r="M145" s="251"/>
      <c r="N145" s="252">
        <f t="shared" si="10"/>
        <v>0</v>
      </c>
      <c r="O145" s="251"/>
      <c r="P145" s="251"/>
      <c r="Q145" s="251"/>
      <c r="R145" s="141"/>
      <c r="T145" s="142" t="s">
        <v>3</v>
      </c>
      <c r="U145" s="40" t="s">
        <v>43</v>
      </c>
      <c r="V145" s="143">
        <v>0</v>
      </c>
      <c r="W145" s="143">
        <f t="shared" si="11"/>
        <v>0</v>
      </c>
      <c r="X145" s="143">
        <v>0</v>
      </c>
      <c r="Y145" s="143">
        <f t="shared" si="12"/>
        <v>0</v>
      </c>
      <c r="Z145" s="143">
        <v>0</v>
      </c>
      <c r="AA145" s="144">
        <f t="shared" si="13"/>
        <v>0</v>
      </c>
      <c r="AR145" s="17" t="s">
        <v>247</v>
      </c>
      <c r="AT145" s="17" t="s">
        <v>222</v>
      </c>
      <c r="AU145" s="17" t="s">
        <v>190</v>
      </c>
      <c r="AY145" s="17" t="s">
        <v>221</v>
      </c>
      <c r="BE145" s="145">
        <f t="shared" si="14"/>
        <v>0</v>
      </c>
      <c r="BF145" s="145">
        <f t="shared" si="15"/>
        <v>0</v>
      </c>
      <c r="BG145" s="145">
        <f t="shared" si="16"/>
        <v>0</v>
      </c>
      <c r="BH145" s="145">
        <f t="shared" si="17"/>
        <v>0</v>
      </c>
      <c r="BI145" s="145">
        <f t="shared" si="18"/>
        <v>0</v>
      </c>
      <c r="BJ145" s="17" t="s">
        <v>15</v>
      </c>
      <c r="BK145" s="145">
        <f t="shared" si="19"/>
        <v>0</v>
      </c>
      <c r="BL145" s="17" t="s">
        <v>247</v>
      </c>
      <c r="BM145" s="17" t="s">
        <v>5917</v>
      </c>
    </row>
    <row r="146" spans="2:65" s="1" customFormat="1" ht="20.45" customHeight="1" x14ac:dyDescent="0.3">
      <c r="B146" s="136"/>
      <c r="C146" s="137" t="s">
        <v>338</v>
      </c>
      <c r="D146" s="137" t="s">
        <v>222</v>
      </c>
      <c r="E146" s="138" t="s">
        <v>5445</v>
      </c>
      <c r="F146" s="250" t="s">
        <v>5918</v>
      </c>
      <c r="G146" s="251"/>
      <c r="H146" s="251"/>
      <c r="I146" s="251"/>
      <c r="J146" s="139" t="s">
        <v>349</v>
      </c>
      <c r="K146" s="140">
        <v>1</v>
      </c>
      <c r="L146" s="252"/>
      <c r="M146" s="251"/>
      <c r="N146" s="252">
        <f t="shared" si="10"/>
        <v>0</v>
      </c>
      <c r="O146" s="251"/>
      <c r="P146" s="251"/>
      <c r="Q146" s="251"/>
      <c r="R146" s="141"/>
      <c r="T146" s="142" t="s">
        <v>3</v>
      </c>
      <c r="U146" s="40" t="s">
        <v>43</v>
      </c>
      <c r="V146" s="143">
        <v>0</v>
      </c>
      <c r="W146" s="143">
        <f t="shared" si="11"/>
        <v>0</v>
      </c>
      <c r="X146" s="143">
        <v>0</v>
      </c>
      <c r="Y146" s="143">
        <f t="shared" si="12"/>
        <v>0</v>
      </c>
      <c r="Z146" s="143">
        <v>0</v>
      </c>
      <c r="AA146" s="144">
        <f t="shared" si="13"/>
        <v>0</v>
      </c>
      <c r="AR146" s="17" t="s">
        <v>247</v>
      </c>
      <c r="AT146" s="17" t="s">
        <v>222</v>
      </c>
      <c r="AU146" s="17" t="s">
        <v>190</v>
      </c>
      <c r="AY146" s="17" t="s">
        <v>221</v>
      </c>
      <c r="BE146" s="145">
        <f t="shared" si="14"/>
        <v>0</v>
      </c>
      <c r="BF146" s="145">
        <f t="shared" si="15"/>
        <v>0</v>
      </c>
      <c r="BG146" s="145">
        <f t="shared" si="16"/>
        <v>0</v>
      </c>
      <c r="BH146" s="145">
        <f t="shared" si="17"/>
        <v>0</v>
      </c>
      <c r="BI146" s="145">
        <f t="shared" si="18"/>
        <v>0</v>
      </c>
      <c r="BJ146" s="17" t="s">
        <v>15</v>
      </c>
      <c r="BK146" s="145">
        <f t="shared" si="19"/>
        <v>0</v>
      </c>
      <c r="BL146" s="17" t="s">
        <v>247</v>
      </c>
      <c r="BM146" s="17" t="s">
        <v>5919</v>
      </c>
    </row>
    <row r="147" spans="2:65" s="1" customFormat="1" ht="20.45" customHeight="1" x14ac:dyDescent="0.3">
      <c r="B147" s="136"/>
      <c r="C147" s="137" t="s">
        <v>342</v>
      </c>
      <c r="D147" s="137" t="s">
        <v>222</v>
      </c>
      <c r="E147" s="138" t="s">
        <v>5448</v>
      </c>
      <c r="F147" s="250" t="s">
        <v>5920</v>
      </c>
      <c r="G147" s="251"/>
      <c r="H147" s="251"/>
      <c r="I147" s="251"/>
      <c r="J147" s="139" t="s">
        <v>349</v>
      </c>
      <c r="K147" s="140">
        <v>2</v>
      </c>
      <c r="L147" s="252"/>
      <c r="M147" s="251"/>
      <c r="N147" s="252">
        <f t="shared" si="10"/>
        <v>0</v>
      </c>
      <c r="O147" s="251"/>
      <c r="P147" s="251"/>
      <c r="Q147" s="251"/>
      <c r="R147" s="141"/>
      <c r="T147" s="142" t="s">
        <v>3</v>
      </c>
      <c r="U147" s="40" t="s">
        <v>43</v>
      </c>
      <c r="V147" s="143">
        <v>0</v>
      </c>
      <c r="W147" s="143">
        <f t="shared" si="11"/>
        <v>0</v>
      </c>
      <c r="X147" s="143">
        <v>0</v>
      </c>
      <c r="Y147" s="143">
        <f t="shared" si="12"/>
        <v>0</v>
      </c>
      <c r="Z147" s="143">
        <v>0</v>
      </c>
      <c r="AA147" s="144">
        <f t="shared" si="13"/>
        <v>0</v>
      </c>
      <c r="AR147" s="17" t="s">
        <v>247</v>
      </c>
      <c r="AT147" s="17" t="s">
        <v>222</v>
      </c>
      <c r="AU147" s="17" t="s">
        <v>190</v>
      </c>
      <c r="AY147" s="17" t="s">
        <v>221</v>
      </c>
      <c r="BE147" s="145">
        <f t="shared" si="14"/>
        <v>0</v>
      </c>
      <c r="BF147" s="145">
        <f t="shared" si="15"/>
        <v>0</v>
      </c>
      <c r="BG147" s="145">
        <f t="shared" si="16"/>
        <v>0</v>
      </c>
      <c r="BH147" s="145">
        <f t="shared" si="17"/>
        <v>0</v>
      </c>
      <c r="BI147" s="145">
        <f t="shared" si="18"/>
        <v>0</v>
      </c>
      <c r="BJ147" s="17" t="s">
        <v>15</v>
      </c>
      <c r="BK147" s="145">
        <f t="shared" si="19"/>
        <v>0</v>
      </c>
      <c r="BL147" s="17" t="s">
        <v>247</v>
      </c>
      <c r="BM147" s="17" t="s">
        <v>5921</v>
      </c>
    </row>
    <row r="148" spans="2:65" s="1" customFormat="1" ht="20.45" customHeight="1" x14ac:dyDescent="0.3">
      <c r="B148" s="136"/>
      <c r="C148" s="137" t="s">
        <v>346</v>
      </c>
      <c r="D148" s="137" t="s">
        <v>222</v>
      </c>
      <c r="E148" s="138" t="s">
        <v>5451</v>
      </c>
      <c r="F148" s="250" t="s">
        <v>5922</v>
      </c>
      <c r="G148" s="251"/>
      <c r="H148" s="251"/>
      <c r="I148" s="251"/>
      <c r="J148" s="139" t="s">
        <v>349</v>
      </c>
      <c r="K148" s="140">
        <v>40</v>
      </c>
      <c r="L148" s="252"/>
      <c r="M148" s="251"/>
      <c r="N148" s="252">
        <f t="shared" si="10"/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0</v>
      </c>
      <c r="W148" s="143">
        <f t="shared" si="11"/>
        <v>0</v>
      </c>
      <c r="X148" s="143">
        <v>0</v>
      </c>
      <c r="Y148" s="143">
        <f t="shared" si="12"/>
        <v>0</v>
      </c>
      <c r="Z148" s="143">
        <v>0</v>
      </c>
      <c r="AA148" s="144">
        <f t="shared" si="13"/>
        <v>0</v>
      </c>
      <c r="AR148" s="17" t="s">
        <v>247</v>
      </c>
      <c r="AT148" s="17" t="s">
        <v>222</v>
      </c>
      <c r="AU148" s="17" t="s">
        <v>190</v>
      </c>
      <c r="AY148" s="17" t="s">
        <v>221</v>
      </c>
      <c r="BE148" s="145">
        <f t="shared" si="14"/>
        <v>0</v>
      </c>
      <c r="BF148" s="145">
        <f t="shared" si="15"/>
        <v>0</v>
      </c>
      <c r="BG148" s="145">
        <f t="shared" si="16"/>
        <v>0</v>
      </c>
      <c r="BH148" s="145">
        <f t="shared" si="17"/>
        <v>0</v>
      </c>
      <c r="BI148" s="145">
        <f t="shared" si="18"/>
        <v>0</v>
      </c>
      <c r="BJ148" s="17" t="s">
        <v>15</v>
      </c>
      <c r="BK148" s="145">
        <f t="shared" si="19"/>
        <v>0</v>
      </c>
      <c r="BL148" s="17" t="s">
        <v>247</v>
      </c>
      <c r="BM148" s="17" t="s">
        <v>5923</v>
      </c>
    </row>
    <row r="149" spans="2:65" s="1" customFormat="1" ht="28.9" customHeight="1" x14ac:dyDescent="0.3">
      <c r="B149" s="136"/>
      <c r="C149" s="137" t="s">
        <v>351</v>
      </c>
      <c r="D149" s="137" t="s">
        <v>222</v>
      </c>
      <c r="E149" s="138" t="s">
        <v>5454</v>
      </c>
      <c r="F149" s="250" t="s">
        <v>5924</v>
      </c>
      <c r="G149" s="251"/>
      <c r="H149" s="251"/>
      <c r="I149" s="251"/>
      <c r="J149" s="139" t="s">
        <v>349</v>
      </c>
      <c r="K149" s="140">
        <v>1</v>
      </c>
      <c r="L149" s="252"/>
      <c r="M149" s="251"/>
      <c r="N149" s="252">
        <f t="shared" si="10"/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0</v>
      </c>
      <c r="W149" s="143">
        <f t="shared" si="11"/>
        <v>0</v>
      </c>
      <c r="X149" s="143">
        <v>0</v>
      </c>
      <c r="Y149" s="143">
        <f t="shared" si="12"/>
        <v>0</v>
      </c>
      <c r="Z149" s="143">
        <v>0</v>
      </c>
      <c r="AA149" s="144">
        <f t="shared" si="13"/>
        <v>0</v>
      </c>
      <c r="AR149" s="17" t="s">
        <v>247</v>
      </c>
      <c r="AT149" s="17" t="s">
        <v>222</v>
      </c>
      <c r="AU149" s="17" t="s">
        <v>190</v>
      </c>
      <c r="AY149" s="17" t="s">
        <v>221</v>
      </c>
      <c r="BE149" s="145">
        <f t="shared" si="14"/>
        <v>0</v>
      </c>
      <c r="BF149" s="145">
        <f t="shared" si="15"/>
        <v>0</v>
      </c>
      <c r="BG149" s="145">
        <f t="shared" si="16"/>
        <v>0</v>
      </c>
      <c r="BH149" s="145">
        <f t="shared" si="17"/>
        <v>0</v>
      </c>
      <c r="BI149" s="145">
        <f t="shared" si="18"/>
        <v>0</v>
      </c>
      <c r="BJ149" s="17" t="s">
        <v>15</v>
      </c>
      <c r="BK149" s="145">
        <f t="shared" si="19"/>
        <v>0</v>
      </c>
      <c r="BL149" s="17" t="s">
        <v>247</v>
      </c>
      <c r="BM149" s="17" t="s">
        <v>5925</v>
      </c>
    </row>
    <row r="150" spans="2:65" s="1" customFormat="1" ht="20.45" customHeight="1" x14ac:dyDescent="0.3">
      <c r="B150" s="136"/>
      <c r="C150" s="137" t="s">
        <v>355</v>
      </c>
      <c r="D150" s="137" t="s">
        <v>222</v>
      </c>
      <c r="E150" s="138" t="s">
        <v>5457</v>
      </c>
      <c r="F150" s="250" t="s">
        <v>5926</v>
      </c>
      <c r="G150" s="251"/>
      <c r="H150" s="251"/>
      <c r="I150" s="251"/>
      <c r="J150" s="139" t="s">
        <v>349</v>
      </c>
      <c r="K150" s="140">
        <v>1</v>
      </c>
      <c r="L150" s="252"/>
      <c r="M150" s="251"/>
      <c r="N150" s="252">
        <f t="shared" si="10"/>
        <v>0</v>
      </c>
      <c r="O150" s="251"/>
      <c r="P150" s="251"/>
      <c r="Q150" s="251"/>
      <c r="R150" s="141"/>
      <c r="T150" s="142" t="s">
        <v>3</v>
      </c>
      <c r="U150" s="40" t="s">
        <v>43</v>
      </c>
      <c r="V150" s="143">
        <v>0</v>
      </c>
      <c r="W150" s="143">
        <f t="shared" si="11"/>
        <v>0</v>
      </c>
      <c r="X150" s="143">
        <v>0</v>
      </c>
      <c r="Y150" s="143">
        <f t="shared" si="12"/>
        <v>0</v>
      </c>
      <c r="Z150" s="143">
        <v>0</v>
      </c>
      <c r="AA150" s="144">
        <f t="shared" si="13"/>
        <v>0</v>
      </c>
      <c r="AR150" s="17" t="s">
        <v>247</v>
      </c>
      <c r="AT150" s="17" t="s">
        <v>222</v>
      </c>
      <c r="AU150" s="17" t="s">
        <v>190</v>
      </c>
      <c r="AY150" s="17" t="s">
        <v>221</v>
      </c>
      <c r="BE150" s="145">
        <f t="shared" si="14"/>
        <v>0</v>
      </c>
      <c r="BF150" s="145">
        <f t="shared" si="15"/>
        <v>0</v>
      </c>
      <c r="BG150" s="145">
        <f t="shared" si="16"/>
        <v>0</v>
      </c>
      <c r="BH150" s="145">
        <f t="shared" si="17"/>
        <v>0</v>
      </c>
      <c r="BI150" s="145">
        <f t="shared" si="18"/>
        <v>0</v>
      </c>
      <c r="BJ150" s="17" t="s">
        <v>15</v>
      </c>
      <c r="BK150" s="145">
        <f t="shared" si="19"/>
        <v>0</v>
      </c>
      <c r="BL150" s="17" t="s">
        <v>247</v>
      </c>
      <c r="BM150" s="17" t="s">
        <v>5927</v>
      </c>
    </row>
    <row r="151" spans="2:65" s="9" customFormat="1" ht="29.85" customHeight="1" x14ac:dyDescent="0.3">
      <c r="B151" s="125"/>
      <c r="C151" s="126"/>
      <c r="D151" s="135" t="s">
        <v>5872</v>
      </c>
      <c r="E151" s="135"/>
      <c r="F151" s="135"/>
      <c r="G151" s="135"/>
      <c r="H151" s="135"/>
      <c r="I151" s="135"/>
      <c r="J151" s="135"/>
      <c r="K151" s="135"/>
      <c r="L151" s="135"/>
      <c r="M151" s="135"/>
      <c r="N151" s="253">
        <f>BK151</f>
        <v>0</v>
      </c>
      <c r="O151" s="254"/>
      <c r="P151" s="254"/>
      <c r="Q151" s="254"/>
      <c r="R151" s="128"/>
      <c r="T151" s="129"/>
      <c r="U151" s="126"/>
      <c r="V151" s="126"/>
      <c r="W151" s="130">
        <f>SUM(W152:W156)</f>
        <v>0</v>
      </c>
      <c r="X151" s="126"/>
      <c r="Y151" s="130">
        <f>SUM(Y152:Y156)</f>
        <v>0</v>
      </c>
      <c r="Z151" s="126"/>
      <c r="AA151" s="131">
        <f>SUM(AA152:AA156)</f>
        <v>0</v>
      </c>
      <c r="AR151" s="132" t="s">
        <v>190</v>
      </c>
      <c r="AT151" s="133" t="s">
        <v>77</v>
      </c>
      <c r="AU151" s="133" t="s">
        <v>15</v>
      </c>
      <c r="AY151" s="132" t="s">
        <v>221</v>
      </c>
      <c r="BK151" s="134">
        <f>SUM(BK152:BK156)</f>
        <v>0</v>
      </c>
    </row>
    <row r="152" spans="2:65" s="1" customFormat="1" ht="20.45" customHeight="1" x14ac:dyDescent="0.3">
      <c r="B152" s="136"/>
      <c r="C152" s="137" t="s">
        <v>359</v>
      </c>
      <c r="D152" s="137" t="s">
        <v>222</v>
      </c>
      <c r="E152" s="138" t="s">
        <v>5460</v>
      </c>
      <c r="F152" s="250" t="s">
        <v>5928</v>
      </c>
      <c r="G152" s="251"/>
      <c r="H152" s="251"/>
      <c r="I152" s="251"/>
      <c r="J152" s="139" t="s">
        <v>246</v>
      </c>
      <c r="K152" s="140">
        <v>5200</v>
      </c>
      <c r="L152" s="252"/>
      <c r="M152" s="251"/>
      <c r="N152" s="252">
        <f>ROUND(L152*K152,2)</f>
        <v>0</v>
      </c>
      <c r="O152" s="251"/>
      <c r="P152" s="251"/>
      <c r="Q152" s="251"/>
      <c r="R152" s="141"/>
      <c r="T152" s="142" t="s">
        <v>3</v>
      </c>
      <c r="U152" s="40" t="s">
        <v>43</v>
      </c>
      <c r="V152" s="143">
        <v>0</v>
      </c>
      <c r="W152" s="143">
        <f>V152*K152</f>
        <v>0</v>
      </c>
      <c r="X152" s="143">
        <v>0</v>
      </c>
      <c r="Y152" s="143">
        <f>X152*K152</f>
        <v>0</v>
      </c>
      <c r="Z152" s="143">
        <v>0</v>
      </c>
      <c r="AA152" s="144">
        <f>Z152*K152</f>
        <v>0</v>
      </c>
      <c r="AR152" s="17" t="s">
        <v>247</v>
      </c>
      <c r="AT152" s="17" t="s">
        <v>222</v>
      </c>
      <c r="AU152" s="17" t="s">
        <v>190</v>
      </c>
      <c r="AY152" s="17" t="s">
        <v>221</v>
      </c>
      <c r="BE152" s="145">
        <f>IF(U152="základní",N152,0)</f>
        <v>0</v>
      </c>
      <c r="BF152" s="145">
        <f>IF(U152="snížená",N152,0)</f>
        <v>0</v>
      </c>
      <c r="BG152" s="145">
        <f>IF(U152="zákl. přenesená",N152,0)</f>
        <v>0</v>
      </c>
      <c r="BH152" s="145">
        <f>IF(U152="sníž. přenesená",N152,0)</f>
        <v>0</v>
      </c>
      <c r="BI152" s="145">
        <f>IF(U152="nulová",N152,0)</f>
        <v>0</v>
      </c>
      <c r="BJ152" s="17" t="s">
        <v>15</v>
      </c>
      <c r="BK152" s="145">
        <f>ROUND(L152*K152,2)</f>
        <v>0</v>
      </c>
      <c r="BL152" s="17" t="s">
        <v>247</v>
      </c>
      <c r="BM152" s="17" t="s">
        <v>5929</v>
      </c>
    </row>
    <row r="153" spans="2:65" s="1" customFormat="1" ht="28.9" customHeight="1" x14ac:dyDescent="0.3">
      <c r="B153" s="136"/>
      <c r="C153" s="137" t="s">
        <v>364</v>
      </c>
      <c r="D153" s="137" t="s">
        <v>222</v>
      </c>
      <c r="E153" s="138" t="s">
        <v>5463</v>
      </c>
      <c r="F153" s="250" t="s">
        <v>5930</v>
      </c>
      <c r="G153" s="251"/>
      <c r="H153" s="251"/>
      <c r="I153" s="251"/>
      <c r="J153" s="139" t="s">
        <v>246</v>
      </c>
      <c r="K153" s="140">
        <v>140</v>
      </c>
      <c r="L153" s="252"/>
      <c r="M153" s="251"/>
      <c r="N153" s="252">
        <f>ROUND(L153*K153,2)</f>
        <v>0</v>
      </c>
      <c r="O153" s="251"/>
      <c r="P153" s="251"/>
      <c r="Q153" s="251"/>
      <c r="R153" s="141"/>
      <c r="T153" s="142" t="s">
        <v>3</v>
      </c>
      <c r="U153" s="40" t="s">
        <v>43</v>
      </c>
      <c r="V153" s="143">
        <v>0</v>
      </c>
      <c r="W153" s="143">
        <f>V153*K153</f>
        <v>0</v>
      </c>
      <c r="X153" s="143">
        <v>0</v>
      </c>
      <c r="Y153" s="143">
        <f>X153*K153</f>
        <v>0</v>
      </c>
      <c r="Z153" s="143">
        <v>0</v>
      </c>
      <c r="AA153" s="144">
        <f>Z153*K153</f>
        <v>0</v>
      </c>
      <c r="AR153" s="17" t="s">
        <v>247</v>
      </c>
      <c r="AT153" s="17" t="s">
        <v>222</v>
      </c>
      <c r="AU153" s="17" t="s">
        <v>190</v>
      </c>
      <c r="AY153" s="17" t="s">
        <v>221</v>
      </c>
      <c r="BE153" s="145">
        <f>IF(U153="základní",N153,0)</f>
        <v>0</v>
      </c>
      <c r="BF153" s="145">
        <f>IF(U153="snížená",N153,0)</f>
        <v>0</v>
      </c>
      <c r="BG153" s="145">
        <f>IF(U153="zákl. přenesená",N153,0)</f>
        <v>0</v>
      </c>
      <c r="BH153" s="145">
        <f>IF(U153="sníž. přenesená",N153,0)</f>
        <v>0</v>
      </c>
      <c r="BI153" s="145">
        <f>IF(U153="nulová",N153,0)</f>
        <v>0</v>
      </c>
      <c r="BJ153" s="17" t="s">
        <v>15</v>
      </c>
      <c r="BK153" s="145">
        <f>ROUND(L153*K153,2)</f>
        <v>0</v>
      </c>
      <c r="BL153" s="17" t="s">
        <v>247</v>
      </c>
      <c r="BM153" s="17" t="s">
        <v>5931</v>
      </c>
    </row>
    <row r="154" spans="2:65" s="1" customFormat="1" ht="20.45" customHeight="1" x14ac:dyDescent="0.3">
      <c r="B154" s="136"/>
      <c r="C154" s="137" t="s">
        <v>822</v>
      </c>
      <c r="D154" s="137" t="s">
        <v>222</v>
      </c>
      <c r="E154" s="138" t="s">
        <v>5466</v>
      </c>
      <c r="F154" s="250" t="s">
        <v>5932</v>
      </c>
      <c r="G154" s="251"/>
      <c r="H154" s="251"/>
      <c r="I154" s="251"/>
      <c r="J154" s="139" t="s">
        <v>246</v>
      </c>
      <c r="K154" s="140">
        <v>20</v>
      </c>
      <c r="L154" s="252"/>
      <c r="M154" s="251"/>
      <c r="N154" s="252">
        <f>ROUND(L154*K154,2)</f>
        <v>0</v>
      </c>
      <c r="O154" s="251"/>
      <c r="P154" s="251"/>
      <c r="Q154" s="251"/>
      <c r="R154" s="141"/>
      <c r="T154" s="142" t="s">
        <v>3</v>
      </c>
      <c r="U154" s="40" t="s">
        <v>43</v>
      </c>
      <c r="V154" s="143">
        <v>0</v>
      </c>
      <c r="W154" s="143">
        <f>V154*K154</f>
        <v>0</v>
      </c>
      <c r="X154" s="143">
        <v>0</v>
      </c>
      <c r="Y154" s="143">
        <f>X154*K154</f>
        <v>0</v>
      </c>
      <c r="Z154" s="143">
        <v>0</v>
      </c>
      <c r="AA154" s="144">
        <f>Z154*K154</f>
        <v>0</v>
      </c>
      <c r="AR154" s="17" t="s">
        <v>247</v>
      </c>
      <c r="AT154" s="17" t="s">
        <v>222</v>
      </c>
      <c r="AU154" s="17" t="s">
        <v>190</v>
      </c>
      <c r="AY154" s="17" t="s">
        <v>221</v>
      </c>
      <c r="BE154" s="145">
        <f>IF(U154="základní",N154,0)</f>
        <v>0</v>
      </c>
      <c r="BF154" s="145">
        <f>IF(U154="snížená",N154,0)</f>
        <v>0</v>
      </c>
      <c r="BG154" s="145">
        <f>IF(U154="zákl. přenesená",N154,0)</f>
        <v>0</v>
      </c>
      <c r="BH154" s="145">
        <f>IF(U154="sníž. přenesená",N154,0)</f>
        <v>0</v>
      </c>
      <c r="BI154" s="145">
        <f>IF(U154="nulová",N154,0)</f>
        <v>0</v>
      </c>
      <c r="BJ154" s="17" t="s">
        <v>15</v>
      </c>
      <c r="BK154" s="145">
        <f>ROUND(L154*K154,2)</f>
        <v>0</v>
      </c>
      <c r="BL154" s="17" t="s">
        <v>247</v>
      </c>
      <c r="BM154" s="17" t="s">
        <v>5933</v>
      </c>
    </row>
    <row r="155" spans="2:65" s="1" customFormat="1" ht="20.45" customHeight="1" x14ac:dyDescent="0.3">
      <c r="B155" s="136"/>
      <c r="C155" s="137" t="s">
        <v>826</v>
      </c>
      <c r="D155" s="137" t="s">
        <v>222</v>
      </c>
      <c r="E155" s="138" t="s">
        <v>5469</v>
      </c>
      <c r="F155" s="250" t="s">
        <v>5292</v>
      </c>
      <c r="G155" s="251"/>
      <c r="H155" s="251"/>
      <c r="I155" s="251"/>
      <c r="J155" s="139" t="s">
        <v>246</v>
      </c>
      <c r="K155" s="140">
        <v>50</v>
      </c>
      <c r="L155" s="252"/>
      <c r="M155" s="251"/>
      <c r="N155" s="252">
        <f>ROUND(L155*K155,2)</f>
        <v>0</v>
      </c>
      <c r="O155" s="251"/>
      <c r="P155" s="251"/>
      <c r="Q155" s="251"/>
      <c r="R155" s="141"/>
      <c r="T155" s="142" t="s">
        <v>3</v>
      </c>
      <c r="U155" s="40" t="s">
        <v>43</v>
      </c>
      <c r="V155" s="143">
        <v>0</v>
      </c>
      <c r="W155" s="143">
        <f>V155*K155</f>
        <v>0</v>
      </c>
      <c r="X155" s="143">
        <v>0</v>
      </c>
      <c r="Y155" s="143">
        <f>X155*K155</f>
        <v>0</v>
      </c>
      <c r="Z155" s="143">
        <v>0</v>
      </c>
      <c r="AA155" s="144">
        <f>Z155*K155</f>
        <v>0</v>
      </c>
      <c r="AR155" s="17" t="s">
        <v>247</v>
      </c>
      <c r="AT155" s="17" t="s">
        <v>222</v>
      </c>
      <c r="AU155" s="17" t="s">
        <v>190</v>
      </c>
      <c r="AY155" s="17" t="s">
        <v>221</v>
      </c>
      <c r="BE155" s="145">
        <f>IF(U155="základní",N155,0)</f>
        <v>0</v>
      </c>
      <c r="BF155" s="145">
        <f>IF(U155="snížená",N155,0)</f>
        <v>0</v>
      </c>
      <c r="BG155" s="145">
        <f>IF(U155="zákl. přenesená",N155,0)</f>
        <v>0</v>
      </c>
      <c r="BH155" s="145">
        <f>IF(U155="sníž. přenesená",N155,0)</f>
        <v>0</v>
      </c>
      <c r="BI155" s="145">
        <f>IF(U155="nulová",N155,0)</f>
        <v>0</v>
      </c>
      <c r="BJ155" s="17" t="s">
        <v>15</v>
      </c>
      <c r="BK155" s="145">
        <f>ROUND(L155*K155,2)</f>
        <v>0</v>
      </c>
      <c r="BL155" s="17" t="s">
        <v>247</v>
      </c>
      <c r="BM155" s="17" t="s">
        <v>5934</v>
      </c>
    </row>
    <row r="156" spans="2:65" s="1" customFormat="1" ht="20.45" customHeight="1" x14ac:dyDescent="0.3">
      <c r="B156" s="136"/>
      <c r="C156" s="137" t="s">
        <v>385</v>
      </c>
      <c r="D156" s="137" t="s">
        <v>222</v>
      </c>
      <c r="E156" s="138" t="s">
        <v>5472</v>
      </c>
      <c r="F156" s="250" t="s">
        <v>5935</v>
      </c>
      <c r="G156" s="251"/>
      <c r="H156" s="251"/>
      <c r="I156" s="251"/>
      <c r="J156" s="139" t="s">
        <v>246</v>
      </c>
      <c r="K156" s="140">
        <v>50</v>
      </c>
      <c r="L156" s="252"/>
      <c r="M156" s="251"/>
      <c r="N156" s="252">
        <f>ROUND(L156*K156,2)</f>
        <v>0</v>
      </c>
      <c r="O156" s="251"/>
      <c r="P156" s="251"/>
      <c r="Q156" s="251"/>
      <c r="R156" s="141"/>
      <c r="T156" s="142" t="s">
        <v>3</v>
      </c>
      <c r="U156" s="40" t="s">
        <v>43</v>
      </c>
      <c r="V156" s="143">
        <v>0</v>
      </c>
      <c r="W156" s="143">
        <f>V156*K156</f>
        <v>0</v>
      </c>
      <c r="X156" s="143">
        <v>0</v>
      </c>
      <c r="Y156" s="143">
        <f>X156*K156</f>
        <v>0</v>
      </c>
      <c r="Z156" s="143">
        <v>0</v>
      </c>
      <c r="AA156" s="144">
        <f>Z156*K156</f>
        <v>0</v>
      </c>
      <c r="AR156" s="17" t="s">
        <v>247</v>
      </c>
      <c r="AT156" s="17" t="s">
        <v>222</v>
      </c>
      <c r="AU156" s="17" t="s">
        <v>190</v>
      </c>
      <c r="AY156" s="17" t="s">
        <v>221</v>
      </c>
      <c r="BE156" s="145">
        <f>IF(U156="základní",N156,0)</f>
        <v>0</v>
      </c>
      <c r="BF156" s="145">
        <f>IF(U156="snížená",N156,0)</f>
        <v>0</v>
      </c>
      <c r="BG156" s="145">
        <f>IF(U156="zákl. přenesená",N156,0)</f>
        <v>0</v>
      </c>
      <c r="BH156" s="145">
        <f>IF(U156="sníž. přenesená",N156,0)</f>
        <v>0</v>
      </c>
      <c r="BI156" s="145">
        <f>IF(U156="nulová",N156,0)</f>
        <v>0</v>
      </c>
      <c r="BJ156" s="17" t="s">
        <v>15</v>
      </c>
      <c r="BK156" s="145">
        <f>ROUND(L156*K156,2)</f>
        <v>0</v>
      </c>
      <c r="BL156" s="17" t="s">
        <v>247</v>
      </c>
      <c r="BM156" s="17" t="s">
        <v>5936</v>
      </c>
    </row>
    <row r="157" spans="2:65" s="9" customFormat="1" ht="29.85" customHeight="1" x14ac:dyDescent="0.3">
      <c r="B157" s="125"/>
      <c r="C157" s="126"/>
      <c r="D157" s="135" t="s">
        <v>5873</v>
      </c>
      <c r="E157" s="135"/>
      <c r="F157" s="135"/>
      <c r="G157" s="135"/>
      <c r="H157" s="135"/>
      <c r="I157" s="135"/>
      <c r="J157" s="135"/>
      <c r="K157" s="135"/>
      <c r="L157" s="135"/>
      <c r="M157" s="135"/>
      <c r="N157" s="253">
        <f>BK157</f>
        <v>0</v>
      </c>
      <c r="O157" s="254"/>
      <c r="P157" s="254"/>
      <c r="Q157" s="254"/>
      <c r="R157" s="128"/>
      <c r="T157" s="129"/>
      <c r="U157" s="126"/>
      <c r="V157" s="126"/>
      <c r="W157" s="130">
        <f>SUM(W158:W165)</f>
        <v>0</v>
      </c>
      <c r="X157" s="126"/>
      <c r="Y157" s="130">
        <f>SUM(Y158:Y165)</f>
        <v>0</v>
      </c>
      <c r="Z157" s="126"/>
      <c r="AA157" s="131">
        <f>SUM(AA158:AA165)</f>
        <v>0</v>
      </c>
      <c r="AR157" s="132" t="s">
        <v>190</v>
      </c>
      <c r="AT157" s="133" t="s">
        <v>77</v>
      </c>
      <c r="AU157" s="133" t="s">
        <v>15</v>
      </c>
      <c r="AY157" s="132" t="s">
        <v>221</v>
      </c>
      <c r="BK157" s="134">
        <f>SUM(BK158:BK165)</f>
        <v>0</v>
      </c>
    </row>
    <row r="158" spans="2:65" s="1" customFormat="1" ht="63" customHeight="1" x14ac:dyDescent="0.3">
      <c r="B158" s="136"/>
      <c r="C158" s="137" t="s">
        <v>831</v>
      </c>
      <c r="D158" s="137" t="s">
        <v>222</v>
      </c>
      <c r="E158" s="138" t="s">
        <v>5475</v>
      </c>
      <c r="F158" s="250" t="s">
        <v>5937</v>
      </c>
      <c r="G158" s="251"/>
      <c r="H158" s="251"/>
      <c r="I158" s="251"/>
      <c r="J158" s="139" t="s">
        <v>5938</v>
      </c>
      <c r="K158" s="140">
        <v>1</v>
      </c>
      <c r="L158" s="252"/>
      <c r="M158" s="251"/>
      <c r="N158" s="252">
        <f t="shared" ref="N158:N165" si="20">ROUND(L158*K158,2)</f>
        <v>0</v>
      </c>
      <c r="O158" s="251"/>
      <c r="P158" s="251"/>
      <c r="Q158" s="251"/>
      <c r="R158" s="141"/>
      <c r="T158" s="142" t="s">
        <v>3</v>
      </c>
      <c r="U158" s="40" t="s">
        <v>43</v>
      </c>
      <c r="V158" s="143">
        <v>0</v>
      </c>
      <c r="W158" s="143">
        <f t="shared" ref="W158:W165" si="21">V158*K158</f>
        <v>0</v>
      </c>
      <c r="X158" s="143">
        <v>0</v>
      </c>
      <c r="Y158" s="143">
        <f t="shared" ref="Y158:Y165" si="22">X158*K158</f>
        <v>0</v>
      </c>
      <c r="Z158" s="143">
        <v>0</v>
      </c>
      <c r="AA158" s="144">
        <f t="shared" ref="AA158:AA165" si="23">Z158*K158</f>
        <v>0</v>
      </c>
      <c r="AR158" s="17" t="s">
        <v>247</v>
      </c>
      <c r="AT158" s="17" t="s">
        <v>222</v>
      </c>
      <c r="AU158" s="17" t="s">
        <v>190</v>
      </c>
      <c r="AY158" s="17" t="s">
        <v>221</v>
      </c>
      <c r="BE158" s="145">
        <f t="shared" ref="BE158:BE165" si="24">IF(U158="základní",N158,0)</f>
        <v>0</v>
      </c>
      <c r="BF158" s="145">
        <f t="shared" ref="BF158:BF165" si="25">IF(U158="snížená",N158,0)</f>
        <v>0</v>
      </c>
      <c r="BG158" s="145">
        <f t="shared" ref="BG158:BG165" si="26">IF(U158="zákl. přenesená",N158,0)</f>
        <v>0</v>
      </c>
      <c r="BH158" s="145">
        <f t="shared" ref="BH158:BH165" si="27">IF(U158="sníž. přenesená",N158,0)</f>
        <v>0</v>
      </c>
      <c r="BI158" s="145">
        <f t="shared" ref="BI158:BI165" si="28">IF(U158="nulová",N158,0)</f>
        <v>0</v>
      </c>
      <c r="BJ158" s="17" t="s">
        <v>15</v>
      </c>
      <c r="BK158" s="145">
        <f t="shared" ref="BK158:BK165" si="29">ROUND(L158*K158,2)</f>
        <v>0</v>
      </c>
      <c r="BL158" s="17" t="s">
        <v>247</v>
      </c>
      <c r="BM158" s="17" t="s">
        <v>5939</v>
      </c>
    </row>
    <row r="159" spans="2:65" s="1" customFormat="1" ht="28.9" customHeight="1" x14ac:dyDescent="0.3">
      <c r="B159" s="136"/>
      <c r="C159" s="137" t="s">
        <v>835</v>
      </c>
      <c r="D159" s="137" t="s">
        <v>222</v>
      </c>
      <c r="E159" s="138" t="s">
        <v>5478</v>
      </c>
      <c r="F159" s="250" t="s">
        <v>5940</v>
      </c>
      <c r="G159" s="251"/>
      <c r="H159" s="251"/>
      <c r="I159" s="251"/>
      <c r="J159" s="139" t="s">
        <v>349</v>
      </c>
      <c r="K159" s="140">
        <v>55</v>
      </c>
      <c r="L159" s="252"/>
      <c r="M159" s="251"/>
      <c r="N159" s="252">
        <f t="shared" si="20"/>
        <v>0</v>
      </c>
      <c r="O159" s="251"/>
      <c r="P159" s="251"/>
      <c r="Q159" s="251"/>
      <c r="R159" s="141"/>
      <c r="T159" s="142" t="s">
        <v>3</v>
      </c>
      <c r="U159" s="40" t="s">
        <v>43</v>
      </c>
      <c r="V159" s="143">
        <v>0</v>
      </c>
      <c r="W159" s="143">
        <f t="shared" si="21"/>
        <v>0</v>
      </c>
      <c r="X159" s="143">
        <v>0</v>
      </c>
      <c r="Y159" s="143">
        <f t="shared" si="22"/>
        <v>0</v>
      </c>
      <c r="Z159" s="143">
        <v>0</v>
      </c>
      <c r="AA159" s="144">
        <f t="shared" si="23"/>
        <v>0</v>
      </c>
      <c r="AR159" s="17" t="s">
        <v>247</v>
      </c>
      <c r="AT159" s="17" t="s">
        <v>222</v>
      </c>
      <c r="AU159" s="17" t="s">
        <v>190</v>
      </c>
      <c r="AY159" s="17" t="s">
        <v>221</v>
      </c>
      <c r="BE159" s="145">
        <f t="shared" si="24"/>
        <v>0</v>
      </c>
      <c r="BF159" s="145">
        <f t="shared" si="25"/>
        <v>0</v>
      </c>
      <c r="BG159" s="145">
        <f t="shared" si="26"/>
        <v>0</v>
      </c>
      <c r="BH159" s="145">
        <f t="shared" si="27"/>
        <v>0</v>
      </c>
      <c r="BI159" s="145">
        <f t="shared" si="28"/>
        <v>0</v>
      </c>
      <c r="BJ159" s="17" t="s">
        <v>15</v>
      </c>
      <c r="BK159" s="145">
        <f t="shared" si="29"/>
        <v>0</v>
      </c>
      <c r="BL159" s="17" t="s">
        <v>247</v>
      </c>
      <c r="BM159" s="17" t="s">
        <v>5941</v>
      </c>
    </row>
    <row r="160" spans="2:65" s="1" customFormat="1" ht="20.45" customHeight="1" x14ac:dyDescent="0.3">
      <c r="B160" s="136"/>
      <c r="C160" s="137" t="s">
        <v>688</v>
      </c>
      <c r="D160" s="137" t="s">
        <v>222</v>
      </c>
      <c r="E160" s="138" t="s">
        <v>5481</v>
      </c>
      <c r="F160" s="250" t="s">
        <v>5942</v>
      </c>
      <c r="G160" s="251"/>
      <c r="H160" s="251"/>
      <c r="I160" s="251"/>
      <c r="J160" s="139" t="s">
        <v>349</v>
      </c>
      <c r="K160" s="140">
        <v>16</v>
      </c>
      <c r="L160" s="252"/>
      <c r="M160" s="251"/>
      <c r="N160" s="252">
        <f t="shared" si="20"/>
        <v>0</v>
      </c>
      <c r="O160" s="251"/>
      <c r="P160" s="251"/>
      <c r="Q160" s="251"/>
      <c r="R160" s="141"/>
      <c r="T160" s="142" t="s">
        <v>3</v>
      </c>
      <c r="U160" s="40" t="s">
        <v>43</v>
      </c>
      <c r="V160" s="143">
        <v>0</v>
      </c>
      <c r="W160" s="143">
        <f t="shared" si="21"/>
        <v>0</v>
      </c>
      <c r="X160" s="143">
        <v>0</v>
      </c>
      <c r="Y160" s="143">
        <f t="shared" si="22"/>
        <v>0</v>
      </c>
      <c r="Z160" s="143">
        <v>0</v>
      </c>
      <c r="AA160" s="144">
        <f t="shared" si="23"/>
        <v>0</v>
      </c>
      <c r="AR160" s="17" t="s">
        <v>247</v>
      </c>
      <c r="AT160" s="17" t="s">
        <v>222</v>
      </c>
      <c r="AU160" s="17" t="s">
        <v>190</v>
      </c>
      <c r="AY160" s="17" t="s">
        <v>221</v>
      </c>
      <c r="BE160" s="145">
        <f t="shared" si="24"/>
        <v>0</v>
      </c>
      <c r="BF160" s="145">
        <f t="shared" si="25"/>
        <v>0</v>
      </c>
      <c r="BG160" s="145">
        <f t="shared" si="26"/>
        <v>0</v>
      </c>
      <c r="BH160" s="145">
        <f t="shared" si="27"/>
        <v>0</v>
      </c>
      <c r="BI160" s="145">
        <f t="shared" si="28"/>
        <v>0</v>
      </c>
      <c r="BJ160" s="17" t="s">
        <v>15</v>
      </c>
      <c r="BK160" s="145">
        <f t="shared" si="29"/>
        <v>0</v>
      </c>
      <c r="BL160" s="17" t="s">
        <v>247</v>
      </c>
      <c r="BM160" s="17" t="s">
        <v>5943</v>
      </c>
    </row>
    <row r="161" spans="2:65" s="1" customFormat="1" ht="20.45" customHeight="1" x14ac:dyDescent="0.3">
      <c r="B161" s="136"/>
      <c r="C161" s="137" t="s">
        <v>812</v>
      </c>
      <c r="D161" s="137" t="s">
        <v>222</v>
      </c>
      <c r="E161" s="138" t="s">
        <v>5484</v>
      </c>
      <c r="F161" s="250" t="s">
        <v>5944</v>
      </c>
      <c r="G161" s="251"/>
      <c r="H161" s="251"/>
      <c r="I161" s="251"/>
      <c r="J161" s="139" t="s">
        <v>349</v>
      </c>
      <c r="K161" s="140">
        <v>8</v>
      </c>
      <c r="L161" s="252"/>
      <c r="M161" s="251"/>
      <c r="N161" s="252">
        <f t="shared" si="20"/>
        <v>0</v>
      </c>
      <c r="O161" s="251"/>
      <c r="P161" s="251"/>
      <c r="Q161" s="251"/>
      <c r="R161" s="141"/>
      <c r="T161" s="142" t="s">
        <v>3</v>
      </c>
      <c r="U161" s="40" t="s">
        <v>43</v>
      </c>
      <c r="V161" s="143">
        <v>0</v>
      </c>
      <c r="W161" s="143">
        <f t="shared" si="21"/>
        <v>0</v>
      </c>
      <c r="X161" s="143">
        <v>0</v>
      </c>
      <c r="Y161" s="143">
        <f t="shared" si="22"/>
        <v>0</v>
      </c>
      <c r="Z161" s="143">
        <v>0</v>
      </c>
      <c r="AA161" s="144">
        <f t="shared" si="23"/>
        <v>0</v>
      </c>
      <c r="AR161" s="17" t="s">
        <v>247</v>
      </c>
      <c r="AT161" s="17" t="s">
        <v>222</v>
      </c>
      <c r="AU161" s="17" t="s">
        <v>190</v>
      </c>
      <c r="AY161" s="17" t="s">
        <v>221</v>
      </c>
      <c r="BE161" s="145">
        <f t="shared" si="24"/>
        <v>0</v>
      </c>
      <c r="BF161" s="145">
        <f t="shared" si="25"/>
        <v>0</v>
      </c>
      <c r="BG161" s="145">
        <f t="shared" si="26"/>
        <v>0</v>
      </c>
      <c r="BH161" s="145">
        <f t="shared" si="27"/>
        <v>0</v>
      </c>
      <c r="BI161" s="145">
        <f t="shared" si="28"/>
        <v>0</v>
      </c>
      <c r="BJ161" s="17" t="s">
        <v>15</v>
      </c>
      <c r="BK161" s="145">
        <f t="shared" si="29"/>
        <v>0</v>
      </c>
      <c r="BL161" s="17" t="s">
        <v>247</v>
      </c>
      <c r="BM161" s="17" t="s">
        <v>5945</v>
      </c>
    </row>
    <row r="162" spans="2:65" s="1" customFormat="1" ht="20.45" customHeight="1" x14ac:dyDescent="0.3">
      <c r="B162" s="136"/>
      <c r="C162" s="137" t="s">
        <v>840</v>
      </c>
      <c r="D162" s="137" t="s">
        <v>222</v>
      </c>
      <c r="E162" s="138" t="s">
        <v>5487</v>
      </c>
      <c r="F162" s="250" t="s">
        <v>508</v>
      </c>
      <c r="G162" s="251"/>
      <c r="H162" s="251"/>
      <c r="I162" s="251"/>
      <c r="J162" s="139" t="s">
        <v>315</v>
      </c>
      <c r="K162" s="140">
        <v>8</v>
      </c>
      <c r="L162" s="252"/>
      <c r="M162" s="251"/>
      <c r="N162" s="252">
        <f t="shared" si="20"/>
        <v>0</v>
      </c>
      <c r="O162" s="251"/>
      <c r="P162" s="251"/>
      <c r="Q162" s="251"/>
      <c r="R162" s="141"/>
      <c r="T162" s="142" t="s">
        <v>3</v>
      </c>
      <c r="U162" s="40" t="s">
        <v>43</v>
      </c>
      <c r="V162" s="143">
        <v>0</v>
      </c>
      <c r="W162" s="143">
        <f t="shared" si="21"/>
        <v>0</v>
      </c>
      <c r="X162" s="143">
        <v>0</v>
      </c>
      <c r="Y162" s="143">
        <f t="shared" si="22"/>
        <v>0</v>
      </c>
      <c r="Z162" s="143">
        <v>0</v>
      </c>
      <c r="AA162" s="144">
        <f t="shared" si="23"/>
        <v>0</v>
      </c>
      <c r="AR162" s="17" t="s">
        <v>247</v>
      </c>
      <c r="AT162" s="17" t="s">
        <v>222</v>
      </c>
      <c r="AU162" s="17" t="s">
        <v>190</v>
      </c>
      <c r="AY162" s="17" t="s">
        <v>221</v>
      </c>
      <c r="BE162" s="145">
        <f t="shared" si="24"/>
        <v>0</v>
      </c>
      <c r="BF162" s="145">
        <f t="shared" si="25"/>
        <v>0</v>
      </c>
      <c r="BG162" s="145">
        <f t="shared" si="26"/>
        <v>0</v>
      </c>
      <c r="BH162" s="145">
        <f t="shared" si="27"/>
        <v>0</v>
      </c>
      <c r="BI162" s="145">
        <f t="shared" si="28"/>
        <v>0</v>
      </c>
      <c r="BJ162" s="17" t="s">
        <v>15</v>
      </c>
      <c r="BK162" s="145">
        <f t="shared" si="29"/>
        <v>0</v>
      </c>
      <c r="BL162" s="17" t="s">
        <v>247</v>
      </c>
      <c r="BM162" s="17" t="s">
        <v>5946</v>
      </c>
    </row>
    <row r="163" spans="2:65" s="1" customFormat="1" ht="20.45" customHeight="1" x14ac:dyDescent="0.3">
      <c r="B163" s="136"/>
      <c r="C163" s="137" t="s">
        <v>844</v>
      </c>
      <c r="D163" s="137" t="s">
        <v>222</v>
      </c>
      <c r="E163" s="138" t="s">
        <v>5490</v>
      </c>
      <c r="F163" s="250" t="s">
        <v>5947</v>
      </c>
      <c r="G163" s="251"/>
      <c r="H163" s="251"/>
      <c r="I163" s="251"/>
      <c r="J163" s="139" t="s">
        <v>315</v>
      </c>
      <c r="K163" s="140">
        <v>8</v>
      </c>
      <c r="L163" s="252"/>
      <c r="M163" s="251"/>
      <c r="N163" s="252">
        <f t="shared" si="20"/>
        <v>0</v>
      </c>
      <c r="O163" s="251"/>
      <c r="P163" s="251"/>
      <c r="Q163" s="251"/>
      <c r="R163" s="141"/>
      <c r="T163" s="142" t="s">
        <v>3</v>
      </c>
      <c r="U163" s="40" t="s">
        <v>43</v>
      </c>
      <c r="V163" s="143">
        <v>0</v>
      </c>
      <c r="W163" s="143">
        <f t="shared" si="21"/>
        <v>0</v>
      </c>
      <c r="X163" s="143">
        <v>0</v>
      </c>
      <c r="Y163" s="143">
        <f t="shared" si="22"/>
        <v>0</v>
      </c>
      <c r="Z163" s="143">
        <v>0</v>
      </c>
      <c r="AA163" s="144">
        <f t="shared" si="23"/>
        <v>0</v>
      </c>
      <c r="AR163" s="17" t="s">
        <v>247</v>
      </c>
      <c r="AT163" s="17" t="s">
        <v>222</v>
      </c>
      <c r="AU163" s="17" t="s">
        <v>190</v>
      </c>
      <c r="AY163" s="17" t="s">
        <v>221</v>
      </c>
      <c r="BE163" s="145">
        <f t="shared" si="24"/>
        <v>0</v>
      </c>
      <c r="BF163" s="145">
        <f t="shared" si="25"/>
        <v>0</v>
      </c>
      <c r="BG163" s="145">
        <f t="shared" si="26"/>
        <v>0</v>
      </c>
      <c r="BH163" s="145">
        <f t="shared" si="27"/>
        <v>0</v>
      </c>
      <c r="BI163" s="145">
        <f t="shared" si="28"/>
        <v>0</v>
      </c>
      <c r="BJ163" s="17" t="s">
        <v>15</v>
      </c>
      <c r="BK163" s="145">
        <f t="shared" si="29"/>
        <v>0</v>
      </c>
      <c r="BL163" s="17" t="s">
        <v>247</v>
      </c>
      <c r="BM163" s="17" t="s">
        <v>5948</v>
      </c>
    </row>
    <row r="164" spans="2:65" s="1" customFormat="1" ht="20.45" customHeight="1" x14ac:dyDescent="0.3">
      <c r="B164" s="136"/>
      <c r="C164" s="137" t="s">
        <v>701</v>
      </c>
      <c r="D164" s="137" t="s">
        <v>222</v>
      </c>
      <c r="E164" s="138" t="s">
        <v>5493</v>
      </c>
      <c r="F164" s="250" t="s">
        <v>5949</v>
      </c>
      <c r="G164" s="251"/>
      <c r="H164" s="251"/>
      <c r="I164" s="251"/>
      <c r="J164" s="139" t="s">
        <v>315</v>
      </c>
      <c r="K164" s="140">
        <v>8</v>
      </c>
      <c r="L164" s="252"/>
      <c r="M164" s="251"/>
      <c r="N164" s="252">
        <f t="shared" si="20"/>
        <v>0</v>
      </c>
      <c r="O164" s="251"/>
      <c r="P164" s="251"/>
      <c r="Q164" s="251"/>
      <c r="R164" s="141"/>
      <c r="T164" s="142" t="s">
        <v>3</v>
      </c>
      <c r="U164" s="40" t="s">
        <v>43</v>
      </c>
      <c r="V164" s="143">
        <v>0</v>
      </c>
      <c r="W164" s="143">
        <f t="shared" si="21"/>
        <v>0</v>
      </c>
      <c r="X164" s="143">
        <v>0</v>
      </c>
      <c r="Y164" s="143">
        <f t="shared" si="22"/>
        <v>0</v>
      </c>
      <c r="Z164" s="143">
        <v>0</v>
      </c>
      <c r="AA164" s="144">
        <f t="shared" si="23"/>
        <v>0</v>
      </c>
      <c r="AR164" s="17" t="s">
        <v>247</v>
      </c>
      <c r="AT164" s="17" t="s">
        <v>222</v>
      </c>
      <c r="AU164" s="17" t="s">
        <v>190</v>
      </c>
      <c r="AY164" s="17" t="s">
        <v>221</v>
      </c>
      <c r="BE164" s="145">
        <f t="shared" si="24"/>
        <v>0</v>
      </c>
      <c r="BF164" s="145">
        <f t="shared" si="25"/>
        <v>0</v>
      </c>
      <c r="BG164" s="145">
        <f t="shared" si="26"/>
        <v>0</v>
      </c>
      <c r="BH164" s="145">
        <f t="shared" si="27"/>
        <v>0</v>
      </c>
      <c r="BI164" s="145">
        <f t="shared" si="28"/>
        <v>0</v>
      </c>
      <c r="BJ164" s="17" t="s">
        <v>15</v>
      </c>
      <c r="BK164" s="145">
        <f t="shared" si="29"/>
        <v>0</v>
      </c>
      <c r="BL164" s="17" t="s">
        <v>247</v>
      </c>
      <c r="BM164" s="17" t="s">
        <v>5950</v>
      </c>
    </row>
    <row r="165" spans="2:65" s="1" customFormat="1" ht="28.9" customHeight="1" x14ac:dyDescent="0.3">
      <c r="B165" s="136"/>
      <c r="C165" s="137" t="s">
        <v>804</v>
      </c>
      <c r="D165" s="137" t="s">
        <v>222</v>
      </c>
      <c r="E165" s="138" t="s">
        <v>5849</v>
      </c>
      <c r="F165" s="250" t="s">
        <v>5951</v>
      </c>
      <c r="G165" s="251"/>
      <c r="H165" s="251"/>
      <c r="I165" s="251"/>
      <c r="J165" s="139" t="s">
        <v>315</v>
      </c>
      <c r="K165" s="140">
        <v>16</v>
      </c>
      <c r="L165" s="252"/>
      <c r="M165" s="251"/>
      <c r="N165" s="252">
        <f t="shared" si="20"/>
        <v>0</v>
      </c>
      <c r="O165" s="251"/>
      <c r="P165" s="251"/>
      <c r="Q165" s="251"/>
      <c r="R165" s="141"/>
      <c r="T165" s="142" t="s">
        <v>3</v>
      </c>
      <c r="U165" s="146" t="s">
        <v>43</v>
      </c>
      <c r="V165" s="147">
        <v>0</v>
      </c>
      <c r="W165" s="147">
        <f t="shared" si="21"/>
        <v>0</v>
      </c>
      <c r="X165" s="147">
        <v>0</v>
      </c>
      <c r="Y165" s="147">
        <f t="shared" si="22"/>
        <v>0</v>
      </c>
      <c r="Z165" s="147">
        <v>0</v>
      </c>
      <c r="AA165" s="148">
        <f t="shared" si="23"/>
        <v>0</v>
      </c>
      <c r="AR165" s="17" t="s">
        <v>247</v>
      </c>
      <c r="AT165" s="17" t="s">
        <v>222</v>
      </c>
      <c r="AU165" s="17" t="s">
        <v>190</v>
      </c>
      <c r="AY165" s="17" t="s">
        <v>221</v>
      </c>
      <c r="BE165" s="145">
        <f t="shared" si="24"/>
        <v>0</v>
      </c>
      <c r="BF165" s="145">
        <f t="shared" si="25"/>
        <v>0</v>
      </c>
      <c r="BG165" s="145">
        <f t="shared" si="26"/>
        <v>0</v>
      </c>
      <c r="BH165" s="145">
        <f t="shared" si="27"/>
        <v>0</v>
      </c>
      <c r="BI165" s="145">
        <f t="shared" si="28"/>
        <v>0</v>
      </c>
      <c r="BJ165" s="17" t="s">
        <v>15</v>
      </c>
      <c r="BK165" s="145">
        <f t="shared" si="29"/>
        <v>0</v>
      </c>
      <c r="BL165" s="17" t="s">
        <v>247</v>
      </c>
      <c r="BM165" s="17" t="s">
        <v>5952</v>
      </c>
    </row>
    <row r="166" spans="2:65" s="1" customFormat="1" ht="6.95" customHeight="1" x14ac:dyDescent="0.3">
      <c r="B166" s="55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7"/>
    </row>
  </sheetData>
  <mergeCells count="187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L100:Q100"/>
    <mergeCell ref="C106:Q106"/>
    <mergeCell ref="F108:P108"/>
    <mergeCell ref="F109:P109"/>
    <mergeCell ref="M111:P111"/>
    <mergeCell ref="M113:Q113"/>
    <mergeCell ref="M114:Q114"/>
    <mergeCell ref="F116:I116"/>
    <mergeCell ref="L116:M116"/>
    <mergeCell ref="N116:Q116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55:I155"/>
    <mergeCell ref="L155:M155"/>
    <mergeCell ref="N155:Q155"/>
    <mergeCell ref="F156:I156"/>
    <mergeCell ref="L156:M156"/>
    <mergeCell ref="N156:Q156"/>
    <mergeCell ref="F158:I158"/>
    <mergeCell ref="L158:M158"/>
    <mergeCell ref="N158:Q158"/>
    <mergeCell ref="H1:K1"/>
    <mergeCell ref="S2:AC2"/>
    <mergeCell ref="F165:I165"/>
    <mergeCell ref="L165:M165"/>
    <mergeCell ref="N165:Q165"/>
    <mergeCell ref="N117:Q117"/>
    <mergeCell ref="N118:Q118"/>
    <mergeCell ref="N119:Q119"/>
    <mergeCell ref="N125:Q125"/>
    <mergeCell ref="N132:Q132"/>
    <mergeCell ref="N137:Q137"/>
    <mergeCell ref="N143:Q143"/>
    <mergeCell ref="N151:Q151"/>
    <mergeCell ref="N157:Q157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59:I159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6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4"/>
  <sheetViews>
    <sheetView showGridLines="0" workbookViewId="0">
      <pane ySplit="1" topLeftCell="A122" activePane="bottomLeft" state="frozen"/>
      <selection pane="bottomLeft" activeCell="L118" sqref="L118:M14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136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5953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5866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N96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ROUND((SUM(BE96:BE97)+SUM(BE115:BE143)), 2)</f>
        <v>0</v>
      </c>
      <c r="I32" s="200"/>
      <c r="J32" s="200"/>
      <c r="K32" s="32"/>
      <c r="L32" s="32"/>
      <c r="M32" s="260">
        <f>ROUND(ROUND((SUM(BE96:BE97)+SUM(BE115:BE143)),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ROUND((SUM(BF96:BF97)+SUM(BF115:BF143)), 2)</f>
        <v>0</v>
      </c>
      <c r="I33" s="200"/>
      <c r="J33" s="200"/>
      <c r="K33" s="32"/>
      <c r="L33" s="32"/>
      <c r="M33" s="260">
        <f>ROUND(ROUND((SUM(BF96:BF97)+SUM(BF115:BF143)),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ROUND((SUM(BG96:BG97)+SUM(BG115:BG143)),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ROUND((SUM(BH96:BH97)+SUM(BH115:BH143)),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ROUND((SUM(BI96:BI97)+SUM(BI115:BI143)),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05_11 - SO 04 - NOVÁ BUDOVA - STA - Společná televizní anténa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Jan Kupec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N115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908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N116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5954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N117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5955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N120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5956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N128</f>
        <v>0</v>
      </c>
      <c r="O92" s="256"/>
      <c r="P92" s="256"/>
      <c r="Q92" s="256"/>
      <c r="R92" s="115"/>
    </row>
    <row r="93" spans="2:47" s="7" customFormat="1" ht="19.899999999999999" customHeight="1" x14ac:dyDescent="0.3">
      <c r="B93" s="112"/>
      <c r="C93" s="113"/>
      <c r="D93" s="114" t="s">
        <v>5957</v>
      </c>
      <c r="E93" s="113"/>
      <c r="F93" s="113"/>
      <c r="G93" s="113"/>
      <c r="H93" s="113"/>
      <c r="I93" s="113"/>
      <c r="J93" s="113"/>
      <c r="K93" s="113"/>
      <c r="L93" s="113"/>
      <c r="M93" s="113"/>
      <c r="N93" s="255">
        <f>N132</f>
        <v>0</v>
      </c>
      <c r="O93" s="256"/>
      <c r="P93" s="256"/>
      <c r="Q93" s="256"/>
      <c r="R93" s="115"/>
    </row>
    <row r="94" spans="2:47" s="7" customFormat="1" ht="19.899999999999999" customHeight="1" x14ac:dyDescent="0.3">
      <c r="B94" s="112"/>
      <c r="C94" s="113"/>
      <c r="D94" s="114" t="s">
        <v>5958</v>
      </c>
      <c r="E94" s="113"/>
      <c r="F94" s="113"/>
      <c r="G94" s="113"/>
      <c r="H94" s="113"/>
      <c r="I94" s="113"/>
      <c r="J94" s="113"/>
      <c r="K94" s="113"/>
      <c r="L94" s="113"/>
      <c r="M94" s="113"/>
      <c r="N94" s="255">
        <f>N139</f>
        <v>0</v>
      </c>
      <c r="O94" s="256"/>
      <c r="P94" s="256"/>
      <c r="Q94" s="256"/>
      <c r="R94" s="115"/>
    </row>
    <row r="95" spans="2:47" s="1" customFormat="1" ht="21.75" customHeight="1" x14ac:dyDescent="0.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2:47" s="1" customFormat="1" ht="29.25" customHeight="1" x14ac:dyDescent="0.3">
      <c r="B96" s="31"/>
      <c r="C96" s="107" t="s">
        <v>205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257">
        <v>0</v>
      </c>
      <c r="O96" s="200"/>
      <c r="P96" s="200"/>
      <c r="Q96" s="200"/>
      <c r="R96" s="33"/>
      <c r="T96" s="116"/>
      <c r="U96" s="117" t="s">
        <v>42</v>
      </c>
    </row>
    <row r="97" spans="2:18" s="1" customFormat="1" ht="18" customHeight="1" x14ac:dyDescent="0.3"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3"/>
    </row>
    <row r="98" spans="2:18" s="1" customFormat="1" ht="29.25" customHeight="1" x14ac:dyDescent="0.3">
      <c r="B98" s="31"/>
      <c r="C98" s="99" t="s">
        <v>188</v>
      </c>
      <c r="D98" s="100"/>
      <c r="E98" s="100"/>
      <c r="F98" s="100"/>
      <c r="G98" s="100"/>
      <c r="H98" s="100"/>
      <c r="I98" s="100"/>
      <c r="J98" s="100"/>
      <c r="K98" s="100"/>
      <c r="L98" s="201">
        <f>ROUND(SUM(N88+N96),2)</f>
        <v>0</v>
      </c>
      <c r="M98" s="246"/>
      <c r="N98" s="246"/>
      <c r="O98" s="246"/>
      <c r="P98" s="246"/>
      <c r="Q98" s="246"/>
      <c r="R98" s="33"/>
    </row>
    <row r="99" spans="2:18" s="1" customFormat="1" ht="6.95" customHeight="1" x14ac:dyDescent="0.3">
      <c r="B99" s="55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7"/>
    </row>
    <row r="103" spans="2:18" s="1" customFormat="1" ht="6.95" customHeight="1" x14ac:dyDescent="0.3">
      <c r="B103" s="58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60"/>
    </row>
    <row r="104" spans="2:18" s="1" customFormat="1" ht="36.950000000000003" customHeight="1" x14ac:dyDescent="0.3">
      <c r="B104" s="31"/>
      <c r="C104" s="212" t="s">
        <v>206</v>
      </c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33"/>
    </row>
    <row r="105" spans="2:18" s="1" customFormat="1" ht="6.95" customHeight="1" x14ac:dyDescent="0.3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18" s="1" customFormat="1" ht="30" customHeight="1" x14ac:dyDescent="0.3">
      <c r="B106" s="31"/>
      <c r="C106" s="28" t="s">
        <v>16</v>
      </c>
      <c r="D106" s="32"/>
      <c r="E106" s="32"/>
      <c r="F106" s="247" t="str">
        <f>F6</f>
        <v>DOPLNĚNÍ - ROZŠÍŘENÍ KAPACIT ZŠ A MŠ TŘEBOTOV</v>
      </c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32"/>
      <c r="R106" s="33"/>
    </row>
    <row r="107" spans="2:18" s="1" customFormat="1" ht="36.950000000000003" customHeight="1" x14ac:dyDescent="0.3">
      <c r="B107" s="31"/>
      <c r="C107" s="65" t="s">
        <v>192</v>
      </c>
      <c r="D107" s="32"/>
      <c r="E107" s="32"/>
      <c r="F107" s="213" t="str">
        <f>F7</f>
        <v>05_11 - SO 04 - NOVÁ BUDOVA - STA - Společná televizní anténa</v>
      </c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32"/>
      <c r="R107" s="33"/>
    </row>
    <row r="108" spans="2:18" s="1" customFormat="1" ht="6.9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18" s="1" customFormat="1" ht="18" customHeight="1" x14ac:dyDescent="0.3">
      <c r="B109" s="31"/>
      <c r="C109" s="28" t="s">
        <v>22</v>
      </c>
      <c r="D109" s="32"/>
      <c r="E109" s="32"/>
      <c r="F109" s="26" t="str">
        <f>F9</f>
        <v>Třebotov, Hlavní 190, 252 26 areál školy</v>
      </c>
      <c r="G109" s="32"/>
      <c r="H109" s="32"/>
      <c r="I109" s="32"/>
      <c r="J109" s="32"/>
      <c r="K109" s="28" t="s">
        <v>24</v>
      </c>
      <c r="L109" s="32"/>
      <c r="M109" s="248" t="str">
        <f>IF(O9="","",O9)</f>
        <v>31. 10. 2016</v>
      </c>
      <c r="N109" s="200"/>
      <c r="O109" s="200"/>
      <c r="P109" s="200"/>
      <c r="Q109" s="32"/>
      <c r="R109" s="33"/>
    </row>
    <row r="110" spans="2:18" s="1" customFormat="1" ht="6.95" customHeight="1" x14ac:dyDescent="0.3"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3"/>
    </row>
    <row r="111" spans="2:18" s="1" customFormat="1" ht="15" x14ac:dyDescent="0.3">
      <c r="B111" s="31"/>
      <c r="C111" s="28" t="s">
        <v>26</v>
      </c>
      <c r="D111" s="32"/>
      <c r="E111" s="32"/>
      <c r="F111" s="26" t="str">
        <f>E12</f>
        <v>Obec Třebotov</v>
      </c>
      <c r="G111" s="32"/>
      <c r="H111" s="32"/>
      <c r="I111" s="32"/>
      <c r="J111" s="32"/>
      <c r="K111" s="28" t="s">
        <v>33</v>
      </c>
      <c r="L111" s="32"/>
      <c r="M111" s="226" t="str">
        <f>E18</f>
        <v>Ing.arch. Jan Linhart</v>
      </c>
      <c r="N111" s="200"/>
      <c r="O111" s="200"/>
      <c r="P111" s="200"/>
      <c r="Q111" s="200"/>
      <c r="R111" s="33"/>
    </row>
    <row r="112" spans="2:18" s="1" customFormat="1" ht="14.45" customHeight="1" x14ac:dyDescent="0.3">
      <c r="B112" s="31"/>
      <c r="C112" s="28" t="s">
        <v>31</v>
      </c>
      <c r="D112" s="32"/>
      <c r="E112" s="32"/>
      <c r="F112" s="26" t="str">
        <f>IF(E15="","",E15)</f>
        <v xml:space="preserve"> </v>
      </c>
      <c r="G112" s="32"/>
      <c r="H112" s="32"/>
      <c r="I112" s="32"/>
      <c r="J112" s="32"/>
      <c r="K112" s="28" t="s">
        <v>36</v>
      </c>
      <c r="L112" s="32"/>
      <c r="M112" s="226" t="str">
        <f>E21</f>
        <v>Jan Kupec</v>
      </c>
      <c r="N112" s="200"/>
      <c r="O112" s="200"/>
      <c r="P112" s="200"/>
      <c r="Q112" s="200"/>
      <c r="R112" s="33"/>
    </row>
    <row r="113" spans="2:65" s="1" customFormat="1" ht="10.35" customHeight="1" x14ac:dyDescent="0.3">
      <c r="B113" s="31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3"/>
    </row>
    <row r="114" spans="2:65" s="8" customFormat="1" ht="29.25" customHeight="1" x14ac:dyDescent="0.3">
      <c r="B114" s="118"/>
      <c r="C114" s="119" t="s">
        <v>207</v>
      </c>
      <c r="D114" s="120" t="s">
        <v>208</v>
      </c>
      <c r="E114" s="120" t="s">
        <v>60</v>
      </c>
      <c r="F114" s="242" t="s">
        <v>209</v>
      </c>
      <c r="G114" s="243"/>
      <c r="H114" s="243"/>
      <c r="I114" s="243"/>
      <c r="J114" s="120" t="s">
        <v>210</v>
      </c>
      <c r="K114" s="120" t="s">
        <v>211</v>
      </c>
      <c r="L114" s="244" t="s">
        <v>212</v>
      </c>
      <c r="M114" s="243"/>
      <c r="N114" s="242" t="s">
        <v>198</v>
      </c>
      <c r="O114" s="243"/>
      <c r="P114" s="243"/>
      <c r="Q114" s="245"/>
      <c r="R114" s="121"/>
      <c r="T114" s="73" t="s">
        <v>213</v>
      </c>
      <c r="U114" s="74" t="s">
        <v>42</v>
      </c>
      <c r="V114" s="74" t="s">
        <v>214</v>
      </c>
      <c r="W114" s="74" t="s">
        <v>215</v>
      </c>
      <c r="X114" s="74" t="s">
        <v>216</v>
      </c>
      <c r="Y114" s="74" t="s">
        <v>217</v>
      </c>
      <c r="Z114" s="74" t="s">
        <v>218</v>
      </c>
      <c r="AA114" s="75" t="s">
        <v>219</v>
      </c>
    </row>
    <row r="115" spans="2:65" s="1" customFormat="1" ht="29.25" customHeight="1" x14ac:dyDescent="0.35">
      <c r="B115" s="31"/>
      <c r="C115" s="77" t="s">
        <v>194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236">
        <f>BK115</f>
        <v>0</v>
      </c>
      <c r="O115" s="237"/>
      <c r="P115" s="237"/>
      <c r="Q115" s="237"/>
      <c r="R115" s="33"/>
      <c r="T115" s="76"/>
      <c r="U115" s="47"/>
      <c r="V115" s="47"/>
      <c r="W115" s="122">
        <f>W116</f>
        <v>0</v>
      </c>
      <c r="X115" s="47"/>
      <c r="Y115" s="122">
        <f>Y116</f>
        <v>0</v>
      </c>
      <c r="Z115" s="47"/>
      <c r="AA115" s="123">
        <f>AA116</f>
        <v>0</v>
      </c>
      <c r="AT115" s="17" t="s">
        <v>77</v>
      </c>
      <c r="AU115" s="17" t="s">
        <v>200</v>
      </c>
      <c r="BK115" s="124">
        <f>BK116</f>
        <v>0</v>
      </c>
    </row>
    <row r="116" spans="2:65" s="9" customFormat="1" ht="37.35" customHeight="1" x14ac:dyDescent="0.35">
      <c r="B116" s="125"/>
      <c r="C116" s="126"/>
      <c r="D116" s="127" t="s">
        <v>908</v>
      </c>
      <c r="E116" s="127"/>
      <c r="F116" s="127"/>
      <c r="G116" s="127"/>
      <c r="H116" s="127"/>
      <c r="I116" s="127"/>
      <c r="J116" s="127"/>
      <c r="K116" s="127"/>
      <c r="L116" s="127"/>
      <c r="M116" s="127"/>
      <c r="N116" s="238">
        <f>BK116</f>
        <v>0</v>
      </c>
      <c r="O116" s="239"/>
      <c r="P116" s="239"/>
      <c r="Q116" s="239"/>
      <c r="R116" s="128"/>
      <c r="T116" s="129"/>
      <c r="U116" s="126"/>
      <c r="V116" s="126"/>
      <c r="W116" s="130">
        <f>W117+W120+W128+W132+W139</f>
        <v>0</v>
      </c>
      <c r="X116" s="126"/>
      <c r="Y116" s="130">
        <f>Y117+Y120+Y128+Y132+Y139</f>
        <v>0</v>
      </c>
      <c r="Z116" s="126"/>
      <c r="AA116" s="131">
        <f>AA117+AA120+AA128+AA132+AA139</f>
        <v>0</v>
      </c>
      <c r="AR116" s="132" t="s">
        <v>190</v>
      </c>
      <c r="AT116" s="133" t="s">
        <v>77</v>
      </c>
      <c r="AU116" s="133" t="s">
        <v>78</v>
      </c>
      <c r="AY116" s="132" t="s">
        <v>221</v>
      </c>
      <c r="BK116" s="134">
        <f>BK117+BK120+BK128+BK132+BK139</f>
        <v>0</v>
      </c>
    </row>
    <row r="117" spans="2:65" s="9" customFormat="1" ht="19.899999999999999" customHeight="1" x14ac:dyDescent="0.3">
      <c r="B117" s="125"/>
      <c r="C117" s="126"/>
      <c r="D117" s="135" t="s">
        <v>5954</v>
      </c>
      <c r="E117" s="135"/>
      <c r="F117" s="135"/>
      <c r="G117" s="135"/>
      <c r="H117" s="135"/>
      <c r="I117" s="135"/>
      <c r="J117" s="135"/>
      <c r="K117" s="135"/>
      <c r="L117" s="135"/>
      <c r="M117" s="135"/>
      <c r="N117" s="240">
        <f>BK117</f>
        <v>0</v>
      </c>
      <c r="O117" s="241"/>
      <c r="P117" s="241"/>
      <c r="Q117" s="241"/>
      <c r="R117" s="128"/>
      <c r="T117" s="129"/>
      <c r="U117" s="126"/>
      <c r="V117" s="126"/>
      <c r="W117" s="130">
        <f>SUM(W118:W119)</f>
        <v>0</v>
      </c>
      <c r="X117" s="126"/>
      <c r="Y117" s="130">
        <f>SUM(Y118:Y119)</f>
        <v>0</v>
      </c>
      <c r="Z117" s="126"/>
      <c r="AA117" s="131">
        <f>SUM(AA118:AA119)</f>
        <v>0</v>
      </c>
      <c r="AR117" s="132" t="s">
        <v>190</v>
      </c>
      <c r="AT117" s="133" t="s">
        <v>77</v>
      </c>
      <c r="AU117" s="133" t="s">
        <v>15</v>
      </c>
      <c r="AY117" s="132" t="s">
        <v>221</v>
      </c>
      <c r="BK117" s="134">
        <f>SUM(BK118:BK119)</f>
        <v>0</v>
      </c>
    </row>
    <row r="118" spans="2:65" s="1" customFormat="1" ht="28.9" customHeight="1" x14ac:dyDescent="0.3">
      <c r="B118" s="136"/>
      <c r="C118" s="137" t="s">
        <v>15</v>
      </c>
      <c r="D118" s="137" t="s">
        <v>222</v>
      </c>
      <c r="E118" s="138" t="s">
        <v>5852</v>
      </c>
      <c r="F118" s="250" t="s">
        <v>5959</v>
      </c>
      <c r="G118" s="251"/>
      <c r="H118" s="251"/>
      <c r="I118" s="251"/>
      <c r="J118" s="139" t="s">
        <v>349</v>
      </c>
      <c r="K118" s="140">
        <v>1</v>
      </c>
      <c r="L118" s="252"/>
      <c r="M118" s="251"/>
      <c r="N118" s="252">
        <f>ROUND(L118*K118,2)</f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>V118*K118</f>
        <v>0</v>
      </c>
      <c r="X118" s="143">
        <v>0</v>
      </c>
      <c r="Y118" s="143">
        <f>X118*K118</f>
        <v>0</v>
      </c>
      <c r="Z118" s="143">
        <v>0</v>
      </c>
      <c r="AA118" s="144">
        <f>Z118*K118</f>
        <v>0</v>
      </c>
      <c r="AR118" s="17" t="s">
        <v>247</v>
      </c>
      <c r="AT118" s="17" t="s">
        <v>222</v>
      </c>
      <c r="AU118" s="17" t="s">
        <v>190</v>
      </c>
      <c r="AY118" s="17" t="s">
        <v>221</v>
      </c>
      <c r="BE118" s="145">
        <f>IF(U118="základní",N118,0)</f>
        <v>0</v>
      </c>
      <c r="BF118" s="145">
        <f>IF(U118="snížená",N118,0)</f>
        <v>0</v>
      </c>
      <c r="BG118" s="145">
        <f>IF(U118="zákl. přenesená",N118,0)</f>
        <v>0</v>
      </c>
      <c r="BH118" s="145">
        <f>IF(U118="sníž. přenesená",N118,0)</f>
        <v>0</v>
      </c>
      <c r="BI118" s="145">
        <f>IF(U118="nulová",N118,0)</f>
        <v>0</v>
      </c>
      <c r="BJ118" s="17" t="s">
        <v>15</v>
      </c>
      <c r="BK118" s="145">
        <f>ROUND(L118*K118,2)</f>
        <v>0</v>
      </c>
      <c r="BL118" s="17" t="s">
        <v>247</v>
      </c>
      <c r="BM118" s="17" t="s">
        <v>5960</v>
      </c>
    </row>
    <row r="119" spans="2:65" s="1" customFormat="1" ht="28.9" customHeight="1" x14ac:dyDescent="0.3">
      <c r="B119" s="136"/>
      <c r="C119" s="137" t="s">
        <v>190</v>
      </c>
      <c r="D119" s="137" t="s">
        <v>222</v>
      </c>
      <c r="E119" s="138" t="s">
        <v>5855</v>
      </c>
      <c r="F119" s="250" t="s">
        <v>5961</v>
      </c>
      <c r="G119" s="251"/>
      <c r="H119" s="251"/>
      <c r="I119" s="251"/>
      <c r="J119" s="139" t="s">
        <v>349</v>
      </c>
      <c r="K119" s="140">
        <v>1</v>
      </c>
      <c r="L119" s="252"/>
      <c r="M119" s="251"/>
      <c r="N119" s="252">
        <f>ROUND(L119*K119,2)</f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>V119*K119</f>
        <v>0</v>
      </c>
      <c r="X119" s="143">
        <v>0</v>
      </c>
      <c r="Y119" s="143">
        <f>X119*K119</f>
        <v>0</v>
      </c>
      <c r="Z119" s="143">
        <v>0</v>
      </c>
      <c r="AA119" s="144">
        <f>Z119*K119</f>
        <v>0</v>
      </c>
      <c r="AR119" s="17" t="s">
        <v>247</v>
      </c>
      <c r="AT119" s="17" t="s">
        <v>222</v>
      </c>
      <c r="AU119" s="17" t="s">
        <v>190</v>
      </c>
      <c r="AY119" s="17" t="s">
        <v>221</v>
      </c>
      <c r="BE119" s="145">
        <f>IF(U119="základní",N119,0)</f>
        <v>0</v>
      </c>
      <c r="BF119" s="145">
        <f>IF(U119="snížená",N119,0)</f>
        <v>0</v>
      </c>
      <c r="BG119" s="145">
        <f>IF(U119="zákl. přenesená",N119,0)</f>
        <v>0</v>
      </c>
      <c r="BH119" s="145">
        <f>IF(U119="sníž. přenesená",N119,0)</f>
        <v>0</v>
      </c>
      <c r="BI119" s="145">
        <f>IF(U119="nulová",N119,0)</f>
        <v>0</v>
      </c>
      <c r="BJ119" s="17" t="s">
        <v>15</v>
      </c>
      <c r="BK119" s="145">
        <f>ROUND(L119*K119,2)</f>
        <v>0</v>
      </c>
      <c r="BL119" s="17" t="s">
        <v>247</v>
      </c>
      <c r="BM119" s="17" t="s">
        <v>5962</v>
      </c>
    </row>
    <row r="120" spans="2:65" s="9" customFormat="1" ht="29.85" customHeight="1" x14ac:dyDescent="0.3">
      <c r="B120" s="125"/>
      <c r="C120" s="126"/>
      <c r="D120" s="135" t="s">
        <v>5955</v>
      </c>
      <c r="E120" s="135"/>
      <c r="F120" s="135"/>
      <c r="G120" s="135"/>
      <c r="H120" s="135"/>
      <c r="I120" s="135"/>
      <c r="J120" s="135"/>
      <c r="K120" s="135"/>
      <c r="L120" s="135"/>
      <c r="M120" s="135"/>
      <c r="N120" s="253">
        <f>BK120</f>
        <v>0</v>
      </c>
      <c r="O120" s="254"/>
      <c r="P120" s="254"/>
      <c r="Q120" s="254"/>
      <c r="R120" s="128"/>
      <c r="T120" s="129"/>
      <c r="U120" s="126"/>
      <c r="V120" s="126"/>
      <c r="W120" s="130">
        <f>SUM(W121:W127)</f>
        <v>0</v>
      </c>
      <c r="X120" s="126"/>
      <c r="Y120" s="130">
        <f>SUM(Y121:Y127)</f>
        <v>0</v>
      </c>
      <c r="Z120" s="126"/>
      <c r="AA120" s="131">
        <f>SUM(AA121:AA127)</f>
        <v>0</v>
      </c>
      <c r="AR120" s="132" t="s">
        <v>190</v>
      </c>
      <c r="AT120" s="133" t="s">
        <v>77</v>
      </c>
      <c r="AU120" s="133" t="s">
        <v>15</v>
      </c>
      <c r="AY120" s="132" t="s">
        <v>221</v>
      </c>
      <c r="BK120" s="134">
        <f>SUM(BK121:BK127)</f>
        <v>0</v>
      </c>
    </row>
    <row r="121" spans="2:65" s="1" customFormat="1" ht="40.15" customHeight="1" x14ac:dyDescent="0.3">
      <c r="B121" s="136"/>
      <c r="C121" s="137" t="s">
        <v>254</v>
      </c>
      <c r="D121" s="137" t="s">
        <v>222</v>
      </c>
      <c r="E121" s="138" t="s">
        <v>5858</v>
      </c>
      <c r="F121" s="250" t="s">
        <v>5963</v>
      </c>
      <c r="G121" s="251"/>
      <c r="H121" s="251"/>
      <c r="I121" s="251"/>
      <c r="J121" s="139" t="s">
        <v>5938</v>
      </c>
      <c r="K121" s="140">
        <v>1</v>
      </c>
      <c r="L121" s="252"/>
      <c r="M121" s="251"/>
      <c r="N121" s="252">
        <f t="shared" ref="N121:N127" si="0">ROUND(L121*K121,2)</f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 t="shared" ref="W121:W127" si="1">V121*K121</f>
        <v>0</v>
      </c>
      <c r="X121" s="143">
        <v>0</v>
      </c>
      <c r="Y121" s="143">
        <f t="shared" ref="Y121:Y127" si="2">X121*K121</f>
        <v>0</v>
      </c>
      <c r="Z121" s="143">
        <v>0</v>
      </c>
      <c r="AA121" s="144">
        <f t="shared" ref="AA121:AA127" si="3">Z121*K121</f>
        <v>0</v>
      </c>
      <c r="AR121" s="17" t="s">
        <v>247</v>
      </c>
      <c r="AT121" s="17" t="s">
        <v>222</v>
      </c>
      <c r="AU121" s="17" t="s">
        <v>190</v>
      </c>
      <c r="AY121" s="17" t="s">
        <v>221</v>
      </c>
      <c r="BE121" s="145">
        <f t="shared" ref="BE121:BE127" si="4">IF(U121="základní",N121,0)</f>
        <v>0</v>
      </c>
      <c r="BF121" s="145">
        <f t="shared" ref="BF121:BF127" si="5">IF(U121="snížená",N121,0)</f>
        <v>0</v>
      </c>
      <c r="BG121" s="145">
        <f t="shared" ref="BG121:BG127" si="6">IF(U121="zákl. přenesená",N121,0)</f>
        <v>0</v>
      </c>
      <c r="BH121" s="145">
        <f t="shared" ref="BH121:BH127" si="7">IF(U121="sníž. přenesená",N121,0)</f>
        <v>0</v>
      </c>
      <c r="BI121" s="145">
        <f t="shared" ref="BI121:BI127" si="8">IF(U121="nulová",N121,0)</f>
        <v>0</v>
      </c>
      <c r="BJ121" s="17" t="s">
        <v>15</v>
      </c>
      <c r="BK121" s="145">
        <f t="shared" ref="BK121:BK127" si="9">ROUND(L121*K121,2)</f>
        <v>0</v>
      </c>
      <c r="BL121" s="17" t="s">
        <v>247</v>
      </c>
      <c r="BM121" s="17" t="s">
        <v>5964</v>
      </c>
    </row>
    <row r="122" spans="2:65" s="1" customFormat="1" ht="20.45" customHeight="1" x14ac:dyDescent="0.3">
      <c r="B122" s="136"/>
      <c r="C122" s="137" t="s">
        <v>231</v>
      </c>
      <c r="D122" s="137" t="s">
        <v>222</v>
      </c>
      <c r="E122" s="138" t="s">
        <v>5860</v>
      </c>
      <c r="F122" s="250" t="s">
        <v>5965</v>
      </c>
      <c r="G122" s="251"/>
      <c r="H122" s="251"/>
      <c r="I122" s="251"/>
      <c r="J122" s="139" t="s">
        <v>349</v>
      </c>
      <c r="K122" s="140">
        <v>1</v>
      </c>
      <c r="L122" s="252"/>
      <c r="M122" s="251"/>
      <c r="N122" s="252">
        <f t="shared" si="0"/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 t="shared" si="1"/>
        <v>0</v>
      </c>
      <c r="X122" s="143">
        <v>0</v>
      </c>
      <c r="Y122" s="143">
        <f t="shared" si="2"/>
        <v>0</v>
      </c>
      <c r="Z122" s="143">
        <v>0</v>
      </c>
      <c r="AA122" s="144">
        <f t="shared" si="3"/>
        <v>0</v>
      </c>
      <c r="AR122" s="17" t="s">
        <v>247</v>
      </c>
      <c r="AT122" s="17" t="s">
        <v>222</v>
      </c>
      <c r="AU122" s="17" t="s">
        <v>190</v>
      </c>
      <c r="AY122" s="17" t="s">
        <v>221</v>
      </c>
      <c r="BE122" s="145">
        <f t="shared" si="4"/>
        <v>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7" t="s">
        <v>15</v>
      </c>
      <c r="BK122" s="145">
        <f t="shared" si="9"/>
        <v>0</v>
      </c>
      <c r="BL122" s="17" t="s">
        <v>247</v>
      </c>
      <c r="BM122" s="17" t="s">
        <v>5966</v>
      </c>
    </row>
    <row r="123" spans="2:65" s="1" customFormat="1" ht="20.45" customHeight="1" x14ac:dyDescent="0.3">
      <c r="B123" s="136"/>
      <c r="C123" s="137" t="s">
        <v>220</v>
      </c>
      <c r="D123" s="137" t="s">
        <v>222</v>
      </c>
      <c r="E123" s="138" t="s">
        <v>5862</v>
      </c>
      <c r="F123" s="250" t="s">
        <v>5967</v>
      </c>
      <c r="G123" s="251"/>
      <c r="H123" s="251"/>
      <c r="I123" s="251"/>
      <c r="J123" s="139" t="s">
        <v>349</v>
      </c>
      <c r="K123" s="140">
        <v>1</v>
      </c>
      <c r="L123" s="252"/>
      <c r="M123" s="251"/>
      <c r="N123" s="252">
        <f t="shared" si="0"/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 t="shared" si="1"/>
        <v>0</v>
      </c>
      <c r="X123" s="143">
        <v>0</v>
      </c>
      <c r="Y123" s="143">
        <f t="shared" si="2"/>
        <v>0</v>
      </c>
      <c r="Z123" s="143">
        <v>0</v>
      </c>
      <c r="AA123" s="144">
        <f t="shared" si="3"/>
        <v>0</v>
      </c>
      <c r="AR123" s="17" t="s">
        <v>247</v>
      </c>
      <c r="AT123" s="17" t="s">
        <v>222</v>
      </c>
      <c r="AU123" s="17" t="s">
        <v>190</v>
      </c>
      <c r="AY123" s="17" t="s">
        <v>221</v>
      </c>
      <c r="BE123" s="145">
        <f t="shared" si="4"/>
        <v>0</v>
      </c>
      <c r="BF123" s="145">
        <f t="shared" si="5"/>
        <v>0</v>
      </c>
      <c r="BG123" s="145">
        <f t="shared" si="6"/>
        <v>0</v>
      </c>
      <c r="BH123" s="145">
        <f t="shared" si="7"/>
        <v>0</v>
      </c>
      <c r="BI123" s="145">
        <f t="shared" si="8"/>
        <v>0</v>
      </c>
      <c r="BJ123" s="17" t="s">
        <v>15</v>
      </c>
      <c r="BK123" s="145">
        <f t="shared" si="9"/>
        <v>0</v>
      </c>
      <c r="BL123" s="17" t="s">
        <v>247</v>
      </c>
      <c r="BM123" s="17" t="s">
        <v>5968</v>
      </c>
    </row>
    <row r="124" spans="2:65" s="1" customFormat="1" ht="20.45" customHeight="1" x14ac:dyDescent="0.3">
      <c r="B124" s="136"/>
      <c r="C124" s="137" t="s">
        <v>265</v>
      </c>
      <c r="D124" s="137" t="s">
        <v>222</v>
      </c>
      <c r="E124" s="138" t="s">
        <v>5969</v>
      </c>
      <c r="F124" s="250" t="s">
        <v>5970</v>
      </c>
      <c r="G124" s="251"/>
      <c r="H124" s="251"/>
      <c r="I124" s="251"/>
      <c r="J124" s="139" t="s">
        <v>349</v>
      </c>
      <c r="K124" s="140">
        <v>1</v>
      </c>
      <c r="L124" s="252"/>
      <c r="M124" s="251"/>
      <c r="N124" s="252">
        <f t="shared" si="0"/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 t="shared" si="1"/>
        <v>0</v>
      </c>
      <c r="X124" s="143">
        <v>0</v>
      </c>
      <c r="Y124" s="143">
        <f t="shared" si="2"/>
        <v>0</v>
      </c>
      <c r="Z124" s="143">
        <v>0</v>
      </c>
      <c r="AA124" s="144">
        <f t="shared" si="3"/>
        <v>0</v>
      </c>
      <c r="AR124" s="17" t="s">
        <v>247</v>
      </c>
      <c r="AT124" s="17" t="s">
        <v>222</v>
      </c>
      <c r="AU124" s="17" t="s">
        <v>190</v>
      </c>
      <c r="AY124" s="17" t="s">
        <v>221</v>
      </c>
      <c r="BE124" s="145">
        <f t="shared" si="4"/>
        <v>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7" t="s">
        <v>15</v>
      </c>
      <c r="BK124" s="145">
        <f t="shared" si="9"/>
        <v>0</v>
      </c>
      <c r="BL124" s="17" t="s">
        <v>247</v>
      </c>
      <c r="BM124" s="17" t="s">
        <v>5971</v>
      </c>
    </row>
    <row r="125" spans="2:65" s="1" customFormat="1" ht="20.45" customHeight="1" x14ac:dyDescent="0.3">
      <c r="B125" s="136"/>
      <c r="C125" s="137" t="s">
        <v>269</v>
      </c>
      <c r="D125" s="137" t="s">
        <v>222</v>
      </c>
      <c r="E125" s="138" t="s">
        <v>5380</v>
      </c>
      <c r="F125" s="250" t="s">
        <v>5972</v>
      </c>
      <c r="G125" s="251"/>
      <c r="H125" s="251"/>
      <c r="I125" s="251"/>
      <c r="J125" s="139" t="s">
        <v>349</v>
      </c>
      <c r="K125" s="140">
        <v>1</v>
      </c>
      <c r="L125" s="252"/>
      <c r="M125" s="251"/>
      <c r="N125" s="252">
        <f t="shared" si="0"/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 t="shared" si="1"/>
        <v>0</v>
      </c>
      <c r="X125" s="143">
        <v>0</v>
      </c>
      <c r="Y125" s="143">
        <f t="shared" si="2"/>
        <v>0</v>
      </c>
      <c r="Z125" s="143">
        <v>0</v>
      </c>
      <c r="AA125" s="144">
        <f t="shared" si="3"/>
        <v>0</v>
      </c>
      <c r="AR125" s="17" t="s">
        <v>247</v>
      </c>
      <c r="AT125" s="17" t="s">
        <v>222</v>
      </c>
      <c r="AU125" s="17" t="s">
        <v>190</v>
      </c>
      <c r="AY125" s="17" t="s">
        <v>221</v>
      </c>
      <c r="BE125" s="145">
        <f t="shared" si="4"/>
        <v>0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7" t="s">
        <v>15</v>
      </c>
      <c r="BK125" s="145">
        <f t="shared" si="9"/>
        <v>0</v>
      </c>
      <c r="BL125" s="17" t="s">
        <v>247</v>
      </c>
      <c r="BM125" s="17" t="s">
        <v>5973</v>
      </c>
    </row>
    <row r="126" spans="2:65" s="1" customFormat="1" ht="20.45" customHeight="1" x14ac:dyDescent="0.3">
      <c r="B126" s="136"/>
      <c r="C126" s="137" t="s">
        <v>273</v>
      </c>
      <c r="D126" s="137" t="s">
        <v>222</v>
      </c>
      <c r="E126" s="138" t="s">
        <v>5383</v>
      </c>
      <c r="F126" s="250" t="s">
        <v>5974</v>
      </c>
      <c r="G126" s="251"/>
      <c r="H126" s="251"/>
      <c r="I126" s="251"/>
      <c r="J126" s="139" t="s">
        <v>349</v>
      </c>
      <c r="K126" s="140">
        <v>1</v>
      </c>
      <c r="L126" s="252"/>
      <c r="M126" s="251"/>
      <c r="N126" s="252">
        <f t="shared" si="0"/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 t="shared" si="1"/>
        <v>0</v>
      </c>
      <c r="X126" s="143">
        <v>0</v>
      </c>
      <c r="Y126" s="143">
        <f t="shared" si="2"/>
        <v>0</v>
      </c>
      <c r="Z126" s="143">
        <v>0</v>
      </c>
      <c r="AA126" s="144">
        <f t="shared" si="3"/>
        <v>0</v>
      </c>
      <c r="AR126" s="17" t="s">
        <v>247</v>
      </c>
      <c r="AT126" s="17" t="s">
        <v>222</v>
      </c>
      <c r="AU126" s="17" t="s">
        <v>190</v>
      </c>
      <c r="AY126" s="17" t="s">
        <v>221</v>
      </c>
      <c r="BE126" s="145">
        <f t="shared" si="4"/>
        <v>0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7" t="s">
        <v>15</v>
      </c>
      <c r="BK126" s="145">
        <f t="shared" si="9"/>
        <v>0</v>
      </c>
      <c r="BL126" s="17" t="s">
        <v>247</v>
      </c>
      <c r="BM126" s="17" t="s">
        <v>5975</v>
      </c>
    </row>
    <row r="127" spans="2:65" s="1" customFormat="1" ht="20.45" customHeight="1" x14ac:dyDescent="0.3">
      <c r="B127" s="136"/>
      <c r="C127" s="137" t="s">
        <v>279</v>
      </c>
      <c r="D127" s="137" t="s">
        <v>222</v>
      </c>
      <c r="E127" s="138" t="s">
        <v>5386</v>
      </c>
      <c r="F127" s="250" t="s">
        <v>5976</v>
      </c>
      <c r="G127" s="251"/>
      <c r="H127" s="251"/>
      <c r="I127" s="251"/>
      <c r="J127" s="139" t="s">
        <v>349</v>
      </c>
      <c r="K127" s="140">
        <v>6</v>
      </c>
      <c r="L127" s="252"/>
      <c r="M127" s="251"/>
      <c r="N127" s="252">
        <f t="shared" si="0"/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 t="shared" si="1"/>
        <v>0</v>
      </c>
      <c r="X127" s="143">
        <v>0</v>
      </c>
      <c r="Y127" s="143">
        <f t="shared" si="2"/>
        <v>0</v>
      </c>
      <c r="Z127" s="143">
        <v>0</v>
      </c>
      <c r="AA127" s="144">
        <f t="shared" si="3"/>
        <v>0</v>
      </c>
      <c r="AR127" s="17" t="s">
        <v>247</v>
      </c>
      <c r="AT127" s="17" t="s">
        <v>222</v>
      </c>
      <c r="AU127" s="17" t="s">
        <v>190</v>
      </c>
      <c r="AY127" s="17" t="s">
        <v>221</v>
      </c>
      <c r="BE127" s="145">
        <f t="shared" si="4"/>
        <v>0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7" t="s">
        <v>15</v>
      </c>
      <c r="BK127" s="145">
        <f t="shared" si="9"/>
        <v>0</v>
      </c>
      <c r="BL127" s="17" t="s">
        <v>247</v>
      </c>
      <c r="BM127" s="17" t="s">
        <v>5977</v>
      </c>
    </row>
    <row r="128" spans="2:65" s="9" customFormat="1" ht="29.85" customHeight="1" x14ac:dyDescent="0.3">
      <c r="B128" s="125"/>
      <c r="C128" s="126"/>
      <c r="D128" s="135" t="s">
        <v>5956</v>
      </c>
      <c r="E128" s="135"/>
      <c r="F128" s="135"/>
      <c r="G128" s="135"/>
      <c r="H128" s="135"/>
      <c r="I128" s="135"/>
      <c r="J128" s="135"/>
      <c r="K128" s="135"/>
      <c r="L128" s="135"/>
      <c r="M128" s="135"/>
      <c r="N128" s="253">
        <f>BK128</f>
        <v>0</v>
      </c>
      <c r="O128" s="254"/>
      <c r="P128" s="254"/>
      <c r="Q128" s="254"/>
      <c r="R128" s="128"/>
      <c r="T128" s="129"/>
      <c r="U128" s="126"/>
      <c r="V128" s="126"/>
      <c r="W128" s="130">
        <f>SUM(W129:W131)</f>
        <v>0</v>
      </c>
      <c r="X128" s="126"/>
      <c r="Y128" s="130">
        <f>SUM(Y129:Y131)</f>
        <v>0</v>
      </c>
      <c r="Z128" s="126"/>
      <c r="AA128" s="131">
        <f>SUM(AA129:AA131)</f>
        <v>0</v>
      </c>
      <c r="AR128" s="132" t="s">
        <v>190</v>
      </c>
      <c r="AT128" s="133" t="s">
        <v>77</v>
      </c>
      <c r="AU128" s="133" t="s">
        <v>15</v>
      </c>
      <c r="AY128" s="132" t="s">
        <v>221</v>
      </c>
      <c r="BK128" s="134">
        <f>SUM(BK129:BK131)</f>
        <v>0</v>
      </c>
    </row>
    <row r="129" spans="2:65" s="1" customFormat="1" ht="20.45" customHeight="1" x14ac:dyDescent="0.3">
      <c r="B129" s="136"/>
      <c r="C129" s="137" t="s">
        <v>284</v>
      </c>
      <c r="D129" s="137" t="s">
        <v>222</v>
      </c>
      <c r="E129" s="138" t="s">
        <v>5389</v>
      </c>
      <c r="F129" s="250" t="s">
        <v>5978</v>
      </c>
      <c r="G129" s="251"/>
      <c r="H129" s="251"/>
      <c r="I129" s="251"/>
      <c r="J129" s="139" t="s">
        <v>349</v>
      </c>
      <c r="K129" s="140">
        <v>11</v>
      </c>
      <c r="L129" s="252"/>
      <c r="M129" s="251"/>
      <c r="N129" s="252">
        <f>ROUND(L129*K129,2)</f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>V129*K129</f>
        <v>0</v>
      </c>
      <c r="X129" s="143">
        <v>0</v>
      </c>
      <c r="Y129" s="143">
        <f>X129*K129</f>
        <v>0</v>
      </c>
      <c r="Z129" s="143">
        <v>0</v>
      </c>
      <c r="AA129" s="144">
        <f>Z129*K129</f>
        <v>0</v>
      </c>
      <c r="AR129" s="17" t="s">
        <v>247</v>
      </c>
      <c r="AT129" s="17" t="s">
        <v>222</v>
      </c>
      <c r="AU129" s="17" t="s">
        <v>190</v>
      </c>
      <c r="AY129" s="17" t="s">
        <v>221</v>
      </c>
      <c r="BE129" s="145">
        <f>IF(U129="základní",N129,0)</f>
        <v>0</v>
      </c>
      <c r="BF129" s="145">
        <f>IF(U129="snížená",N129,0)</f>
        <v>0</v>
      </c>
      <c r="BG129" s="145">
        <f>IF(U129="zákl. přenesená",N129,0)</f>
        <v>0</v>
      </c>
      <c r="BH129" s="145">
        <f>IF(U129="sníž. přenesená",N129,0)</f>
        <v>0</v>
      </c>
      <c r="BI129" s="145">
        <f>IF(U129="nulová",N129,0)</f>
        <v>0</v>
      </c>
      <c r="BJ129" s="17" t="s">
        <v>15</v>
      </c>
      <c r="BK129" s="145">
        <f>ROUND(L129*K129,2)</f>
        <v>0</v>
      </c>
      <c r="BL129" s="17" t="s">
        <v>247</v>
      </c>
      <c r="BM129" s="17" t="s">
        <v>5979</v>
      </c>
    </row>
    <row r="130" spans="2:65" s="1" customFormat="1" ht="20.45" customHeight="1" x14ac:dyDescent="0.3">
      <c r="B130" s="136"/>
      <c r="C130" s="137" t="s">
        <v>288</v>
      </c>
      <c r="D130" s="137" t="s">
        <v>222</v>
      </c>
      <c r="E130" s="138" t="s">
        <v>5392</v>
      </c>
      <c r="F130" s="250" t="s">
        <v>5980</v>
      </c>
      <c r="G130" s="251"/>
      <c r="H130" s="251"/>
      <c r="I130" s="251"/>
      <c r="J130" s="139" t="s">
        <v>349</v>
      </c>
      <c r="K130" s="140">
        <v>11</v>
      </c>
      <c r="L130" s="252"/>
      <c r="M130" s="251"/>
      <c r="N130" s="252">
        <f>ROUND(L130*K130,2)</f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>V130*K130</f>
        <v>0</v>
      </c>
      <c r="X130" s="143">
        <v>0</v>
      </c>
      <c r="Y130" s="143">
        <f>X130*K130</f>
        <v>0</v>
      </c>
      <c r="Z130" s="143">
        <v>0</v>
      </c>
      <c r="AA130" s="144">
        <f>Z130*K130</f>
        <v>0</v>
      </c>
      <c r="AR130" s="17" t="s">
        <v>247</v>
      </c>
      <c r="AT130" s="17" t="s">
        <v>222</v>
      </c>
      <c r="AU130" s="17" t="s">
        <v>190</v>
      </c>
      <c r="AY130" s="17" t="s">
        <v>221</v>
      </c>
      <c r="BE130" s="145">
        <f>IF(U130="základní",N130,0)</f>
        <v>0</v>
      </c>
      <c r="BF130" s="145">
        <f>IF(U130="snížená",N130,0)</f>
        <v>0</v>
      </c>
      <c r="BG130" s="145">
        <f>IF(U130="zákl. přenesená",N130,0)</f>
        <v>0</v>
      </c>
      <c r="BH130" s="145">
        <f>IF(U130="sníž. přenesená",N130,0)</f>
        <v>0</v>
      </c>
      <c r="BI130" s="145">
        <f>IF(U130="nulová",N130,0)</f>
        <v>0</v>
      </c>
      <c r="BJ130" s="17" t="s">
        <v>15</v>
      </c>
      <c r="BK130" s="145">
        <f>ROUND(L130*K130,2)</f>
        <v>0</v>
      </c>
      <c r="BL130" s="17" t="s">
        <v>247</v>
      </c>
      <c r="BM130" s="17" t="s">
        <v>5981</v>
      </c>
    </row>
    <row r="131" spans="2:65" s="1" customFormat="1" ht="20.45" customHeight="1" x14ac:dyDescent="0.3">
      <c r="B131" s="136"/>
      <c r="C131" s="137" t="s">
        <v>182</v>
      </c>
      <c r="D131" s="137" t="s">
        <v>222</v>
      </c>
      <c r="E131" s="138" t="s">
        <v>5395</v>
      </c>
      <c r="F131" s="250" t="s">
        <v>5982</v>
      </c>
      <c r="G131" s="251"/>
      <c r="H131" s="251"/>
      <c r="I131" s="251"/>
      <c r="J131" s="139" t="s">
        <v>349</v>
      </c>
      <c r="K131" s="140">
        <v>11</v>
      </c>
      <c r="L131" s="252"/>
      <c r="M131" s="251"/>
      <c r="N131" s="252">
        <f>ROUND(L131*K131,2)</f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>V131*K131</f>
        <v>0</v>
      </c>
      <c r="X131" s="143">
        <v>0</v>
      </c>
      <c r="Y131" s="143">
        <f>X131*K131</f>
        <v>0</v>
      </c>
      <c r="Z131" s="143">
        <v>0</v>
      </c>
      <c r="AA131" s="144">
        <f>Z131*K131</f>
        <v>0</v>
      </c>
      <c r="AR131" s="17" t="s">
        <v>247</v>
      </c>
      <c r="AT131" s="17" t="s">
        <v>222</v>
      </c>
      <c r="AU131" s="17" t="s">
        <v>190</v>
      </c>
      <c r="AY131" s="17" t="s">
        <v>221</v>
      </c>
      <c r="BE131" s="145">
        <f>IF(U131="základní",N131,0)</f>
        <v>0</v>
      </c>
      <c r="BF131" s="145">
        <f>IF(U131="snížená",N131,0)</f>
        <v>0</v>
      </c>
      <c r="BG131" s="145">
        <f>IF(U131="zákl. přenesená",N131,0)</f>
        <v>0</v>
      </c>
      <c r="BH131" s="145">
        <f>IF(U131="sníž. přenesená",N131,0)</f>
        <v>0</v>
      </c>
      <c r="BI131" s="145">
        <f>IF(U131="nulová",N131,0)</f>
        <v>0</v>
      </c>
      <c r="BJ131" s="17" t="s">
        <v>15</v>
      </c>
      <c r="BK131" s="145">
        <f>ROUND(L131*K131,2)</f>
        <v>0</v>
      </c>
      <c r="BL131" s="17" t="s">
        <v>247</v>
      </c>
      <c r="BM131" s="17" t="s">
        <v>5983</v>
      </c>
    </row>
    <row r="132" spans="2:65" s="9" customFormat="1" ht="29.85" customHeight="1" x14ac:dyDescent="0.3">
      <c r="B132" s="125"/>
      <c r="C132" s="126"/>
      <c r="D132" s="135" t="s">
        <v>5957</v>
      </c>
      <c r="E132" s="135"/>
      <c r="F132" s="135"/>
      <c r="G132" s="135"/>
      <c r="H132" s="135"/>
      <c r="I132" s="135"/>
      <c r="J132" s="135"/>
      <c r="K132" s="135"/>
      <c r="L132" s="135"/>
      <c r="M132" s="135"/>
      <c r="N132" s="253">
        <f>BK132</f>
        <v>0</v>
      </c>
      <c r="O132" s="254"/>
      <c r="P132" s="254"/>
      <c r="Q132" s="254"/>
      <c r="R132" s="128"/>
      <c r="T132" s="129"/>
      <c r="U132" s="126"/>
      <c r="V132" s="126"/>
      <c r="W132" s="130">
        <f>SUM(W133:W138)</f>
        <v>0</v>
      </c>
      <c r="X132" s="126"/>
      <c r="Y132" s="130">
        <f>SUM(Y133:Y138)</f>
        <v>0</v>
      </c>
      <c r="Z132" s="126"/>
      <c r="AA132" s="131">
        <f>SUM(AA133:AA138)</f>
        <v>0</v>
      </c>
      <c r="AR132" s="132" t="s">
        <v>190</v>
      </c>
      <c r="AT132" s="133" t="s">
        <v>77</v>
      </c>
      <c r="AU132" s="133" t="s">
        <v>15</v>
      </c>
      <c r="AY132" s="132" t="s">
        <v>221</v>
      </c>
      <c r="BK132" s="134">
        <f>SUM(BK133:BK138)</f>
        <v>0</v>
      </c>
    </row>
    <row r="133" spans="2:65" s="1" customFormat="1" ht="20.45" customHeight="1" x14ac:dyDescent="0.3">
      <c r="B133" s="136"/>
      <c r="C133" s="137" t="s">
        <v>295</v>
      </c>
      <c r="D133" s="137" t="s">
        <v>222</v>
      </c>
      <c r="E133" s="138" t="s">
        <v>5398</v>
      </c>
      <c r="F133" s="250" t="s">
        <v>5984</v>
      </c>
      <c r="G133" s="251"/>
      <c r="H133" s="251"/>
      <c r="I133" s="251"/>
      <c r="J133" s="139" t="s">
        <v>246</v>
      </c>
      <c r="K133" s="140">
        <v>680</v>
      </c>
      <c r="L133" s="252"/>
      <c r="M133" s="251"/>
      <c r="N133" s="252">
        <f t="shared" ref="N133:N138" si="10">ROUND(L133*K133,2)</f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 t="shared" ref="W133:W138" si="11">V133*K133</f>
        <v>0</v>
      </c>
      <c r="X133" s="143">
        <v>0</v>
      </c>
      <c r="Y133" s="143">
        <f t="shared" ref="Y133:Y138" si="12">X133*K133</f>
        <v>0</v>
      </c>
      <c r="Z133" s="143">
        <v>0</v>
      </c>
      <c r="AA133" s="144">
        <f t="shared" ref="AA133:AA138" si="13">Z133*K133</f>
        <v>0</v>
      </c>
      <c r="AR133" s="17" t="s">
        <v>247</v>
      </c>
      <c r="AT133" s="17" t="s">
        <v>222</v>
      </c>
      <c r="AU133" s="17" t="s">
        <v>190</v>
      </c>
      <c r="AY133" s="17" t="s">
        <v>221</v>
      </c>
      <c r="BE133" s="145">
        <f t="shared" ref="BE133:BE138" si="14">IF(U133="základní",N133,0)</f>
        <v>0</v>
      </c>
      <c r="BF133" s="145">
        <f t="shared" ref="BF133:BF138" si="15">IF(U133="snížená",N133,0)</f>
        <v>0</v>
      </c>
      <c r="BG133" s="145">
        <f t="shared" ref="BG133:BG138" si="16">IF(U133="zákl. přenesená",N133,0)</f>
        <v>0</v>
      </c>
      <c r="BH133" s="145">
        <f t="shared" ref="BH133:BH138" si="17">IF(U133="sníž. přenesená",N133,0)</f>
        <v>0</v>
      </c>
      <c r="BI133" s="145">
        <f t="shared" ref="BI133:BI138" si="18">IF(U133="nulová",N133,0)</f>
        <v>0</v>
      </c>
      <c r="BJ133" s="17" t="s">
        <v>15</v>
      </c>
      <c r="BK133" s="145">
        <f t="shared" ref="BK133:BK138" si="19">ROUND(L133*K133,2)</f>
        <v>0</v>
      </c>
      <c r="BL133" s="17" t="s">
        <v>247</v>
      </c>
      <c r="BM133" s="17" t="s">
        <v>5985</v>
      </c>
    </row>
    <row r="134" spans="2:65" s="1" customFormat="1" ht="20.45" customHeight="1" x14ac:dyDescent="0.3">
      <c r="B134" s="136"/>
      <c r="C134" s="137" t="s">
        <v>303</v>
      </c>
      <c r="D134" s="137" t="s">
        <v>222</v>
      </c>
      <c r="E134" s="138" t="s">
        <v>5401</v>
      </c>
      <c r="F134" s="250" t="s">
        <v>5986</v>
      </c>
      <c r="G134" s="251"/>
      <c r="H134" s="251"/>
      <c r="I134" s="251"/>
      <c r="J134" s="139" t="s">
        <v>246</v>
      </c>
      <c r="K134" s="140">
        <v>320</v>
      </c>
      <c r="L134" s="252"/>
      <c r="M134" s="251"/>
      <c r="N134" s="252">
        <f t="shared" si="10"/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 t="shared" si="11"/>
        <v>0</v>
      </c>
      <c r="X134" s="143">
        <v>0</v>
      </c>
      <c r="Y134" s="143">
        <f t="shared" si="12"/>
        <v>0</v>
      </c>
      <c r="Z134" s="143">
        <v>0</v>
      </c>
      <c r="AA134" s="144">
        <f t="shared" si="13"/>
        <v>0</v>
      </c>
      <c r="AR134" s="17" t="s">
        <v>247</v>
      </c>
      <c r="AT134" s="17" t="s">
        <v>222</v>
      </c>
      <c r="AU134" s="17" t="s">
        <v>190</v>
      </c>
      <c r="AY134" s="17" t="s">
        <v>221</v>
      </c>
      <c r="BE134" s="145">
        <f t="shared" si="14"/>
        <v>0</v>
      </c>
      <c r="BF134" s="145">
        <f t="shared" si="15"/>
        <v>0</v>
      </c>
      <c r="BG134" s="145">
        <f t="shared" si="16"/>
        <v>0</v>
      </c>
      <c r="BH134" s="145">
        <f t="shared" si="17"/>
        <v>0</v>
      </c>
      <c r="BI134" s="145">
        <f t="shared" si="18"/>
        <v>0</v>
      </c>
      <c r="BJ134" s="17" t="s">
        <v>15</v>
      </c>
      <c r="BK134" s="145">
        <f t="shared" si="19"/>
        <v>0</v>
      </c>
      <c r="BL134" s="17" t="s">
        <v>247</v>
      </c>
      <c r="BM134" s="17" t="s">
        <v>5987</v>
      </c>
    </row>
    <row r="135" spans="2:65" s="1" customFormat="1" ht="20.45" customHeight="1" x14ac:dyDescent="0.3">
      <c r="B135" s="136"/>
      <c r="C135" s="137" t="s">
        <v>9</v>
      </c>
      <c r="D135" s="137" t="s">
        <v>222</v>
      </c>
      <c r="E135" s="138" t="s">
        <v>5404</v>
      </c>
      <c r="F135" s="250" t="s">
        <v>5988</v>
      </c>
      <c r="G135" s="251"/>
      <c r="H135" s="251"/>
      <c r="I135" s="251"/>
      <c r="J135" s="139" t="s">
        <v>349</v>
      </c>
      <c r="K135" s="140">
        <v>20</v>
      </c>
      <c r="L135" s="252"/>
      <c r="M135" s="251"/>
      <c r="N135" s="252">
        <f t="shared" si="10"/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 t="shared" si="11"/>
        <v>0</v>
      </c>
      <c r="X135" s="143">
        <v>0</v>
      </c>
      <c r="Y135" s="143">
        <f t="shared" si="12"/>
        <v>0</v>
      </c>
      <c r="Z135" s="143">
        <v>0</v>
      </c>
      <c r="AA135" s="144">
        <f t="shared" si="13"/>
        <v>0</v>
      </c>
      <c r="AR135" s="17" t="s">
        <v>247</v>
      </c>
      <c r="AT135" s="17" t="s">
        <v>222</v>
      </c>
      <c r="AU135" s="17" t="s">
        <v>190</v>
      </c>
      <c r="AY135" s="17" t="s">
        <v>221</v>
      </c>
      <c r="BE135" s="145">
        <f t="shared" si="14"/>
        <v>0</v>
      </c>
      <c r="BF135" s="145">
        <f t="shared" si="15"/>
        <v>0</v>
      </c>
      <c r="BG135" s="145">
        <f t="shared" si="16"/>
        <v>0</v>
      </c>
      <c r="BH135" s="145">
        <f t="shared" si="17"/>
        <v>0</v>
      </c>
      <c r="BI135" s="145">
        <f t="shared" si="18"/>
        <v>0</v>
      </c>
      <c r="BJ135" s="17" t="s">
        <v>15</v>
      </c>
      <c r="BK135" s="145">
        <f t="shared" si="19"/>
        <v>0</v>
      </c>
      <c r="BL135" s="17" t="s">
        <v>247</v>
      </c>
      <c r="BM135" s="17" t="s">
        <v>5989</v>
      </c>
    </row>
    <row r="136" spans="2:65" s="1" customFormat="1" ht="28.9" customHeight="1" x14ac:dyDescent="0.3">
      <c r="B136" s="136"/>
      <c r="C136" s="137" t="s">
        <v>247</v>
      </c>
      <c r="D136" s="137" t="s">
        <v>222</v>
      </c>
      <c r="E136" s="138" t="s">
        <v>5407</v>
      </c>
      <c r="F136" s="250" t="s">
        <v>5990</v>
      </c>
      <c r="G136" s="251"/>
      <c r="H136" s="251"/>
      <c r="I136" s="251"/>
      <c r="J136" s="139" t="s">
        <v>246</v>
      </c>
      <c r="K136" s="140">
        <v>44</v>
      </c>
      <c r="L136" s="252"/>
      <c r="M136" s="251"/>
      <c r="N136" s="252">
        <f t="shared" si="10"/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 t="shared" si="11"/>
        <v>0</v>
      </c>
      <c r="X136" s="143">
        <v>0</v>
      </c>
      <c r="Y136" s="143">
        <f t="shared" si="12"/>
        <v>0</v>
      </c>
      <c r="Z136" s="143">
        <v>0</v>
      </c>
      <c r="AA136" s="144">
        <f t="shared" si="13"/>
        <v>0</v>
      </c>
      <c r="AR136" s="17" t="s">
        <v>247</v>
      </c>
      <c r="AT136" s="17" t="s">
        <v>222</v>
      </c>
      <c r="AU136" s="17" t="s">
        <v>190</v>
      </c>
      <c r="AY136" s="17" t="s">
        <v>221</v>
      </c>
      <c r="BE136" s="145">
        <f t="shared" si="14"/>
        <v>0</v>
      </c>
      <c r="BF136" s="145">
        <f t="shared" si="15"/>
        <v>0</v>
      </c>
      <c r="BG136" s="145">
        <f t="shared" si="16"/>
        <v>0</v>
      </c>
      <c r="BH136" s="145">
        <f t="shared" si="17"/>
        <v>0</v>
      </c>
      <c r="BI136" s="145">
        <f t="shared" si="18"/>
        <v>0</v>
      </c>
      <c r="BJ136" s="17" t="s">
        <v>15</v>
      </c>
      <c r="BK136" s="145">
        <f t="shared" si="19"/>
        <v>0</v>
      </c>
      <c r="BL136" s="17" t="s">
        <v>247</v>
      </c>
      <c r="BM136" s="17" t="s">
        <v>5991</v>
      </c>
    </row>
    <row r="137" spans="2:65" s="1" customFormat="1" ht="20.45" customHeight="1" x14ac:dyDescent="0.3">
      <c r="B137" s="136"/>
      <c r="C137" s="137" t="s">
        <v>299</v>
      </c>
      <c r="D137" s="137" t="s">
        <v>222</v>
      </c>
      <c r="E137" s="138" t="s">
        <v>5992</v>
      </c>
      <c r="F137" s="250" t="s">
        <v>5993</v>
      </c>
      <c r="G137" s="251"/>
      <c r="H137" s="251"/>
      <c r="I137" s="251"/>
      <c r="J137" s="139" t="s">
        <v>349</v>
      </c>
      <c r="K137" s="140">
        <v>1</v>
      </c>
      <c r="L137" s="252"/>
      <c r="M137" s="251"/>
      <c r="N137" s="252">
        <f t="shared" si="10"/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 t="shared" si="11"/>
        <v>0</v>
      </c>
      <c r="X137" s="143">
        <v>0</v>
      </c>
      <c r="Y137" s="143">
        <f t="shared" si="12"/>
        <v>0</v>
      </c>
      <c r="Z137" s="143">
        <v>0</v>
      </c>
      <c r="AA137" s="144">
        <f t="shared" si="13"/>
        <v>0</v>
      </c>
      <c r="AR137" s="17" t="s">
        <v>247</v>
      </c>
      <c r="AT137" s="17" t="s">
        <v>222</v>
      </c>
      <c r="AU137" s="17" t="s">
        <v>190</v>
      </c>
      <c r="AY137" s="17" t="s">
        <v>221</v>
      </c>
      <c r="BE137" s="145">
        <f t="shared" si="14"/>
        <v>0</v>
      </c>
      <c r="BF137" s="145">
        <f t="shared" si="15"/>
        <v>0</v>
      </c>
      <c r="BG137" s="145">
        <f t="shared" si="16"/>
        <v>0</v>
      </c>
      <c r="BH137" s="145">
        <f t="shared" si="17"/>
        <v>0</v>
      </c>
      <c r="BI137" s="145">
        <f t="shared" si="18"/>
        <v>0</v>
      </c>
      <c r="BJ137" s="17" t="s">
        <v>15</v>
      </c>
      <c r="BK137" s="145">
        <f t="shared" si="19"/>
        <v>0</v>
      </c>
      <c r="BL137" s="17" t="s">
        <v>247</v>
      </c>
      <c r="BM137" s="17" t="s">
        <v>5994</v>
      </c>
    </row>
    <row r="138" spans="2:65" s="1" customFormat="1" ht="20.45" customHeight="1" x14ac:dyDescent="0.3">
      <c r="B138" s="136"/>
      <c r="C138" s="137" t="s">
        <v>312</v>
      </c>
      <c r="D138" s="137" t="s">
        <v>222</v>
      </c>
      <c r="E138" s="138" t="s">
        <v>5413</v>
      </c>
      <c r="F138" s="250" t="s">
        <v>5995</v>
      </c>
      <c r="G138" s="251"/>
      <c r="H138" s="251"/>
      <c r="I138" s="251"/>
      <c r="J138" s="139" t="s">
        <v>505</v>
      </c>
      <c r="K138" s="140">
        <v>1</v>
      </c>
      <c r="L138" s="252"/>
      <c r="M138" s="251"/>
      <c r="N138" s="252">
        <f t="shared" si="10"/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 t="shared" si="11"/>
        <v>0</v>
      </c>
      <c r="X138" s="143">
        <v>0</v>
      </c>
      <c r="Y138" s="143">
        <f t="shared" si="12"/>
        <v>0</v>
      </c>
      <c r="Z138" s="143">
        <v>0</v>
      </c>
      <c r="AA138" s="144">
        <f t="shared" si="13"/>
        <v>0</v>
      </c>
      <c r="AR138" s="17" t="s">
        <v>247</v>
      </c>
      <c r="AT138" s="17" t="s">
        <v>222</v>
      </c>
      <c r="AU138" s="17" t="s">
        <v>190</v>
      </c>
      <c r="AY138" s="17" t="s">
        <v>221</v>
      </c>
      <c r="BE138" s="145">
        <f t="shared" si="14"/>
        <v>0</v>
      </c>
      <c r="BF138" s="145">
        <f t="shared" si="15"/>
        <v>0</v>
      </c>
      <c r="BG138" s="145">
        <f t="shared" si="16"/>
        <v>0</v>
      </c>
      <c r="BH138" s="145">
        <f t="shared" si="17"/>
        <v>0</v>
      </c>
      <c r="BI138" s="145">
        <f t="shared" si="18"/>
        <v>0</v>
      </c>
      <c r="BJ138" s="17" t="s">
        <v>15</v>
      </c>
      <c r="BK138" s="145">
        <f t="shared" si="19"/>
        <v>0</v>
      </c>
      <c r="BL138" s="17" t="s">
        <v>247</v>
      </c>
      <c r="BM138" s="17" t="s">
        <v>5996</v>
      </c>
    </row>
    <row r="139" spans="2:65" s="9" customFormat="1" ht="29.85" customHeight="1" x14ac:dyDescent="0.3">
      <c r="B139" s="125"/>
      <c r="C139" s="126"/>
      <c r="D139" s="135" t="s">
        <v>5958</v>
      </c>
      <c r="E139" s="135"/>
      <c r="F139" s="135"/>
      <c r="G139" s="135"/>
      <c r="H139" s="135"/>
      <c r="I139" s="135"/>
      <c r="J139" s="135"/>
      <c r="K139" s="135"/>
      <c r="L139" s="135"/>
      <c r="M139" s="135"/>
      <c r="N139" s="253">
        <f>BK139</f>
        <v>0</v>
      </c>
      <c r="O139" s="254"/>
      <c r="P139" s="254"/>
      <c r="Q139" s="254"/>
      <c r="R139" s="128"/>
      <c r="T139" s="129"/>
      <c r="U139" s="126"/>
      <c r="V139" s="126"/>
      <c r="W139" s="130">
        <f>SUM(W140:W143)</f>
        <v>0</v>
      </c>
      <c r="X139" s="126"/>
      <c r="Y139" s="130">
        <f>SUM(Y140:Y143)</f>
        <v>0</v>
      </c>
      <c r="Z139" s="126"/>
      <c r="AA139" s="131">
        <f>SUM(AA140:AA143)</f>
        <v>0</v>
      </c>
      <c r="AR139" s="132" t="s">
        <v>190</v>
      </c>
      <c r="AT139" s="133" t="s">
        <v>77</v>
      </c>
      <c r="AU139" s="133" t="s">
        <v>15</v>
      </c>
      <c r="AY139" s="132" t="s">
        <v>221</v>
      </c>
      <c r="BK139" s="134">
        <f>SUM(BK140:BK143)</f>
        <v>0</v>
      </c>
    </row>
    <row r="140" spans="2:65" s="1" customFormat="1" ht="20.45" customHeight="1" x14ac:dyDescent="0.3">
      <c r="B140" s="136"/>
      <c r="C140" s="137" t="s">
        <v>321</v>
      </c>
      <c r="D140" s="137" t="s">
        <v>222</v>
      </c>
      <c r="E140" s="138" t="s">
        <v>5487</v>
      </c>
      <c r="F140" s="250" t="s">
        <v>508</v>
      </c>
      <c r="G140" s="251"/>
      <c r="H140" s="251"/>
      <c r="I140" s="251"/>
      <c r="J140" s="139" t="s">
        <v>315</v>
      </c>
      <c r="K140" s="140">
        <v>8</v>
      </c>
      <c r="L140" s="252"/>
      <c r="M140" s="251"/>
      <c r="N140" s="252">
        <f>ROUND(L140*K140,2)</f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>V140*K140</f>
        <v>0</v>
      </c>
      <c r="X140" s="143">
        <v>0</v>
      </c>
      <c r="Y140" s="143">
        <f>X140*K140</f>
        <v>0</v>
      </c>
      <c r="Z140" s="143">
        <v>0</v>
      </c>
      <c r="AA140" s="144">
        <f>Z140*K140</f>
        <v>0</v>
      </c>
      <c r="AR140" s="17" t="s">
        <v>247</v>
      </c>
      <c r="AT140" s="17" t="s">
        <v>222</v>
      </c>
      <c r="AU140" s="17" t="s">
        <v>190</v>
      </c>
      <c r="AY140" s="17" t="s">
        <v>221</v>
      </c>
      <c r="BE140" s="145">
        <f>IF(U140="základní",N140,0)</f>
        <v>0</v>
      </c>
      <c r="BF140" s="145">
        <f>IF(U140="snížená",N140,0)</f>
        <v>0</v>
      </c>
      <c r="BG140" s="145">
        <f>IF(U140="zákl. přenesená",N140,0)</f>
        <v>0</v>
      </c>
      <c r="BH140" s="145">
        <f>IF(U140="sníž. přenesená",N140,0)</f>
        <v>0</v>
      </c>
      <c r="BI140" s="145">
        <f>IF(U140="nulová",N140,0)</f>
        <v>0</v>
      </c>
      <c r="BJ140" s="17" t="s">
        <v>15</v>
      </c>
      <c r="BK140" s="145">
        <f>ROUND(L140*K140,2)</f>
        <v>0</v>
      </c>
      <c r="BL140" s="17" t="s">
        <v>247</v>
      </c>
      <c r="BM140" s="17" t="s">
        <v>5997</v>
      </c>
    </row>
    <row r="141" spans="2:65" s="1" customFormat="1" ht="20.45" customHeight="1" x14ac:dyDescent="0.3">
      <c r="B141" s="136"/>
      <c r="C141" s="137" t="s">
        <v>8</v>
      </c>
      <c r="D141" s="137" t="s">
        <v>222</v>
      </c>
      <c r="E141" s="138" t="s">
        <v>5490</v>
      </c>
      <c r="F141" s="250" t="s">
        <v>5947</v>
      </c>
      <c r="G141" s="251"/>
      <c r="H141" s="251"/>
      <c r="I141" s="251"/>
      <c r="J141" s="139" t="s">
        <v>315</v>
      </c>
      <c r="K141" s="140">
        <v>8</v>
      </c>
      <c r="L141" s="252"/>
      <c r="M141" s="251"/>
      <c r="N141" s="252">
        <f>ROUND(L141*K141,2)</f>
        <v>0</v>
      </c>
      <c r="O141" s="251"/>
      <c r="P141" s="251"/>
      <c r="Q141" s="251"/>
      <c r="R141" s="141"/>
      <c r="T141" s="142" t="s">
        <v>3</v>
      </c>
      <c r="U141" s="40" t="s">
        <v>43</v>
      </c>
      <c r="V141" s="143">
        <v>0</v>
      </c>
      <c r="W141" s="143">
        <f>V141*K141</f>
        <v>0</v>
      </c>
      <c r="X141" s="143">
        <v>0</v>
      </c>
      <c r="Y141" s="143">
        <f>X141*K141</f>
        <v>0</v>
      </c>
      <c r="Z141" s="143">
        <v>0</v>
      </c>
      <c r="AA141" s="144">
        <f>Z141*K141</f>
        <v>0</v>
      </c>
      <c r="AR141" s="17" t="s">
        <v>247</v>
      </c>
      <c r="AT141" s="17" t="s">
        <v>222</v>
      </c>
      <c r="AU141" s="17" t="s">
        <v>190</v>
      </c>
      <c r="AY141" s="17" t="s">
        <v>221</v>
      </c>
      <c r="BE141" s="145">
        <f>IF(U141="základní",N141,0)</f>
        <v>0</v>
      </c>
      <c r="BF141" s="145">
        <f>IF(U141="snížená",N141,0)</f>
        <v>0</v>
      </c>
      <c r="BG141" s="145">
        <f>IF(U141="zákl. přenesená",N141,0)</f>
        <v>0</v>
      </c>
      <c r="BH141" s="145">
        <f>IF(U141="sníž. přenesená",N141,0)</f>
        <v>0</v>
      </c>
      <c r="BI141" s="145">
        <f>IF(U141="nulová",N141,0)</f>
        <v>0</v>
      </c>
      <c r="BJ141" s="17" t="s">
        <v>15</v>
      </c>
      <c r="BK141" s="145">
        <f>ROUND(L141*K141,2)</f>
        <v>0</v>
      </c>
      <c r="BL141" s="17" t="s">
        <v>247</v>
      </c>
      <c r="BM141" s="17" t="s">
        <v>5998</v>
      </c>
    </row>
    <row r="142" spans="2:65" s="1" customFormat="1" ht="20.45" customHeight="1" x14ac:dyDescent="0.3">
      <c r="B142" s="136"/>
      <c r="C142" s="137" t="s">
        <v>317</v>
      </c>
      <c r="D142" s="137" t="s">
        <v>222</v>
      </c>
      <c r="E142" s="138" t="s">
        <v>5416</v>
      </c>
      <c r="F142" s="250" t="s">
        <v>5999</v>
      </c>
      <c r="G142" s="251"/>
      <c r="H142" s="251"/>
      <c r="I142" s="251"/>
      <c r="J142" s="139" t="s">
        <v>349</v>
      </c>
      <c r="K142" s="140">
        <v>10</v>
      </c>
      <c r="L142" s="252"/>
      <c r="M142" s="251"/>
      <c r="N142" s="252">
        <f>ROUND(L142*K142,2)</f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>V142*K142</f>
        <v>0</v>
      </c>
      <c r="X142" s="143">
        <v>0</v>
      </c>
      <c r="Y142" s="143">
        <f>X142*K142</f>
        <v>0</v>
      </c>
      <c r="Z142" s="143">
        <v>0</v>
      </c>
      <c r="AA142" s="144">
        <f>Z142*K142</f>
        <v>0</v>
      </c>
      <c r="AR142" s="17" t="s">
        <v>247</v>
      </c>
      <c r="AT142" s="17" t="s">
        <v>222</v>
      </c>
      <c r="AU142" s="17" t="s">
        <v>190</v>
      </c>
      <c r="AY142" s="17" t="s">
        <v>221</v>
      </c>
      <c r="BE142" s="145">
        <f>IF(U142="základní",N142,0)</f>
        <v>0</v>
      </c>
      <c r="BF142" s="145">
        <f>IF(U142="snížená",N142,0)</f>
        <v>0</v>
      </c>
      <c r="BG142" s="145">
        <f>IF(U142="zákl. přenesená",N142,0)</f>
        <v>0</v>
      </c>
      <c r="BH142" s="145">
        <f>IF(U142="sníž. přenesená",N142,0)</f>
        <v>0</v>
      </c>
      <c r="BI142" s="145">
        <f>IF(U142="nulová",N142,0)</f>
        <v>0</v>
      </c>
      <c r="BJ142" s="17" t="s">
        <v>15</v>
      </c>
      <c r="BK142" s="145">
        <f>ROUND(L142*K142,2)</f>
        <v>0</v>
      </c>
      <c r="BL142" s="17" t="s">
        <v>247</v>
      </c>
      <c r="BM142" s="17" t="s">
        <v>6000</v>
      </c>
    </row>
    <row r="143" spans="2:65" s="1" customFormat="1" ht="20.45" customHeight="1" x14ac:dyDescent="0.3">
      <c r="B143" s="136"/>
      <c r="C143" s="137" t="s">
        <v>332</v>
      </c>
      <c r="D143" s="137" t="s">
        <v>222</v>
      </c>
      <c r="E143" s="138" t="s">
        <v>5419</v>
      </c>
      <c r="F143" s="250" t="s">
        <v>6001</v>
      </c>
      <c r="G143" s="251"/>
      <c r="H143" s="251"/>
      <c r="I143" s="251"/>
      <c r="J143" s="139" t="s">
        <v>315</v>
      </c>
      <c r="K143" s="140">
        <v>24</v>
      </c>
      <c r="L143" s="252"/>
      <c r="M143" s="251"/>
      <c r="N143" s="252">
        <f>ROUND(L143*K143,2)</f>
        <v>0</v>
      </c>
      <c r="O143" s="251"/>
      <c r="P143" s="251"/>
      <c r="Q143" s="251"/>
      <c r="R143" s="141"/>
      <c r="T143" s="142" t="s">
        <v>3</v>
      </c>
      <c r="U143" s="146" t="s">
        <v>43</v>
      </c>
      <c r="V143" s="147">
        <v>0</v>
      </c>
      <c r="W143" s="147">
        <f>V143*K143</f>
        <v>0</v>
      </c>
      <c r="X143" s="147">
        <v>0</v>
      </c>
      <c r="Y143" s="147">
        <f>X143*K143</f>
        <v>0</v>
      </c>
      <c r="Z143" s="147">
        <v>0</v>
      </c>
      <c r="AA143" s="148">
        <f>Z143*K143</f>
        <v>0</v>
      </c>
      <c r="AR143" s="17" t="s">
        <v>247</v>
      </c>
      <c r="AT143" s="17" t="s">
        <v>222</v>
      </c>
      <c r="AU143" s="17" t="s">
        <v>190</v>
      </c>
      <c r="AY143" s="17" t="s">
        <v>221</v>
      </c>
      <c r="BE143" s="145">
        <f>IF(U143="základní",N143,0)</f>
        <v>0</v>
      </c>
      <c r="BF143" s="145">
        <f>IF(U143="snížená",N143,0)</f>
        <v>0</v>
      </c>
      <c r="BG143" s="145">
        <f>IF(U143="zákl. přenesená",N143,0)</f>
        <v>0</v>
      </c>
      <c r="BH143" s="145">
        <f>IF(U143="sníž. přenesená",N143,0)</f>
        <v>0</v>
      </c>
      <c r="BI143" s="145">
        <f>IF(U143="nulová",N143,0)</f>
        <v>0</v>
      </c>
      <c r="BJ143" s="17" t="s">
        <v>15</v>
      </c>
      <c r="BK143" s="145">
        <f>ROUND(L143*K143,2)</f>
        <v>0</v>
      </c>
      <c r="BL143" s="17" t="s">
        <v>247</v>
      </c>
      <c r="BM143" s="17" t="s">
        <v>6002</v>
      </c>
    </row>
    <row r="144" spans="2:65" s="1" customFormat="1" ht="6.95" customHeight="1" x14ac:dyDescent="0.3">
      <c r="B144" s="55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7"/>
    </row>
  </sheetData>
  <mergeCells count="129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L98:Q98"/>
    <mergeCell ref="C104:Q104"/>
    <mergeCell ref="F106:P106"/>
    <mergeCell ref="F107:P107"/>
    <mergeCell ref="M109:P109"/>
    <mergeCell ref="M111:Q111"/>
    <mergeCell ref="M112:Q112"/>
    <mergeCell ref="F114:I114"/>
    <mergeCell ref="L114:M114"/>
    <mergeCell ref="N114:Q114"/>
    <mergeCell ref="F118:I118"/>
    <mergeCell ref="L118:M118"/>
    <mergeCell ref="N118:Q118"/>
    <mergeCell ref="N115:Q115"/>
    <mergeCell ref="N116:Q116"/>
    <mergeCell ref="N117:Q117"/>
    <mergeCell ref="F119:I119"/>
    <mergeCell ref="L119:M119"/>
    <mergeCell ref="N119:Q119"/>
    <mergeCell ref="F121:I121"/>
    <mergeCell ref="L121:M121"/>
    <mergeCell ref="N121:Q121"/>
    <mergeCell ref="F122:I122"/>
    <mergeCell ref="L122:M122"/>
    <mergeCell ref="N122:Q122"/>
    <mergeCell ref="N120:Q120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9:I129"/>
    <mergeCell ref="L129:M129"/>
    <mergeCell ref="N129:Q129"/>
    <mergeCell ref="N128:Q128"/>
    <mergeCell ref="F135:I135"/>
    <mergeCell ref="L135:M135"/>
    <mergeCell ref="N135:Q135"/>
    <mergeCell ref="F136:I136"/>
    <mergeCell ref="L136:M136"/>
    <mergeCell ref="N136:Q136"/>
    <mergeCell ref="F130:I130"/>
    <mergeCell ref="L130:M130"/>
    <mergeCell ref="N130:Q130"/>
    <mergeCell ref="F131:I131"/>
    <mergeCell ref="L131:M131"/>
    <mergeCell ref="N131:Q131"/>
    <mergeCell ref="F133:I133"/>
    <mergeCell ref="L133:M133"/>
    <mergeCell ref="N133:Q133"/>
    <mergeCell ref="N132:Q132"/>
    <mergeCell ref="H1:K1"/>
    <mergeCell ref="S2:AC2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37:I137"/>
    <mergeCell ref="L137:M137"/>
    <mergeCell ref="N137:Q137"/>
    <mergeCell ref="F138:I138"/>
    <mergeCell ref="L138:M138"/>
    <mergeCell ref="N138:Q138"/>
    <mergeCell ref="F140:I140"/>
    <mergeCell ref="L140:M140"/>
    <mergeCell ref="N140:Q140"/>
    <mergeCell ref="N139:Q139"/>
    <mergeCell ref="F134:I134"/>
    <mergeCell ref="L134:M134"/>
    <mergeCell ref="N134:Q134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4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22"/>
  <sheetViews>
    <sheetView showGridLines="0" workbookViewId="0">
      <pane ySplit="1" topLeftCell="A106" activePane="bottomLeft" state="frozen"/>
      <selection pane="bottomLeft" activeCell="L116" sqref="L116:M121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85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193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37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N94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ROUND((SUM(BE94:BE95)+SUM(BE113:BE121)), 2)</f>
        <v>0</v>
      </c>
      <c r="I32" s="200"/>
      <c r="J32" s="200"/>
      <c r="K32" s="32"/>
      <c r="L32" s="32"/>
      <c r="M32" s="260">
        <f>ROUND(ROUND((SUM(BE94:BE95)+SUM(BE113:BE121)),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ROUND((SUM(BF94:BF95)+SUM(BF113:BF121)), 2)</f>
        <v>0</v>
      </c>
      <c r="I33" s="200"/>
      <c r="J33" s="200"/>
      <c r="K33" s="32"/>
      <c r="L33" s="32"/>
      <c r="M33" s="260">
        <f>ROUND(ROUND((SUM(BF94:BF95)+SUM(BF113:BF121)),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ROUND((SUM(BG94:BG95)+SUM(BG113:BG121)),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ROUND((SUM(BH94:BH95)+SUM(BH113:BH121)),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ROUND((SUM(BI94:BI95)+SUM(BI113:BI121)),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01 - VEDLEJŠÍ A OSTATNÍ NÁKLADY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Vladimír Mrázek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N113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201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N114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202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N115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203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N117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204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N120</f>
        <v>0</v>
      </c>
      <c r="O92" s="256"/>
      <c r="P92" s="256"/>
      <c r="Q92" s="256"/>
      <c r="R92" s="115"/>
    </row>
    <row r="93" spans="2:47" s="1" customFormat="1" ht="21.75" customHeight="1" x14ac:dyDescent="0.3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3"/>
    </row>
    <row r="94" spans="2:47" s="1" customFormat="1" ht="29.25" customHeight="1" x14ac:dyDescent="0.3">
      <c r="B94" s="31"/>
      <c r="C94" s="107" t="s">
        <v>205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257">
        <v>0</v>
      </c>
      <c r="O94" s="200"/>
      <c r="P94" s="200"/>
      <c r="Q94" s="200"/>
      <c r="R94" s="33"/>
      <c r="T94" s="116"/>
      <c r="U94" s="117" t="s">
        <v>42</v>
      </c>
    </row>
    <row r="95" spans="2:47" s="1" customFormat="1" ht="18" customHeight="1" x14ac:dyDescent="0.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2:47" s="1" customFormat="1" ht="29.25" customHeight="1" x14ac:dyDescent="0.3">
      <c r="B96" s="31"/>
      <c r="C96" s="99" t="s">
        <v>188</v>
      </c>
      <c r="D96" s="100"/>
      <c r="E96" s="100"/>
      <c r="F96" s="100"/>
      <c r="G96" s="100"/>
      <c r="H96" s="100"/>
      <c r="I96" s="100"/>
      <c r="J96" s="100"/>
      <c r="K96" s="100"/>
      <c r="L96" s="201">
        <f>ROUND(SUM(N88+N94),2)</f>
        <v>0</v>
      </c>
      <c r="M96" s="246"/>
      <c r="N96" s="246"/>
      <c r="O96" s="246"/>
      <c r="P96" s="246"/>
      <c r="Q96" s="246"/>
      <c r="R96" s="33"/>
    </row>
    <row r="97" spans="2:27" s="1" customFormat="1" ht="6.95" customHeight="1" x14ac:dyDescent="0.3">
      <c r="B97" s="5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7"/>
    </row>
    <row r="101" spans="2:27" s="1" customFormat="1" ht="6.95" customHeight="1" x14ac:dyDescent="0.3">
      <c r="B101" s="58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60"/>
    </row>
    <row r="102" spans="2:27" s="1" customFormat="1" ht="36.950000000000003" customHeight="1" x14ac:dyDescent="0.3">
      <c r="B102" s="31"/>
      <c r="C102" s="212" t="s">
        <v>206</v>
      </c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33"/>
    </row>
    <row r="103" spans="2:27" s="1" customFormat="1" ht="6.95" customHeight="1" x14ac:dyDescent="0.3"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3"/>
    </row>
    <row r="104" spans="2:27" s="1" customFormat="1" ht="30" customHeight="1" x14ac:dyDescent="0.3">
      <c r="B104" s="31"/>
      <c r="C104" s="28" t="s">
        <v>16</v>
      </c>
      <c r="D104" s="32"/>
      <c r="E104" s="32"/>
      <c r="F104" s="247" t="str">
        <f>F6</f>
        <v>DOPLNĚNÍ - ROZŠÍŘENÍ KAPACIT ZŠ A MŠ TŘEBOTOV</v>
      </c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32"/>
      <c r="R104" s="33"/>
    </row>
    <row r="105" spans="2:27" s="1" customFormat="1" ht="36.950000000000003" customHeight="1" x14ac:dyDescent="0.3">
      <c r="B105" s="31"/>
      <c r="C105" s="65" t="s">
        <v>192</v>
      </c>
      <c r="D105" s="32"/>
      <c r="E105" s="32"/>
      <c r="F105" s="213" t="str">
        <f>F7</f>
        <v>01 - VEDLEJŠÍ A OSTATNÍ NÁKLADY</v>
      </c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32"/>
      <c r="R105" s="33"/>
    </row>
    <row r="106" spans="2:27" s="1" customFormat="1" ht="6.95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27" s="1" customFormat="1" ht="18" customHeight="1" x14ac:dyDescent="0.3">
      <c r="B107" s="31"/>
      <c r="C107" s="28" t="s">
        <v>22</v>
      </c>
      <c r="D107" s="32"/>
      <c r="E107" s="32"/>
      <c r="F107" s="26" t="str">
        <f>F9</f>
        <v>Třebotov, Hlavní 190, 252 26 areál školy</v>
      </c>
      <c r="G107" s="32"/>
      <c r="H107" s="32"/>
      <c r="I107" s="32"/>
      <c r="J107" s="32"/>
      <c r="K107" s="28" t="s">
        <v>24</v>
      </c>
      <c r="L107" s="32"/>
      <c r="M107" s="248" t="str">
        <f>IF(O9="","",O9)</f>
        <v>31. 10. 2016</v>
      </c>
      <c r="N107" s="200"/>
      <c r="O107" s="200"/>
      <c r="P107" s="200"/>
      <c r="Q107" s="32"/>
      <c r="R107" s="33"/>
    </row>
    <row r="108" spans="2:27" s="1" customFormat="1" ht="6.9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27" s="1" customFormat="1" ht="15" x14ac:dyDescent="0.3">
      <c r="B109" s="31"/>
      <c r="C109" s="28" t="s">
        <v>26</v>
      </c>
      <c r="D109" s="32"/>
      <c r="E109" s="32"/>
      <c r="F109" s="26" t="str">
        <f>E12</f>
        <v>Obec Třebotov</v>
      </c>
      <c r="G109" s="32"/>
      <c r="H109" s="32"/>
      <c r="I109" s="32"/>
      <c r="J109" s="32"/>
      <c r="K109" s="28" t="s">
        <v>33</v>
      </c>
      <c r="L109" s="32"/>
      <c r="M109" s="226" t="str">
        <f>E18</f>
        <v>Ing.arch. Jan Linhart</v>
      </c>
      <c r="N109" s="200"/>
      <c r="O109" s="200"/>
      <c r="P109" s="200"/>
      <c r="Q109" s="200"/>
      <c r="R109" s="33"/>
    </row>
    <row r="110" spans="2:27" s="1" customFormat="1" ht="14.45" customHeight="1" x14ac:dyDescent="0.3">
      <c r="B110" s="31"/>
      <c r="C110" s="28" t="s">
        <v>31</v>
      </c>
      <c r="D110" s="32"/>
      <c r="E110" s="32"/>
      <c r="F110" s="26" t="str">
        <f>IF(E15="","",E15)</f>
        <v xml:space="preserve"> </v>
      </c>
      <c r="G110" s="32"/>
      <c r="H110" s="32"/>
      <c r="I110" s="32"/>
      <c r="J110" s="32"/>
      <c r="K110" s="28" t="s">
        <v>36</v>
      </c>
      <c r="L110" s="32"/>
      <c r="M110" s="226" t="str">
        <f>E21</f>
        <v>Vladimír Mrázek</v>
      </c>
      <c r="N110" s="200"/>
      <c r="O110" s="200"/>
      <c r="P110" s="200"/>
      <c r="Q110" s="200"/>
      <c r="R110" s="33"/>
    </row>
    <row r="111" spans="2:27" s="1" customFormat="1" ht="10.35" customHeight="1" x14ac:dyDescent="0.3"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3"/>
    </row>
    <row r="112" spans="2:27" s="8" customFormat="1" ht="29.25" customHeight="1" x14ac:dyDescent="0.3">
      <c r="B112" s="118"/>
      <c r="C112" s="119" t="s">
        <v>207</v>
      </c>
      <c r="D112" s="120" t="s">
        <v>208</v>
      </c>
      <c r="E112" s="120" t="s">
        <v>60</v>
      </c>
      <c r="F112" s="242" t="s">
        <v>209</v>
      </c>
      <c r="G112" s="243"/>
      <c r="H112" s="243"/>
      <c r="I112" s="243"/>
      <c r="J112" s="120" t="s">
        <v>210</v>
      </c>
      <c r="K112" s="120" t="s">
        <v>211</v>
      </c>
      <c r="L112" s="244" t="s">
        <v>212</v>
      </c>
      <c r="M112" s="243"/>
      <c r="N112" s="242" t="s">
        <v>198</v>
      </c>
      <c r="O112" s="243"/>
      <c r="P112" s="243"/>
      <c r="Q112" s="245"/>
      <c r="R112" s="121"/>
      <c r="T112" s="73" t="s">
        <v>213</v>
      </c>
      <c r="U112" s="74" t="s">
        <v>42</v>
      </c>
      <c r="V112" s="74" t="s">
        <v>214</v>
      </c>
      <c r="W112" s="74" t="s">
        <v>215</v>
      </c>
      <c r="X112" s="74" t="s">
        <v>216</v>
      </c>
      <c r="Y112" s="74" t="s">
        <v>217</v>
      </c>
      <c r="Z112" s="74" t="s">
        <v>218</v>
      </c>
      <c r="AA112" s="75" t="s">
        <v>219</v>
      </c>
    </row>
    <row r="113" spans="2:65" s="1" customFormat="1" ht="29.25" customHeight="1" x14ac:dyDescent="0.35">
      <c r="B113" s="31"/>
      <c r="C113" s="77" t="s">
        <v>194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236">
        <f>BK113</f>
        <v>0</v>
      </c>
      <c r="O113" s="237"/>
      <c r="P113" s="237"/>
      <c r="Q113" s="237"/>
      <c r="R113" s="33"/>
      <c r="T113" s="76"/>
      <c r="U113" s="47"/>
      <c r="V113" s="47"/>
      <c r="W113" s="122">
        <f>W114</f>
        <v>0</v>
      </c>
      <c r="X113" s="47"/>
      <c r="Y113" s="122">
        <f>Y114</f>
        <v>0</v>
      </c>
      <c r="Z113" s="47"/>
      <c r="AA113" s="123">
        <f>AA114</f>
        <v>0</v>
      </c>
      <c r="AT113" s="17" t="s">
        <v>77</v>
      </c>
      <c r="AU113" s="17" t="s">
        <v>200</v>
      </c>
      <c r="BK113" s="124">
        <f>BK114</f>
        <v>0</v>
      </c>
    </row>
    <row r="114" spans="2:65" s="9" customFormat="1" ht="37.35" customHeight="1" x14ac:dyDescent="0.35">
      <c r="B114" s="125"/>
      <c r="C114" s="126"/>
      <c r="D114" s="127" t="s">
        <v>201</v>
      </c>
      <c r="E114" s="127"/>
      <c r="F114" s="127"/>
      <c r="G114" s="127"/>
      <c r="H114" s="127"/>
      <c r="I114" s="127"/>
      <c r="J114" s="127"/>
      <c r="K114" s="127"/>
      <c r="L114" s="127"/>
      <c r="M114" s="127"/>
      <c r="N114" s="238">
        <f>BK114</f>
        <v>0</v>
      </c>
      <c r="O114" s="239"/>
      <c r="P114" s="239"/>
      <c r="Q114" s="239"/>
      <c r="R114" s="128"/>
      <c r="T114" s="129"/>
      <c r="U114" s="126"/>
      <c r="V114" s="126"/>
      <c r="W114" s="130">
        <f>W115+W117+W120</f>
        <v>0</v>
      </c>
      <c r="X114" s="126"/>
      <c r="Y114" s="130">
        <f>Y115+Y117+Y120</f>
        <v>0</v>
      </c>
      <c r="Z114" s="126"/>
      <c r="AA114" s="131">
        <f>AA115+AA117+AA120</f>
        <v>0</v>
      </c>
      <c r="AR114" s="132" t="s">
        <v>220</v>
      </c>
      <c r="AT114" s="133" t="s">
        <v>77</v>
      </c>
      <c r="AU114" s="133" t="s">
        <v>78</v>
      </c>
      <c r="AY114" s="132" t="s">
        <v>221</v>
      </c>
      <c r="BK114" s="134">
        <f>BK115+BK117+BK120</f>
        <v>0</v>
      </c>
    </row>
    <row r="115" spans="2:65" s="9" customFormat="1" ht="19.899999999999999" customHeight="1" x14ac:dyDescent="0.3">
      <c r="B115" s="125"/>
      <c r="C115" s="126"/>
      <c r="D115" s="135" t="s">
        <v>202</v>
      </c>
      <c r="E115" s="135"/>
      <c r="F115" s="135"/>
      <c r="G115" s="135"/>
      <c r="H115" s="135"/>
      <c r="I115" s="135"/>
      <c r="J115" s="135"/>
      <c r="K115" s="135"/>
      <c r="L115" s="135"/>
      <c r="M115" s="135"/>
      <c r="N115" s="240">
        <f>BK115</f>
        <v>0</v>
      </c>
      <c r="O115" s="241"/>
      <c r="P115" s="241"/>
      <c r="Q115" s="241"/>
      <c r="R115" s="128"/>
      <c r="T115" s="129"/>
      <c r="U115" s="126"/>
      <c r="V115" s="126"/>
      <c r="W115" s="130">
        <f>W116</f>
        <v>0</v>
      </c>
      <c r="X115" s="126"/>
      <c r="Y115" s="130">
        <f>Y116</f>
        <v>0</v>
      </c>
      <c r="Z115" s="126"/>
      <c r="AA115" s="131">
        <f>AA116</f>
        <v>0</v>
      </c>
      <c r="AR115" s="132" t="s">
        <v>220</v>
      </c>
      <c r="AT115" s="133" t="s">
        <v>77</v>
      </c>
      <c r="AU115" s="133" t="s">
        <v>15</v>
      </c>
      <c r="AY115" s="132" t="s">
        <v>221</v>
      </c>
      <c r="BK115" s="134">
        <f>BK116</f>
        <v>0</v>
      </c>
    </row>
    <row r="116" spans="2:65" s="1" customFormat="1" ht="28.9" customHeight="1" x14ac:dyDescent="0.3">
      <c r="B116" s="136"/>
      <c r="C116" s="137" t="s">
        <v>220</v>
      </c>
      <c r="D116" s="137" t="s">
        <v>222</v>
      </c>
      <c r="E116" s="138" t="s">
        <v>223</v>
      </c>
      <c r="F116" s="250" t="s">
        <v>224</v>
      </c>
      <c r="G116" s="251"/>
      <c r="H116" s="251"/>
      <c r="I116" s="251"/>
      <c r="J116" s="139" t="s">
        <v>225</v>
      </c>
      <c r="K116" s="140">
        <v>1</v>
      </c>
      <c r="L116" s="252"/>
      <c r="M116" s="251"/>
      <c r="N116" s="252">
        <f>ROUND(L116*K116,2)</f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</v>
      </c>
      <c r="W116" s="143">
        <f>V116*K116</f>
        <v>0</v>
      </c>
      <c r="X116" s="143">
        <v>0</v>
      </c>
      <c r="Y116" s="143">
        <f>X116*K116</f>
        <v>0</v>
      </c>
      <c r="Z116" s="143">
        <v>0</v>
      </c>
      <c r="AA116" s="144">
        <f>Z116*K116</f>
        <v>0</v>
      </c>
      <c r="AR116" s="17" t="s">
        <v>226</v>
      </c>
      <c r="AT116" s="17" t="s">
        <v>222</v>
      </c>
      <c r="AU116" s="17" t="s">
        <v>190</v>
      </c>
      <c r="AY116" s="17" t="s">
        <v>221</v>
      </c>
      <c r="BE116" s="145">
        <f>IF(U116="základní",N116,0)</f>
        <v>0</v>
      </c>
      <c r="BF116" s="145">
        <f>IF(U116="snížená",N116,0)</f>
        <v>0</v>
      </c>
      <c r="BG116" s="145">
        <f>IF(U116="zákl. přenesená",N116,0)</f>
        <v>0</v>
      </c>
      <c r="BH116" s="145">
        <f>IF(U116="sníž. přenesená",N116,0)</f>
        <v>0</v>
      </c>
      <c r="BI116" s="145">
        <f>IF(U116="nulová",N116,0)</f>
        <v>0</v>
      </c>
      <c r="BJ116" s="17" t="s">
        <v>15</v>
      </c>
      <c r="BK116" s="145">
        <f>ROUND(L116*K116,2)</f>
        <v>0</v>
      </c>
      <c r="BL116" s="17" t="s">
        <v>226</v>
      </c>
      <c r="BM116" s="17" t="s">
        <v>227</v>
      </c>
    </row>
    <row r="117" spans="2:65" s="9" customFormat="1" ht="29.85" customHeight="1" x14ac:dyDescent="0.3">
      <c r="B117" s="125"/>
      <c r="C117" s="126"/>
      <c r="D117" s="135" t="s">
        <v>203</v>
      </c>
      <c r="E117" s="135"/>
      <c r="F117" s="135"/>
      <c r="G117" s="135"/>
      <c r="H117" s="135"/>
      <c r="I117" s="135"/>
      <c r="J117" s="135"/>
      <c r="K117" s="135"/>
      <c r="L117" s="135"/>
      <c r="M117" s="135"/>
      <c r="N117" s="253">
        <f>BK117</f>
        <v>0</v>
      </c>
      <c r="O117" s="254"/>
      <c r="P117" s="254"/>
      <c r="Q117" s="254"/>
      <c r="R117" s="128"/>
      <c r="T117" s="129"/>
      <c r="U117" s="126"/>
      <c r="V117" s="126"/>
      <c r="W117" s="130">
        <f>SUM(W118:W119)</f>
        <v>0</v>
      </c>
      <c r="X117" s="126"/>
      <c r="Y117" s="130">
        <f>SUM(Y118:Y119)</f>
        <v>0</v>
      </c>
      <c r="Z117" s="126"/>
      <c r="AA117" s="131">
        <f>SUM(AA118:AA119)</f>
        <v>0</v>
      </c>
      <c r="AR117" s="132" t="s">
        <v>220</v>
      </c>
      <c r="AT117" s="133" t="s">
        <v>77</v>
      </c>
      <c r="AU117" s="133" t="s">
        <v>15</v>
      </c>
      <c r="AY117" s="132" t="s">
        <v>221</v>
      </c>
      <c r="BK117" s="134">
        <f>SUM(BK118:BK119)</f>
        <v>0</v>
      </c>
    </row>
    <row r="118" spans="2:65" s="1" customFormat="1" ht="20.45" customHeight="1" x14ac:dyDescent="0.3">
      <c r="B118" s="136"/>
      <c r="C118" s="137" t="s">
        <v>15</v>
      </c>
      <c r="D118" s="137" t="s">
        <v>222</v>
      </c>
      <c r="E118" s="138" t="s">
        <v>228</v>
      </c>
      <c r="F118" s="250" t="s">
        <v>229</v>
      </c>
      <c r="G118" s="251"/>
      <c r="H118" s="251"/>
      <c r="I118" s="251"/>
      <c r="J118" s="139" t="s">
        <v>225</v>
      </c>
      <c r="K118" s="140">
        <v>1</v>
      </c>
      <c r="L118" s="252"/>
      <c r="M118" s="251"/>
      <c r="N118" s="252">
        <f>ROUND(L118*K118,2)</f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>V118*K118</f>
        <v>0</v>
      </c>
      <c r="X118" s="143">
        <v>0</v>
      </c>
      <c r="Y118" s="143">
        <f>X118*K118</f>
        <v>0</v>
      </c>
      <c r="Z118" s="143">
        <v>0</v>
      </c>
      <c r="AA118" s="144">
        <f>Z118*K118</f>
        <v>0</v>
      </c>
      <c r="AR118" s="17" t="s">
        <v>226</v>
      </c>
      <c r="AT118" s="17" t="s">
        <v>222</v>
      </c>
      <c r="AU118" s="17" t="s">
        <v>190</v>
      </c>
      <c r="AY118" s="17" t="s">
        <v>221</v>
      </c>
      <c r="BE118" s="145">
        <f>IF(U118="základní",N118,0)</f>
        <v>0</v>
      </c>
      <c r="BF118" s="145">
        <f>IF(U118="snížená",N118,0)</f>
        <v>0</v>
      </c>
      <c r="BG118" s="145">
        <f>IF(U118="zákl. přenesená",N118,0)</f>
        <v>0</v>
      </c>
      <c r="BH118" s="145">
        <f>IF(U118="sníž. přenesená",N118,0)</f>
        <v>0</v>
      </c>
      <c r="BI118" s="145">
        <f>IF(U118="nulová",N118,0)</f>
        <v>0</v>
      </c>
      <c r="BJ118" s="17" t="s">
        <v>15</v>
      </c>
      <c r="BK118" s="145">
        <f>ROUND(L118*K118,2)</f>
        <v>0</v>
      </c>
      <c r="BL118" s="17" t="s">
        <v>226</v>
      </c>
      <c r="BM118" s="17" t="s">
        <v>230</v>
      </c>
    </row>
    <row r="119" spans="2:65" s="1" customFormat="1" ht="28.9" customHeight="1" x14ac:dyDescent="0.3">
      <c r="B119" s="136"/>
      <c r="C119" s="137" t="s">
        <v>231</v>
      </c>
      <c r="D119" s="137" t="s">
        <v>222</v>
      </c>
      <c r="E119" s="138" t="s">
        <v>232</v>
      </c>
      <c r="F119" s="250" t="s">
        <v>233</v>
      </c>
      <c r="G119" s="251"/>
      <c r="H119" s="251"/>
      <c r="I119" s="251"/>
      <c r="J119" s="139" t="s">
        <v>225</v>
      </c>
      <c r="K119" s="140">
        <v>1</v>
      </c>
      <c r="L119" s="252"/>
      <c r="M119" s="251"/>
      <c r="N119" s="252">
        <f>ROUND(L119*K119,2)</f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>V119*K119</f>
        <v>0</v>
      </c>
      <c r="X119" s="143">
        <v>0</v>
      </c>
      <c r="Y119" s="143">
        <f>X119*K119</f>
        <v>0</v>
      </c>
      <c r="Z119" s="143">
        <v>0</v>
      </c>
      <c r="AA119" s="144">
        <f>Z119*K119</f>
        <v>0</v>
      </c>
      <c r="AR119" s="17" t="s">
        <v>226</v>
      </c>
      <c r="AT119" s="17" t="s">
        <v>222</v>
      </c>
      <c r="AU119" s="17" t="s">
        <v>190</v>
      </c>
      <c r="AY119" s="17" t="s">
        <v>221</v>
      </c>
      <c r="BE119" s="145">
        <f>IF(U119="základní",N119,0)</f>
        <v>0</v>
      </c>
      <c r="BF119" s="145">
        <f>IF(U119="snížená",N119,0)</f>
        <v>0</v>
      </c>
      <c r="BG119" s="145">
        <f>IF(U119="zákl. přenesená",N119,0)</f>
        <v>0</v>
      </c>
      <c r="BH119" s="145">
        <f>IF(U119="sníž. přenesená",N119,0)</f>
        <v>0</v>
      </c>
      <c r="BI119" s="145">
        <f>IF(U119="nulová",N119,0)</f>
        <v>0</v>
      </c>
      <c r="BJ119" s="17" t="s">
        <v>15</v>
      </c>
      <c r="BK119" s="145">
        <f>ROUND(L119*K119,2)</f>
        <v>0</v>
      </c>
      <c r="BL119" s="17" t="s">
        <v>226</v>
      </c>
      <c r="BM119" s="17" t="s">
        <v>234</v>
      </c>
    </row>
    <row r="120" spans="2:65" s="9" customFormat="1" ht="29.85" customHeight="1" x14ac:dyDescent="0.3">
      <c r="B120" s="125"/>
      <c r="C120" s="126"/>
      <c r="D120" s="135" t="s">
        <v>204</v>
      </c>
      <c r="E120" s="135"/>
      <c r="F120" s="135"/>
      <c r="G120" s="135"/>
      <c r="H120" s="135"/>
      <c r="I120" s="135"/>
      <c r="J120" s="135"/>
      <c r="K120" s="135"/>
      <c r="L120" s="135"/>
      <c r="M120" s="135"/>
      <c r="N120" s="253">
        <f>BK120</f>
        <v>0</v>
      </c>
      <c r="O120" s="254"/>
      <c r="P120" s="254"/>
      <c r="Q120" s="254"/>
      <c r="R120" s="128"/>
      <c r="T120" s="129"/>
      <c r="U120" s="126"/>
      <c r="V120" s="126"/>
      <c r="W120" s="130">
        <f>W121</f>
        <v>0</v>
      </c>
      <c r="X120" s="126"/>
      <c r="Y120" s="130">
        <f>Y121</f>
        <v>0</v>
      </c>
      <c r="Z120" s="126"/>
      <c r="AA120" s="131">
        <f>AA121</f>
        <v>0</v>
      </c>
      <c r="AR120" s="132" t="s">
        <v>220</v>
      </c>
      <c r="AT120" s="133" t="s">
        <v>77</v>
      </c>
      <c r="AU120" s="133" t="s">
        <v>15</v>
      </c>
      <c r="AY120" s="132" t="s">
        <v>221</v>
      </c>
      <c r="BK120" s="134">
        <f>BK121</f>
        <v>0</v>
      </c>
    </row>
    <row r="121" spans="2:65" s="1" customFormat="1" ht="20.45" customHeight="1" x14ac:dyDescent="0.3">
      <c r="B121" s="136"/>
      <c r="C121" s="137" t="s">
        <v>190</v>
      </c>
      <c r="D121" s="137" t="s">
        <v>222</v>
      </c>
      <c r="E121" s="138" t="s">
        <v>235</v>
      </c>
      <c r="F121" s="250" t="s">
        <v>236</v>
      </c>
      <c r="G121" s="251"/>
      <c r="H121" s="251"/>
      <c r="I121" s="251"/>
      <c r="J121" s="139" t="s">
        <v>225</v>
      </c>
      <c r="K121" s="140">
        <v>1</v>
      </c>
      <c r="L121" s="252"/>
      <c r="M121" s="251"/>
      <c r="N121" s="252">
        <f>ROUND(L121*K121,2)</f>
        <v>0</v>
      </c>
      <c r="O121" s="251"/>
      <c r="P121" s="251"/>
      <c r="Q121" s="251"/>
      <c r="R121" s="141"/>
      <c r="T121" s="142" t="s">
        <v>3</v>
      </c>
      <c r="U121" s="146" t="s">
        <v>43</v>
      </c>
      <c r="V121" s="147">
        <v>0</v>
      </c>
      <c r="W121" s="147">
        <f>V121*K121</f>
        <v>0</v>
      </c>
      <c r="X121" s="147">
        <v>0</v>
      </c>
      <c r="Y121" s="147">
        <f>X121*K121</f>
        <v>0</v>
      </c>
      <c r="Z121" s="147">
        <v>0</v>
      </c>
      <c r="AA121" s="148">
        <f>Z121*K121</f>
        <v>0</v>
      </c>
      <c r="AR121" s="17" t="s">
        <v>226</v>
      </c>
      <c r="AT121" s="17" t="s">
        <v>222</v>
      </c>
      <c r="AU121" s="17" t="s">
        <v>190</v>
      </c>
      <c r="AY121" s="17" t="s">
        <v>221</v>
      </c>
      <c r="BE121" s="145">
        <f>IF(U121="základní",N121,0)</f>
        <v>0</v>
      </c>
      <c r="BF121" s="145">
        <f>IF(U121="snížená",N121,0)</f>
        <v>0</v>
      </c>
      <c r="BG121" s="145">
        <f>IF(U121="zákl. přenesená",N121,0)</f>
        <v>0</v>
      </c>
      <c r="BH121" s="145">
        <f>IF(U121="sníž. přenesená",N121,0)</f>
        <v>0</v>
      </c>
      <c r="BI121" s="145">
        <f>IF(U121="nulová",N121,0)</f>
        <v>0</v>
      </c>
      <c r="BJ121" s="17" t="s">
        <v>15</v>
      </c>
      <c r="BK121" s="145">
        <f>ROUND(L121*K121,2)</f>
        <v>0</v>
      </c>
      <c r="BL121" s="17" t="s">
        <v>226</v>
      </c>
      <c r="BM121" s="17" t="s">
        <v>237</v>
      </c>
    </row>
    <row r="122" spans="2:65" s="1" customFormat="1" ht="6.95" customHeight="1" x14ac:dyDescent="0.3">
      <c r="B122" s="55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7"/>
    </row>
  </sheetData>
  <mergeCells count="71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C86:G86"/>
    <mergeCell ref="N86:Q86"/>
    <mergeCell ref="N88:Q88"/>
    <mergeCell ref="L38:P38"/>
    <mergeCell ref="C76:Q76"/>
    <mergeCell ref="F78:P78"/>
    <mergeCell ref="F79:P79"/>
    <mergeCell ref="M81:P81"/>
    <mergeCell ref="N90:Q90"/>
    <mergeCell ref="N91:Q91"/>
    <mergeCell ref="N92:Q92"/>
    <mergeCell ref="N94:Q94"/>
    <mergeCell ref="M83:Q83"/>
    <mergeCell ref="M84:Q84"/>
    <mergeCell ref="F121:I121"/>
    <mergeCell ref="L121:M121"/>
    <mergeCell ref="N121:Q121"/>
    <mergeCell ref="F116:I116"/>
    <mergeCell ref="L116:M116"/>
    <mergeCell ref="N116:Q116"/>
    <mergeCell ref="F118:I118"/>
    <mergeCell ref="L118:M118"/>
    <mergeCell ref="N118:Q118"/>
    <mergeCell ref="N117:Q117"/>
    <mergeCell ref="N120:Q120"/>
    <mergeCell ref="F119:I119"/>
    <mergeCell ref="L119:M119"/>
    <mergeCell ref="N119:Q119"/>
    <mergeCell ref="H1:K1"/>
    <mergeCell ref="S2:AC2"/>
    <mergeCell ref="N113:Q113"/>
    <mergeCell ref="N114:Q114"/>
    <mergeCell ref="N115:Q115"/>
    <mergeCell ref="M109:Q109"/>
    <mergeCell ref="M110:Q110"/>
    <mergeCell ref="F112:I112"/>
    <mergeCell ref="L112:M112"/>
    <mergeCell ref="N112:Q112"/>
    <mergeCell ref="L96:Q96"/>
    <mergeCell ref="C102:Q102"/>
    <mergeCell ref="F104:P104"/>
    <mergeCell ref="F105:P105"/>
    <mergeCell ref="M107:P107"/>
    <mergeCell ref="N89:Q89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2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37"/>
  <sheetViews>
    <sheetView showGridLines="0" workbookViewId="0">
      <pane ySplit="1" topLeftCell="A118" activePane="bottomLeft" state="frozen"/>
      <selection pane="bottomLeft" activeCell="L115" sqref="L115:M140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139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6003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5866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N94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ROUND((SUM(BE94:BE95)+SUM(BE113:BE136)), 2)</f>
        <v>0</v>
      </c>
      <c r="I32" s="200"/>
      <c r="J32" s="200"/>
      <c r="K32" s="32"/>
      <c r="L32" s="32"/>
      <c r="M32" s="260">
        <f>ROUND(ROUND((SUM(BE94:BE95)+SUM(BE113:BE136)),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ROUND((SUM(BF94:BF95)+SUM(BF113:BF136)), 2)</f>
        <v>0</v>
      </c>
      <c r="I33" s="200"/>
      <c r="J33" s="200"/>
      <c r="K33" s="32"/>
      <c r="L33" s="32"/>
      <c r="M33" s="260">
        <f>ROUND(ROUND((SUM(BF94:BF95)+SUM(BF113:BF136)),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ROUND((SUM(BG94:BG95)+SUM(BG113:BG136)),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ROUND((SUM(BH94:BH95)+SUM(BH113:BH136)),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ROUND((SUM(BI94:BI95)+SUM(BI113:BI136)),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05_12 - SO 04 - NOVÁ BUDOVA - VDT - Domovní videotelefony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Jan Kupec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N113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908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N114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6004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N115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6005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N126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6006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N132</f>
        <v>0</v>
      </c>
      <c r="O92" s="256"/>
      <c r="P92" s="256"/>
      <c r="Q92" s="256"/>
      <c r="R92" s="115"/>
    </row>
    <row r="93" spans="2:47" s="1" customFormat="1" ht="21.75" customHeight="1" x14ac:dyDescent="0.3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3"/>
    </row>
    <row r="94" spans="2:47" s="1" customFormat="1" ht="29.25" customHeight="1" x14ac:dyDescent="0.3">
      <c r="B94" s="31"/>
      <c r="C94" s="107" t="s">
        <v>205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257">
        <v>0</v>
      </c>
      <c r="O94" s="200"/>
      <c r="P94" s="200"/>
      <c r="Q94" s="200"/>
      <c r="R94" s="33"/>
      <c r="T94" s="116"/>
      <c r="U94" s="117" t="s">
        <v>42</v>
      </c>
    </row>
    <row r="95" spans="2:47" s="1" customFormat="1" ht="18" customHeight="1" x14ac:dyDescent="0.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2:47" s="1" customFormat="1" ht="29.25" customHeight="1" x14ac:dyDescent="0.3">
      <c r="B96" s="31"/>
      <c r="C96" s="99" t="s">
        <v>188</v>
      </c>
      <c r="D96" s="100"/>
      <c r="E96" s="100"/>
      <c r="F96" s="100"/>
      <c r="G96" s="100"/>
      <c r="H96" s="100"/>
      <c r="I96" s="100"/>
      <c r="J96" s="100"/>
      <c r="K96" s="100"/>
      <c r="L96" s="201">
        <f>ROUND(SUM(N88+N94),2)</f>
        <v>0</v>
      </c>
      <c r="M96" s="246"/>
      <c r="N96" s="246"/>
      <c r="O96" s="246"/>
      <c r="P96" s="246"/>
      <c r="Q96" s="246"/>
      <c r="R96" s="33"/>
    </row>
    <row r="97" spans="2:27" s="1" customFormat="1" ht="6.95" customHeight="1" x14ac:dyDescent="0.3">
      <c r="B97" s="5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7"/>
    </row>
    <row r="101" spans="2:27" s="1" customFormat="1" ht="6.95" customHeight="1" x14ac:dyDescent="0.3">
      <c r="B101" s="58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60"/>
    </row>
    <row r="102" spans="2:27" s="1" customFormat="1" ht="36.950000000000003" customHeight="1" x14ac:dyDescent="0.3">
      <c r="B102" s="31"/>
      <c r="C102" s="212" t="s">
        <v>206</v>
      </c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33"/>
    </row>
    <row r="103" spans="2:27" s="1" customFormat="1" ht="6.95" customHeight="1" x14ac:dyDescent="0.3"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3"/>
    </row>
    <row r="104" spans="2:27" s="1" customFormat="1" ht="30" customHeight="1" x14ac:dyDescent="0.3">
      <c r="B104" s="31"/>
      <c r="C104" s="28" t="s">
        <v>16</v>
      </c>
      <c r="D104" s="32"/>
      <c r="E104" s="32"/>
      <c r="F104" s="247" t="str">
        <f>F6</f>
        <v>DOPLNĚNÍ - ROZŠÍŘENÍ KAPACIT ZŠ A MŠ TŘEBOTOV</v>
      </c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32"/>
      <c r="R104" s="33"/>
    </row>
    <row r="105" spans="2:27" s="1" customFormat="1" ht="36.950000000000003" customHeight="1" x14ac:dyDescent="0.3">
      <c r="B105" s="31"/>
      <c r="C105" s="65" t="s">
        <v>192</v>
      </c>
      <c r="D105" s="32"/>
      <c r="E105" s="32"/>
      <c r="F105" s="213" t="str">
        <f>F7</f>
        <v>05_12 - SO 04 - NOVÁ BUDOVA - VDT - Domovní videotelefony</v>
      </c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32"/>
      <c r="R105" s="33"/>
    </row>
    <row r="106" spans="2:27" s="1" customFormat="1" ht="6.95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27" s="1" customFormat="1" ht="18" customHeight="1" x14ac:dyDescent="0.3">
      <c r="B107" s="31"/>
      <c r="C107" s="28" t="s">
        <v>22</v>
      </c>
      <c r="D107" s="32"/>
      <c r="E107" s="32"/>
      <c r="F107" s="26" t="str">
        <f>F9</f>
        <v>Třebotov, Hlavní 190, 252 26 areál školy</v>
      </c>
      <c r="G107" s="32"/>
      <c r="H107" s="32"/>
      <c r="I107" s="32"/>
      <c r="J107" s="32"/>
      <c r="K107" s="28" t="s">
        <v>24</v>
      </c>
      <c r="L107" s="32"/>
      <c r="M107" s="248" t="str">
        <f>IF(O9="","",O9)</f>
        <v>31. 10. 2016</v>
      </c>
      <c r="N107" s="200"/>
      <c r="O107" s="200"/>
      <c r="P107" s="200"/>
      <c r="Q107" s="32"/>
      <c r="R107" s="33"/>
    </row>
    <row r="108" spans="2:27" s="1" customFormat="1" ht="6.9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27" s="1" customFormat="1" ht="15" x14ac:dyDescent="0.3">
      <c r="B109" s="31"/>
      <c r="C109" s="28" t="s">
        <v>26</v>
      </c>
      <c r="D109" s="32"/>
      <c r="E109" s="32"/>
      <c r="F109" s="26" t="str">
        <f>E12</f>
        <v>Obec Třebotov</v>
      </c>
      <c r="G109" s="32"/>
      <c r="H109" s="32"/>
      <c r="I109" s="32"/>
      <c r="J109" s="32"/>
      <c r="K109" s="28" t="s">
        <v>33</v>
      </c>
      <c r="L109" s="32"/>
      <c r="M109" s="226" t="str">
        <f>E18</f>
        <v>Ing.arch. Jan Linhart</v>
      </c>
      <c r="N109" s="200"/>
      <c r="O109" s="200"/>
      <c r="P109" s="200"/>
      <c r="Q109" s="200"/>
      <c r="R109" s="33"/>
    </row>
    <row r="110" spans="2:27" s="1" customFormat="1" ht="14.45" customHeight="1" x14ac:dyDescent="0.3">
      <c r="B110" s="31"/>
      <c r="C110" s="28" t="s">
        <v>31</v>
      </c>
      <c r="D110" s="32"/>
      <c r="E110" s="32"/>
      <c r="F110" s="26" t="str">
        <f>IF(E15="","",E15)</f>
        <v xml:space="preserve"> </v>
      </c>
      <c r="G110" s="32"/>
      <c r="H110" s="32"/>
      <c r="I110" s="32"/>
      <c r="J110" s="32"/>
      <c r="K110" s="28" t="s">
        <v>36</v>
      </c>
      <c r="L110" s="32"/>
      <c r="M110" s="226" t="str">
        <f>E21</f>
        <v>Jan Kupec</v>
      </c>
      <c r="N110" s="200"/>
      <c r="O110" s="200"/>
      <c r="P110" s="200"/>
      <c r="Q110" s="200"/>
      <c r="R110" s="33"/>
    </row>
    <row r="111" spans="2:27" s="1" customFormat="1" ht="10.35" customHeight="1" x14ac:dyDescent="0.3"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3"/>
    </row>
    <row r="112" spans="2:27" s="8" customFormat="1" ht="29.25" customHeight="1" x14ac:dyDescent="0.3">
      <c r="B112" s="118"/>
      <c r="C112" s="119" t="s">
        <v>207</v>
      </c>
      <c r="D112" s="120" t="s">
        <v>208</v>
      </c>
      <c r="E112" s="120" t="s">
        <v>60</v>
      </c>
      <c r="F112" s="242" t="s">
        <v>209</v>
      </c>
      <c r="G112" s="243"/>
      <c r="H112" s="243"/>
      <c r="I112" s="243"/>
      <c r="J112" s="120" t="s">
        <v>210</v>
      </c>
      <c r="K112" s="120" t="s">
        <v>211</v>
      </c>
      <c r="L112" s="244" t="s">
        <v>212</v>
      </c>
      <c r="M112" s="243"/>
      <c r="N112" s="242" t="s">
        <v>198</v>
      </c>
      <c r="O112" s="243"/>
      <c r="P112" s="243"/>
      <c r="Q112" s="245"/>
      <c r="R112" s="121"/>
      <c r="T112" s="73" t="s">
        <v>213</v>
      </c>
      <c r="U112" s="74" t="s">
        <v>42</v>
      </c>
      <c r="V112" s="74" t="s">
        <v>214</v>
      </c>
      <c r="W112" s="74" t="s">
        <v>215</v>
      </c>
      <c r="X112" s="74" t="s">
        <v>216</v>
      </c>
      <c r="Y112" s="74" t="s">
        <v>217</v>
      </c>
      <c r="Z112" s="74" t="s">
        <v>218</v>
      </c>
      <c r="AA112" s="75" t="s">
        <v>219</v>
      </c>
    </row>
    <row r="113" spans="2:65" s="1" customFormat="1" ht="29.25" customHeight="1" x14ac:dyDescent="0.35">
      <c r="B113" s="31"/>
      <c r="C113" s="77" t="s">
        <v>194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236">
        <f>BK113</f>
        <v>0</v>
      </c>
      <c r="O113" s="237"/>
      <c r="P113" s="237"/>
      <c r="Q113" s="237"/>
      <c r="R113" s="33"/>
      <c r="T113" s="76"/>
      <c r="U113" s="47"/>
      <c r="V113" s="47"/>
      <c r="W113" s="122">
        <f>W114</f>
        <v>0</v>
      </c>
      <c r="X113" s="47"/>
      <c r="Y113" s="122">
        <f>Y114</f>
        <v>0</v>
      </c>
      <c r="Z113" s="47"/>
      <c r="AA113" s="123">
        <f>AA114</f>
        <v>0</v>
      </c>
      <c r="AT113" s="17" t="s">
        <v>77</v>
      </c>
      <c r="AU113" s="17" t="s">
        <v>200</v>
      </c>
      <c r="BK113" s="124">
        <f>BK114</f>
        <v>0</v>
      </c>
    </row>
    <row r="114" spans="2:65" s="9" customFormat="1" ht="37.35" customHeight="1" x14ac:dyDescent="0.35">
      <c r="B114" s="125"/>
      <c r="C114" s="126"/>
      <c r="D114" s="127" t="s">
        <v>908</v>
      </c>
      <c r="E114" s="127"/>
      <c r="F114" s="127"/>
      <c r="G114" s="127"/>
      <c r="H114" s="127"/>
      <c r="I114" s="127"/>
      <c r="J114" s="127"/>
      <c r="K114" s="127"/>
      <c r="L114" s="127"/>
      <c r="M114" s="127"/>
      <c r="N114" s="238">
        <f>BK114</f>
        <v>0</v>
      </c>
      <c r="O114" s="239"/>
      <c r="P114" s="239"/>
      <c r="Q114" s="239"/>
      <c r="R114" s="128"/>
      <c r="T114" s="129"/>
      <c r="U114" s="126"/>
      <c r="V114" s="126"/>
      <c r="W114" s="130">
        <f>W115+W126+W132</f>
        <v>0</v>
      </c>
      <c r="X114" s="126"/>
      <c r="Y114" s="130">
        <f>Y115+Y126+Y132</f>
        <v>0</v>
      </c>
      <c r="Z114" s="126"/>
      <c r="AA114" s="131">
        <f>AA115+AA126+AA132</f>
        <v>0</v>
      </c>
      <c r="AR114" s="132" t="s">
        <v>190</v>
      </c>
      <c r="AT114" s="133" t="s">
        <v>77</v>
      </c>
      <c r="AU114" s="133" t="s">
        <v>78</v>
      </c>
      <c r="AY114" s="132" t="s">
        <v>221</v>
      </c>
      <c r="BK114" s="134">
        <f>BK115+BK126+BK132</f>
        <v>0</v>
      </c>
    </row>
    <row r="115" spans="2:65" s="9" customFormat="1" ht="19.899999999999999" customHeight="1" x14ac:dyDescent="0.3">
      <c r="B115" s="125"/>
      <c r="C115" s="126"/>
      <c r="D115" s="135" t="s">
        <v>6004</v>
      </c>
      <c r="E115" s="135"/>
      <c r="F115" s="135"/>
      <c r="G115" s="135"/>
      <c r="H115" s="135"/>
      <c r="I115" s="135"/>
      <c r="J115" s="135"/>
      <c r="K115" s="135"/>
      <c r="L115" s="135"/>
      <c r="M115" s="135"/>
      <c r="N115" s="240">
        <f>BK115</f>
        <v>0</v>
      </c>
      <c r="O115" s="241"/>
      <c r="P115" s="241"/>
      <c r="Q115" s="241"/>
      <c r="R115" s="128"/>
      <c r="T115" s="129"/>
      <c r="U115" s="126"/>
      <c r="V115" s="126"/>
      <c r="W115" s="130">
        <f>SUM(W116:W125)</f>
        <v>0</v>
      </c>
      <c r="X115" s="126"/>
      <c r="Y115" s="130">
        <f>SUM(Y116:Y125)</f>
        <v>0</v>
      </c>
      <c r="Z115" s="126"/>
      <c r="AA115" s="131">
        <f>SUM(AA116:AA125)</f>
        <v>0</v>
      </c>
      <c r="AR115" s="132" t="s">
        <v>190</v>
      </c>
      <c r="AT115" s="133" t="s">
        <v>77</v>
      </c>
      <c r="AU115" s="133" t="s">
        <v>15</v>
      </c>
      <c r="AY115" s="132" t="s">
        <v>221</v>
      </c>
      <c r="BK115" s="134">
        <f>SUM(BK116:BK125)</f>
        <v>0</v>
      </c>
    </row>
    <row r="116" spans="2:65" s="1" customFormat="1" ht="20.45" customHeight="1" x14ac:dyDescent="0.3">
      <c r="B116" s="136"/>
      <c r="C116" s="137" t="s">
        <v>284</v>
      </c>
      <c r="D116" s="137" t="s">
        <v>222</v>
      </c>
      <c r="E116" s="138" t="s">
        <v>5535</v>
      </c>
      <c r="F116" s="250" t="s">
        <v>6007</v>
      </c>
      <c r="G116" s="251"/>
      <c r="H116" s="251"/>
      <c r="I116" s="251"/>
      <c r="J116" s="139" t="s">
        <v>505</v>
      </c>
      <c r="K116" s="140">
        <v>1</v>
      </c>
      <c r="L116" s="252"/>
      <c r="M116" s="251"/>
      <c r="N116" s="252">
        <f t="shared" ref="N116:N125" si="0">ROUND(L116*K116,2)</f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</v>
      </c>
      <c r="W116" s="143">
        <f t="shared" ref="W116:W125" si="1">V116*K116</f>
        <v>0</v>
      </c>
      <c r="X116" s="143">
        <v>0</v>
      </c>
      <c r="Y116" s="143">
        <f t="shared" ref="Y116:Y125" si="2">X116*K116</f>
        <v>0</v>
      </c>
      <c r="Z116" s="143">
        <v>0</v>
      </c>
      <c r="AA116" s="144">
        <f t="shared" ref="AA116:AA125" si="3">Z116*K116</f>
        <v>0</v>
      </c>
      <c r="AR116" s="17" t="s">
        <v>247</v>
      </c>
      <c r="AT116" s="17" t="s">
        <v>222</v>
      </c>
      <c r="AU116" s="17" t="s">
        <v>190</v>
      </c>
      <c r="AY116" s="17" t="s">
        <v>221</v>
      </c>
      <c r="BE116" s="145">
        <f t="shared" ref="BE116:BE125" si="4">IF(U116="základní",N116,0)</f>
        <v>0</v>
      </c>
      <c r="BF116" s="145">
        <f t="shared" ref="BF116:BF125" si="5">IF(U116="snížená",N116,0)</f>
        <v>0</v>
      </c>
      <c r="BG116" s="145">
        <f t="shared" ref="BG116:BG125" si="6">IF(U116="zákl. přenesená",N116,0)</f>
        <v>0</v>
      </c>
      <c r="BH116" s="145">
        <f t="shared" ref="BH116:BH125" si="7">IF(U116="sníž. přenesená",N116,0)</f>
        <v>0</v>
      </c>
      <c r="BI116" s="145">
        <f t="shared" ref="BI116:BI125" si="8">IF(U116="nulová",N116,0)</f>
        <v>0</v>
      </c>
      <c r="BJ116" s="17" t="s">
        <v>15</v>
      </c>
      <c r="BK116" s="145">
        <f t="shared" ref="BK116:BK125" si="9">ROUND(L116*K116,2)</f>
        <v>0</v>
      </c>
      <c r="BL116" s="17" t="s">
        <v>247</v>
      </c>
      <c r="BM116" s="17" t="s">
        <v>6008</v>
      </c>
    </row>
    <row r="117" spans="2:65" s="1" customFormat="1" ht="40.15" customHeight="1" x14ac:dyDescent="0.3">
      <c r="B117" s="136"/>
      <c r="C117" s="137" t="s">
        <v>15</v>
      </c>
      <c r="D117" s="137" t="s">
        <v>222</v>
      </c>
      <c r="E117" s="138" t="s">
        <v>5550</v>
      </c>
      <c r="F117" s="250" t="s">
        <v>6009</v>
      </c>
      <c r="G117" s="251"/>
      <c r="H117" s="251"/>
      <c r="I117" s="251"/>
      <c r="J117" s="139" t="s">
        <v>349</v>
      </c>
      <c r="K117" s="140">
        <v>2</v>
      </c>
      <c r="L117" s="252"/>
      <c r="M117" s="251"/>
      <c r="N117" s="252">
        <f t="shared" si="0"/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 t="shared" si="1"/>
        <v>0</v>
      </c>
      <c r="X117" s="143">
        <v>0</v>
      </c>
      <c r="Y117" s="143">
        <f t="shared" si="2"/>
        <v>0</v>
      </c>
      <c r="Z117" s="143">
        <v>0</v>
      </c>
      <c r="AA117" s="144">
        <f t="shared" si="3"/>
        <v>0</v>
      </c>
      <c r="AR117" s="17" t="s">
        <v>247</v>
      </c>
      <c r="AT117" s="17" t="s">
        <v>222</v>
      </c>
      <c r="AU117" s="17" t="s">
        <v>190</v>
      </c>
      <c r="AY117" s="17" t="s">
        <v>221</v>
      </c>
      <c r="BE117" s="145">
        <f t="shared" si="4"/>
        <v>0</v>
      </c>
      <c r="BF117" s="145">
        <f t="shared" si="5"/>
        <v>0</v>
      </c>
      <c r="BG117" s="145">
        <f t="shared" si="6"/>
        <v>0</v>
      </c>
      <c r="BH117" s="145">
        <f t="shared" si="7"/>
        <v>0</v>
      </c>
      <c r="BI117" s="145">
        <f t="shared" si="8"/>
        <v>0</v>
      </c>
      <c r="BJ117" s="17" t="s">
        <v>15</v>
      </c>
      <c r="BK117" s="145">
        <f t="shared" si="9"/>
        <v>0</v>
      </c>
      <c r="BL117" s="17" t="s">
        <v>247</v>
      </c>
      <c r="BM117" s="17" t="s">
        <v>6010</v>
      </c>
    </row>
    <row r="118" spans="2:65" s="1" customFormat="1" ht="40.15" customHeight="1" x14ac:dyDescent="0.3">
      <c r="B118" s="136"/>
      <c r="C118" s="137" t="s">
        <v>190</v>
      </c>
      <c r="D118" s="137" t="s">
        <v>222</v>
      </c>
      <c r="E118" s="138" t="s">
        <v>5553</v>
      </c>
      <c r="F118" s="250" t="s">
        <v>6011</v>
      </c>
      <c r="G118" s="251"/>
      <c r="H118" s="251"/>
      <c r="I118" s="251"/>
      <c r="J118" s="139" t="s">
        <v>349</v>
      </c>
      <c r="K118" s="140">
        <v>1</v>
      </c>
      <c r="L118" s="252"/>
      <c r="M118" s="251"/>
      <c r="N118" s="252">
        <f t="shared" si="0"/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 t="shared" si="1"/>
        <v>0</v>
      </c>
      <c r="X118" s="143">
        <v>0</v>
      </c>
      <c r="Y118" s="143">
        <f t="shared" si="2"/>
        <v>0</v>
      </c>
      <c r="Z118" s="143">
        <v>0</v>
      </c>
      <c r="AA118" s="144">
        <f t="shared" si="3"/>
        <v>0</v>
      </c>
      <c r="AR118" s="17" t="s">
        <v>247</v>
      </c>
      <c r="AT118" s="17" t="s">
        <v>222</v>
      </c>
      <c r="AU118" s="17" t="s">
        <v>190</v>
      </c>
      <c r="AY118" s="17" t="s">
        <v>221</v>
      </c>
      <c r="BE118" s="145">
        <f t="shared" si="4"/>
        <v>0</v>
      </c>
      <c r="BF118" s="145">
        <f t="shared" si="5"/>
        <v>0</v>
      </c>
      <c r="BG118" s="145">
        <f t="shared" si="6"/>
        <v>0</v>
      </c>
      <c r="BH118" s="145">
        <f t="shared" si="7"/>
        <v>0</v>
      </c>
      <c r="BI118" s="145">
        <f t="shared" si="8"/>
        <v>0</v>
      </c>
      <c r="BJ118" s="17" t="s">
        <v>15</v>
      </c>
      <c r="BK118" s="145">
        <f t="shared" si="9"/>
        <v>0</v>
      </c>
      <c r="BL118" s="17" t="s">
        <v>247</v>
      </c>
      <c r="BM118" s="17" t="s">
        <v>6012</v>
      </c>
    </row>
    <row r="119" spans="2:65" s="1" customFormat="1" ht="28.9" customHeight="1" x14ac:dyDescent="0.3">
      <c r="B119" s="136"/>
      <c r="C119" s="137" t="s">
        <v>254</v>
      </c>
      <c r="D119" s="137" t="s">
        <v>222</v>
      </c>
      <c r="E119" s="138" t="s">
        <v>5556</v>
      </c>
      <c r="F119" s="250" t="s">
        <v>6013</v>
      </c>
      <c r="G119" s="251"/>
      <c r="H119" s="251"/>
      <c r="I119" s="251"/>
      <c r="J119" s="139" t="s">
        <v>349</v>
      </c>
      <c r="K119" s="140">
        <v>3</v>
      </c>
      <c r="L119" s="252"/>
      <c r="M119" s="251"/>
      <c r="N119" s="252">
        <f t="shared" si="0"/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 t="shared" si="1"/>
        <v>0</v>
      </c>
      <c r="X119" s="143">
        <v>0</v>
      </c>
      <c r="Y119" s="143">
        <f t="shared" si="2"/>
        <v>0</v>
      </c>
      <c r="Z119" s="143">
        <v>0</v>
      </c>
      <c r="AA119" s="144">
        <f t="shared" si="3"/>
        <v>0</v>
      </c>
      <c r="AR119" s="17" t="s">
        <v>247</v>
      </c>
      <c r="AT119" s="17" t="s">
        <v>222</v>
      </c>
      <c r="AU119" s="17" t="s">
        <v>190</v>
      </c>
      <c r="AY119" s="17" t="s">
        <v>221</v>
      </c>
      <c r="BE119" s="145">
        <f t="shared" si="4"/>
        <v>0</v>
      </c>
      <c r="BF119" s="145">
        <f t="shared" si="5"/>
        <v>0</v>
      </c>
      <c r="BG119" s="145">
        <f t="shared" si="6"/>
        <v>0</v>
      </c>
      <c r="BH119" s="145">
        <f t="shared" si="7"/>
        <v>0</v>
      </c>
      <c r="BI119" s="145">
        <f t="shared" si="8"/>
        <v>0</v>
      </c>
      <c r="BJ119" s="17" t="s">
        <v>15</v>
      </c>
      <c r="BK119" s="145">
        <f t="shared" si="9"/>
        <v>0</v>
      </c>
      <c r="BL119" s="17" t="s">
        <v>247</v>
      </c>
      <c r="BM119" s="17" t="s">
        <v>6014</v>
      </c>
    </row>
    <row r="120" spans="2:65" s="1" customFormat="1" ht="40.15" customHeight="1" x14ac:dyDescent="0.3">
      <c r="B120" s="136"/>
      <c r="C120" s="137" t="s">
        <v>231</v>
      </c>
      <c r="D120" s="137" t="s">
        <v>222</v>
      </c>
      <c r="E120" s="138" t="s">
        <v>5559</v>
      </c>
      <c r="F120" s="250" t="s">
        <v>6015</v>
      </c>
      <c r="G120" s="251"/>
      <c r="H120" s="251"/>
      <c r="I120" s="251"/>
      <c r="J120" s="139" t="s">
        <v>349</v>
      </c>
      <c r="K120" s="140">
        <v>9</v>
      </c>
      <c r="L120" s="252"/>
      <c r="M120" s="251"/>
      <c r="N120" s="252">
        <f t="shared" si="0"/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 t="shared" si="1"/>
        <v>0</v>
      </c>
      <c r="X120" s="143">
        <v>0</v>
      </c>
      <c r="Y120" s="143">
        <f t="shared" si="2"/>
        <v>0</v>
      </c>
      <c r="Z120" s="143">
        <v>0</v>
      </c>
      <c r="AA120" s="144">
        <f t="shared" si="3"/>
        <v>0</v>
      </c>
      <c r="AR120" s="17" t="s">
        <v>247</v>
      </c>
      <c r="AT120" s="17" t="s">
        <v>222</v>
      </c>
      <c r="AU120" s="17" t="s">
        <v>190</v>
      </c>
      <c r="AY120" s="17" t="s">
        <v>221</v>
      </c>
      <c r="BE120" s="145">
        <f t="shared" si="4"/>
        <v>0</v>
      </c>
      <c r="BF120" s="145">
        <f t="shared" si="5"/>
        <v>0</v>
      </c>
      <c r="BG120" s="145">
        <f t="shared" si="6"/>
        <v>0</v>
      </c>
      <c r="BH120" s="145">
        <f t="shared" si="7"/>
        <v>0</v>
      </c>
      <c r="BI120" s="145">
        <f t="shared" si="8"/>
        <v>0</v>
      </c>
      <c r="BJ120" s="17" t="s">
        <v>15</v>
      </c>
      <c r="BK120" s="145">
        <f t="shared" si="9"/>
        <v>0</v>
      </c>
      <c r="BL120" s="17" t="s">
        <v>247</v>
      </c>
      <c r="BM120" s="17" t="s">
        <v>6016</v>
      </c>
    </row>
    <row r="121" spans="2:65" s="1" customFormat="1" ht="20.45" customHeight="1" x14ac:dyDescent="0.3">
      <c r="B121" s="136"/>
      <c r="C121" s="137" t="s">
        <v>220</v>
      </c>
      <c r="D121" s="137" t="s">
        <v>222</v>
      </c>
      <c r="E121" s="138" t="s">
        <v>5562</v>
      </c>
      <c r="F121" s="250" t="s">
        <v>6017</v>
      </c>
      <c r="G121" s="251"/>
      <c r="H121" s="251"/>
      <c r="I121" s="251"/>
      <c r="J121" s="139" t="s">
        <v>349</v>
      </c>
      <c r="K121" s="140">
        <v>4</v>
      </c>
      <c r="L121" s="252"/>
      <c r="M121" s="251"/>
      <c r="N121" s="252">
        <f t="shared" si="0"/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 t="shared" si="1"/>
        <v>0</v>
      </c>
      <c r="X121" s="143">
        <v>0</v>
      </c>
      <c r="Y121" s="143">
        <f t="shared" si="2"/>
        <v>0</v>
      </c>
      <c r="Z121" s="143">
        <v>0</v>
      </c>
      <c r="AA121" s="144">
        <f t="shared" si="3"/>
        <v>0</v>
      </c>
      <c r="AR121" s="17" t="s">
        <v>247</v>
      </c>
      <c r="AT121" s="17" t="s">
        <v>222</v>
      </c>
      <c r="AU121" s="17" t="s">
        <v>190</v>
      </c>
      <c r="AY121" s="17" t="s">
        <v>221</v>
      </c>
      <c r="BE121" s="145">
        <f t="shared" si="4"/>
        <v>0</v>
      </c>
      <c r="BF121" s="145">
        <f t="shared" si="5"/>
        <v>0</v>
      </c>
      <c r="BG121" s="145">
        <f t="shared" si="6"/>
        <v>0</v>
      </c>
      <c r="BH121" s="145">
        <f t="shared" si="7"/>
        <v>0</v>
      </c>
      <c r="BI121" s="145">
        <f t="shared" si="8"/>
        <v>0</v>
      </c>
      <c r="BJ121" s="17" t="s">
        <v>15</v>
      </c>
      <c r="BK121" s="145">
        <f t="shared" si="9"/>
        <v>0</v>
      </c>
      <c r="BL121" s="17" t="s">
        <v>247</v>
      </c>
      <c r="BM121" s="17" t="s">
        <v>6018</v>
      </c>
    </row>
    <row r="122" spans="2:65" s="1" customFormat="1" ht="20.45" customHeight="1" x14ac:dyDescent="0.3">
      <c r="B122" s="136"/>
      <c r="C122" s="137" t="s">
        <v>265</v>
      </c>
      <c r="D122" s="137" t="s">
        <v>222</v>
      </c>
      <c r="E122" s="138" t="s">
        <v>5565</v>
      </c>
      <c r="F122" s="250" t="s">
        <v>6019</v>
      </c>
      <c r="G122" s="251"/>
      <c r="H122" s="251"/>
      <c r="I122" s="251"/>
      <c r="J122" s="139" t="s">
        <v>349</v>
      </c>
      <c r="K122" s="140">
        <v>3</v>
      </c>
      <c r="L122" s="252"/>
      <c r="M122" s="251"/>
      <c r="N122" s="252">
        <f t="shared" si="0"/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 t="shared" si="1"/>
        <v>0</v>
      </c>
      <c r="X122" s="143">
        <v>0</v>
      </c>
      <c r="Y122" s="143">
        <f t="shared" si="2"/>
        <v>0</v>
      </c>
      <c r="Z122" s="143">
        <v>0</v>
      </c>
      <c r="AA122" s="144">
        <f t="shared" si="3"/>
        <v>0</v>
      </c>
      <c r="AR122" s="17" t="s">
        <v>247</v>
      </c>
      <c r="AT122" s="17" t="s">
        <v>222</v>
      </c>
      <c r="AU122" s="17" t="s">
        <v>190</v>
      </c>
      <c r="AY122" s="17" t="s">
        <v>221</v>
      </c>
      <c r="BE122" s="145">
        <f t="shared" si="4"/>
        <v>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7" t="s">
        <v>15</v>
      </c>
      <c r="BK122" s="145">
        <f t="shared" si="9"/>
        <v>0</v>
      </c>
      <c r="BL122" s="17" t="s">
        <v>247</v>
      </c>
      <c r="BM122" s="17" t="s">
        <v>6020</v>
      </c>
    </row>
    <row r="123" spans="2:65" s="1" customFormat="1" ht="20.45" customHeight="1" x14ac:dyDescent="0.3">
      <c r="B123" s="136"/>
      <c r="C123" s="137" t="s">
        <v>269</v>
      </c>
      <c r="D123" s="137" t="s">
        <v>222</v>
      </c>
      <c r="E123" s="138" t="s">
        <v>5568</v>
      </c>
      <c r="F123" s="250" t="s">
        <v>6021</v>
      </c>
      <c r="G123" s="251"/>
      <c r="H123" s="251"/>
      <c r="I123" s="251"/>
      <c r="J123" s="139" t="s">
        <v>349</v>
      </c>
      <c r="K123" s="140">
        <v>3</v>
      </c>
      <c r="L123" s="252"/>
      <c r="M123" s="251"/>
      <c r="N123" s="252">
        <f t="shared" si="0"/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 t="shared" si="1"/>
        <v>0</v>
      </c>
      <c r="X123" s="143">
        <v>0</v>
      </c>
      <c r="Y123" s="143">
        <f t="shared" si="2"/>
        <v>0</v>
      </c>
      <c r="Z123" s="143">
        <v>0</v>
      </c>
      <c r="AA123" s="144">
        <f t="shared" si="3"/>
        <v>0</v>
      </c>
      <c r="AR123" s="17" t="s">
        <v>247</v>
      </c>
      <c r="AT123" s="17" t="s">
        <v>222</v>
      </c>
      <c r="AU123" s="17" t="s">
        <v>190</v>
      </c>
      <c r="AY123" s="17" t="s">
        <v>221</v>
      </c>
      <c r="BE123" s="145">
        <f t="shared" si="4"/>
        <v>0</v>
      </c>
      <c r="BF123" s="145">
        <f t="shared" si="5"/>
        <v>0</v>
      </c>
      <c r="BG123" s="145">
        <f t="shared" si="6"/>
        <v>0</v>
      </c>
      <c r="BH123" s="145">
        <f t="shared" si="7"/>
        <v>0</v>
      </c>
      <c r="BI123" s="145">
        <f t="shared" si="8"/>
        <v>0</v>
      </c>
      <c r="BJ123" s="17" t="s">
        <v>15</v>
      </c>
      <c r="BK123" s="145">
        <f t="shared" si="9"/>
        <v>0</v>
      </c>
      <c r="BL123" s="17" t="s">
        <v>247</v>
      </c>
      <c r="BM123" s="17" t="s">
        <v>6022</v>
      </c>
    </row>
    <row r="124" spans="2:65" s="1" customFormat="1" ht="20.45" customHeight="1" x14ac:dyDescent="0.3">
      <c r="B124" s="136"/>
      <c r="C124" s="137" t="s">
        <v>273</v>
      </c>
      <c r="D124" s="137" t="s">
        <v>222</v>
      </c>
      <c r="E124" s="138" t="s">
        <v>5571</v>
      </c>
      <c r="F124" s="250" t="s">
        <v>6023</v>
      </c>
      <c r="G124" s="251"/>
      <c r="H124" s="251"/>
      <c r="I124" s="251"/>
      <c r="J124" s="139" t="s">
        <v>349</v>
      </c>
      <c r="K124" s="140">
        <v>4</v>
      </c>
      <c r="L124" s="252"/>
      <c r="M124" s="251"/>
      <c r="N124" s="252">
        <f t="shared" si="0"/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 t="shared" si="1"/>
        <v>0</v>
      </c>
      <c r="X124" s="143">
        <v>0</v>
      </c>
      <c r="Y124" s="143">
        <f t="shared" si="2"/>
        <v>0</v>
      </c>
      <c r="Z124" s="143">
        <v>0</v>
      </c>
      <c r="AA124" s="144">
        <f t="shared" si="3"/>
        <v>0</v>
      </c>
      <c r="AR124" s="17" t="s">
        <v>247</v>
      </c>
      <c r="AT124" s="17" t="s">
        <v>222</v>
      </c>
      <c r="AU124" s="17" t="s">
        <v>190</v>
      </c>
      <c r="AY124" s="17" t="s">
        <v>221</v>
      </c>
      <c r="BE124" s="145">
        <f t="shared" si="4"/>
        <v>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7" t="s">
        <v>15</v>
      </c>
      <c r="BK124" s="145">
        <f t="shared" si="9"/>
        <v>0</v>
      </c>
      <c r="BL124" s="17" t="s">
        <v>247</v>
      </c>
      <c r="BM124" s="17" t="s">
        <v>6024</v>
      </c>
    </row>
    <row r="125" spans="2:65" s="1" customFormat="1" ht="28.9" customHeight="1" x14ac:dyDescent="0.3">
      <c r="B125" s="136"/>
      <c r="C125" s="137" t="s">
        <v>279</v>
      </c>
      <c r="D125" s="137" t="s">
        <v>222</v>
      </c>
      <c r="E125" s="138" t="s">
        <v>5574</v>
      </c>
      <c r="F125" s="250" t="s">
        <v>6025</v>
      </c>
      <c r="G125" s="251"/>
      <c r="H125" s="251"/>
      <c r="I125" s="251"/>
      <c r="J125" s="139" t="s">
        <v>349</v>
      </c>
      <c r="K125" s="140">
        <v>3</v>
      </c>
      <c r="L125" s="252"/>
      <c r="M125" s="251"/>
      <c r="N125" s="252">
        <f t="shared" si="0"/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 t="shared" si="1"/>
        <v>0</v>
      </c>
      <c r="X125" s="143">
        <v>0</v>
      </c>
      <c r="Y125" s="143">
        <f t="shared" si="2"/>
        <v>0</v>
      </c>
      <c r="Z125" s="143">
        <v>0</v>
      </c>
      <c r="AA125" s="144">
        <f t="shared" si="3"/>
        <v>0</v>
      </c>
      <c r="AR125" s="17" t="s">
        <v>247</v>
      </c>
      <c r="AT125" s="17" t="s">
        <v>222</v>
      </c>
      <c r="AU125" s="17" t="s">
        <v>190</v>
      </c>
      <c r="AY125" s="17" t="s">
        <v>221</v>
      </c>
      <c r="BE125" s="145">
        <f t="shared" si="4"/>
        <v>0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7" t="s">
        <v>15</v>
      </c>
      <c r="BK125" s="145">
        <f t="shared" si="9"/>
        <v>0</v>
      </c>
      <c r="BL125" s="17" t="s">
        <v>247</v>
      </c>
      <c r="BM125" s="17" t="s">
        <v>6026</v>
      </c>
    </row>
    <row r="126" spans="2:65" s="9" customFormat="1" ht="29.85" customHeight="1" x14ac:dyDescent="0.3">
      <c r="B126" s="125"/>
      <c r="C126" s="126"/>
      <c r="D126" s="135" t="s">
        <v>6005</v>
      </c>
      <c r="E126" s="135"/>
      <c r="F126" s="135"/>
      <c r="G126" s="135"/>
      <c r="H126" s="135"/>
      <c r="I126" s="135"/>
      <c r="J126" s="135"/>
      <c r="K126" s="135"/>
      <c r="L126" s="135"/>
      <c r="M126" s="135"/>
      <c r="N126" s="253">
        <f>BK126</f>
        <v>0</v>
      </c>
      <c r="O126" s="254"/>
      <c r="P126" s="254"/>
      <c r="Q126" s="254"/>
      <c r="R126" s="128"/>
      <c r="T126" s="129"/>
      <c r="U126" s="126"/>
      <c r="V126" s="126"/>
      <c r="W126" s="130">
        <f>SUM(W127:W131)</f>
        <v>0</v>
      </c>
      <c r="X126" s="126"/>
      <c r="Y126" s="130">
        <f>SUM(Y127:Y131)</f>
        <v>0</v>
      </c>
      <c r="Z126" s="126"/>
      <c r="AA126" s="131">
        <f>SUM(AA127:AA131)</f>
        <v>0</v>
      </c>
      <c r="AR126" s="132" t="s">
        <v>190</v>
      </c>
      <c r="AT126" s="133" t="s">
        <v>77</v>
      </c>
      <c r="AU126" s="133" t="s">
        <v>15</v>
      </c>
      <c r="AY126" s="132" t="s">
        <v>221</v>
      </c>
      <c r="BK126" s="134">
        <f>SUM(BK127:BK131)</f>
        <v>0</v>
      </c>
    </row>
    <row r="127" spans="2:65" s="1" customFormat="1" ht="20.45" customHeight="1" x14ac:dyDescent="0.3">
      <c r="B127" s="136"/>
      <c r="C127" s="137" t="s">
        <v>295</v>
      </c>
      <c r="D127" s="137" t="s">
        <v>222</v>
      </c>
      <c r="E127" s="138" t="s">
        <v>5544</v>
      </c>
      <c r="F127" s="250" t="s">
        <v>6027</v>
      </c>
      <c r="G127" s="251"/>
      <c r="H127" s="251"/>
      <c r="I127" s="251"/>
      <c r="J127" s="139" t="s">
        <v>246</v>
      </c>
      <c r="K127" s="140">
        <v>120</v>
      </c>
      <c r="L127" s="252"/>
      <c r="M127" s="251"/>
      <c r="N127" s="252">
        <f>ROUND(L127*K127,2)</f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>V127*K127</f>
        <v>0</v>
      </c>
      <c r="X127" s="143">
        <v>0</v>
      </c>
      <c r="Y127" s="143">
        <f>X127*K127</f>
        <v>0</v>
      </c>
      <c r="Z127" s="143">
        <v>0</v>
      </c>
      <c r="AA127" s="144">
        <f>Z127*K127</f>
        <v>0</v>
      </c>
      <c r="AR127" s="17" t="s">
        <v>247</v>
      </c>
      <c r="AT127" s="17" t="s">
        <v>222</v>
      </c>
      <c r="AU127" s="17" t="s">
        <v>190</v>
      </c>
      <c r="AY127" s="17" t="s">
        <v>221</v>
      </c>
      <c r="BE127" s="145">
        <f>IF(U127="základní",N127,0)</f>
        <v>0</v>
      </c>
      <c r="BF127" s="145">
        <f>IF(U127="snížená",N127,0)</f>
        <v>0</v>
      </c>
      <c r="BG127" s="145">
        <f>IF(U127="zákl. přenesená",N127,0)</f>
        <v>0</v>
      </c>
      <c r="BH127" s="145">
        <f>IF(U127="sníž. přenesená",N127,0)</f>
        <v>0</v>
      </c>
      <c r="BI127" s="145">
        <f>IF(U127="nulová",N127,0)</f>
        <v>0</v>
      </c>
      <c r="BJ127" s="17" t="s">
        <v>15</v>
      </c>
      <c r="BK127" s="145">
        <f>ROUND(L127*K127,2)</f>
        <v>0</v>
      </c>
      <c r="BL127" s="17" t="s">
        <v>247</v>
      </c>
      <c r="BM127" s="17" t="s">
        <v>6028</v>
      </c>
    </row>
    <row r="128" spans="2:65" s="1" customFormat="1" ht="20.45" customHeight="1" x14ac:dyDescent="0.3">
      <c r="B128" s="136"/>
      <c r="C128" s="137" t="s">
        <v>9</v>
      </c>
      <c r="D128" s="137" t="s">
        <v>222</v>
      </c>
      <c r="E128" s="138" t="s">
        <v>5547</v>
      </c>
      <c r="F128" s="250" t="s">
        <v>6029</v>
      </c>
      <c r="G128" s="251"/>
      <c r="H128" s="251"/>
      <c r="I128" s="251"/>
      <c r="J128" s="139" t="s">
        <v>349</v>
      </c>
      <c r="K128" s="140">
        <v>3</v>
      </c>
      <c r="L128" s="252"/>
      <c r="M128" s="251"/>
      <c r="N128" s="252">
        <f>ROUND(L128*K128,2)</f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>V128*K128</f>
        <v>0</v>
      </c>
      <c r="X128" s="143">
        <v>0</v>
      </c>
      <c r="Y128" s="143">
        <f>X128*K128</f>
        <v>0</v>
      </c>
      <c r="Z128" s="143">
        <v>0</v>
      </c>
      <c r="AA128" s="144">
        <f>Z128*K128</f>
        <v>0</v>
      </c>
      <c r="AR128" s="17" t="s">
        <v>247</v>
      </c>
      <c r="AT128" s="17" t="s">
        <v>222</v>
      </c>
      <c r="AU128" s="17" t="s">
        <v>190</v>
      </c>
      <c r="AY128" s="17" t="s">
        <v>221</v>
      </c>
      <c r="BE128" s="145">
        <f>IF(U128="základní",N128,0)</f>
        <v>0</v>
      </c>
      <c r="BF128" s="145">
        <f>IF(U128="snížená",N128,0)</f>
        <v>0</v>
      </c>
      <c r="BG128" s="145">
        <f>IF(U128="zákl. přenesená",N128,0)</f>
        <v>0</v>
      </c>
      <c r="BH128" s="145">
        <f>IF(U128="sníž. přenesená",N128,0)</f>
        <v>0</v>
      </c>
      <c r="BI128" s="145">
        <f>IF(U128="nulová",N128,0)</f>
        <v>0</v>
      </c>
      <c r="BJ128" s="17" t="s">
        <v>15</v>
      </c>
      <c r="BK128" s="145">
        <f>ROUND(L128*K128,2)</f>
        <v>0</v>
      </c>
      <c r="BL128" s="17" t="s">
        <v>247</v>
      </c>
      <c r="BM128" s="17" t="s">
        <v>6030</v>
      </c>
    </row>
    <row r="129" spans="2:65" s="1" customFormat="1" ht="20.45" customHeight="1" x14ac:dyDescent="0.3">
      <c r="B129" s="136"/>
      <c r="C129" s="137" t="s">
        <v>288</v>
      </c>
      <c r="D129" s="137" t="s">
        <v>222</v>
      </c>
      <c r="E129" s="138" t="s">
        <v>5577</v>
      </c>
      <c r="F129" s="250" t="s">
        <v>6031</v>
      </c>
      <c r="G129" s="251"/>
      <c r="H129" s="251"/>
      <c r="I129" s="251"/>
      <c r="J129" s="139" t="s">
        <v>246</v>
      </c>
      <c r="K129" s="140">
        <v>305</v>
      </c>
      <c r="L129" s="252"/>
      <c r="M129" s="251"/>
      <c r="N129" s="252">
        <f>ROUND(L129*K129,2)</f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>V129*K129</f>
        <v>0</v>
      </c>
      <c r="X129" s="143">
        <v>0</v>
      </c>
      <c r="Y129" s="143">
        <f>X129*K129</f>
        <v>0</v>
      </c>
      <c r="Z129" s="143">
        <v>0</v>
      </c>
      <c r="AA129" s="144">
        <f>Z129*K129</f>
        <v>0</v>
      </c>
      <c r="AR129" s="17" t="s">
        <v>247</v>
      </c>
      <c r="AT129" s="17" t="s">
        <v>222</v>
      </c>
      <c r="AU129" s="17" t="s">
        <v>190</v>
      </c>
      <c r="AY129" s="17" t="s">
        <v>221</v>
      </c>
      <c r="BE129" s="145">
        <f>IF(U129="základní",N129,0)</f>
        <v>0</v>
      </c>
      <c r="BF129" s="145">
        <f>IF(U129="snížená",N129,0)</f>
        <v>0</v>
      </c>
      <c r="BG129" s="145">
        <f>IF(U129="zákl. přenesená",N129,0)</f>
        <v>0</v>
      </c>
      <c r="BH129" s="145">
        <f>IF(U129="sníž. přenesená",N129,0)</f>
        <v>0</v>
      </c>
      <c r="BI129" s="145">
        <f>IF(U129="nulová",N129,0)</f>
        <v>0</v>
      </c>
      <c r="BJ129" s="17" t="s">
        <v>15</v>
      </c>
      <c r="BK129" s="145">
        <f>ROUND(L129*K129,2)</f>
        <v>0</v>
      </c>
      <c r="BL129" s="17" t="s">
        <v>247</v>
      </c>
      <c r="BM129" s="17" t="s">
        <v>6032</v>
      </c>
    </row>
    <row r="130" spans="2:65" s="1" customFormat="1" ht="20.45" customHeight="1" x14ac:dyDescent="0.3">
      <c r="B130" s="136"/>
      <c r="C130" s="137" t="s">
        <v>182</v>
      </c>
      <c r="D130" s="137" t="s">
        <v>222</v>
      </c>
      <c r="E130" s="138" t="s">
        <v>5580</v>
      </c>
      <c r="F130" s="250" t="s">
        <v>6033</v>
      </c>
      <c r="G130" s="251"/>
      <c r="H130" s="251"/>
      <c r="I130" s="251"/>
      <c r="J130" s="139" t="s">
        <v>246</v>
      </c>
      <c r="K130" s="140">
        <v>180</v>
      </c>
      <c r="L130" s="252"/>
      <c r="M130" s="251"/>
      <c r="N130" s="252">
        <f>ROUND(L130*K130,2)</f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>V130*K130</f>
        <v>0</v>
      </c>
      <c r="X130" s="143">
        <v>0</v>
      </c>
      <c r="Y130" s="143">
        <f>X130*K130</f>
        <v>0</v>
      </c>
      <c r="Z130" s="143">
        <v>0</v>
      </c>
      <c r="AA130" s="144">
        <f>Z130*K130</f>
        <v>0</v>
      </c>
      <c r="AR130" s="17" t="s">
        <v>247</v>
      </c>
      <c r="AT130" s="17" t="s">
        <v>222</v>
      </c>
      <c r="AU130" s="17" t="s">
        <v>190</v>
      </c>
      <c r="AY130" s="17" t="s">
        <v>221</v>
      </c>
      <c r="BE130" s="145">
        <f>IF(U130="základní",N130,0)</f>
        <v>0</v>
      </c>
      <c r="BF130" s="145">
        <f>IF(U130="snížená",N130,0)</f>
        <v>0</v>
      </c>
      <c r="BG130" s="145">
        <f>IF(U130="zákl. přenesená",N130,0)</f>
        <v>0</v>
      </c>
      <c r="BH130" s="145">
        <f>IF(U130="sníž. přenesená",N130,0)</f>
        <v>0</v>
      </c>
      <c r="BI130" s="145">
        <f>IF(U130="nulová",N130,0)</f>
        <v>0</v>
      </c>
      <c r="BJ130" s="17" t="s">
        <v>15</v>
      </c>
      <c r="BK130" s="145">
        <f>ROUND(L130*K130,2)</f>
        <v>0</v>
      </c>
      <c r="BL130" s="17" t="s">
        <v>247</v>
      </c>
      <c r="BM130" s="17" t="s">
        <v>6034</v>
      </c>
    </row>
    <row r="131" spans="2:65" s="1" customFormat="1" ht="20.45" customHeight="1" x14ac:dyDescent="0.3">
      <c r="B131" s="136"/>
      <c r="C131" s="137" t="s">
        <v>303</v>
      </c>
      <c r="D131" s="137" t="s">
        <v>222</v>
      </c>
      <c r="E131" s="138" t="s">
        <v>5583</v>
      </c>
      <c r="F131" s="250" t="s">
        <v>6035</v>
      </c>
      <c r="G131" s="251"/>
      <c r="H131" s="251"/>
      <c r="I131" s="251"/>
      <c r="J131" s="139" t="s">
        <v>246</v>
      </c>
      <c r="K131" s="140">
        <v>80</v>
      </c>
      <c r="L131" s="252"/>
      <c r="M131" s="251"/>
      <c r="N131" s="252">
        <f>ROUND(L131*K131,2)</f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>V131*K131</f>
        <v>0</v>
      </c>
      <c r="X131" s="143">
        <v>0</v>
      </c>
      <c r="Y131" s="143">
        <f>X131*K131</f>
        <v>0</v>
      </c>
      <c r="Z131" s="143">
        <v>0</v>
      </c>
      <c r="AA131" s="144">
        <f>Z131*K131</f>
        <v>0</v>
      </c>
      <c r="AR131" s="17" t="s">
        <v>247</v>
      </c>
      <c r="AT131" s="17" t="s">
        <v>222</v>
      </c>
      <c r="AU131" s="17" t="s">
        <v>190</v>
      </c>
      <c r="AY131" s="17" t="s">
        <v>221</v>
      </c>
      <c r="BE131" s="145">
        <f>IF(U131="základní",N131,0)</f>
        <v>0</v>
      </c>
      <c r="BF131" s="145">
        <f>IF(U131="snížená",N131,0)</f>
        <v>0</v>
      </c>
      <c r="BG131" s="145">
        <f>IF(U131="zákl. přenesená",N131,0)</f>
        <v>0</v>
      </c>
      <c r="BH131" s="145">
        <f>IF(U131="sníž. přenesená",N131,0)</f>
        <v>0</v>
      </c>
      <c r="BI131" s="145">
        <f>IF(U131="nulová",N131,0)</f>
        <v>0</v>
      </c>
      <c r="BJ131" s="17" t="s">
        <v>15</v>
      </c>
      <c r="BK131" s="145">
        <f>ROUND(L131*K131,2)</f>
        <v>0</v>
      </c>
      <c r="BL131" s="17" t="s">
        <v>247</v>
      </c>
      <c r="BM131" s="17" t="s">
        <v>6036</v>
      </c>
    </row>
    <row r="132" spans="2:65" s="9" customFormat="1" ht="29.85" customHeight="1" x14ac:dyDescent="0.3">
      <c r="B132" s="125"/>
      <c r="C132" s="126"/>
      <c r="D132" s="135" t="s">
        <v>6006</v>
      </c>
      <c r="E132" s="135"/>
      <c r="F132" s="135"/>
      <c r="G132" s="135"/>
      <c r="H132" s="135"/>
      <c r="I132" s="135"/>
      <c r="J132" s="135"/>
      <c r="K132" s="135"/>
      <c r="L132" s="135"/>
      <c r="M132" s="135"/>
      <c r="N132" s="253">
        <f>BK132</f>
        <v>0</v>
      </c>
      <c r="O132" s="254"/>
      <c r="P132" s="254"/>
      <c r="Q132" s="254"/>
      <c r="R132" s="128"/>
      <c r="T132" s="129"/>
      <c r="U132" s="126"/>
      <c r="V132" s="126"/>
      <c r="W132" s="130">
        <f>SUM(W133:W136)</f>
        <v>0</v>
      </c>
      <c r="X132" s="126"/>
      <c r="Y132" s="130">
        <f>SUM(Y133:Y136)</f>
        <v>0</v>
      </c>
      <c r="Z132" s="126"/>
      <c r="AA132" s="131">
        <f>SUM(AA133:AA136)</f>
        <v>0</v>
      </c>
      <c r="AR132" s="132" t="s">
        <v>190</v>
      </c>
      <c r="AT132" s="133" t="s">
        <v>77</v>
      </c>
      <c r="AU132" s="133" t="s">
        <v>15</v>
      </c>
      <c r="AY132" s="132" t="s">
        <v>221</v>
      </c>
      <c r="BK132" s="134">
        <f>SUM(BK133:BK136)</f>
        <v>0</v>
      </c>
    </row>
    <row r="133" spans="2:65" s="1" customFormat="1" ht="20.45" customHeight="1" x14ac:dyDescent="0.3">
      <c r="B133" s="136"/>
      <c r="C133" s="137" t="s">
        <v>247</v>
      </c>
      <c r="D133" s="137" t="s">
        <v>222</v>
      </c>
      <c r="E133" s="138" t="s">
        <v>5487</v>
      </c>
      <c r="F133" s="250" t="s">
        <v>508</v>
      </c>
      <c r="G133" s="251"/>
      <c r="H133" s="251"/>
      <c r="I133" s="251"/>
      <c r="J133" s="139" t="s">
        <v>315</v>
      </c>
      <c r="K133" s="140">
        <v>4</v>
      </c>
      <c r="L133" s="252"/>
      <c r="M133" s="251"/>
      <c r="N133" s="252">
        <f>ROUND(L133*K133,2)</f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>V133*K133</f>
        <v>0</v>
      </c>
      <c r="X133" s="143">
        <v>0</v>
      </c>
      <c r="Y133" s="143">
        <f>X133*K133</f>
        <v>0</v>
      </c>
      <c r="Z133" s="143">
        <v>0</v>
      </c>
      <c r="AA133" s="144">
        <f>Z133*K133</f>
        <v>0</v>
      </c>
      <c r="AR133" s="17" t="s">
        <v>247</v>
      </c>
      <c r="AT133" s="17" t="s">
        <v>222</v>
      </c>
      <c r="AU133" s="17" t="s">
        <v>190</v>
      </c>
      <c r="AY133" s="17" t="s">
        <v>221</v>
      </c>
      <c r="BE133" s="145">
        <f>IF(U133="základní",N133,0)</f>
        <v>0</v>
      </c>
      <c r="BF133" s="145">
        <f>IF(U133="snížená",N133,0)</f>
        <v>0</v>
      </c>
      <c r="BG133" s="145">
        <f>IF(U133="zákl. přenesená",N133,0)</f>
        <v>0</v>
      </c>
      <c r="BH133" s="145">
        <f>IF(U133="sníž. přenesená",N133,0)</f>
        <v>0</v>
      </c>
      <c r="BI133" s="145">
        <f>IF(U133="nulová",N133,0)</f>
        <v>0</v>
      </c>
      <c r="BJ133" s="17" t="s">
        <v>15</v>
      </c>
      <c r="BK133" s="145">
        <f>ROUND(L133*K133,2)</f>
        <v>0</v>
      </c>
      <c r="BL133" s="17" t="s">
        <v>247</v>
      </c>
      <c r="BM133" s="17" t="s">
        <v>6037</v>
      </c>
    </row>
    <row r="134" spans="2:65" s="1" customFormat="1" ht="20.45" customHeight="1" x14ac:dyDescent="0.3">
      <c r="B134" s="136"/>
      <c r="C134" s="137" t="s">
        <v>299</v>
      </c>
      <c r="D134" s="137" t="s">
        <v>222</v>
      </c>
      <c r="E134" s="138" t="s">
        <v>5490</v>
      </c>
      <c r="F134" s="250" t="s">
        <v>5947</v>
      </c>
      <c r="G134" s="251"/>
      <c r="H134" s="251"/>
      <c r="I134" s="251"/>
      <c r="J134" s="139" t="s">
        <v>315</v>
      </c>
      <c r="K134" s="140">
        <v>8</v>
      </c>
      <c r="L134" s="252"/>
      <c r="M134" s="251"/>
      <c r="N134" s="252">
        <f>ROUND(L134*K134,2)</f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>V134*K134</f>
        <v>0</v>
      </c>
      <c r="X134" s="143">
        <v>0</v>
      </c>
      <c r="Y134" s="143">
        <f>X134*K134</f>
        <v>0</v>
      </c>
      <c r="Z134" s="143">
        <v>0</v>
      </c>
      <c r="AA134" s="144">
        <f>Z134*K134</f>
        <v>0</v>
      </c>
      <c r="AR134" s="17" t="s">
        <v>247</v>
      </c>
      <c r="AT134" s="17" t="s">
        <v>222</v>
      </c>
      <c r="AU134" s="17" t="s">
        <v>190</v>
      </c>
      <c r="AY134" s="17" t="s">
        <v>221</v>
      </c>
      <c r="BE134" s="145">
        <f>IF(U134="základní",N134,0)</f>
        <v>0</v>
      </c>
      <c r="BF134" s="145">
        <f>IF(U134="snížená",N134,0)</f>
        <v>0</v>
      </c>
      <c r="BG134" s="145">
        <f>IF(U134="zákl. přenesená",N134,0)</f>
        <v>0</v>
      </c>
      <c r="BH134" s="145">
        <f>IF(U134="sníž. přenesená",N134,0)</f>
        <v>0</v>
      </c>
      <c r="BI134" s="145">
        <f>IF(U134="nulová",N134,0)</f>
        <v>0</v>
      </c>
      <c r="BJ134" s="17" t="s">
        <v>15</v>
      </c>
      <c r="BK134" s="145">
        <f>ROUND(L134*K134,2)</f>
        <v>0</v>
      </c>
      <c r="BL134" s="17" t="s">
        <v>247</v>
      </c>
      <c r="BM134" s="17" t="s">
        <v>6038</v>
      </c>
    </row>
    <row r="135" spans="2:65" s="1" customFormat="1" ht="20.45" customHeight="1" x14ac:dyDescent="0.3">
      <c r="B135" s="136"/>
      <c r="C135" s="137" t="s">
        <v>312</v>
      </c>
      <c r="D135" s="137" t="s">
        <v>222</v>
      </c>
      <c r="E135" s="138" t="s">
        <v>5493</v>
      </c>
      <c r="F135" s="250" t="s">
        <v>5949</v>
      </c>
      <c r="G135" s="251"/>
      <c r="H135" s="251"/>
      <c r="I135" s="251"/>
      <c r="J135" s="139" t="s">
        <v>315</v>
      </c>
      <c r="K135" s="140">
        <v>16</v>
      </c>
      <c r="L135" s="252"/>
      <c r="M135" s="251"/>
      <c r="N135" s="252">
        <f>ROUND(L135*K135,2)</f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>V135*K135</f>
        <v>0</v>
      </c>
      <c r="X135" s="143">
        <v>0</v>
      </c>
      <c r="Y135" s="143">
        <f>X135*K135</f>
        <v>0</v>
      </c>
      <c r="Z135" s="143">
        <v>0</v>
      </c>
      <c r="AA135" s="144">
        <f>Z135*K135</f>
        <v>0</v>
      </c>
      <c r="AR135" s="17" t="s">
        <v>247</v>
      </c>
      <c r="AT135" s="17" t="s">
        <v>222</v>
      </c>
      <c r="AU135" s="17" t="s">
        <v>190</v>
      </c>
      <c r="AY135" s="17" t="s">
        <v>221</v>
      </c>
      <c r="BE135" s="145">
        <f>IF(U135="základní",N135,0)</f>
        <v>0</v>
      </c>
      <c r="BF135" s="145">
        <f>IF(U135="snížená",N135,0)</f>
        <v>0</v>
      </c>
      <c r="BG135" s="145">
        <f>IF(U135="zákl. přenesená",N135,0)</f>
        <v>0</v>
      </c>
      <c r="BH135" s="145">
        <f>IF(U135="sníž. přenesená",N135,0)</f>
        <v>0</v>
      </c>
      <c r="BI135" s="145">
        <f>IF(U135="nulová",N135,0)</f>
        <v>0</v>
      </c>
      <c r="BJ135" s="17" t="s">
        <v>15</v>
      </c>
      <c r="BK135" s="145">
        <f>ROUND(L135*K135,2)</f>
        <v>0</v>
      </c>
      <c r="BL135" s="17" t="s">
        <v>247</v>
      </c>
      <c r="BM135" s="17" t="s">
        <v>6039</v>
      </c>
    </row>
    <row r="136" spans="2:65" s="1" customFormat="1" ht="28.9" customHeight="1" x14ac:dyDescent="0.3">
      <c r="B136" s="136"/>
      <c r="C136" s="137" t="s">
        <v>317</v>
      </c>
      <c r="D136" s="137" t="s">
        <v>222</v>
      </c>
      <c r="E136" s="138" t="s">
        <v>5586</v>
      </c>
      <c r="F136" s="250" t="s">
        <v>6040</v>
      </c>
      <c r="G136" s="251"/>
      <c r="H136" s="251"/>
      <c r="I136" s="251"/>
      <c r="J136" s="139" t="s">
        <v>315</v>
      </c>
      <c r="K136" s="140">
        <v>8</v>
      </c>
      <c r="L136" s="252"/>
      <c r="M136" s="251"/>
      <c r="N136" s="252">
        <f>ROUND(L136*K136,2)</f>
        <v>0</v>
      </c>
      <c r="O136" s="251"/>
      <c r="P136" s="251"/>
      <c r="Q136" s="251"/>
      <c r="R136" s="141"/>
      <c r="T136" s="142" t="s">
        <v>3</v>
      </c>
      <c r="U136" s="146" t="s">
        <v>43</v>
      </c>
      <c r="V136" s="147">
        <v>0</v>
      </c>
      <c r="W136" s="147">
        <f>V136*K136</f>
        <v>0</v>
      </c>
      <c r="X136" s="147">
        <v>0</v>
      </c>
      <c r="Y136" s="147">
        <f>X136*K136</f>
        <v>0</v>
      </c>
      <c r="Z136" s="147">
        <v>0</v>
      </c>
      <c r="AA136" s="148">
        <f>Z136*K136</f>
        <v>0</v>
      </c>
      <c r="AR136" s="17" t="s">
        <v>247</v>
      </c>
      <c r="AT136" s="17" t="s">
        <v>222</v>
      </c>
      <c r="AU136" s="17" t="s">
        <v>190</v>
      </c>
      <c r="AY136" s="17" t="s">
        <v>221</v>
      </c>
      <c r="BE136" s="145">
        <f>IF(U136="základní",N136,0)</f>
        <v>0</v>
      </c>
      <c r="BF136" s="145">
        <f>IF(U136="snížená",N136,0)</f>
        <v>0</v>
      </c>
      <c r="BG136" s="145">
        <f>IF(U136="zákl. přenesená",N136,0)</f>
        <v>0</v>
      </c>
      <c r="BH136" s="145">
        <f>IF(U136="sníž. přenesená",N136,0)</f>
        <v>0</v>
      </c>
      <c r="BI136" s="145">
        <f>IF(U136="nulová",N136,0)</f>
        <v>0</v>
      </c>
      <c r="BJ136" s="17" t="s">
        <v>15</v>
      </c>
      <c r="BK136" s="145">
        <f>ROUND(L136*K136,2)</f>
        <v>0</v>
      </c>
      <c r="BL136" s="17" t="s">
        <v>247</v>
      </c>
      <c r="BM136" s="17" t="s">
        <v>6041</v>
      </c>
    </row>
    <row r="137" spans="2:65" s="1" customFormat="1" ht="6.95" customHeight="1" x14ac:dyDescent="0.3">
      <c r="B137" s="55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7"/>
    </row>
  </sheetData>
  <mergeCells count="116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L96:Q96"/>
    <mergeCell ref="C102:Q102"/>
    <mergeCell ref="F104:P104"/>
    <mergeCell ref="F105:P105"/>
    <mergeCell ref="M107:P107"/>
    <mergeCell ref="M109:Q109"/>
    <mergeCell ref="M110:Q110"/>
    <mergeCell ref="F112:I112"/>
    <mergeCell ref="L112:M112"/>
    <mergeCell ref="N112:Q112"/>
    <mergeCell ref="F116:I116"/>
    <mergeCell ref="L116:M116"/>
    <mergeCell ref="N116:Q116"/>
    <mergeCell ref="N113:Q113"/>
    <mergeCell ref="N114:Q114"/>
    <mergeCell ref="N115:Q115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N124:Q124"/>
    <mergeCell ref="F125:I125"/>
    <mergeCell ref="L125:M125"/>
    <mergeCell ref="N125:Q125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36:I136"/>
    <mergeCell ref="L136:M136"/>
    <mergeCell ref="N136:Q136"/>
    <mergeCell ref="F130:I130"/>
    <mergeCell ref="L130:M130"/>
    <mergeCell ref="N130:Q130"/>
    <mergeCell ref="F131:I131"/>
    <mergeCell ref="L131:M131"/>
    <mergeCell ref="N131:Q131"/>
    <mergeCell ref="F133:I133"/>
    <mergeCell ref="L133:M133"/>
    <mergeCell ref="N133:Q133"/>
    <mergeCell ref="N126:Q126"/>
    <mergeCell ref="N132:Q132"/>
    <mergeCell ref="H1:K1"/>
    <mergeCell ref="S2:AC2"/>
    <mergeCell ref="F134:I134"/>
    <mergeCell ref="L134:M134"/>
    <mergeCell ref="N134:Q134"/>
    <mergeCell ref="F135:I135"/>
    <mergeCell ref="L135:M135"/>
    <mergeCell ref="N135:Q135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23:I123"/>
    <mergeCell ref="L123:M123"/>
    <mergeCell ref="N123:Q123"/>
    <mergeCell ref="F124:I124"/>
    <mergeCell ref="L124:M124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2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2"/>
  <sheetViews>
    <sheetView showGridLines="0" workbookViewId="0">
      <pane ySplit="1" topLeftCell="A122" activePane="bottomLeft" state="frozen"/>
      <selection pane="bottomLeft" activeCell="L116" sqref="L116:M142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142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6042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5866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N94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ROUND((SUM(BE94:BE95)+SUM(BE113:BE141)), 2)</f>
        <v>0</v>
      </c>
      <c r="I32" s="200"/>
      <c r="J32" s="200"/>
      <c r="K32" s="32"/>
      <c r="L32" s="32"/>
      <c r="M32" s="260">
        <f>ROUND(ROUND((SUM(BE94:BE95)+SUM(BE113:BE141)),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ROUND((SUM(BF94:BF95)+SUM(BF113:BF141)), 2)</f>
        <v>0</v>
      </c>
      <c r="I33" s="200"/>
      <c r="J33" s="200"/>
      <c r="K33" s="32"/>
      <c r="L33" s="32"/>
      <c r="M33" s="260">
        <f>ROUND(ROUND((SUM(BF94:BF95)+SUM(BF113:BF141)),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ROUND((SUM(BG94:BG95)+SUM(BG113:BG141)),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ROUND((SUM(BH94:BH95)+SUM(BH113:BH141)),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ROUND((SUM(BI94:BI95)+SUM(BI113:BI141)),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05_13 - SO 04 - NOVÁ BUDOVA - PZTS - Poplachový zabezpečovací a tísňový systém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Jan Kupec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N113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908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N114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6043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N115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6044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N132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6006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N137</f>
        <v>0</v>
      </c>
      <c r="O92" s="256"/>
      <c r="P92" s="256"/>
      <c r="Q92" s="256"/>
      <c r="R92" s="115"/>
    </row>
    <row r="93" spans="2:47" s="1" customFormat="1" ht="21.75" customHeight="1" x14ac:dyDescent="0.3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3"/>
    </row>
    <row r="94" spans="2:47" s="1" customFormat="1" ht="29.25" customHeight="1" x14ac:dyDescent="0.3">
      <c r="B94" s="31"/>
      <c r="C94" s="107" t="s">
        <v>205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257">
        <v>0</v>
      </c>
      <c r="O94" s="200"/>
      <c r="P94" s="200"/>
      <c r="Q94" s="200"/>
      <c r="R94" s="33"/>
      <c r="T94" s="116"/>
      <c r="U94" s="117" t="s">
        <v>42</v>
      </c>
    </row>
    <row r="95" spans="2:47" s="1" customFormat="1" ht="18" customHeight="1" x14ac:dyDescent="0.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2:47" s="1" customFormat="1" ht="29.25" customHeight="1" x14ac:dyDescent="0.3">
      <c r="B96" s="31"/>
      <c r="C96" s="99" t="s">
        <v>188</v>
      </c>
      <c r="D96" s="100"/>
      <c r="E96" s="100"/>
      <c r="F96" s="100"/>
      <c r="G96" s="100"/>
      <c r="H96" s="100"/>
      <c r="I96" s="100"/>
      <c r="J96" s="100"/>
      <c r="K96" s="100"/>
      <c r="L96" s="201">
        <f>ROUND(SUM(N88+N94),2)</f>
        <v>0</v>
      </c>
      <c r="M96" s="246"/>
      <c r="N96" s="246"/>
      <c r="O96" s="246"/>
      <c r="P96" s="246"/>
      <c r="Q96" s="246"/>
      <c r="R96" s="33"/>
    </row>
    <row r="97" spans="2:27" s="1" customFormat="1" ht="6.95" customHeight="1" x14ac:dyDescent="0.3">
      <c r="B97" s="5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7"/>
    </row>
    <row r="101" spans="2:27" s="1" customFormat="1" ht="6.95" customHeight="1" x14ac:dyDescent="0.3">
      <c r="B101" s="58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60"/>
    </row>
    <row r="102" spans="2:27" s="1" customFormat="1" ht="36.950000000000003" customHeight="1" x14ac:dyDescent="0.3">
      <c r="B102" s="31"/>
      <c r="C102" s="212" t="s">
        <v>206</v>
      </c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33"/>
    </row>
    <row r="103" spans="2:27" s="1" customFormat="1" ht="6.95" customHeight="1" x14ac:dyDescent="0.3"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3"/>
    </row>
    <row r="104" spans="2:27" s="1" customFormat="1" ht="30" customHeight="1" x14ac:dyDescent="0.3">
      <c r="B104" s="31"/>
      <c r="C104" s="28" t="s">
        <v>16</v>
      </c>
      <c r="D104" s="32"/>
      <c r="E104" s="32"/>
      <c r="F104" s="247" t="str">
        <f>F6</f>
        <v>DOPLNĚNÍ - ROZŠÍŘENÍ KAPACIT ZŠ A MŠ TŘEBOTOV</v>
      </c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32"/>
      <c r="R104" s="33"/>
    </row>
    <row r="105" spans="2:27" s="1" customFormat="1" ht="36.950000000000003" customHeight="1" x14ac:dyDescent="0.3">
      <c r="B105" s="31"/>
      <c r="C105" s="65" t="s">
        <v>192</v>
      </c>
      <c r="D105" s="32"/>
      <c r="E105" s="32"/>
      <c r="F105" s="213" t="str">
        <f>F7</f>
        <v>05_13 - SO 04 - NOVÁ BUDOVA - PZTS - Poplachový zabezpečovací a tísňový systém</v>
      </c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32"/>
      <c r="R105" s="33"/>
    </row>
    <row r="106" spans="2:27" s="1" customFormat="1" ht="6.95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27" s="1" customFormat="1" ht="18" customHeight="1" x14ac:dyDescent="0.3">
      <c r="B107" s="31"/>
      <c r="C107" s="28" t="s">
        <v>22</v>
      </c>
      <c r="D107" s="32"/>
      <c r="E107" s="32"/>
      <c r="F107" s="26" t="str">
        <f>F9</f>
        <v>Třebotov, Hlavní 190, 252 26 areál školy</v>
      </c>
      <c r="G107" s="32"/>
      <c r="H107" s="32"/>
      <c r="I107" s="32"/>
      <c r="J107" s="32"/>
      <c r="K107" s="28" t="s">
        <v>24</v>
      </c>
      <c r="L107" s="32"/>
      <c r="M107" s="248" t="str">
        <f>IF(O9="","",O9)</f>
        <v>31. 10. 2016</v>
      </c>
      <c r="N107" s="200"/>
      <c r="O107" s="200"/>
      <c r="P107" s="200"/>
      <c r="Q107" s="32"/>
      <c r="R107" s="33"/>
    </row>
    <row r="108" spans="2:27" s="1" customFormat="1" ht="6.9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27" s="1" customFormat="1" ht="15" x14ac:dyDescent="0.3">
      <c r="B109" s="31"/>
      <c r="C109" s="28" t="s">
        <v>26</v>
      </c>
      <c r="D109" s="32"/>
      <c r="E109" s="32"/>
      <c r="F109" s="26" t="str">
        <f>E12</f>
        <v>Obec Třebotov</v>
      </c>
      <c r="G109" s="32"/>
      <c r="H109" s="32"/>
      <c r="I109" s="32"/>
      <c r="J109" s="32"/>
      <c r="K109" s="28" t="s">
        <v>33</v>
      </c>
      <c r="L109" s="32"/>
      <c r="M109" s="226" t="str">
        <f>E18</f>
        <v>Ing.arch. Jan Linhart</v>
      </c>
      <c r="N109" s="200"/>
      <c r="O109" s="200"/>
      <c r="P109" s="200"/>
      <c r="Q109" s="200"/>
      <c r="R109" s="33"/>
    </row>
    <row r="110" spans="2:27" s="1" customFormat="1" ht="14.45" customHeight="1" x14ac:dyDescent="0.3">
      <c r="B110" s="31"/>
      <c r="C110" s="28" t="s">
        <v>31</v>
      </c>
      <c r="D110" s="32"/>
      <c r="E110" s="32"/>
      <c r="F110" s="26" t="str">
        <f>IF(E15="","",E15)</f>
        <v xml:space="preserve"> </v>
      </c>
      <c r="G110" s="32"/>
      <c r="H110" s="32"/>
      <c r="I110" s="32"/>
      <c r="J110" s="32"/>
      <c r="K110" s="28" t="s">
        <v>36</v>
      </c>
      <c r="L110" s="32"/>
      <c r="M110" s="226" t="str">
        <f>E21</f>
        <v>Jan Kupec</v>
      </c>
      <c r="N110" s="200"/>
      <c r="O110" s="200"/>
      <c r="P110" s="200"/>
      <c r="Q110" s="200"/>
      <c r="R110" s="33"/>
    </row>
    <row r="111" spans="2:27" s="1" customFormat="1" ht="10.35" customHeight="1" x14ac:dyDescent="0.3"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3"/>
    </row>
    <row r="112" spans="2:27" s="8" customFormat="1" ht="29.25" customHeight="1" x14ac:dyDescent="0.3">
      <c r="B112" s="118"/>
      <c r="C112" s="119" t="s">
        <v>207</v>
      </c>
      <c r="D112" s="120" t="s">
        <v>208</v>
      </c>
      <c r="E112" s="120" t="s">
        <v>60</v>
      </c>
      <c r="F112" s="242" t="s">
        <v>209</v>
      </c>
      <c r="G112" s="243"/>
      <c r="H112" s="243"/>
      <c r="I112" s="243"/>
      <c r="J112" s="120" t="s">
        <v>210</v>
      </c>
      <c r="K112" s="120" t="s">
        <v>211</v>
      </c>
      <c r="L112" s="244" t="s">
        <v>212</v>
      </c>
      <c r="M112" s="243"/>
      <c r="N112" s="242" t="s">
        <v>198</v>
      </c>
      <c r="O112" s="243"/>
      <c r="P112" s="243"/>
      <c r="Q112" s="245"/>
      <c r="R112" s="121"/>
      <c r="T112" s="73" t="s">
        <v>213</v>
      </c>
      <c r="U112" s="74" t="s">
        <v>42</v>
      </c>
      <c r="V112" s="74" t="s">
        <v>214</v>
      </c>
      <c r="W112" s="74" t="s">
        <v>215</v>
      </c>
      <c r="X112" s="74" t="s">
        <v>216</v>
      </c>
      <c r="Y112" s="74" t="s">
        <v>217</v>
      </c>
      <c r="Z112" s="74" t="s">
        <v>218</v>
      </c>
      <c r="AA112" s="75" t="s">
        <v>219</v>
      </c>
    </row>
    <row r="113" spans="2:65" s="1" customFormat="1" ht="29.25" customHeight="1" x14ac:dyDescent="0.35">
      <c r="B113" s="31"/>
      <c r="C113" s="77" t="s">
        <v>194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236">
        <f>BK113</f>
        <v>0</v>
      </c>
      <c r="O113" s="237"/>
      <c r="P113" s="237"/>
      <c r="Q113" s="237"/>
      <c r="R113" s="33"/>
      <c r="T113" s="76"/>
      <c r="U113" s="47"/>
      <c r="V113" s="47"/>
      <c r="W113" s="122">
        <f>W114</f>
        <v>0</v>
      </c>
      <c r="X113" s="47"/>
      <c r="Y113" s="122">
        <f>Y114</f>
        <v>0</v>
      </c>
      <c r="Z113" s="47"/>
      <c r="AA113" s="123">
        <f>AA114</f>
        <v>0</v>
      </c>
      <c r="AT113" s="17" t="s">
        <v>77</v>
      </c>
      <c r="AU113" s="17" t="s">
        <v>200</v>
      </c>
      <c r="BK113" s="124">
        <f>BK114</f>
        <v>0</v>
      </c>
    </row>
    <row r="114" spans="2:65" s="9" customFormat="1" ht="37.35" customHeight="1" x14ac:dyDescent="0.35">
      <c r="B114" s="125"/>
      <c r="C114" s="126"/>
      <c r="D114" s="127" t="s">
        <v>908</v>
      </c>
      <c r="E114" s="127"/>
      <c r="F114" s="127"/>
      <c r="G114" s="127"/>
      <c r="H114" s="127"/>
      <c r="I114" s="127"/>
      <c r="J114" s="127"/>
      <c r="K114" s="127"/>
      <c r="L114" s="127"/>
      <c r="M114" s="127"/>
      <c r="N114" s="238">
        <f>BK114</f>
        <v>0</v>
      </c>
      <c r="O114" s="239"/>
      <c r="P114" s="239"/>
      <c r="Q114" s="239"/>
      <c r="R114" s="128"/>
      <c r="T114" s="129"/>
      <c r="U114" s="126"/>
      <c r="V114" s="126"/>
      <c r="W114" s="130">
        <f>W115+W132+W137</f>
        <v>0</v>
      </c>
      <c r="X114" s="126"/>
      <c r="Y114" s="130">
        <f>Y115+Y132+Y137</f>
        <v>0</v>
      </c>
      <c r="Z114" s="126"/>
      <c r="AA114" s="131">
        <f>AA115+AA132+AA137</f>
        <v>0</v>
      </c>
      <c r="AR114" s="132" t="s">
        <v>190</v>
      </c>
      <c r="AT114" s="133" t="s">
        <v>77</v>
      </c>
      <c r="AU114" s="133" t="s">
        <v>78</v>
      </c>
      <c r="AY114" s="132" t="s">
        <v>221</v>
      </c>
      <c r="BK114" s="134">
        <f>BK115+BK132+BK137</f>
        <v>0</v>
      </c>
    </row>
    <row r="115" spans="2:65" s="9" customFormat="1" ht="19.899999999999999" customHeight="1" x14ac:dyDescent="0.3">
      <c r="B115" s="125"/>
      <c r="C115" s="126"/>
      <c r="D115" s="135" t="s">
        <v>6043</v>
      </c>
      <c r="E115" s="135"/>
      <c r="F115" s="135"/>
      <c r="G115" s="135"/>
      <c r="H115" s="135"/>
      <c r="I115" s="135"/>
      <c r="J115" s="135"/>
      <c r="K115" s="135"/>
      <c r="L115" s="135"/>
      <c r="M115" s="135"/>
      <c r="N115" s="240">
        <f>BK115</f>
        <v>0</v>
      </c>
      <c r="O115" s="241"/>
      <c r="P115" s="241"/>
      <c r="Q115" s="241"/>
      <c r="R115" s="128"/>
      <c r="T115" s="129"/>
      <c r="U115" s="126"/>
      <c r="V115" s="126"/>
      <c r="W115" s="130">
        <f>SUM(W116:W131)</f>
        <v>0</v>
      </c>
      <c r="X115" s="126"/>
      <c r="Y115" s="130">
        <f>SUM(Y116:Y131)</f>
        <v>0</v>
      </c>
      <c r="Z115" s="126"/>
      <c r="AA115" s="131">
        <f>SUM(AA116:AA131)</f>
        <v>0</v>
      </c>
      <c r="AR115" s="132" t="s">
        <v>190</v>
      </c>
      <c r="AT115" s="133" t="s">
        <v>77</v>
      </c>
      <c r="AU115" s="133" t="s">
        <v>15</v>
      </c>
      <c r="AY115" s="132" t="s">
        <v>221</v>
      </c>
      <c r="BK115" s="134">
        <f>SUM(BK116:BK131)</f>
        <v>0</v>
      </c>
    </row>
    <row r="116" spans="2:65" s="1" customFormat="1" ht="40.15" customHeight="1" x14ac:dyDescent="0.3">
      <c r="B116" s="136"/>
      <c r="C116" s="137" t="s">
        <v>15</v>
      </c>
      <c r="D116" s="137" t="s">
        <v>222</v>
      </c>
      <c r="E116" s="138" t="s">
        <v>6045</v>
      </c>
      <c r="F116" s="250" t="s">
        <v>6046</v>
      </c>
      <c r="G116" s="251"/>
      <c r="H116" s="251"/>
      <c r="I116" s="251"/>
      <c r="J116" s="139" t="s">
        <v>349</v>
      </c>
      <c r="K116" s="140">
        <v>1</v>
      </c>
      <c r="L116" s="252"/>
      <c r="M116" s="251"/>
      <c r="N116" s="252">
        <f t="shared" ref="N116:N131" si="0">ROUND(L116*K116,2)</f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</v>
      </c>
      <c r="W116" s="143">
        <f t="shared" ref="W116:W131" si="1">V116*K116</f>
        <v>0</v>
      </c>
      <c r="X116" s="143">
        <v>0</v>
      </c>
      <c r="Y116" s="143">
        <f t="shared" ref="Y116:Y131" si="2">X116*K116</f>
        <v>0</v>
      </c>
      <c r="Z116" s="143">
        <v>0</v>
      </c>
      <c r="AA116" s="144">
        <f t="shared" ref="AA116:AA131" si="3">Z116*K116</f>
        <v>0</v>
      </c>
      <c r="AR116" s="17" t="s">
        <v>247</v>
      </c>
      <c r="AT116" s="17" t="s">
        <v>222</v>
      </c>
      <c r="AU116" s="17" t="s">
        <v>190</v>
      </c>
      <c r="AY116" s="17" t="s">
        <v>221</v>
      </c>
      <c r="BE116" s="145">
        <f t="shared" ref="BE116:BE131" si="4">IF(U116="základní",N116,0)</f>
        <v>0</v>
      </c>
      <c r="BF116" s="145">
        <f t="shared" ref="BF116:BF131" si="5">IF(U116="snížená",N116,0)</f>
        <v>0</v>
      </c>
      <c r="BG116" s="145">
        <f t="shared" ref="BG116:BG131" si="6">IF(U116="zákl. přenesená",N116,0)</f>
        <v>0</v>
      </c>
      <c r="BH116" s="145">
        <f t="shared" ref="BH116:BH131" si="7">IF(U116="sníž. přenesená",N116,0)</f>
        <v>0</v>
      </c>
      <c r="BI116" s="145">
        <f t="shared" ref="BI116:BI131" si="8">IF(U116="nulová",N116,0)</f>
        <v>0</v>
      </c>
      <c r="BJ116" s="17" t="s">
        <v>15</v>
      </c>
      <c r="BK116" s="145">
        <f t="shared" ref="BK116:BK131" si="9">ROUND(L116*K116,2)</f>
        <v>0</v>
      </c>
      <c r="BL116" s="17" t="s">
        <v>247</v>
      </c>
      <c r="BM116" s="17" t="s">
        <v>6047</v>
      </c>
    </row>
    <row r="117" spans="2:65" s="1" customFormat="1" ht="20.45" customHeight="1" x14ac:dyDescent="0.3">
      <c r="B117" s="136"/>
      <c r="C117" s="137" t="s">
        <v>190</v>
      </c>
      <c r="D117" s="137" t="s">
        <v>222</v>
      </c>
      <c r="E117" s="138" t="s">
        <v>5422</v>
      </c>
      <c r="F117" s="250" t="s">
        <v>6048</v>
      </c>
      <c r="G117" s="251"/>
      <c r="H117" s="251"/>
      <c r="I117" s="251"/>
      <c r="J117" s="139" t="s">
        <v>349</v>
      </c>
      <c r="K117" s="140">
        <v>4</v>
      </c>
      <c r="L117" s="252"/>
      <c r="M117" s="251"/>
      <c r="N117" s="252">
        <f t="shared" si="0"/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 t="shared" si="1"/>
        <v>0</v>
      </c>
      <c r="X117" s="143">
        <v>0</v>
      </c>
      <c r="Y117" s="143">
        <f t="shared" si="2"/>
        <v>0</v>
      </c>
      <c r="Z117" s="143">
        <v>0</v>
      </c>
      <c r="AA117" s="144">
        <f t="shared" si="3"/>
        <v>0</v>
      </c>
      <c r="AR117" s="17" t="s">
        <v>247</v>
      </c>
      <c r="AT117" s="17" t="s">
        <v>222</v>
      </c>
      <c r="AU117" s="17" t="s">
        <v>190</v>
      </c>
      <c r="AY117" s="17" t="s">
        <v>221</v>
      </c>
      <c r="BE117" s="145">
        <f t="shared" si="4"/>
        <v>0</v>
      </c>
      <c r="BF117" s="145">
        <f t="shared" si="5"/>
        <v>0</v>
      </c>
      <c r="BG117" s="145">
        <f t="shared" si="6"/>
        <v>0</v>
      </c>
      <c r="BH117" s="145">
        <f t="shared" si="7"/>
        <v>0</v>
      </c>
      <c r="BI117" s="145">
        <f t="shared" si="8"/>
        <v>0</v>
      </c>
      <c r="BJ117" s="17" t="s">
        <v>15</v>
      </c>
      <c r="BK117" s="145">
        <f t="shared" si="9"/>
        <v>0</v>
      </c>
      <c r="BL117" s="17" t="s">
        <v>247</v>
      </c>
      <c r="BM117" s="17" t="s">
        <v>6049</v>
      </c>
    </row>
    <row r="118" spans="2:65" s="1" customFormat="1" ht="20.45" customHeight="1" x14ac:dyDescent="0.3">
      <c r="B118" s="136"/>
      <c r="C118" s="137" t="s">
        <v>254</v>
      </c>
      <c r="D118" s="137" t="s">
        <v>222</v>
      </c>
      <c r="E118" s="138" t="s">
        <v>5496</v>
      </c>
      <c r="F118" s="250" t="s">
        <v>6050</v>
      </c>
      <c r="G118" s="251"/>
      <c r="H118" s="251"/>
      <c r="I118" s="251"/>
      <c r="J118" s="139" t="s">
        <v>349</v>
      </c>
      <c r="K118" s="140">
        <v>2</v>
      </c>
      <c r="L118" s="252"/>
      <c r="M118" s="251"/>
      <c r="N118" s="252">
        <f t="shared" si="0"/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 t="shared" si="1"/>
        <v>0</v>
      </c>
      <c r="X118" s="143">
        <v>0</v>
      </c>
      <c r="Y118" s="143">
        <f t="shared" si="2"/>
        <v>0</v>
      </c>
      <c r="Z118" s="143">
        <v>0</v>
      </c>
      <c r="AA118" s="144">
        <f t="shared" si="3"/>
        <v>0</v>
      </c>
      <c r="AR118" s="17" t="s">
        <v>247</v>
      </c>
      <c r="AT118" s="17" t="s">
        <v>222</v>
      </c>
      <c r="AU118" s="17" t="s">
        <v>190</v>
      </c>
      <c r="AY118" s="17" t="s">
        <v>221</v>
      </c>
      <c r="BE118" s="145">
        <f t="shared" si="4"/>
        <v>0</v>
      </c>
      <c r="BF118" s="145">
        <f t="shared" si="5"/>
        <v>0</v>
      </c>
      <c r="BG118" s="145">
        <f t="shared" si="6"/>
        <v>0</v>
      </c>
      <c r="BH118" s="145">
        <f t="shared" si="7"/>
        <v>0</v>
      </c>
      <c r="BI118" s="145">
        <f t="shared" si="8"/>
        <v>0</v>
      </c>
      <c r="BJ118" s="17" t="s">
        <v>15</v>
      </c>
      <c r="BK118" s="145">
        <f t="shared" si="9"/>
        <v>0</v>
      </c>
      <c r="BL118" s="17" t="s">
        <v>247</v>
      </c>
      <c r="BM118" s="17" t="s">
        <v>6051</v>
      </c>
    </row>
    <row r="119" spans="2:65" s="1" customFormat="1" ht="20.45" customHeight="1" x14ac:dyDescent="0.3">
      <c r="B119" s="136"/>
      <c r="C119" s="137" t="s">
        <v>231</v>
      </c>
      <c r="D119" s="137" t="s">
        <v>222</v>
      </c>
      <c r="E119" s="138" t="s">
        <v>5499</v>
      </c>
      <c r="F119" s="250" t="s">
        <v>6052</v>
      </c>
      <c r="G119" s="251"/>
      <c r="H119" s="251"/>
      <c r="I119" s="251"/>
      <c r="J119" s="139" t="s">
        <v>349</v>
      </c>
      <c r="K119" s="140">
        <v>1</v>
      </c>
      <c r="L119" s="252"/>
      <c r="M119" s="251"/>
      <c r="N119" s="252">
        <f t="shared" si="0"/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 t="shared" si="1"/>
        <v>0</v>
      </c>
      <c r="X119" s="143">
        <v>0</v>
      </c>
      <c r="Y119" s="143">
        <f t="shared" si="2"/>
        <v>0</v>
      </c>
      <c r="Z119" s="143">
        <v>0</v>
      </c>
      <c r="AA119" s="144">
        <f t="shared" si="3"/>
        <v>0</v>
      </c>
      <c r="AR119" s="17" t="s">
        <v>247</v>
      </c>
      <c r="AT119" s="17" t="s">
        <v>222</v>
      </c>
      <c r="AU119" s="17" t="s">
        <v>190</v>
      </c>
      <c r="AY119" s="17" t="s">
        <v>221</v>
      </c>
      <c r="BE119" s="145">
        <f t="shared" si="4"/>
        <v>0</v>
      </c>
      <c r="BF119" s="145">
        <f t="shared" si="5"/>
        <v>0</v>
      </c>
      <c r="BG119" s="145">
        <f t="shared" si="6"/>
        <v>0</v>
      </c>
      <c r="BH119" s="145">
        <f t="shared" si="7"/>
        <v>0</v>
      </c>
      <c r="BI119" s="145">
        <f t="shared" si="8"/>
        <v>0</v>
      </c>
      <c r="BJ119" s="17" t="s">
        <v>15</v>
      </c>
      <c r="BK119" s="145">
        <f t="shared" si="9"/>
        <v>0</v>
      </c>
      <c r="BL119" s="17" t="s">
        <v>247</v>
      </c>
      <c r="BM119" s="17" t="s">
        <v>6053</v>
      </c>
    </row>
    <row r="120" spans="2:65" s="1" customFormat="1" ht="28.9" customHeight="1" x14ac:dyDescent="0.3">
      <c r="B120" s="136"/>
      <c r="C120" s="137" t="s">
        <v>220</v>
      </c>
      <c r="D120" s="137" t="s">
        <v>222</v>
      </c>
      <c r="E120" s="138" t="s">
        <v>5502</v>
      </c>
      <c r="F120" s="250" t="s">
        <v>6054</v>
      </c>
      <c r="G120" s="251"/>
      <c r="H120" s="251"/>
      <c r="I120" s="251"/>
      <c r="J120" s="139" t="s">
        <v>349</v>
      </c>
      <c r="K120" s="140">
        <v>11</v>
      </c>
      <c r="L120" s="252"/>
      <c r="M120" s="251"/>
      <c r="N120" s="252">
        <f t="shared" si="0"/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 t="shared" si="1"/>
        <v>0</v>
      </c>
      <c r="X120" s="143">
        <v>0</v>
      </c>
      <c r="Y120" s="143">
        <f t="shared" si="2"/>
        <v>0</v>
      </c>
      <c r="Z120" s="143">
        <v>0</v>
      </c>
      <c r="AA120" s="144">
        <f t="shared" si="3"/>
        <v>0</v>
      </c>
      <c r="AR120" s="17" t="s">
        <v>247</v>
      </c>
      <c r="AT120" s="17" t="s">
        <v>222</v>
      </c>
      <c r="AU120" s="17" t="s">
        <v>190</v>
      </c>
      <c r="AY120" s="17" t="s">
        <v>221</v>
      </c>
      <c r="BE120" s="145">
        <f t="shared" si="4"/>
        <v>0</v>
      </c>
      <c r="BF120" s="145">
        <f t="shared" si="5"/>
        <v>0</v>
      </c>
      <c r="BG120" s="145">
        <f t="shared" si="6"/>
        <v>0</v>
      </c>
      <c r="BH120" s="145">
        <f t="shared" si="7"/>
        <v>0</v>
      </c>
      <c r="BI120" s="145">
        <f t="shared" si="8"/>
        <v>0</v>
      </c>
      <c r="BJ120" s="17" t="s">
        <v>15</v>
      </c>
      <c r="BK120" s="145">
        <f t="shared" si="9"/>
        <v>0</v>
      </c>
      <c r="BL120" s="17" t="s">
        <v>247</v>
      </c>
      <c r="BM120" s="17" t="s">
        <v>6055</v>
      </c>
    </row>
    <row r="121" spans="2:65" s="1" customFormat="1" ht="20.45" customHeight="1" x14ac:dyDescent="0.3">
      <c r="B121" s="136"/>
      <c r="C121" s="137" t="s">
        <v>265</v>
      </c>
      <c r="D121" s="137" t="s">
        <v>222</v>
      </c>
      <c r="E121" s="138" t="s">
        <v>5505</v>
      </c>
      <c r="F121" s="250" t="s">
        <v>6056</v>
      </c>
      <c r="G121" s="251"/>
      <c r="H121" s="251"/>
      <c r="I121" s="251"/>
      <c r="J121" s="139" t="s">
        <v>349</v>
      </c>
      <c r="K121" s="140">
        <v>23</v>
      </c>
      <c r="L121" s="252"/>
      <c r="M121" s="251"/>
      <c r="N121" s="252">
        <f t="shared" si="0"/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 t="shared" si="1"/>
        <v>0</v>
      </c>
      <c r="X121" s="143">
        <v>0</v>
      </c>
      <c r="Y121" s="143">
        <f t="shared" si="2"/>
        <v>0</v>
      </c>
      <c r="Z121" s="143">
        <v>0</v>
      </c>
      <c r="AA121" s="144">
        <f t="shared" si="3"/>
        <v>0</v>
      </c>
      <c r="AR121" s="17" t="s">
        <v>247</v>
      </c>
      <c r="AT121" s="17" t="s">
        <v>222</v>
      </c>
      <c r="AU121" s="17" t="s">
        <v>190</v>
      </c>
      <c r="AY121" s="17" t="s">
        <v>221</v>
      </c>
      <c r="BE121" s="145">
        <f t="shared" si="4"/>
        <v>0</v>
      </c>
      <c r="BF121" s="145">
        <f t="shared" si="5"/>
        <v>0</v>
      </c>
      <c r="BG121" s="145">
        <f t="shared" si="6"/>
        <v>0</v>
      </c>
      <c r="BH121" s="145">
        <f t="shared" si="7"/>
        <v>0</v>
      </c>
      <c r="BI121" s="145">
        <f t="shared" si="8"/>
        <v>0</v>
      </c>
      <c r="BJ121" s="17" t="s">
        <v>15</v>
      </c>
      <c r="BK121" s="145">
        <f t="shared" si="9"/>
        <v>0</v>
      </c>
      <c r="BL121" s="17" t="s">
        <v>247</v>
      </c>
      <c r="BM121" s="17" t="s">
        <v>6057</v>
      </c>
    </row>
    <row r="122" spans="2:65" s="1" customFormat="1" ht="20.45" customHeight="1" x14ac:dyDescent="0.3">
      <c r="B122" s="136"/>
      <c r="C122" s="137" t="s">
        <v>269</v>
      </c>
      <c r="D122" s="137" t="s">
        <v>222</v>
      </c>
      <c r="E122" s="138" t="s">
        <v>5508</v>
      </c>
      <c r="F122" s="250" t="s">
        <v>6058</v>
      </c>
      <c r="G122" s="251"/>
      <c r="H122" s="251"/>
      <c r="I122" s="251"/>
      <c r="J122" s="139" t="s">
        <v>349</v>
      </c>
      <c r="K122" s="140">
        <v>20</v>
      </c>
      <c r="L122" s="252"/>
      <c r="M122" s="251"/>
      <c r="N122" s="252">
        <f t="shared" si="0"/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 t="shared" si="1"/>
        <v>0</v>
      </c>
      <c r="X122" s="143">
        <v>0</v>
      </c>
      <c r="Y122" s="143">
        <f t="shared" si="2"/>
        <v>0</v>
      </c>
      <c r="Z122" s="143">
        <v>0</v>
      </c>
      <c r="AA122" s="144">
        <f t="shared" si="3"/>
        <v>0</v>
      </c>
      <c r="AR122" s="17" t="s">
        <v>247</v>
      </c>
      <c r="AT122" s="17" t="s">
        <v>222</v>
      </c>
      <c r="AU122" s="17" t="s">
        <v>190</v>
      </c>
      <c r="AY122" s="17" t="s">
        <v>221</v>
      </c>
      <c r="BE122" s="145">
        <f t="shared" si="4"/>
        <v>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7" t="s">
        <v>15</v>
      </c>
      <c r="BK122" s="145">
        <f t="shared" si="9"/>
        <v>0</v>
      </c>
      <c r="BL122" s="17" t="s">
        <v>247</v>
      </c>
      <c r="BM122" s="17" t="s">
        <v>6059</v>
      </c>
    </row>
    <row r="123" spans="2:65" s="1" customFormat="1" ht="28.9" customHeight="1" x14ac:dyDescent="0.3">
      <c r="B123" s="136"/>
      <c r="C123" s="137" t="s">
        <v>273</v>
      </c>
      <c r="D123" s="137" t="s">
        <v>222</v>
      </c>
      <c r="E123" s="138" t="s">
        <v>5511</v>
      </c>
      <c r="F123" s="250" t="s">
        <v>6060</v>
      </c>
      <c r="G123" s="251"/>
      <c r="H123" s="251"/>
      <c r="I123" s="251"/>
      <c r="J123" s="139" t="s">
        <v>349</v>
      </c>
      <c r="K123" s="140">
        <v>1</v>
      </c>
      <c r="L123" s="252"/>
      <c r="M123" s="251"/>
      <c r="N123" s="252">
        <f t="shared" si="0"/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 t="shared" si="1"/>
        <v>0</v>
      </c>
      <c r="X123" s="143">
        <v>0</v>
      </c>
      <c r="Y123" s="143">
        <f t="shared" si="2"/>
        <v>0</v>
      </c>
      <c r="Z123" s="143">
        <v>0</v>
      </c>
      <c r="AA123" s="144">
        <f t="shared" si="3"/>
        <v>0</v>
      </c>
      <c r="AR123" s="17" t="s">
        <v>247</v>
      </c>
      <c r="AT123" s="17" t="s">
        <v>222</v>
      </c>
      <c r="AU123" s="17" t="s">
        <v>190</v>
      </c>
      <c r="AY123" s="17" t="s">
        <v>221</v>
      </c>
      <c r="BE123" s="145">
        <f t="shared" si="4"/>
        <v>0</v>
      </c>
      <c r="BF123" s="145">
        <f t="shared" si="5"/>
        <v>0</v>
      </c>
      <c r="BG123" s="145">
        <f t="shared" si="6"/>
        <v>0</v>
      </c>
      <c r="BH123" s="145">
        <f t="shared" si="7"/>
        <v>0</v>
      </c>
      <c r="BI123" s="145">
        <f t="shared" si="8"/>
        <v>0</v>
      </c>
      <c r="BJ123" s="17" t="s">
        <v>15</v>
      </c>
      <c r="BK123" s="145">
        <f t="shared" si="9"/>
        <v>0</v>
      </c>
      <c r="BL123" s="17" t="s">
        <v>247</v>
      </c>
      <c r="BM123" s="17" t="s">
        <v>6061</v>
      </c>
    </row>
    <row r="124" spans="2:65" s="1" customFormat="1" ht="28.9" customHeight="1" x14ac:dyDescent="0.3">
      <c r="B124" s="136"/>
      <c r="C124" s="137" t="s">
        <v>279</v>
      </c>
      <c r="D124" s="137" t="s">
        <v>222</v>
      </c>
      <c r="E124" s="138" t="s">
        <v>5514</v>
      </c>
      <c r="F124" s="250" t="s">
        <v>6062</v>
      </c>
      <c r="G124" s="251"/>
      <c r="H124" s="251"/>
      <c r="I124" s="251"/>
      <c r="J124" s="139" t="s">
        <v>349</v>
      </c>
      <c r="K124" s="140">
        <v>22</v>
      </c>
      <c r="L124" s="252"/>
      <c r="M124" s="251"/>
      <c r="N124" s="252">
        <f t="shared" si="0"/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 t="shared" si="1"/>
        <v>0</v>
      </c>
      <c r="X124" s="143">
        <v>0</v>
      </c>
      <c r="Y124" s="143">
        <f t="shared" si="2"/>
        <v>0</v>
      </c>
      <c r="Z124" s="143">
        <v>0</v>
      </c>
      <c r="AA124" s="144">
        <f t="shared" si="3"/>
        <v>0</v>
      </c>
      <c r="AR124" s="17" t="s">
        <v>247</v>
      </c>
      <c r="AT124" s="17" t="s">
        <v>222</v>
      </c>
      <c r="AU124" s="17" t="s">
        <v>190</v>
      </c>
      <c r="AY124" s="17" t="s">
        <v>221</v>
      </c>
      <c r="BE124" s="145">
        <f t="shared" si="4"/>
        <v>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7" t="s">
        <v>15</v>
      </c>
      <c r="BK124" s="145">
        <f t="shared" si="9"/>
        <v>0</v>
      </c>
      <c r="BL124" s="17" t="s">
        <v>247</v>
      </c>
      <c r="BM124" s="17" t="s">
        <v>6063</v>
      </c>
    </row>
    <row r="125" spans="2:65" s="1" customFormat="1" ht="28.9" customHeight="1" x14ac:dyDescent="0.3">
      <c r="B125" s="136"/>
      <c r="C125" s="137" t="s">
        <v>284</v>
      </c>
      <c r="D125" s="137" t="s">
        <v>222</v>
      </c>
      <c r="E125" s="138" t="s">
        <v>5517</v>
      </c>
      <c r="F125" s="250" t="s">
        <v>6064</v>
      </c>
      <c r="G125" s="251"/>
      <c r="H125" s="251"/>
      <c r="I125" s="251"/>
      <c r="J125" s="139" t="s">
        <v>349</v>
      </c>
      <c r="K125" s="140">
        <v>20</v>
      </c>
      <c r="L125" s="252"/>
      <c r="M125" s="251"/>
      <c r="N125" s="252">
        <f t="shared" si="0"/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 t="shared" si="1"/>
        <v>0</v>
      </c>
      <c r="X125" s="143">
        <v>0</v>
      </c>
      <c r="Y125" s="143">
        <f t="shared" si="2"/>
        <v>0</v>
      </c>
      <c r="Z125" s="143">
        <v>0</v>
      </c>
      <c r="AA125" s="144">
        <f t="shared" si="3"/>
        <v>0</v>
      </c>
      <c r="AR125" s="17" t="s">
        <v>247</v>
      </c>
      <c r="AT125" s="17" t="s">
        <v>222</v>
      </c>
      <c r="AU125" s="17" t="s">
        <v>190</v>
      </c>
      <c r="AY125" s="17" t="s">
        <v>221</v>
      </c>
      <c r="BE125" s="145">
        <f t="shared" si="4"/>
        <v>0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7" t="s">
        <v>15</v>
      </c>
      <c r="BK125" s="145">
        <f t="shared" si="9"/>
        <v>0</v>
      </c>
      <c r="BL125" s="17" t="s">
        <v>247</v>
      </c>
      <c r="BM125" s="17" t="s">
        <v>6065</v>
      </c>
    </row>
    <row r="126" spans="2:65" s="1" customFormat="1" ht="28.9" customHeight="1" x14ac:dyDescent="0.3">
      <c r="B126" s="136"/>
      <c r="C126" s="137" t="s">
        <v>288</v>
      </c>
      <c r="D126" s="137" t="s">
        <v>222</v>
      </c>
      <c r="E126" s="138" t="s">
        <v>5520</v>
      </c>
      <c r="F126" s="250" t="s">
        <v>6066</v>
      </c>
      <c r="G126" s="251"/>
      <c r="H126" s="251"/>
      <c r="I126" s="251"/>
      <c r="J126" s="139" t="s">
        <v>349</v>
      </c>
      <c r="K126" s="140">
        <v>1</v>
      </c>
      <c r="L126" s="252"/>
      <c r="M126" s="251"/>
      <c r="N126" s="252">
        <f t="shared" si="0"/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 t="shared" si="1"/>
        <v>0</v>
      </c>
      <c r="X126" s="143">
        <v>0</v>
      </c>
      <c r="Y126" s="143">
        <f t="shared" si="2"/>
        <v>0</v>
      </c>
      <c r="Z126" s="143">
        <v>0</v>
      </c>
      <c r="AA126" s="144">
        <f t="shared" si="3"/>
        <v>0</v>
      </c>
      <c r="AR126" s="17" t="s">
        <v>247</v>
      </c>
      <c r="AT126" s="17" t="s">
        <v>222</v>
      </c>
      <c r="AU126" s="17" t="s">
        <v>190</v>
      </c>
      <c r="AY126" s="17" t="s">
        <v>221</v>
      </c>
      <c r="BE126" s="145">
        <f t="shared" si="4"/>
        <v>0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7" t="s">
        <v>15</v>
      </c>
      <c r="BK126" s="145">
        <f t="shared" si="9"/>
        <v>0</v>
      </c>
      <c r="BL126" s="17" t="s">
        <v>247</v>
      </c>
      <c r="BM126" s="17" t="s">
        <v>6067</v>
      </c>
    </row>
    <row r="127" spans="2:65" s="1" customFormat="1" ht="28.9" customHeight="1" x14ac:dyDescent="0.3">
      <c r="B127" s="136"/>
      <c r="C127" s="137" t="s">
        <v>182</v>
      </c>
      <c r="D127" s="137" t="s">
        <v>222</v>
      </c>
      <c r="E127" s="138" t="s">
        <v>5523</v>
      </c>
      <c r="F127" s="250" t="s">
        <v>6068</v>
      </c>
      <c r="G127" s="251"/>
      <c r="H127" s="251"/>
      <c r="I127" s="251"/>
      <c r="J127" s="139" t="s">
        <v>349</v>
      </c>
      <c r="K127" s="140">
        <v>20</v>
      </c>
      <c r="L127" s="252"/>
      <c r="M127" s="251"/>
      <c r="N127" s="252">
        <f t="shared" si="0"/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 t="shared" si="1"/>
        <v>0</v>
      </c>
      <c r="X127" s="143">
        <v>0</v>
      </c>
      <c r="Y127" s="143">
        <f t="shared" si="2"/>
        <v>0</v>
      </c>
      <c r="Z127" s="143">
        <v>0</v>
      </c>
      <c r="AA127" s="144">
        <f t="shared" si="3"/>
        <v>0</v>
      </c>
      <c r="AR127" s="17" t="s">
        <v>247</v>
      </c>
      <c r="AT127" s="17" t="s">
        <v>222</v>
      </c>
      <c r="AU127" s="17" t="s">
        <v>190</v>
      </c>
      <c r="AY127" s="17" t="s">
        <v>221</v>
      </c>
      <c r="BE127" s="145">
        <f t="shared" si="4"/>
        <v>0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7" t="s">
        <v>15</v>
      </c>
      <c r="BK127" s="145">
        <f t="shared" si="9"/>
        <v>0</v>
      </c>
      <c r="BL127" s="17" t="s">
        <v>247</v>
      </c>
      <c r="BM127" s="17" t="s">
        <v>6069</v>
      </c>
    </row>
    <row r="128" spans="2:65" s="1" customFormat="1" ht="20.45" customHeight="1" x14ac:dyDescent="0.3">
      <c r="B128" s="136"/>
      <c r="C128" s="137" t="s">
        <v>295</v>
      </c>
      <c r="D128" s="137" t="s">
        <v>222</v>
      </c>
      <c r="E128" s="138" t="s">
        <v>5526</v>
      </c>
      <c r="F128" s="250" t="s">
        <v>6070</v>
      </c>
      <c r="G128" s="251"/>
      <c r="H128" s="251"/>
      <c r="I128" s="251"/>
      <c r="J128" s="139" t="s">
        <v>349</v>
      </c>
      <c r="K128" s="140">
        <v>1</v>
      </c>
      <c r="L128" s="252"/>
      <c r="M128" s="251"/>
      <c r="N128" s="252">
        <f t="shared" si="0"/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 t="shared" si="1"/>
        <v>0</v>
      </c>
      <c r="X128" s="143">
        <v>0</v>
      </c>
      <c r="Y128" s="143">
        <f t="shared" si="2"/>
        <v>0</v>
      </c>
      <c r="Z128" s="143">
        <v>0</v>
      </c>
      <c r="AA128" s="144">
        <f t="shared" si="3"/>
        <v>0</v>
      </c>
      <c r="AR128" s="17" t="s">
        <v>247</v>
      </c>
      <c r="AT128" s="17" t="s">
        <v>222</v>
      </c>
      <c r="AU128" s="17" t="s">
        <v>190</v>
      </c>
      <c r="AY128" s="17" t="s">
        <v>221</v>
      </c>
      <c r="BE128" s="145">
        <f t="shared" si="4"/>
        <v>0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7" t="s">
        <v>15</v>
      </c>
      <c r="BK128" s="145">
        <f t="shared" si="9"/>
        <v>0</v>
      </c>
      <c r="BL128" s="17" t="s">
        <v>247</v>
      </c>
      <c r="BM128" s="17" t="s">
        <v>6071</v>
      </c>
    </row>
    <row r="129" spans="2:65" s="1" customFormat="1" ht="20.45" customHeight="1" x14ac:dyDescent="0.3">
      <c r="B129" s="136"/>
      <c r="C129" s="137" t="s">
        <v>303</v>
      </c>
      <c r="D129" s="137" t="s">
        <v>222</v>
      </c>
      <c r="E129" s="138" t="s">
        <v>5529</v>
      </c>
      <c r="F129" s="250" t="s">
        <v>6072</v>
      </c>
      <c r="G129" s="251"/>
      <c r="H129" s="251"/>
      <c r="I129" s="251"/>
      <c r="J129" s="139" t="s">
        <v>349</v>
      </c>
      <c r="K129" s="140">
        <v>1</v>
      </c>
      <c r="L129" s="252"/>
      <c r="M129" s="251"/>
      <c r="N129" s="252">
        <f t="shared" si="0"/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 t="shared" si="1"/>
        <v>0</v>
      </c>
      <c r="X129" s="143">
        <v>0</v>
      </c>
      <c r="Y129" s="143">
        <f t="shared" si="2"/>
        <v>0</v>
      </c>
      <c r="Z129" s="143">
        <v>0</v>
      </c>
      <c r="AA129" s="144">
        <f t="shared" si="3"/>
        <v>0</v>
      </c>
      <c r="AR129" s="17" t="s">
        <v>247</v>
      </c>
      <c r="AT129" s="17" t="s">
        <v>222</v>
      </c>
      <c r="AU129" s="17" t="s">
        <v>190</v>
      </c>
      <c r="AY129" s="17" t="s">
        <v>221</v>
      </c>
      <c r="BE129" s="145">
        <f t="shared" si="4"/>
        <v>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7" t="s">
        <v>15</v>
      </c>
      <c r="BK129" s="145">
        <f t="shared" si="9"/>
        <v>0</v>
      </c>
      <c r="BL129" s="17" t="s">
        <v>247</v>
      </c>
      <c r="BM129" s="17" t="s">
        <v>6073</v>
      </c>
    </row>
    <row r="130" spans="2:65" s="1" customFormat="1" ht="20.45" customHeight="1" x14ac:dyDescent="0.3">
      <c r="B130" s="136"/>
      <c r="C130" s="137" t="s">
        <v>9</v>
      </c>
      <c r="D130" s="137" t="s">
        <v>222</v>
      </c>
      <c r="E130" s="138" t="s">
        <v>5532</v>
      </c>
      <c r="F130" s="250" t="s">
        <v>6074</v>
      </c>
      <c r="G130" s="251"/>
      <c r="H130" s="251"/>
      <c r="I130" s="251"/>
      <c r="J130" s="139" t="s">
        <v>349</v>
      </c>
      <c r="K130" s="140">
        <v>1</v>
      </c>
      <c r="L130" s="252"/>
      <c r="M130" s="251"/>
      <c r="N130" s="252">
        <f t="shared" si="0"/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 t="shared" si="1"/>
        <v>0</v>
      </c>
      <c r="X130" s="143">
        <v>0</v>
      </c>
      <c r="Y130" s="143">
        <f t="shared" si="2"/>
        <v>0</v>
      </c>
      <c r="Z130" s="143">
        <v>0</v>
      </c>
      <c r="AA130" s="144">
        <f t="shared" si="3"/>
        <v>0</v>
      </c>
      <c r="AR130" s="17" t="s">
        <v>247</v>
      </c>
      <c r="AT130" s="17" t="s">
        <v>222</v>
      </c>
      <c r="AU130" s="17" t="s">
        <v>190</v>
      </c>
      <c r="AY130" s="17" t="s">
        <v>221</v>
      </c>
      <c r="BE130" s="145">
        <f t="shared" si="4"/>
        <v>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7" t="s">
        <v>15</v>
      </c>
      <c r="BK130" s="145">
        <f t="shared" si="9"/>
        <v>0</v>
      </c>
      <c r="BL130" s="17" t="s">
        <v>247</v>
      </c>
      <c r="BM130" s="17" t="s">
        <v>6075</v>
      </c>
    </row>
    <row r="131" spans="2:65" s="1" customFormat="1" ht="20.45" customHeight="1" x14ac:dyDescent="0.3">
      <c r="B131" s="136"/>
      <c r="C131" s="137" t="s">
        <v>247</v>
      </c>
      <c r="D131" s="137" t="s">
        <v>222</v>
      </c>
      <c r="E131" s="138" t="s">
        <v>5535</v>
      </c>
      <c r="F131" s="250" t="s">
        <v>6007</v>
      </c>
      <c r="G131" s="251"/>
      <c r="H131" s="251"/>
      <c r="I131" s="251"/>
      <c r="J131" s="139" t="s">
        <v>505</v>
      </c>
      <c r="K131" s="140">
        <v>1</v>
      </c>
      <c r="L131" s="252"/>
      <c r="M131" s="251"/>
      <c r="N131" s="252">
        <f t="shared" si="0"/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 t="shared" si="1"/>
        <v>0</v>
      </c>
      <c r="X131" s="143">
        <v>0</v>
      </c>
      <c r="Y131" s="143">
        <f t="shared" si="2"/>
        <v>0</v>
      </c>
      <c r="Z131" s="143">
        <v>0</v>
      </c>
      <c r="AA131" s="144">
        <f t="shared" si="3"/>
        <v>0</v>
      </c>
      <c r="AR131" s="17" t="s">
        <v>247</v>
      </c>
      <c r="AT131" s="17" t="s">
        <v>222</v>
      </c>
      <c r="AU131" s="17" t="s">
        <v>190</v>
      </c>
      <c r="AY131" s="17" t="s">
        <v>221</v>
      </c>
      <c r="BE131" s="145">
        <f t="shared" si="4"/>
        <v>0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7" t="s">
        <v>15</v>
      </c>
      <c r="BK131" s="145">
        <f t="shared" si="9"/>
        <v>0</v>
      </c>
      <c r="BL131" s="17" t="s">
        <v>247</v>
      </c>
      <c r="BM131" s="17" t="s">
        <v>6076</v>
      </c>
    </row>
    <row r="132" spans="2:65" s="9" customFormat="1" ht="29.85" customHeight="1" x14ac:dyDescent="0.3">
      <c r="B132" s="125"/>
      <c r="C132" s="126"/>
      <c r="D132" s="135" t="s">
        <v>6044</v>
      </c>
      <c r="E132" s="135"/>
      <c r="F132" s="135"/>
      <c r="G132" s="135"/>
      <c r="H132" s="135"/>
      <c r="I132" s="135"/>
      <c r="J132" s="135"/>
      <c r="K132" s="135"/>
      <c r="L132" s="135"/>
      <c r="M132" s="135"/>
      <c r="N132" s="253">
        <f>BK132</f>
        <v>0</v>
      </c>
      <c r="O132" s="254"/>
      <c r="P132" s="254"/>
      <c r="Q132" s="254"/>
      <c r="R132" s="128"/>
      <c r="T132" s="129"/>
      <c r="U132" s="126"/>
      <c r="V132" s="126"/>
      <c r="W132" s="130">
        <f>SUM(W133:W136)</f>
        <v>0</v>
      </c>
      <c r="X132" s="126"/>
      <c r="Y132" s="130">
        <f>SUM(Y133:Y136)</f>
        <v>0</v>
      </c>
      <c r="Z132" s="126"/>
      <c r="AA132" s="131">
        <f>SUM(AA133:AA136)</f>
        <v>0</v>
      </c>
      <c r="AR132" s="132" t="s">
        <v>190</v>
      </c>
      <c r="AT132" s="133" t="s">
        <v>77</v>
      </c>
      <c r="AU132" s="133" t="s">
        <v>15</v>
      </c>
      <c r="AY132" s="132" t="s">
        <v>221</v>
      </c>
      <c r="BK132" s="134">
        <f>SUM(BK133:BK136)</f>
        <v>0</v>
      </c>
    </row>
    <row r="133" spans="2:65" s="1" customFormat="1" ht="28.9" customHeight="1" x14ac:dyDescent="0.3">
      <c r="B133" s="136"/>
      <c r="C133" s="137" t="s">
        <v>299</v>
      </c>
      <c r="D133" s="137" t="s">
        <v>222</v>
      </c>
      <c r="E133" s="138" t="s">
        <v>5538</v>
      </c>
      <c r="F133" s="250" t="s">
        <v>6077</v>
      </c>
      <c r="G133" s="251"/>
      <c r="H133" s="251"/>
      <c r="I133" s="251"/>
      <c r="J133" s="139" t="s">
        <v>246</v>
      </c>
      <c r="K133" s="140">
        <v>650</v>
      </c>
      <c r="L133" s="252"/>
      <c r="M133" s="251"/>
      <c r="N133" s="252">
        <f>ROUND(L133*K133,2)</f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>V133*K133</f>
        <v>0</v>
      </c>
      <c r="X133" s="143">
        <v>0</v>
      </c>
      <c r="Y133" s="143">
        <f>X133*K133</f>
        <v>0</v>
      </c>
      <c r="Z133" s="143">
        <v>0</v>
      </c>
      <c r="AA133" s="144">
        <f>Z133*K133</f>
        <v>0</v>
      </c>
      <c r="AR133" s="17" t="s">
        <v>247</v>
      </c>
      <c r="AT133" s="17" t="s">
        <v>222</v>
      </c>
      <c r="AU133" s="17" t="s">
        <v>190</v>
      </c>
      <c r="AY133" s="17" t="s">
        <v>221</v>
      </c>
      <c r="BE133" s="145">
        <f>IF(U133="základní",N133,0)</f>
        <v>0</v>
      </c>
      <c r="BF133" s="145">
        <f>IF(U133="snížená",N133,0)</f>
        <v>0</v>
      </c>
      <c r="BG133" s="145">
        <f>IF(U133="zákl. přenesená",N133,0)</f>
        <v>0</v>
      </c>
      <c r="BH133" s="145">
        <f>IF(U133="sníž. přenesená",N133,0)</f>
        <v>0</v>
      </c>
      <c r="BI133" s="145">
        <f>IF(U133="nulová",N133,0)</f>
        <v>0</v>
      </c>
      <c r="BJ133" s="17" t="s">
        <v>15</v>
      </c>
      <c r="BK133" s="145">
        <f>ROUND(L133*K133,2)</f>
        <v>0</v>
      </c>
      <c r="BL133" s="17" t="s">
        <v>247</v>
      </c>
      <c r="BM133" s="17" t="s">
        <v>6078</v>
      </c>
    </row>
    <row r="134" spans="2:65" s="1" customFormat="1" ht="20.45" customHeight="1" x14ac:dyDescent="0.3">
      <c r="B134" s="136"/>
      <c r="C134" s="137" t="s">
        <v>312</v>
      </c>
      <c r="D134" s="137" t="s">
        <v>222</v>
      </c>
      <c r="E134" s="138" t="s">
        <v>5541</v>
      </c>
      <c r="F134" s="250" t="s">
        <v>6079</v>
      </c>
      <c r="G134" s="251"/>
      <c r="H134" s="251"/>
      <c r="I134" s="251"/>
      <c r="J134" s="139" t="s">
        <v>246</v>
      </c>
      <c r="K134" s="140">
        <v>2250</v>
      </c>
      <c r="L134" s="252"/>
      <c r="M134" s="251"/>
      <c r="N134" s="252">
        <f>ROUND(L134*K134,2)</f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>V134*K134</f>
        <v>0</v>
      </c>
      <c r="X134" s="143">
        <v>0</v>
      </c>
      <c r="Y134" s="143">
        <f>X134*K134</f>
        <v>0</v>
      </c>
      <c r="Z134" s="143">
        <v>0</v>
      </c>
      <c r="AA134" s="144">
        <f>Z134*K134</f>
        <v>0</v>
      </c>
      <c r="AR134" s="17" t="s">
        <v>247</v>
      </c>
      <c r="AT134" s="17" t="s">
        <v>222</v>
      </c>
      <c r="AU134" s="17" t="s">
        <v>190</v>
      </c>
      <c r="AY134" s="17" t="s">
        <v>221</v>
      </c>
      <c r="BE134" s="145">
        <f>IF(U134="základní",N134,0)</f>
        <v>0</v>
      </c>
      <c r="BF134" s="145">
        <f>IF(U134="snížená",N134,0)</f>
        <v>0</v>
      </c>
      <c r="BG134" s="145">
        <f>IF(U134="zákl. přenesená",N134,0)</f>
        <v>0</v>
      </c>
      <c r="BH134" s="145">
        <f>IF(U134="sníž. přenesená",N134,0)</f>
        <v>0</v>
      </c>
      <c r="BI134" s="145">
        <f>IF(U134="nulová",N134,0)</f>
        <v>0</v>
      </c>
      <c r="BJ134" s="17" t="s">
        <v>15</v>
      </c>
      <c r="BK134" s="145">
        <f>ROUND(L134*K134,2)</f>
        <v>0</v>
      </c>
      <c r="BL134" s="17" t="s">
        <v>247</v>
      </c>
      <c r="BM134" s="17" t="s">
        <v>6080</v>
      </c>
    </row>
    <row r="135" spans="2:65" s="1" customFormat="1" ht="20.45" customHeight="1" x14ac:dyDescent="0.3">
      <c r="B135" s="136"/>
      <c r="C135" s="137" t="s">
        <v>317</v>
      </c>
      <c r="D135" s="137" t="s">
        <v>222</v>
      </c>
      <c r="E135" s="138" t="s">
        <v>5544</v>
      </c>
      <c r="F135" s="250" t="s">
        <v>6027</v>
      </c>
      <c r="G135" s="251"/>
      <c r="H135" s="251"/>
      <c r="I135" s="251"/>
      <c r="J135" s="139" t="s">
        <v>246</v>
      </c>
      <c r="K135" s="140">
        <v>50</v>
      </c>
      <c r="L135" s="252"/>
      <c r="M135" s="251"/>
      <c r="N135" s="252">
        <f>ROUND(L135*K135,2)</f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>V135*K135</f>
        <v>0</v>
      </c>
      <c r="X135" s="143">
        <v>0</v>
      </c>
      <c r="Y135" s="143">
        <f>X135*K135</f>
        <v>0</v>
      </c>
      <c r="Z135" s="143">
        <v>0</v>
      </c>
      <c r="AA135" s="144">
        <f>Z135*K135</f>
        <v>0</v>
      </c>
      <c r="AR135" s="17" t="s">
        <v>247</v>
      </c>
      <c r="AT135" s="17" t="s">
        <v>222</v>
      </c>
      <c r="AU135" s="17" t="s">
        <v>190</v>
      </c>
      <c r="AY135" s="17" t="s">
        <v>221</v>
      </c>
      <c r="BE135" s="145">
        <f>IF(U135="základní",N135,0)</f>
        <v>0</v>
      </c>
      <c r="BF135" s="145">
        <f>IF(U135="snížená",N135,0)</f>
        <v>0</v>
      </c>
      <c r="BG135" s="145">
        <f>IF(U135="zákl. přenesená",N135,0)</f>
        <v>0</v>
      </c>
      <c r="BH135" s="145">
        <f>IF(U135="sníž. přenesená",N135,0)</f>
        <v>0</v>
      </c>
      <c r="BI135" s="145">
        <f>IF(U135="nulová",N135,0)</f>
        <v>0</v>
      </c>
      <c r="BJ135" s="17" t="s">
        <v>15</v>
      </c>
      <c r="BK135" s="145">
        <f>ROUND(L135*K135,2)</f>
        <v>0</v>
      </c>
      <c r="BL135" s="17" t="s">
        <v>247</v>
      </c>
      <c r="BM135" s="17" t="s">
        <v>6081</v>
      </c>
    </row>
    <row r="136" spans="2:65" s="1" customFormat="1" ht="20.45" customHeight="1" x14ac:dyDescent="0.3">
      <c r="B136" s="136"/>
      <c r="C136" s="137" t="s">
        <v>321</v>
      </c>
      <c r="D136" s="137" t="s">
        <v>222</v>
      </c>
      <c r="E136" s="138" t="s">
        <v>5547</v>
      </c>
      <c r="F136" s="250" t="s">
        <v>6029</v>
      </c>
      <c r="G136" s="251"/>
      <c r="H136" s="251"/>
      <c r="I136" s="251"/>
      <c r="J136" s="139" t="s">
        <v>349</v>
      </c>
      <c r="K136" s="140">
        <v>1</v>
      </c>
      <c r="L136" s="252"/>
      <c r="M136" s="251"/>
      <c r="N136" s="252">
        <f>ROUND(L136*K136,2)</f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>V136*K136</f>
        <v>0</v>
      </c>
      <c r="X136" s="143">
        <v>0</v>
      </c>
      <c r="Y136" s="143">
        <f>X136*K136</f>
        <v>0</v>
      </c>
      <c r="Z136" s="143">
        <v>0</v>
      </c>
      <c r="AA136" s="144">
        <f>Z136*K136</f>
        <v>0</v>
      </c>
      <c r="AR136" s="17" t="s">
        <v>247</v>
      </c>
      <c r="AT136" s="17" t="s">
        <v>222</v>
      </c>
      <c r="AU136" s="17" t="s">
        <v>190</v>
      </c>
      <c r="AY136" s="17" t="s">
        <v>221</v>
      </c>
      <c r="BE136" s="145">
        <f>IF(U136="základní",N136,0)</f>
        <v>0</v>
      </c>
      <c r="BF136" s="145">
        <f>IF(U136="snížená",N136,0)</f>
        <v>0</v>
      </c>
      <c r="BG136" s="145">
        <f>IF(U136="zákl. přenesená",N136,0)</f>
        <v>0</v>
      </c>
      <c r="BH136" s="145">
        <f>IF(U136="sníž. přenesená",N136,0)</f>
        <v>0</v>
      </c>
      <c r="BI136" s="145">
        <f>IF(U136="nulová",N136,0)</f>
        <v>0</v>
      </c>
      <c r="BJ136" s="17" t="s">
        <v>15</v>
      </c>
      <c r="BK136" s="145">
        <f>ROUND(L136*K136,2)</f>
        <v>0</v>
      </c>
      <c r="BL136" s="17" t="s">
        <v>247</v>
      </c>
      <c r="BM136" s="17" t="s">
        <v>6082</v>
      </c>
    </row>
    <row r="137" spans="2:65" s="9" customFormat="1" ht="29.85" customHeight="1" x14ac:dyDescent="0.3">
      <c r="B137" s="125"/>
      <c r="C137" s="126"/>
      <c r="D137" s="135" t="s">
        <v>6006</v>
      </c>
      <c r="E137" s="135"/>
      <c r="F137" s="135"/>
      <c r="G137" s="135"/>
      <c r="H137" s="135"/>
      <c r="I137" s="135"/>
      <c r="J137" s="135"/>
      <c r="K137" s="135"/>
      <c r="L137" s="135"/>
      <c r="M137" s="135"/>
      <c r="N137" s="253">
        <f>BK137</f>
        <v>0</v>
      </c>
      <c r="O137" s="254"/>
      <c r="P137" s="254"/>
      <c r="Q137" s="254"/>
      <c r="R137" s="128"/>
      <c r="T137" s="129"/>
      <c r="U137" s="126"/>
      <c r="V137" s="126"/>
      <c r="W137" s="130">
        <f>SUM(W138:W141)</f>
        <v>0</v>
      </c>
      <c r="X137" s="126"/>
      <c r="Y137" s="130">
        <f>SUM(Y138:Y141)</f>
        <v>0</v>
      </c>
      <c r="Z137" s="126"/>
      <c r="AA137" s="131">
        <f>SUM(AA138:AA141)</f>
        <v>0</v>
      </c>
      <c r="AR137" s="132" t="s">
        <v>190</v>
      </c>
      <c r="AT137" s="133" t="s">
        <v>77</v>
      </c>
      <c r="AU137" s="133" t="s">
        <v>15</v>
      </c>
      <c r="AY137" s="132" t="s">
        <v>221</v>
      </c>
      <c r="BK137" s="134">
        <f>SUM(BK138:BK141)</f>
        <v>0</v>
      </c>
    </row>
    <row r="138" spans="2:65" s="1" customFormat="1" ht="20.45" customHeight="1" x14ac:dyDescent="0.3">
      <c r="B138" s="136"/>
      <c r="C138" s="137" t="s">
        <v>8</v>
      </c>
      <c r="D138" s="137" t="s">
        <v>222</v>
      </c>
      <c r="E138" s="138" t="s">
        <v>5487</v>
      </c>
      <c r="F138" s="250" t="s">
        <v>508</v>
      </c>
      <c r="G138" s="251"/>
      <c r="H138" s="251"/>
      <c r="I138" s="251"/>
      <c r="J138" s="139" t="s">
        <v>315</v>
      </c>
      <c r="K138" s="140">
        <v>16</v>
      </c>
      <c r="L138" s="252"/>
      <c r="M138" s="251"/>
      <c r="N138" s="252">
        <f>ROUND(L138*K138,2)</f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>V138*K138</f>
        <v>0</v>
      </c>
      <c r="X138" s="143">
        <v>0</v>
      </c>
      <c r="Y138" s="143">
        <f>X138*K138</f>
        <v>0</v>
      </c>
      <c r="Z138" s="143">
        <v>0</v>
      </c>
      <c r="AA138" s="144">
        <f>Z138*K138</f>
        <v>0</v>
      </c>
      <c r="AR138" s="17" t="s">
        <v>247</v>
      </c>
      <c r="AT138" s="17" t="s">
        <v>222</v>
      </c>
      <c r="AU138" s="17" t="s">
        <v>190</v>
      </c>
      <c r="AY138" s="17" t="s">
        <v>221</v>
      </c>
      <c r="BE138" s="145">
        <f>IF(U138="základní",N138,0)</f>
        <v>0</v>
      </c>
      <c r="BF138" s="145">
        <f>IF(U138="snížená",N138,0)</f>
        <v>0</v>
      </c>
      <c r="BG138" s="145">
        <f>IF(U138="zákl. přenesená",N138,0)</f>
        <v>0</v>
      </c>
      <c r="BH138" s="145">
        <f>IF(U138="sníž. přenesená",N138,0)</f>
        <v>0</v>
      </c>
      <c r="BI138" s="145">
        <f>IF(U138="nulová",N138,0)</f>
        <v>0</v>
      </c>
      <c r="BJ138" s="17" t="s">
        <v>15</v>
      </c>
      <c r="BK138" s="145">
        <f>ROUND(L138*K138,2)</f>
        <v>0</v>
      </c>
      <c r="BL138" s="17" t="s">
        <v>247</v>
      </c>
      <c r="BM138" s="17" t="s">
        <v>6083</v>
      </c>
    </row>
    <row r="139" spans="2:65" s="1" customFormat="1" ht="20.45" customHeight="1" x14ac:dyDescent="0.3">
      <c r="B139" s="136"/>
      <c r="C139" s="137" t="s">
        <v>332</v>
      </c>
      <c r="D139" s="137" t="s">
        <v>222</v>
      </c>
      <c r="E139" s="138" t="s">
        <v>5490</v>
      </c>
      <c r="F139" s="250" t="s">
        <v>5947</v>
      </c>
      <c r="G139" s="251"/>
      <c r="H139" s="251"/>
      <c r="I139" s="251"/>
      <c r="J139" s="139" t="s">
        <v>315</v>
      </c>
      <c r="K139" s="140">
        <v>12</v>
      </c>
      <c r="L139" s="252"/>
      <c r="M139" s="251"/>
      <c r="N139" s="252">
        <f>ROUND(L139*K139,2)</f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>V139*K139</f>
        <v>0</v>
      </c>
      <c r="X139" s="143">
        <v>0</v>
      </c>
      <c r="Y139" s="143">
        <f>X139*K139</f>
        <v>0</v>
      </c>
      <c r="Z139" s="143">
        <v>0</v>
      </c>
      <c r="AA139" s="144">
        <f>Z139*K139</f>
        <v>0</v>
      </c>
      <c r="AR139" s="17" t="s">
        <v>247</v>
      </c>
      <c r="AT139" s="17" t="s">
        <v>222</v>
      </c>
      <c r="AU139" s="17" t="s">
        <v>190</v>
      </c>
      <c r="AY139" s="17" t="s">
        <v>221</v>
      </c>
      <c r="BE139" s="145">
        <f>IF(U139="základní",N139,0)</f>
        <v>0</v>
      </c>
      <c r="BF139" s="145">
        <f>IF(U139="snížená",N139,0)</f>
        <v>0</v>
      </c>
      <c r="BG139" s="145">
        <f>IF(U139="zákl. přenesená",N139,0)</f>
        <v>0</v>
      </c>
      <c r="BH139" s="145">
        <f>IF(U139="sníž. přenesená",N139,0)</f>
        <v>0</v>
      </c>
      <c r="BI139" s="145">
        <f>IF(U139="nulová",N139,0)</f>
        <v>0</v>
      </c>
      <c r="BJ139" s="17" t="s">
        <v>15</v>
      </c>
      <c r="BK139" s="145">
        <f>ROUND(L139*K139,2)</f>
        <v>0</v>
      </c>
      <c r="BL139" s="17" t="s">
        <v>247</v>
      </c>
      <c r="BM139" s="17" t="s">
        <v>6084</v>
      </c>
    </row>
    <row r="140" spans="2:65" s="1" customFormat="1" ht="20.45" customHeight="1" x14ac:dyDescent="0.3">
      <c r="B140" s="136"/>
      <c r="C140" s="137" t="s">
        <v>338</v>
      </c>
      <c r="D140" s="137" t="s">
        <v>222</v>
      </c>
      <c r="E140" s="138" t="s">
        <v>5493</v>
      </c>
      <c r="F140" s="250" t="s">
        <v>5949</v>
      </c>
      <c r="G140" s="251"/>
      <c r="H140" s="251"/>
      <c r="I140" s="251"/>
      <c r="J140" s="139" t="s">
        <v>315</v>
      </c>
      <c r="K140" s="140">
        <v>32</v>
      </c>
      <c r="L140" s="252"/>
      <c r="M140" s="251"/>
      <c r="N140" s="252">
        <f>ROUND(L140*K140,2)</f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>V140*K140</f>
        <v>0</v>
      </c>
      <c r="X140" s="143">
        <v>0</v>
      </c>
      <c r="Y140" s="143">
        <f>X140*K140</f>
        <v>0</v>
      </c>
      <c r="Z140" s="143">
        <v>0</v>
      </c>
      <c r="AA140" s="144">
        <f>Z140*K140</f>
        <v>0</v>
      </c>
      <c r="AR140" s="17" t="s">
        <v>247</v>
      </c>
      <c r="AT140" s="17" t="s">
        <v>222</v>
      </c>
      <c r="AU140" s="17" t="s">
        <v>190</v>
      </c>
      <c r="AY140" s="17" t="s">
        <v>221</v>
      </c>
      <c r="BE140" s="145">
        <f>IF(U140="základní",N140,0)</f>
        <v>0</v>
      </c>
      <c r="BF140" s="145">
        <f>IF(U140="snížená",N140,0)</f>
        <v>0</v>
      </c>
      <c r="BG140" s="145">
        <f>IF(U140="zákl. přenesená",N140,0)</f>
        <v>0</v>
      </c>
      <c r="BH140" s="145">
        <f>IF(U140="sníž. přenesená",N140,0)</f>
        <v>0</v>
      </c>
      <c r="BI140" s="145">
        <f>IF(U140="nulová",N140,0)</f>
        <v>0</v>
      </c>
      <c r="BJ140" s="17" t="s">
        <v>15</v>
      </c>
      <c r="BK140" s="145">
        <f>ROUND(L140*K140,2)</f>
        <v>0</v>
      </c>
      <c r="BL140" s="17" t="s">
        <v>247</v>
      </c>
      <c r="BM140" s="17" t="s">
        <v>6085</v>
      </c>
    </row>
    <row r="141" spans="2:65" s="1" customFormat="1" ht="28.9" customHeight="1" x14ac:dyDescent="0.3">
      <c r="B141" s="136"/>
      <c r="C141" s="137" t="s">
        <v>342</v>
      </c>
      <c r="D141" s="137" t="s">
        <v>222</v>
      </c>
      <c r="E141" s="138" t="s">
        <v>5849</v>
      </c>
      <c r="F141" s="250" t="s">
        <v>5951</v>
      </c>
      <c r="G141" s="251"/>
      <c r="H141" s="251"/>
      <c r="I141" s="251"/>
      <c r="J141" s="139" t="s">
        <v>315</v>
      </c>
      <c r="K141" s="140">
        <v>16</v>
      </c>
      <c r="L141" s="252"/>
      <c r="M141" s="251"/>
      <c r="N141" s="252">
        <f>ROUND(L141*K141,2)</f>
        <v>0</v>
      </c>
      <c r="O141" s="251"/>
      <c r="P141" s="251"/>
      <c r="Q141" s="251"/>
      <c r="R141" s="141"/>
      <c r="T141" s="142" t="s">
        <v>3</v>
      </c>
      <c r="U141" s="146" t="s">
        <v>43</v>
      </c>
      <c r="V141" s="147">
        <v>0</v>
      </c>
      <c r="W141" s="147">
        <f>V141*K141</f>
        <v>0</v>
      </c>
      <c r="X141" s="147">
        <v>0</v>
      </c>
      <c r="Y141" s="147">
        <f>X141*K141</f>
        <v>0</v>
      </c>
      <c r="Z141" s="147">
        <v>0</v>
      </c>
      <c r="AA141" s="148">
        <f>Z141*K141</f>
        <v>0</v>
      </c>
      <c r="AR141" s="17" t="s">
        <v>247</v>
      </c>
      <c r="AT141" s="17" t="s">
        <v>222</v>
      </c>
      <c r="AU141" s="17" t="s">
        <v>190</v>
      </c>
      <c r="AY141" s="17" t="s">
        <v>221</v>
      </c>
      <c r="BE141" s="145">
        <f>IF(U141="základní",N141,0)</f>
        <v>0</v>
      </c>
      <c r="BF141" s="145">
        <f>IF(U141="snížená",N141,0)</f>
        <v>0</v>
      </c>
      <c r="BG141" s="145">
        <f>IF(U141="zákl. přenesená",N141,0)</f>
        <v>0</v>
      </c>
      <c r="BH141" s="145">
        <f>IF(U141="sníž. přenesená",N141,0)</f>
        <v>0</v>
      </c>
      <c r="BI141" s="145">
        <f>IF(U141="nulová",N141,0)</f>
        <v>0</v>
      </c>
      <c r="BJ141" s="17" t="s">
        <v>15</v>
      </c>
      <c r="BK141" s="145">
        <f>ROUND(L141*K141,2)</f>
        <v>0</v>
      </c>
      <c r="BL141" s="17" t="s">
        <v>247</v>
      </c>
      <c r="BM141" s="17" t="s">
        <v>6086</v>
      </c>
    </row>
    <row r="142" spans="2:65" s="1" customFormat="1" ht="6.95" customHeight="1" x14ac:dyDescent="0.3">
      <c r="B142" s="55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7"/>
    </row>
  </sheetData>
  <mergeCells count="131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L96:Q96"/>
    <mergeCell ref="C102:Q102"/>
    <mergeCell ref="F104:P104"/>
    <mergeCell ref="F105:P105"/>
    <mergeCell ref="M107:P107"/>
    <mergeCell ref="M109:Q109"/>
    <mergeCell ref="M110:Q110"/>
    <mergeCell ref="F112:I112"/>
    <mergeCell ref="L112:M112"/>
    <mergeCell ref="N112:Q112"/>
    <mergeCell ref="F116:I116"/>
    <mergeCell ref="L116:M116"/>
    <mergeCell ref="N116:Q116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N133:Q133"/>
    <mergeCell ref="F134:I134"/>
    <mergeCell ref="L134:M134"/>
    <mergeCell ref="N134:Q134"/>
    <mergeCell ref="F135:I135"/>
    <mergeCell ref="L135:M135"/>
    <mergeCell ref="N135:Q135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H1:K1"/>
    <mergeCell ref="S2:AC2"/>
    <mergeCell ref="F140:I140"/>
    <mergeCell ref="L140:M140"/>
    <mergeCell ref="N140:Q140"/>
    <mergeCell ref="F141:I141"/>
    <mergeCell ref="L141:M141"/>
    <mergeCell ref="N141:Q141"/>
    <mergeCell ref="N113:Q113"/>
    <mergeCell ref="N114:Q114"/>
    <mergeCell ref="N115:Q115"/>
    <mergeCell ref="N132:Q132"/>
    <mergeCell ref="N137:Q137"/>
    <mergeCell ref="F136:I136"/>
    <mergeCell ref="L136:M136"/>
    <mergeCell ref="N136:Q136"/>
    <mergeCell ref="F138:I138"/>
    <mergeCell ref="L138:M138"/>
    <mergeCell ref="N138:Q138"/>
    <mergeCell ref="F139:I139"/>
    <mergeCell ref="L139:M139"/>
    <mergeCell ref="N139:Q139"/>
    <mergeCell ref="F133:I133"/>
    <mergeCell ref="L133:M133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2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37"/>
  <sheetViews>
    <sheetView showGridLines="0" workbookViewId="0">
      <pane ySplit="1" topLeftCell="A118" activePane="bottomLeft" state="frozen"/>
      <selection pane="bottomLeft" activeCell="L117" sqref="L117:M141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145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6087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5866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N95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ROUND((SUM(BE95:BE96)+SUM(BE114:BE136)), 2)</f>
        <v>0</v>
      </c>
      <c r="I32" s="200"/>
      <c r="J32" s="200"/>
      <c r="K32" s="32"/>
      <c r="L32" s="32"/>
      <c r="M32" s="260">
        <f>ROUND(ROUND((SUM(BE95:BE96)+SUM(BE114:BE136)),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ROUND((SUM(BF95:BF96)+SUM(BF114:BF136)), 2)</f>
        <v>0</v>
      </c>
      <c r="I33" s="200"/>
      <c r="J33" s="200"/>
      <c r="K33" s="32"/>
      <c r="L33" s="32"/>
      <c r="M33" s="260">
        <f>ROUND(ROUND((SUM(BF95:BF96)+SUM(BF114:BF136)),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ROUND((SUM(BG95:BG96)+SUM(BG114:BG136)),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ROUND((SUM(BH95:BH96)+SUM(BH114:BH136)),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ROUND((SUM(BI95:BI96)+SUM(BI114:BI136)),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05_14 - SO 04 - NOVÁ BUDOVA - SOS - Systém objednávky a výdeje stravy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Jan Kupec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N114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908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N115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6088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N116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6089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N127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6090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N130</f>
        <v>0</v>
      </c>
      <c r="O92" s="256"/>
      <c r="P92" s="256"/>
      <c r="Q92" s="256"/>
      <c r="R92" s="115"/>
    </row>
    <row r="93" spans="2:47" s="7" customFormat="1" ht="19.899999999999999" customHeight="1" x14ac:dyDescent="0.3">
      <c r="B93" s="112"/>
      <c r="C93" s="113"/>
      <c r="D93" s="114" t="s">
        <v>6091</v>
      </c>
      <c r="E93" s="113"/>
      <c r="F93" s="113"/>
      <c r="G93" s="113"/>
      <c r="H93" s="113"/>
      <c r="I93" s="113"/>
      <c r="J93" s="113"/>
      <c r="K93" s="113"/>
      <c r="L93" s="113"/>
      <c r="M93" s="113"/>
      <c r="N93" s="255">
        <f>N133</f>
        <v>0</v>
      </c>
      <c r="O93" s="256"/>
      <c r="P93" s="256"/>
      <c r="Q93" s="256"/>
      <c r="R93" s="115"/>
    </row>
    <row r="94" spans="2:47" s="1" customFormat="1" ht="21.75" customHeight="1" x14ac:dyDescent="0.3"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3"/>
    </row>
    <row r="95" spans="2:47" s="1" customFormat="1" ht="29.25" customHeight="1" x14ac:dyDescent="0.3">
      <c r="B95" s="31"/>
      <c r="C95" s="107" t="s">
        <v>205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257">
        <v>0</v>
      </c>
      <c r="O95" s="200"/>
      <c r="P95" s="200"/>
      <c r="Q95" s="200"/>
      <c r="R95" s="33"/>
      <c r="T95" s="116"/>
      <c r="U95" s="117" t="s">
        <v>42</v>
      </c>
    </row>
    <row r="96" spans="2:47" s="1" customFormat="1" ht="18" customHeight="1" x14ac:dyDescent="0.3"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3"/>
    </row>
    <row r="97" spans="2:18" s="1" customFormat="1" ht="29.25" customHeight="1" x14ac:dyDescent="0.3">
      <c r="B97" s="31"/>
      <c r="C97" s="99" t="s">
        <v>188</v>
      </c>
      <c r="D97" s="100"/>
      <c r="E97" s="100"/>
      <c r="F97" s="100"/>
      <c r="G97" s="100"/>
      <c r="H97" s="100"/>
      <c r="I97" s="100"/>
      <c r="J97" s="100"/>
      <c r="K97" s="100"/>
      <c r="L97" s="201">
        <f>ROUND(SUM(N88+N95),2)</f>
        <v>0</v>
      </c>
      <c r="M97" s="246"/>
      <c r="N97" s="246"/>
      <c r="O97" s="246"/>
      <c r="P97" s="246"/>
      <c r="Q97" s="246"/>
      <c r="R97" s="33"/>
    </row>
    <row r="98" spans="2:18" s="1" customFormat="1" ht="6.95" customHeight="1" x14ac:dyDescent="0.3">
      <c r="B98" s="55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7"/>
    </row>
    <row r="102" spans="2:18" s="1" customFormat="1" ht="6.95" customHeight="1" x14ac:dyDescent="0.3"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60"/>
    </row>
    <row r="103" spans="2:18" s="1" customFormat="1" ht="36.950000000000003" customHeight="1" x14ac:dyDescent="0.3">
      <c r="B103" s="31"/>
      <c r="C103" s="212" t="s">
        <v>206</v>
      </c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33"/>
    </row>
    <row r="104" spans="2:18" s="1" customFormat="1" ht="6.95" customHeight="1" x14ac:dyDescent="0.3"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3"/>
    </row>
    <row r="105" spans="2:18" s="1" customFormat="1" ht="30" customHeight="1" x14ac:dyDescent="0.3">
      <c r="B105" s="31"/>
      <c r="C105" s="28" t="s">
        <v>16</v>
      </c>
      <c r="D105" s="32"/>
      <c r="E105" s="32"/>
      <c r="F105" s="247" t="str">
        <f>F6</f>
        <v>DOPLNĚNÍ - ROZŠÍŘENÍ KAPACIT ZŠ A MŠ TŘEBOTOV</v>
      </c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32"/>
      <c r="R105" s="33"/>
    </row>
    <row r="106" spans="2:18" s="1" customFormat="1" ht="36.950000000000003" customHeight="1" x14ac:dyDescent="0.3">
      <c r="B106" s="31"/>
      <c r="C106" s="65" t="s">
        <v>192</v>
      </c>
      <c r="D106" s="32"/>
      <c r="E106" s="32"/>
      <c r="F106" s="213" t="str">
        <f>F7</f>
        <v>05_14 - SO 04 - NOVÁ BUDOVA - SOS - Systém objednávky a výdeje stravy</v>
      </c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32"/>
      <c r="R106" s="33"/>
    </row>
    <row r="107" spans="2:18" s="1" customFormat="1" ht="6.95" customHeight="1" x14ac:dyDescent="0.3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18" s="1" customFormat="1" ht="18" customHeight="1" x14ac:dyDescent="0.3">
      <c r="B108" s="31"/>
      <c r="C108" s="28" t="s">
        <v>22</v>
      </c>
      <c r="D108" s="32"/>
      <c r="E108" s="32"/>
      <c r="F108" s="26" t="str">
        <f>F9</f>
        <v>Třebotov, Hlavní 190, 252 26 areál školy</v>
      </c>
      <c r="G108" s="32"/>
      <c r="H108" s="32"/>
      <c r="I108" s="32"/>
      <c r="J108" s="32"/>
      <c r="K108" s="28" t="s">
        <v>24</v>
      </c>
      <c r="L108" s="32"/>
      <c r="M108" s="248" t="str">
        <f>IF(O9="","",O9)</f>
        <v>31. 10. 2016</v>
      </c>
      <c r="N108" s="200"/>
      <c r="O108" s="200"/>
      <c r="P108" s="200"/>
      <c r="Q108" s="32"/>
      <c r="R108" s="33"/>
    </row>
    <row r="109" spans="2:18" s="1" customFormat="1" ht="6.95" customHeight="1" x14ac:dyDescent="0.3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18" s="1" customFormat="1" ht="15" x14ac:dyDescent="0.3">
      <c r="B110" s="31"/>
      <c r="C110" s="28" t="s">
        <v>26</v>
      </c>
      <c r="D110" s="32"/>
      <c r="E110" s="32"/>
      <c r="F110" s="26" t="str">
        <f>E12</f>
        <v>Obec Třebotov</v>
      </c>
      <c r="G110" s="32"/>
      <c r="H110" s="32"/>
      <c r="I110" s="32"/>
      <c r="J110" s="32"/>
      <c r="K110" s="28" t="s">
        <v>33</v>
      </c>
      <c r="L110" s="32"/>
      <c r="M110" s="226" t="str">
        <f>E18</f>
        <v>Ing.arch. Jan Linhart</v>
      </c>
      <c r="N110" s="200"/>
      <c r="O110" s="200"/>
      <c r="P110" s="200"/>
      <c r="Q110" s="200"/>
      <c r="R110" s="33"/>
    </row>
    <row r="111" spans="2:18" s="1" customFormat="1" ht="14.45" customHeight="1" x14ac:dyDescent="0.3">
      <c r="B111" s="31"/>
      <c r="C111" s="28" t="s">
        <v>31</v>
      </c>
      <c r="D111" s="32"/>
      <c r="E111" s="32"/>
      <c r="F111" s="26" t="str">
        <f>IF(E15="","",E15)</f>
        <v xml:space="preserve"> </v>
      </c>
      <c r="G111" s="32"/>
      <c r="H111" s="32"/>
      <c r="I111" s="32"/>
      <c r="J111" s="32"/>
      <c r="K111" s="28" t="s">
        <v>36</v>
      </c>
      <c r="L111" s="32"/>
      <c r="M111" s="226" t="str">
        <f>E21</f>
        <v>Jan Kupec</v>
      </c>
      <c r="N111" s="200"/>
      <c r="O111" s="200"/>
      <c r="P111" s="200"/>
      <c r="Q111" s="200"/>
      <c r="R111" s="33"/>
    </row>
    <row r="112" spans="2:18" s="1" customFormat="1" ht="10.35" customHeight="1" x14ac:dyDescent="0.3"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3"/>
    </row>
    <row r="113" spans="2:65" s="8" customFormat="1" ht="29.25" customHeight="1" x14ac:dyDescent="0.3">
      <c r="B113" s="118"/>
      <c r="C113" s="119" t="s">
        <v>207</v>
      </c>
      <c r="D113" s="120" t="s">
        <v>208</v>
      </c>
      <c r="E113" s="120" t="s">
        <v>60</v>
      </c>
      <c r="F113" s="242" t="s">
        <v>209</v>
      </c>
      <c r="G113" s="243"/>
      <c r="H113" s="243"/>
      <c r="I113" s="243"/>
      <c r="J113" s="120" t="s">
        <v>210</v>
      </c>
      <c r="K113" s="120" t="s">
        <v>211</v>
      </c>
      <c r="L113" s="244" t="s">
        <v>212</v>
      </c>
      <c r="M113" s="243"/>
      <c r="N113" s="242" t="s">
        <v>198</v>
      </c>
      <c r="O113" s="243"/>
      <c r="P113" s="243"/>
      <c r="Q113" s="245"/>
      <c r="R113" s="121"/>
      <c r="T113" s="73" t="s">
        <v>213</v>
      </c>
      <c r="U113" s="74" t="s">
        <v>42</v>
      </c>
      <c r="V113" s="74" t="s">
        <v>214</v>
      </c>
      <c r="W113" s="74" t="s">
        <v>215</v>
      </c>
      <c r="X113" s="74" t="s">
        <v>216</v>
      </c>
      <c r="Y113" s="74" t="s">
        <v>217</v>
      </c>
      <c r="Z113" s="74" t="s">
        <v>218</v>
      </c>
      <c r="AA113" s="75" t="s">
        <v>219</v>
      </c>
    </row>
    <row r="114" spans="2:65" s="1" customFormat="1" ht="29.25" customHeight="1" x14ac:dyDescent="0.35">
      <c r="B114" s="31"/>
      <c r="C114" s="77" t="s">
        <v>194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236">
        <f>BK114</f>
        <v>0</v>
      </c>
      <c r="O114" s="237"/>
      <c r="P114" s="237"/>
      <c r="Q114" s="237"/>
      <c r="R114" s="33"/>
      <c r="T114" s="76"/>
      <c r="U114" s="47"/>
      <c r="V114" s="47"/>
      <c r="W114" s="122">
        <f>W115</f>
        <v>0</v>
      </c>
      <c r="X114" s="47"/>
      <c r="Y114" s="122">
        <f>Y115</f>
        <v>0</v>
      </c>
      <c r="Z114" s="47"/>
      <c r="AA114" s="123">
        <f>AA115</f>
        <v>0</v>
      </c>
      <c r="AT114" s="17" t="s">
        <v>77</v>
      </c>
      <c r="AU114" s="17" t="s">
        <v>200</v>
      </c>
      <c r="BK114" s="124">
        <f>BK115</f>
        <v>0</v>
      </c>
    </row>
    <row r="115" spans="2:65" s="9" customFormat="1" ht="37.35" customHeight="1" x14ac:dyDescent="0.35">
      <c r="B115" s="125"/>
      <c r="C115" s="126"/>
      <c r="D115" s="127" t="s">
        <v>908</v>
      </c>
      <c r="E115" s="127"/>
      <c r="F115" s="127"/>
      <c r="G115" s="127"/>
      <c r="H115" s="127"/>
      <c r="I115" s="127"/>
      <c r="J115" s="127"/>
      <c r="K115" s="127"/>
      <c r="L115" s="127"/>
      <c r="M115" s="127"/>
      <c r="N115" s="238">
        <f>BK115</f>
        <v>0</v>
      </c>
      <c r="O115" s="239"/>
      <c r="P115" s="239"/>
      <c r="Q115" s="239"/>
      <c r="R115" s="128"/>
      <c r="T115" s="129"/>
      <c r="U115" s="126"/>
      <c r="V115" s="126"/>
      <c r="W115" s="130">
        <f>W116+W127+W130+W133</f>
        <v>0</v>
      </c>
      <c r="X115" s="126"/>
      <c r="Y115" s="130">
        <f>Y116+Y127+Y130+Y133</f>
        <v>0</v>
      </c>
      <c r="Z115" s="126"/>
      <c r="AA115" s="131">
        <f>AA116+AA127+AA130+AA133</f>
        <v>0</v>
      </c>
      <c r="AR115" s="132" t="s">
        <v>190</v>
      </c>
      <c r="AT115" s="133" t="s">
        <v>77</v>
      </c>
      <c r="AU115" s="133" t="s">
        <v>78</v>
      </c>
      <c r="AY115" s="132" t="s">
        <v>221</v>
      </c>
      <c r="BK115" s="134">
        <f>BK116+BK127+BK130+BK133</f>
        <v>0</v>
      </c>
    </row>
    <row r="116" spans="2:65" s="9" customFormat="1" ht="19.899999999999999" customHeight="1" x14ac:dyDescent="0.3">
      <c r="B116" s="125"/>
      <c r="C116" s="126"/>
      <c r="D116" s="135" t="s">
        <v>6088</v>
      </c>
      <c r="E116" s="135"/>
      <c r="F116" s="135"/>
      <c r="G116" s="135"/>
      <c r="H116" s="135"/>
      <c r="I116" s="135"/>
      <c r="J116" s="135"/>
      <c r="K116" s="135"/>
      <c r="L116" s="135"/>
      <c r="M116" s="135"/>
      <c r="N116" s="240">
        <f>BK116</f>
        <v>0</v>
      </c>
      <c r="O116" s="241"/>
      <c r="P116" s="241"/>
      <c r="Q116" s="241"/>
      <c r="R116" s="128"/>
      <c r="T116" s="129"/>
      <c r="U116" s="126"/>
      <c r="V116" s="126"/>
      <c r="W116" s="130">
        <f>SUM(W117:W126)</f>
        <v>0</v>
      </c>
      <c r="X116" s="126"/>
      <c r="Y116" s="130">
        <f>SUM(Y117:Y126)</f>
        <v>0</v>
      </c>
      <c r="Z116" s="126"/>
      <c r="AA116" s="131">
        <f>SUM(AA117:AA126)</f>
        <v>0</v>
      </c>
      <c r="AR116" s="132" t="s">
        <v>190</v>
      </c>
      <c r="AT116" s="133" t="s">
        <v>77</v>
      </c>
      <c r="AU116" s="133" t="s">
        <v>15</v>
      </c>
      <c r="AY116" s="132" t="s">
        <v>221</v>
      </c>
      <c r="BK116" s="134">
        <f>SUM(BK117:BK126)</f>
        <v>0</v>
      </c>
    </row>
    <row r="117" spans="2:65" s="1" customFormat="1" ht="28.9" customHeight="1" x14ac:dyDescent="0.3">
      <c r="B117" s="136"/>
      <c r="C117" s="137" t="s">
        <v>269</v>
      </c>
      <c r="D117" s="137" t="s">
        <v>222</v>
      </c>
      <c r="E117" s="138" t="s">
        <v>5592</v>
      </c>
      <c r="F117" s="250" t="s">
        <v>6092</v>
      </c>
      <c r="G117" s="251"/>
      <c r="H117" s="251"/>
      <c r="I117" s="251"/>
      <c r="J117" s="139" t="s">
        <v>349</v>
      </c>
      <c r="K117" s="140">
        <v>1</v>
      </c>
      <c r="L117" s="252"/>
      <c r="M117" s="251"/>
      <c r="N117" s="252">
        <f t="shared" ref="N117:N126" si="0">ROUND(L117*K117,2)</f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 t="shared" ref="W117:W126" si="1">V117*K117</f>
        <v>0</v>
      </c>
      <c r="X117" s="143">
        <v>0</v>
      </c>
      <c r="Y117" s="143">
        <f t="shared" ref="Y117:Y126" si="2">X117*K117</f>
        <v>0</v>
      </c>
      <c r="Z117" s="143">
        <v>0</v>
      </c>
      <c r="AA117" s="144">
        <f t="shared" ref="AA117:AA126" si="3">Z117*K117</f>
        <v>0</v>
      </c>
      <c r="AR117" s="17" t="s">
        <v>247</v>
      </c>
      <c r="AT117" s="17" t="s">
        <v>222</v>
      </c>
      <c r="AU117" s="17" t="s">
        <v>190</v>
      </c>
      <c r="AY117" s="17" t="s">
        <v>221</v>
      </c>
      <c r="BE117" s="145">
        <f t="shared" ref="BE117:BE126" si="4">IF(U117="základní",N117,0)</f>
        <v>0</v>
      </c>
      <c r="BF117" s="145">
        <f t="shared" ref="BF117:BF126" si="5">IF(U117="snížená",N117,0)</f>
        <v>0</v>
      </c>
      <c r="BG117" s="145">
        <f t="shared" ref="BG117:BG126" si="6">IF(U117="zákl. přenesená",N117,0)</f>
        <v>0</v>
      </c>
      <c r="BH117" s="145">
        <f t="shared" ref="BH117:BH126" si="7">IF(U117="sníž. přenesená",N117,0)</f>
        <v>0</v>
      </c>
      <c r="BI117" s="145">
        <f t="shared" ref="BI117:BI126" si="8">IF(U117="nulová",N117,0)</f>
        <v>0</v>
      </c>
      <c r="BJ117" s="17" t="s">
        <v>15</v>
      </c>
      <c r="BK117" s="145">
        <f t="shared" ref="BK117:BK126" si="9">ROUND(L117*K117,2)</f>
        <v>0</v>
      </c>
      <c r="BL117" s="17" t="s">
        <v>247</v>
      </c>
      <c r="BM117" s="17" t="s">
        <v>6093</v>
      </c>
    </row>
    <row r="118" spans="2:65" s="1" customFormat="1" ht="28.9" customHeight="1" x14ac:dyDescent="0.3">
      <c r="B118" s="136"/>
      <c r="C118" s="137" t="s">
        <v>273</v>
      </c>
      <c r="D118" s="137" t="s">
        <v>222</v>
      </c>
      <c r="E118" s="138" t="s">
        <v>5595</v>
      </c>
      <c r="F118" s="250" t="s">
        <v>6094</v>
      </c>
      <c r="G118" s="251"/>
      <c r="H118" s="251"/>
      <c r="I118" s="251"/>
      <c r="J118" s="139" t="s">
        <v>349</v>
      </c>
      <c r="K118" s="140">
        <v>28</v>
      </c>
      <c r="L118" s="252"/>
      <c r="M118" s="251"/>
      <c r="N118" s="252">
        <f t="shared" si="0"/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 t="shared" si="1"/>
        <v>0</v>
      </c>
      <c r="X118" s="143">
        <v>0</v>
      </c>
      <c r="Y118" s="143">
        <f t="shared" si="2"/>
        <v>0</v>
      </c>
      <c r="Z118" s="143">
        <v>0</v>
      </c>
      <c r="AA118" s="144">
        <f t="shared" si="3"/>
        <v>0</v>
      </c>
      <c r="AR118" s="17" t="s">
        <v>247</v>
      </c>
      <c r="AT118" s="17" t="s">
        <v>222</v>
      </c>
      <c r="AU118" s="17" t="s">
        <v>190</v>
      </c>
      <c r="AY118" s="17" t="s">
        <v>221</v>
      </c>
      <c r="BE118" s="145">
        <f t="shared" si="4"/>
        <v>0</v>
      </c>
      <c r="BF118" s="145">
        <f t="shared" si="5"/>
        <v>0</v>
      </c>
      <c r="BG118" s="145">
        <f t="shared" si="6"/>
        <v>0</v>
      </c>
      <c r="BH118" s="145">
        <f t="shared" si="7"/>
        <v>0</v>
      </c>
      <c r="BI118" s="145">
        <f t="shared" si="8"/>
        <v>0</v>
      </c>
      <c r="BJ118" s="17" t="s">
        <v>15</v>
      </c>
      <c r="BK118" s="145">
        <f t="shared" si="9"/>
        <v>0</v>
      </c>
      <c r="BL118" s="17" t="s">
        <v>247</v>
      </c>
      <c r="BM118" s="17" t="s">
        <v>6095</v>
      </c>
    </row>
    <row r="119" spans="2:65" s="1" customFormat="1" ht="28.9" customHeight="1" x14ac:dyDescent="0.3">
      <c r="B119" s="136"/>
      <c r="C119" s="137" t="s">
        <v>279</v>
      </c>
      <c r="D119" s="137" t="s">
        <v>222</v>
      </c>
      <c r="E119" s="138" t="s">
        <v>5598</v>
      </c>
      <c r="F119" s="250" t="s">
        <v>6096</v>
      </c>
      <c r="G119" s="251"/>
      <c r="H119" s="251"/>
      <c r="I119" s="251"/>
      <c r="J119" s="139" t="s">
        <v>505</v>
      </c>
      <c r="K119" s="140">
        <v>1</v>
      </c>
      <c r="L119" s="252"/>
      <c r="M119" s="251"/>
      <c r="N119" s="252">
        <f t="shared" si="0"/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 t="shared" si="1"/>
        <v>0</v>
      </c>
      <c r="X119" s="143">
        <v>0</v>
      </c>
      <c r="Y119" s="143">
        <f t="shared" si="2"/>
        <v>0</v>
      </c>
      <c r="Z119" s="143">
        <v>0</v>
      </c>
      <c r="AA119" s="144">
        <f t="shared" si="3"/>
        <v>0</v>
      </c>
      <c r="AR119" s="17" t="s">
        <v>247</v>
      </c>
      <c r="AT119" s="17" t="s">
        <v>222</v>
      </c>
      <c r="AU119" s="17" t="s">
        <v>190</v>
      </c>
      <c r="AY119" s="17" t="s">
        <v>221</v>
      </c>
      <c r="BE119" s="145">
        <f t="shared" si="4"/>
        <v>0</v>
      </c>
      <c r="BF119" s="145">
        <f t="shared" si="5"/>
        <v>0</v>
      </c>
      <c r="BG119" s="145">
        <f t="shared" si="6"/>
        <v>0</v>
      </c>
      <c r="BH119" s="145">
        <f t="shared" si="7"/>
        <v>0</v>
      </c>
      <c r="BI119" s="145">
        <f t="shared" si="8"/>
        <v>0</v>
      </c>
      <c r="BJ119" s="17" t="s">
        <v>15</v>
      </c>
      <c r="BK119" s="145">
        <f t="shared" si="9"/>
        <v>0</v>
      </c>
      <c r="BL119" s="17" t="s">
        <v>247</v>
      </c>
      <c r="BM119" s="17" t="s">
        <v>6097</v>
      </c>
    </row>
    <row r="120" spans="2:65" s="1" customFormat="1" ht="28.9" customHeight="1" x14ac:dyDescent="0.3">
      <c r="B120" s="136"/>
      <c r="C120" s="137" t="s">
        <v>284</v>
      </c>
      <c r="D120" s="137" t="s">
        <v>222</v>
      </c>
      <c r="E120" s="138" t="s">
        <v>5601</v>
      </c>
      <c r="F120" s="250" t="s">
        <v>6098</v>
      </c>
      <c r="G120" s="251"/>
      <c r="H120" s="251"/>
      <c r="I120" s="251"/>
      <c r="J120" s="139" t="s">
        <v>349</v>
      </c>
      <c r="K120" s="140">
        <v>550</v>
      </c>
      <c r="L120" s="252"/>
      <c r="M120" s="251"/>
      <c r="N120" s="252">
        <f t="shared" si="0"/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 t="shared" si="1"/>
        <v>0</v>
      </c>
      <c r="X120" s="143">
        <v>0</v>
      </c>
      <c r="Y120" s="143">
        <f t="shared" si="2"/>
        <v>0</v>
      </c>
      <c r="Z120" s="143">
        <v>0</v>
      </c>
      <c r="AA120" s="144">
        <f t="shared" si="3"/>
        <v>0</v>
      </c>
      <c r="AR120" s="17" t="s">
        <v>247</v>
      </c>
      <c r="AT120" s="17" t="s">
        <v>222</v>
      </c>
      <c r="AU120" s="17" t="s">
        <v>190</v>
      </c>
      <c r="AY120" s="17" t="s">
        <v>221</v>
      </c>
      <c r="BE120" s="145">
        <f t="shared" si="4"/>
        <v>0</v>
      </c>
      <c r="BF120" s="145">
        <f t="shared" si="5"/>
        <v>0</v>
      </c>
      <c r="BG120" s="145">
        <f t="shared" si="6"/>
        <v>0</v>
      </c>
      <c r="BH120" s="145">
        <f t="shared" si="7"/>
        <v>0</v>
      </c>
      <c r="BI120" s="145">
        <f t="shared" si="8"/>
        <v>0</v>
      </c>
      <c r="BJ120" s="17" t="s">
        <v>15</v>
      </c>
      <c r="BK120" s="145">
        <f t="shared" si="9"/>
        <v>0</v>
      </c>
      <c r="BL120" s="17" t="s">
        <v>247</v>
      </c>
      <c r="BM120" s="17" t="s">
        <v>6099</v>
      </c>
    </row>
    <row r="121" spans="2:65" s="1" customFormat="1" ht="28.9" customHeight="1" x14ac:dyDescent="0.3">
      <c r="B121" s="136"/>
      <c r="C121" s="137" t="s">
        <v>15</v>
      </c>
      <c r="D121" s="137" t="s">
        <v>222</v>
      </c>
      <c r="E121" s="138" t="s">
        <v>5589</v>
      </c>
      <c r="F121" s="250" t="s">
        <v>6100</v>
      </c>
      <c r="G121" s="251"/>
      <c r="H121" s="251"/>
      <c r="I121" s="251"/>
      <c r="J121" s="139" t="s">
        <v>349</v>
      </c>
      <c r="K121" s="140">
        <v>1</v>
      </c>
      <c r="L121" s="252"/>
      <c r="M121" s="251"/>
      <c r="N121" s="252">
        <f t="shared" si="0"/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 t="shared" si="1"/>
        <v>0</v>
      </c>
      <c r="X121" s="143">
        <v>0</v>
      </c>
      <c r="Y121" s="143">
        <f t="shared" si="2"/>
        <v>0</v>
      </c>
      <c r="Z121" s="143">
        <v>0</v>
      </c>
      <c r="AA121" s="144">
        <f t="shared" si="3"/>
        <v>0</v>
      </c>
      <c r="AR121" s="17" t="s">
        <v>247</v>
      </c>
      <c r="AT121" s="17" t="s">
        <v>222</v>
      </c>
      <c r="AU121" s="17" t="s">
        <v>190</v>
      </c>
      <c r="AY121" s="17" t="s">
        <v>221</v>
      </c>
      <c r="BE121" s="145">
        <f t="shared" si="4"/>
        <v>0</v>
      </c>
      <c r="BF121" s="145">
        <f t="shared" si="5"/>
        <v>0</v>
      </c>
      <c r="BG121" s="145">
        <f t="shared" si="6"/>
        <v>0</v>
      </c>
      <c r="BH121" s="145">
        <f t="shared" si="7"/>
        <v>0</v>
      </c>
      <c r="BI121" s="145">
        <f t="shared" si="8"/>
        <v>0</v>
      </c>
      <c r="BJ121" s="17" t="s">
        <v>15</v>
      </c>
      <c r="BK121" s="145">
        <f t="shared" si="9"/>
        <v>0</v>
      </c>
      <c r="BL121" s="17" t="s">
        <v>247</v>
      </c>
      <c r="BM121" s="17" t="s">
        <v>6101</v>
      </c>
    </row>
    <row r="122" spans="2:65" s="1" customFormat="1" ht="28.9" customHeight="1" x14ac:dyDescent="0.3">
      <c r="B122" s="136"/>
      <c r="C122" s="137" t="s">
        <v>190</v>
      </c>
      <c r="D122" s="137" t="s">
        <v>222</v>
      </c>
      <c r="E122" s="138" t="s">
        <v>6102</v>
      </c>
      <c r="F122" s="250" t="s">
        <v>6103</v>
      </c>
      <c r="G122" s="251"/>
      <c r="H122" s="251"/>
      <c r="I122" s="251"/>
      <c r="J122" s="139" t="s">
        <v>349</v>
      </c>
      <c r="K122" s="140">
        <v>1</v>
      </c>
      <c r="L122" s="252"/>
      <c r="M122" s="251"/>
      <c r="N122" s="252">
        <f t="shared" si="0"/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 t="shared" si="1"/>
        <v>0</v>
      </c>
      <c r="X122" s="143">
        <v>0</v>
      </c>
      <c r="Y122" s="143">
        <f t="shared" si="2"/>
        <v>0</v>
      </c>
      <c r="Z122" s="143">
        <v>0</v>
      </c>
      <c r="AA122" s="144">
        <f t="shared" si="3"/>
        <v>0</v>
      </c>
      <c r="AR122" s="17" t="s">
        <v>247</v>
      </c>
      <c r="AT122" s="17" t="s">
        <v>222</v>
      </c>
      <c r="AU122" s="17" t="s">
        <v>190</v>
      </c>
      <c r="AY122" s="17" t="s">
        <v>221</v>
      </c>
      <c r="BE122" s="145">
        <f t="shared" si="4"/>
        <v>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7" t="s">
        <v>15</v>
      </c>
      <c r="BK122" s="145">
        <f t="shared" si="9"/>
        <v>0</v>
      </c>
      <c r="BL122" s="17" t="s">
        <v>247</v>
      </c>
      <c r="BM122" s="17" t="s">
        <v>6104</v>
      </c>
    </row>
    <row r="123" spans="2:65" s="1" customFormat="1" ht="20.45" customHeight="1" x14ac:dyDescent="0.3">
      <c r="B123" s="136"/>
      <c r="C123" s="137" t="s">
        <v>254</v>
      </c>
      <c r="D123" s="137" t="s">
        <v>222</v>
      </c>
      <c r="E123" s="138" t="s">
        <v>5631</v>
      </c>
      <c r="F123" s="250" t="s">
        <v>6105</v>
      </c>
      <c r="G123" s="251"/>
      <c r="H123" s="251"/>
      <c r="I123" s="251"/>
      <c r="J123" s="139" t="s">
        <v>349</v>
      </c>
      <c r="K123" s="140">
        <v>1</v>
      </c>
      <c r="L123" s="252"/>
      <c r="M123" s="251"/>
      <c r="N123" s="252">
        <f t="shared" si="0"/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 t="shared" si="1"/>
        <v>0</v>
      </c>
      <c r="X123" s="143">
        <v>0</v>
      </c>
      <c r="Y123" s="143">
        <f t="shared" si="2"/>
        <v>0</v>
      </c>
      <c r="Z123" s="143">
        <v>0</v>
      </c>
      <c r="AA123" s="144">
        <f t="shared" si="3"/>
        <v>0</v>
      </c>
      <c r="AR123" s="17" t="s">
        <v>247</v>
      </c>
      <c r="AT123" s="17" t="s">
        <v>222</v>
      </c>
      <c r="AU123" s="17" t="s">
        <v>190</v>
      </c>
      <c r="AY123" s="17" t="s">
        <v>221</v>
      </c>
      <c r="BE123" s="145">
        <f t="shared" si="4"/>
        <v>0</v>
      </c>
      <c r="BF123" s="145">
        <f t="shared" si="5"/>
        <v>0</v>
      </c>
      <c r="BG123" s="145">
        <f t="shared" si="6"/>
        <v>0</v>
      </c>
      <c r="BH123" s="145">
        <f t="shared" si="7"/>
        <v>0</v>
      </c>
      <c r="BI123" s="145">
        <f t="shared" si="8"/>
        <v>0</v>
      </c>
      <c r="BJ123" s="17" t="s">
        <v>15</v>
      </c>
      <c r="BK123" s="145">
        <f t="shared" si="9"/>
        <v>0</v>
      </c>
      <c r="BL123" s="17" t="s">
        <v>247</v>
      </c>
      <c r="BM123" s="17" t="s">
        <v>6106</v>
      </c>
    </row>
    <row r="124" spans="2:65" s="1" customFormat="1" ht="20.45" customHeight="1" x14ac:dyDescent="0.3">
      <c r="B124" s="136"/>
      <c r="C124" s="137" t="s">
        <v>231</v>
      </c>
      <c r="D124" s="137" t="s">
        <v>222</v>
      </c>
      <c r="E124" s="138" t="s">
        <v>5634</v>
      </c>
      <c r="F124" s="250" t="s">
        <v>6107</v>
      </c>
      <c r="G124" s="251"/>
      <c r="H124" s="251"/>
      <c r="I124" s="251"/>
      <c r="J124" s="139" t="s">
        <v>349</v>
      </c>
      <c r="K124" s="140">
        <v>1</v>
      </c>
      <c r="L124" s="252"/>
      <c r="M124" s="251"/>
      <c r="N124" s="252">
        <f t="shared" si="0"/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 t="shared" si="1"/>
        <v>0</v>
      </c>
      <c r="X124" s="143">
        <v>0</v>
      </c>
      <c r="Y124" s="143">
        <f t="shared" si="2"/>
        <v>0</v>
      </c>
      <c r="Z124" s="143">
        <v>0</v>
      </c>
      <c r="AA124" s="144">
        <f t="shared" si="3"/>
        <v>0</v>
      </c>
      <c r="AR124" s="17" t="s">
        <v>247</v>
      </c>
      <c r="AT124" s="17" t="s">
        <v>222</v>
      </c>
      <c r="AU124" s="17" t="s">
        <v>190</v>
      </c>
      <c r="AY124" s="17" t="s">
        <v>221</v>
      </c>
      <c r="BE124" s="145">
        <f t="shared" si="4"/>
        <v>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7" t="s">
        <v>15</v>
      </c>
      <c r="BK124" s="145">
        <f t="shared" si="9"/>
        <v>0</v>
      </c>
      <c r="BL124" s="17" t="s">
        <v>247</v>
      </c>
      <c r="BM124" s="17" t="s">
        <v>6108</v>
      </c>
    </row>
    <row r="125" spans="2:65" s="1" customFormat="1" ht="20.45" customHeight="1" x14ac:dyDescent="0.3">
      <c r="B125" s="136"/>
      <c r="C125" s="137" t="s">
        <v>220</v>
      </c>
      <c r="D125" s="137" t="s">
        <v>222</v>
      </c>
      <c r="E125" s="138" t="s">
        <v>5637</v>
      </c>
      <c r="F125" s="250" t="s">
        <v>6109</v>
      </c>
      <c r="G125" s="251"/>
      <c r="H125" s="251"/>
      <c r="I125" s="251"/>
      <c r="J125" s="139" t="s">
        <v>349</v>
      </c>
      <c r="K125" s="140">
        <v>1</v>
      </c>
      <c r="L125" s="252"/>
      <c r="M125" s="251"/>
      <c r="N125" s="252">
        <f t="shared" si="0"/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 t="shared" si="1"/>
        <v>0</v>
      </c>
      <c r="X125" s="143">
        <v>0</v>
      </c>
      <c r="Y125" s="143">
        <f t="shared" si="2"/>
        <v>0</v>
      </c>
      <c r="Z125" s="143">
        <v>0</v>
      </c>
      <c r="AA125" s="144">
        <f t="shared" si="3"/>
        <v>0</v>
      </c>
      <c r="AR125" s="17" t="s">
        <v>247</v>
      </c>
      <c r="AT125" s="17" t="s">
        <v>222</v>
      </c>
      <c r="AU125" s="17" t="s">
        <v>190</v>
      </c>
      <c r="AY125" s="17" t="s">
        <v>221</v>
      </c>
      <c r="BE125" s="145">
        <f t="shared" si="4"/>
        <v>0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7" t="s">
        <v>15</v>
      </c>
      <c r="BK125" s="145">
        <f t="shared" si="9"/>
        <v>0</v>
      </c>
      <c r="BL125" s="17" t="s">
        <v>247</v>
      </c>
      <c r="BM125" s="17" t="s">
        <v>6110</v>
      </c>
    </row>
    <row r="126" spans="2:65" s="1" customFormat="1" ht="20.45" customHeight="1" x14ac:dyDescent="0.3">
      <c r="B126" s="136"/>
      <c r="C126" s="137" t="s">
        <v>265</v>
      </c>
      <c r="D126" s="137" t="s">
        <v>222</v>
      </c>
      <c r="E126" s="138" t="s">
        <v>5640</v>
      </c>
      <c r="F126" s="250" t="s">
        <v>6111</v>
      </c>
      <c r="G126" s="251"/>
      <c r="H126" s="251"/>
      <c r="I126" s="251"/>
      <c r="J126" s="139" t="s">
        <v>349</v>
      </c>
      <c r="K126" s="140">
        <v>1</v>
      </c>
      <c r="L126" s="252"/>
      <c r="M126" s="251"/>
      <c r="N126" s="252">
        <f t="shared" si="0"/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 t="shared" si="1"/>
        <v>0</v>
      </c>
      <c r="X126" s="143">
        <v>0</v>
      </c>
      <c r="Y126" s="143">
        <f t="shared" si="2"/>
        <v>0</v>
      </c>
      <c r="Z126" s="143">
        <v>0</v>
      </c>
      <c r="AA126" s="144">
        <f t="shared" si="3"/>
        <v>0</v>
      </c>
      <c r="AR126" s="17" t="s">
        <v>247</v>
      </c>
      <c r="AT126" s="17" t="s">
        <v>222</v>
      </c>
      <c r="AU126" s="17" t="s">
        <v>190</v>
      </c>
      <c r="AY126" s="17" t="s">
        <v>221</v>
      </c>
      <c r="BE126" s="145">
        <f t="shared" si="4"/>
        <v>0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7" t="s">
        <v>15</v>
      </c>
      <c r="BK126" s="145">
        <f t="shared" si="9"/>
        <v>0</v>
      </c>
      <c r="BL126" s="17" t="s">
        <v>247</v>
      </c>
      <c r="BM126" s="17" t="s">
        <v>6112</v>
      </c>
    </row>
    <row r="127" spans="2:65" s="9" customFormat="1" ht="29.85" customHeight="1" x14ac:dyDescent="0.3">
      <c r="B127" s="125"/>
      <c r="C127" s="126"/>
      <c r="D127" s="135" t="s">
        <v>6089</v>
      </c>
      <c r="E127" s="135"/>
      <c r="F127" s="135"/>
      <c r="G127" s="135"/>
      <c r="H127" s="135"/>
      <c r="I127" s="135"/>
      <c r="J127" s="135"/>
      <c r="K127" s="135"/>
      <c r="L127" s="135"/>
      <c r="M127" s="135"/>
      <c r="N127" s="253">
        <f>BK127</f>
        <v>0</v>
      </c>
      <c r="O127" s="254"/>
      <c r="P127" s="254"/>
      <c r="Q127" s="254"/>
      <c r="R127" s="128"/>
      <c r="T127" s="129"/>
      <c r="U127" s="126"/>
      <c r="V127" s="126"/>
      <c r="W127" s="130">
        <f>SUM(W128:W129)</f>
        <v>0</v>
      </c>
      <c r="X127" s="126"/>
      <c r="Y127" s="130">
        <f>SUM(Y128:Y129)</f>
        <v>0</v>
      </c>
      <c r="Z127" s="126"/>
      <c r="AA127" s="131">
        <f>SUM(AA128:AA129)</f>
        <v>0</v>
      </c>
      <c r="AR127" s="132" t="s">
        <v>190</v>
      </c>
      <c r="AT127" s="133" t="s">
        <v>77</v>
      </c>
      <c r="AU127" s="133" t="s">
        <v>15</v>
      </c>
      <c r="AY127" s="132" t="s">
        <v>221</v>
      </c>
      <c r="BK127" s="134">
        <f>SUM(BK128:BK129)</f>
        <v>0</v>
      </c>
    </row>
    <row r="128" spans="2:65" s="1" customFormat="1" ht="28.9" customHeight="1" x14ac:dyDescent="0.3">
      <c r="B128" s="136"/>
      <c r="C128" s="137" t="s">
        <v>288</v>
      </c>
      <c r="D128" s="137" t="s">
        <v>222</v>
      </c>
      <c r="E128" s="138" t="s">
        <v>5604</v>
      </c>
      <c r="F128" s="250" t="s">
        <v>6113</v>
      </c>
      <c r="G128" s="251"/>
      <c r="H128" s="251"/>
      <c r="I128" s="251"/>
      <c r="J128" s="139" t="s">
        <v>5938</v>
      </c>
      <c r="K128" s="140">
        <v>1</v>
      </c>
      <c r="L128" s="252"/>
      <c r="M128" s="251"/>
      <c r="N128" s="252">
        <f>ROUND(L128*K128,2)</f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>V128*K128</f>
        <v>0</v>
      </c>
      <c r="X128" s="143">
        <v>0</v>
      </c>
      <c r="Y128" s="143">
        <f>X128*K128</f>
        <v>0</v>
      </c>
      <c r="Z128" s="143">
        <v>0</v>
      </c>
      <c r="AA128" s="144">
        <f>Z128*K128</f>
        <v>0</v>
      </c>
      <c r="AR128" s="17" t="s">
        <v>247</v>
      </c>
      <c r="AT128" s="17" t="s">
        <v>222</v>
      </c>
      <c r="AU128" s="17" t="s">
        <v>190</v>
      </c>
      <c r="AY128" s="17" t="s">
        <v>221</v>
      </c>
      <c r="BE128" s="145">
        <f>IF(U128="základní",N128,0)</f>
        <v>0</v>
      </c>
      <c r="BF128" s="145">
        <f>IF(U128="snížená",N128,0)</f>
        <v>0</v>
      </c>
      <c r="BG128" s="145">
        <f>IF(U128="zákl. přenesená",N128,0)</f>
        <v>0</v>
      </c>
      <c r="BH128" s="145">
        <f>IF(U128="sníž. přenesená",N128,0)</f>
        <v>0</v>
      </c>
      <c r="BI128" s="145">
        <f>IF(U128="nulová",N128,0)</f>
        <v>0</v>
      </c>
      <c r="BJ128" s="17" t="s">
        <v>15</v>
      </c>
      <c r="BK128" s="145">
        <f>ROUND(L128*K128,2)</f>
        <v>0</v>
      </c>
      <c r="BL128" s="17" t="s">
        <v>247</v>
      </c>
      <c r="BM128" s="17" t="s">
        <v>6114</v>
      </c>
    </row>
    <row r="129" spans="2:65" s="1" customFormat="1" ht="28.9" customHeight="1" x14ac:dyDescent="0.3">
      <c r="B129" s="136"/>
      <c r="C129" s="137" t="s">
        <v>182</v>
      </c>
      <c r="D129" s="137" t="s">
        <v>222</v>
      </c>
      <c r="E129" s="138" t="s">
        <v>5607</v>
      </c>
      <c r="F129" s="250" t="s">
        <v>6115</v>
      </c>
      <c r="G129" s="251"/>
      <c r="H129" s="251"/>
      <c r="I129" s="251"/>
      <c r="J129" s="139" t="s">
        <v>315</v>
      </c>
      <c r="K129" s="140">
        <v>16</v>
      </c>
      <c r="L129" s="252"/>
      <c r="M129" s="251"/>
      <c r="N129" s="252">
        <f>ROUND(L129*K129,2)</f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>V129*K129</f>
        <v>0</v>
      </c>
      <c r="X129" s="143">
        <v>0</v>
      </c>
      <c r="Y129" s="143">
        <f>X129*K129</f>
        <v>0</v>
      </c>
      <c r="Z129" s="143">
        <v>0</v>
      </c>
      <c r="AA129" s="144">
        <f>Z129*K129</f>
        <v>0</v>
      </c>
      <c r="AR129" s="17" t="s">
        <v>247</v>
      </c>
      <c r="AT129" s="17" t="s">
        <v>222</v>
      </c>
      <c r="AU129" s="17" t="s">
        <v>190</v>
      </c>
      <c r="AY129" s="17" t="s">
        <v>221</v>
      </c>
      <c r="BE129" s="145">
        <f>IF(U129="základní",N129,0)</f>
        <v>0</v>
      </c>
      <c r="BF129" s="145">
        <f>IF(U129="snížená",N129,0)</f>
        <v>0</v>
      </c>
      <c r="BG129" s="145">
        <f>IF(U129="zákl. přenesená",N129,0)</f>
        <v>0</v>
      </c>
      <c r="BH129" s="145">
        <f>IF(U129="sníž. přenesená",N129,0)</f>
        <v>0</v>
      </c>
      <c r="BI129" s="145">
        <f>IF(U129="nulová",N129,0)</f>
        <v>0</v>
      </c>
      <c r="BJ129" s="17" t="s">
        <v>15</v>
      </c>
      <c r="BK129" s="145">
        <f>ROUND(L129*K129,2)</f>
        <v>0</v>
      </c>
      <c r="BL129" s="17" t="s">
        <v>247</v>
      </c>
      <c r="BM129" s="17" t="s">
        <v>6116</v>
      </c>
    </row>
    <row r="130" spans="2:65" s="9" customFormat="1" ht="29.85" customHeight="1" x14ac:dyDescent="0.3">
      <c r="B130" s="125"/>
      <c r="C130" s="126"/>
      <c r="D130" s="135" t="s">
        <v>6090</v>
      </c>
      <c r="E130" s="135"/>
      <c r="F130" s="135"/>
      <c r="G130" s="135"/>
      <c r="H130" s="135"/>
      <c r="I130" s="135"/>
      <c r="J130" s="135"/>
      <c r="K130" s="135"/>
      <c r="L130" s="135"/>
      <c r="M130" s="135"/>
      <c r="N130" s="253">
        <f>BK130</f>
        <v>0</v>
      </c>
      <c r="O130" s="254"/>
      <c r="P130" s="254"/>
      <c r="Q130" s="254"/>
      <c r="R130" s="128"/>
      <c r="T130" s="129"/>
      <c r="U130" s="126"/>
      <c r="V130" s="126"/>
      <c r="W130" s="130">
        <f>SUM(W131:W132)</f>
        <v>0</v>
      </c>
      <c r="X130" s="126"/>
      <c r="Y130" s="130">
        <f>SUM(Y131:Y132)</f>
        <v>0</v>
      </c>
      <c r="Z130" s="126"/>
      <c r="AA130" s="131">
        <f>SUM(AA131:AA132)</f>
        <v>0</v>
      </c>
      <c r="AR130" s="132" t="s">
        <v>190</v>
      </c>
      <c r="AT130" s="133" t="s">
        <v>77</v>
      </c>
      <c r="AU130" s="133" t="s">
        <v>15</v>
      </c>
      <c r="AY130" s="132" t="s">
        <v>221</v>
      </c>
      <c r="BK130" s="134">
        <f>SUM(BK131:BK132)</f>
        <v>0</v>
      </c>
    </row>
    <row r="131" spans="2:65" s="1" customFormat="1" ht="20.45" customHeight="1" x14ac:dyDescent="0.3">
      <c r="B131" s="136"/>
      <c r="C131" s="137" t="s">
        <v>295</v>
      </c>
      <c r="D131" s="137" t="s">
        <v>222</v>
      </c>
      <c r="E131" s="138" t="s">
        <v>5374</v>
      </c>
      <c r="F131" s="250" t="s">
        <v>6117</v>
      </c>
      <c r="G131" s="251"/>
      <c r="H131" s="251"/>
      <c r="I131" s="251"/>
      <c r="J131" s="139" t="s">
        <v>246</v>
      </c>
      <c r="K131" s="140">
        <v>250</v>
      </c>
      <c r="L131" s="252"/>
      <c r="M131" s="251"/>
      <c r="N131" s="252">
        <f>ROUND(L131*K131,2)</f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>V131*K131</f>
        <v>0</v>
      </c>
      <c r="X131" s="143">
        <v>0</v>
      </c>
      <c r="Y131" s="143">
        <f>X131*K131</f>
        <v>0</v>
      </c>
      <c r="Z131" s="143">
        <v>0</v>
      </c>
      <c r="AA131" s="144">
        <f>Z131*K131</f>
        <v>0</v>
      </c>
      <c r="AR131" s="17" t="s">
        <v>247</v>
      </c>
      <c r="AT131" s="17" t="s">
        <v>222</v>
      </c>
      <c r="AU131" s="17" t="s">
        <v>190</v>
      </c>
      <c r="AY131" s="17" t="s">
        <v>221</v>
      </c>
      <c r="BE131" s="145">
        <f>IF(U131="základní",N131,0)</f>
        <v>0</v>
      </c>
      <c r="BF131" s="145">
        <f>IF(U131="snížená",N131,0)</f>
        <v>0</v>
      </c>
      <c r="BG131" s="145">
        <f>IF(U131="zákl. přenesená",N131,0)</f>
        <v>0</v>
      </c>
      <c r="BH131" s="145">
        <f>IF(U131="sníž. přenesená",N131,0)</f>
        <v>0</v>
      </c>
      <c r="BI131" s="145">
        <f>IF(U131="nulová",N131,0)</f>
        <v>0</v>
      </c>
      <c r="BJ131" s="17" t="s">
        <v>15</v>
      </c>
      <c r="BK131" s="145">
        <f>ROUND(L131*K131,2)</f>
        <v>0</v>
      </c>
      <c r="BL131" s="17" t="s">
        <v>247</v>
      </c>
      <c r="BM131" s="17" t="s">
        <v>6118</v>
      </c>
    </row>
    <row r="132" spans="2:65" s="1" customFormat="1" ht="20.45" customHeight="1" x14ac:dyDescent="0.3">
      <c r="B132" s="136"/>
      <c r="C132" s="137" t="s">
        <v>303</v>
      </c>
      <c r="D132" s="137" t="s">
        <v>222</v>
      </c>
      <c r="E132" s="138" t="s">
        <v>5535</v>
      </c>
      <c r="F132" s="250" t="s">
        <v>6007</v>
      </c>
      <c r="G132" s="251"/>
      <c r="H132" s="251"/>
      <c r="I132" s="251"/>
      <c r="J132" s="139" t="s">
        <v>505</v>
      </c>
      <c r="K132" s="140">
        <v>1</v>
      </c>
      <c r="L132" s="252"/>
      <c r="M132" s="251"/>
      <c r="N132" s="252">
        <f>ROUND(L132*K132,2)</f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>V132*K132</f>
        <v>0</v>
      </c>
      <c r="X132" s="143">
        <v>0</v>
      </c>
      <c r="Y132" s="143">
        <f>X132*K132</f>
        <v>0</v>
      </c>
      <c r="Z132" s="143">
        <v>0</v>
      </c>
      <c r="AA132" s="144">
        <f>Z132*K132</f>
        <v>0</v>
      </c>
      <c r="AR132" s="17" t="s">
        <v>247</v>
      </c>
      <c r="AT132" s="17" t="s">
        <v>222</v>
      </c>
      <c r="AU132" s="17" t="s">
        <v>190</v>
      </c>
      <c r="AY132" s="17" t="s">
        <v>221</v>
      </c>
      <c r="BE132" s="145">
        <f>IF(U132="základní",N132,0)</f>
        <v>0</v>
      </c>
      <c r="BF132" s="145">
        <f>IF(U132="snížená",N132,0)</f>
        <v>0</v>
      </c>
      <c r="BG132" s="145">
        <f>IF(U132="zákl. přenesená",N132,0)</f>
        <v>0</v>
      </c>
      <c r="BH132" s="145">
        <f>IF(U132="sníž. přenesená",N132,0)</f>
        <v>0</v>
      </c>
      <c r="BI132" s="145">
        <f>IF(U132="nulová",N132,0)</f>
        <v>0</v>
      </c>
      <c r="BJ132" s="17" t="s">
        <v>15</v>
      </c>
      <c r="BK132" s="145">
        <f>ROUND(L132*K132,2)</f>
        <v>0</v>
      </c>
      <c r="BL132" s="17" t="s">
        <v>247</v>
      </c>
      <c r="BM132" s="17" t="s">
        <v>6119</v>
      </c>
    </row>
    <row r="133" spans="2:65" s="9" customFormat="1" ht="29.85" customHeight="1" x14ac:dyDescent="0.3">
      <c r="B133" s="125"/>
      <c r="C133" s="126"/>
      <c r="D133" s="135" t="s">
        <v>6091</v>
      </c>
      <c r="E133" s="135"/>
      <c r="F133" s="135"/>
      <c r="G133" s="135"/>
      <c r="H133" s="135"/>
      <c r="I133" s="135"/>
      <c r="J133" s="135"/>
      <c r="K133" s="135"/>
      <c r="L133" s="135"/>
      <c r="M133" s="135"/>
      <c r="N133" s="253">
        <f>BK133</f>
        <v>0</v>
      </c>
      <c r="O133" s="254"/>
      <c r="P133" s="254"/>
      <c r="Q133" s="254"/>
      <c r="R133" s="128"/>
      <c r="T133" s="129"/>
      <c r="U133" s="126"/>
      <c r="V133" s="126"/>
      <c r="W133" s="130">
        <f>SUM(W134:W136)</f>
        <v>0</v>
      </c>
      <c r="X133" s="126"/>
      <c r="Y133" s="130">
        <f>SUM(Y134:Y136)</f>
        <v>0</v>
      </c>
      <c r="Z133" s="126"/>
      <c r="AA133" s="131">
        <f>SUM(AA134:AA136)</f>
        <v>0</v>
      </c>
      <c r="AR133" s="132" t="s">
        <v>190</v>
      </c>
      <c r="AT133" s="133" t="s">
        <v>77</v>
      </c>
      <c r="AU133" s="133" t="s">
        <v>15</v>
      </c>
      <c r="AY133" s="132" t="s">
        <v>221</v>
      </c>
      <c r="BK133" s="134">
        <f>SUM(BK134:BK136)</f>
        <v>0</v>
      </c>
    </row>
    <row r="134" spans="2:65" s="1" customFormat="1" ht="20.45" customHeight="1" x14ac:dyDescent="0.3">
      <c r="B134" s="136"/>
      <c r="C134" s="137" t="s">
        <v>299</v>
      </c>
      <c r="D134" s="137" t="s">
        <v>222</v>
      </c>
      <c r="E134" s="138" t="s">
        <v>5610</v>
      </c>
      <c r="F134" s="250" t="s">
        <v>6001</v>
      </c>
      <c r="G134" s="251"/>
      <c r="H134" s="251"/>
      <c r="I134" s="251"/>
      <c r="J134" s="139" t="s">
        <v>315</v>
      </c>
      <c r="K134" s="140">
        <v>16</v>
      </c>
      <c r="L134" s="252"/>
      <c r="M134" s="251"/>
      <c r="N134" s="252">
        <f>ROUND(L134*K134,2)</f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>V134*K134</f>
        <v>0</v>
      </c>
      <c r="X134" s="143">
        <v>0</v>
      </c>
      <c r="Y134" s="143">
        <f>X134*K134</f>
        <v>0</v>
      </c>
      <c r="Z134" s="143">
        <v>0</v>
      </c>
      <c r="AA134" s="144">
        <f>Z134*K134</f>
        <v>0</v>
      </c>
      <c r="AR134" s="17" t="s">
        <v>247</v>
      </c>
      <c r="AT134" s="17" t="s">
        <v>222</v>
      </c>
      <c r="AU134" s="17" t="s">
        <v>190</v>
      </c>
      <c r="AY134" s="17" t="s">
        <v>221</v>
      </c>
      <c r="BE134" s="145">
        <f>IF(U134="základní",N134,0)</f>
        <v>0</v>
      </c>
      <c r="BF134" s="145">
        <f>IF(U134="snížená",N134,0)</f>
        <v>0</v>
      </c>
      <c r="BG134" s="145">
        <f>IF(U134="zákl. přenesená",N134,0)</f>
        <v>0</v>
      </c>
      <c r="BH134" s="145">
        <f>IF(U134="sníž. přenesená",N134,0)</f>
        <v>0</v>
      </c>
      <c r="BI134" s="145">
        <f>IF(U134="nulová",N134,0)</f>
        <v>0</v>
      </c>
      <c r="BJ134" s="17" t="s">
        <v>15</v>
      </c>
      <c r="BK134" s="145">
        <f>ROUND(L134*K134,2)</f>
        <v>0</v>
      </c>
      <c r="BL134" s="17" t="s">
        <v>247</v>
      </c>
      <c r="BM134" s="17" t="s">
        <v>6120</v>
      </c>
    </row>
    <row r="135" spans="2:65" s="1" customFormat="1" ht="20.45" customHeight="1" x14ac:dyDescent="0.3">
      <c r="B135" s="136"/>
      <c r="C135" s="137" t="s">
        <v>9</v>
      </c>
      <c r="D135" s="137" t="s">
        <v>222</v>
      </c>
      <c r="E135" s="138" t="s">
        <v>5487</v>
      </c>
      <c r="F135" s="250" t="s">
        <v>508</v>
      </c>
      <c r="G135" s="251"/>
      <c r="H135" s="251"/>
      <c r="I135" s="251"/>
      <c r="J135" s="139" t="s">
        <v>315</v>
      </c>
      <c r="K135" s="140">
        <v>4</v>
      </c>
      <c r="L135" s="252"/>
      <c r="M135" s="251"/>
      <c r="N135" s="252">
        <f>ROUND(L135*K135,2)</f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>V135*K135</f>
        <v>0</v>
      </c>
      <c r="X135" s="143">
        <v>0</v>
      </c>
      <c r="Y135" s="143">
        <f>X135*K135</f>
        <v>0</v>
      </c>
      <c r="Z135" s="143">
        <v>0</v>
      </c>
      <c r="AA135" s="144">
        <f>Z135*K135</f>
        <v>0</v>
      </c>
      <c r="AR135" s="17" t="s">
        <v>247</v>
      </c>
      <c r="AT135" s="17" t="s">
        <v>222</v>
      </c>
      <c r="AU135" s="17" t="s">
        <v>190</v>
      </c>
      <c r="AY135" s="17" t="s">
        <v>221</v>
      </c>
      <c r="BE135" s="145">
        <f>IF(U135="základní",N135,0)</f>
        <v>0</v>
      </c>
      <c r="BF135" s="145">
        <f>IF(U135="snížená",N135,0)</f>
        <v>0</v>
      </c>
      <c r="BG135" s="145">
        <f>IF(U135="zákl. přenesená",N135,0)</f>
        <v>0</v>
      </c>
      <c r="BH135" s="145">
        <f>IF(U135="sníž. přenesená",N135,0)</f>
        <v>0</v>
      </c>
      <c r="BI135" s="145">
        <f>IF(U135="nulová",N135,0)</f>
        <v>0</v>
      </c>
      <c r="BJ135" s="17" t="s">
        <v>15</v>
      </c>
      <c r="BK135" s="145">
        <f>ROUND(L135*K135,2)</f>
        <v>0</v>
      </c>
      <c r="BL135" s="17" t="s">
        <v>247</v>
      </c>
      <c r="BM135" s="17" t="s">
        <v>6121</v>
      </c>
    </row>
    <row r="136" spans="2:65" s="1" customFormat="1" ht="20.45" customHeight="1" x14ac:dyDescent="0.3">
      <c r="B136" s="136"/>
      <c r="C136" s="137" t="s">
        <v>247</v>
      </c>
      <c r="D136" s="137" t="s">
        <v>222</v>
      </c>
      <c r="E136" s="138" t="s">
        <v>5490</v>
      </c>
      <c r="F136" s="250" t="s">
        <v>5947</v>
      </c>
      <c r="G136" s="251"/>
      <c r="H136" s="251"/>
      <c r="I136" s="251"/>
      <c r="J136" s="139" t="s">
        <v>315</v>
      </c>
      <c r="K136" s="140">
        <v>12</v>
      </c>
      <c r="L136" s="252"/>
      <c r="M136" s="251"/>
      <c r="N136" s="252">
        <f>ROUND(L136*K136,2)</f>
        <v>0</v>
      </c>
      <c r="O136" s="251"/>
      <c r="P136" s="251"/>
      <c r="Q136" s="251"/>
      <c r="R136" s="141"/>
      <c r="T136" s="142" t="s">
        <v>3</v>
      </c>
      <c r="U136" s="146" t="s">
        <v>43</v>
      </c>
      <c r="V136" s="147">
        <v>0</v>
      </c>
      <c r="W136" s="147">
        <f>V136*K136</f>
        <v>0</v>
      </c>
      <c r="X136" s="147">
        <v>0</v>
      </c>
      <c r="Y136" s="147">
        <f>X136*K136</f>
        <v>0</v>
      </c>
      <c r="Z136" s="147">
        <v>0</v>
      </c>
      <c r="AA136" s="148">
        <f>Z136*K136</f>
        <v>0</v>
      </c>
      <c r="AR136" s="17" t="s">
        <v>247</v>
      </c>
      <c r="AT136" s="17" t="s">
        <v>222</v>
      </c>
      <c r="AU136" s="17" t="s">
        <v>190</v>
      </c>
      <c r="AY136" s="17" t="s">
        <v>221</v>
      </c>
      <c r="BE136" s="145">
        <f>IF(U136="základní",N136,0)</f>
        <v>0</v>
      </c>
      <c r="BF136" s="145">
        <f>IF(U136="snížená",N136,0)</f>
        <v>0</v>
      </c>
      <c r="BG136" s="145">
        <f>IF(U136="zákl. přenesená",N136,0)</f>
        <v>0</v>
      </c>
      <c r="BH136" s="145">
        <f>IF(U136="sníž. přenesená",N136,0)</f>
        <v>0</v>
      </c>
      <c r="BI136" s="145">
        <f>IF(U136="nulová",N136,0)</f>
        <v>0</v>
      </c>
      <c r="BJ136" s="17" t="s">
        <v>15</v>
      </c>
      <c r="BK136" s="145">
        <f>ROUND(L136*K136,2)</f>
        <v>0</v>
      </c>
      <c r="BL136" s="17" t="s">
        <v>247</v>
      </c>
      <c r="BM136" s="17" t="s">
        <v>6122</v>
      </c>
    </row>
    <row r="137" spans="2:65" s="1" customFormat="1" ht="6.95" customHeight="1" x14ac:dyDescent="0.3">
      <c r="B137" s="55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7"/>
    </row>
  </sheetData>
  <mergeCells count="112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5:Q95"/>
    <mergeCell ref="L97:Q97"/>
    <mergeCell ref="C103:Q103"/>
    <mergeCell ref="F105:P105"/>
    <mergeCell ref="F106:P106"/>
    <mergeCell ref="M108:P108"/>
    <mergeCell ref="M110:Q110"/>
    <mergeCell ref="M111:Q111"/>
    <mergeCell ref="F113:I113"/>
    <mergeCell ref="L113:M113"/>
    <mergeCell ref="N113:Q113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23:I123"/>
    <mergeCell ref="L123:M123"/>
    <mergeCell ref="N123:Q123"/>
    <mergeCell ref="L129:M129"/>
    <mergeCell ref="N129:Q129"/>
    <mergeCell ref="F131:I131"/>
    <mergeCell ref="L131:M131"/>
    <mergeCell ref="N131:Q131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H1:K1"/>
    <mergeCell ref="S2:AC2"/>
    <mergeCell ref="F136:I136"/>
    <mergeCell ref="L136:M136"/>
    <mergeCell ref="N136:Q136"/>
    <mergeCell ref="N114:Q114"/>
    <mergeCell ref="N115:Q115"/>
    <mergeCell ref="N116:Q116"/>
    <mergeCell ref="N127:Q127"/>
    <mergeCell ref="N130:Q130"/>
    <mergeCell ref="N133:Q133"/>
    <mergeCell ref="F132:I132"/>
    <mergeCell ref="L132:M132"/>
    <mergeCell ref="N132:Q132"/>
    <mergeCell ref="F134:I134"/>
    <mergeCell ref="L134:M134"/>
    <mergeCell ref="N134:Q134"/>
    <mergeCell ref="F135:I135"/>
    <mergeCell ref="L135:M135"/>
    <mergeCell ref="N135:Q135"/>
    <mergeCell ref="F128:I128"/>
    <mergeCell ref="L128:M128"/>
    <mergeCell ref="N128:Q128"/>
    <mergeCell ref="F129:I129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3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34"/>
  <sheetViews>
    <sheetView showGridLines="0" workbookViewId="0">
      <pane ySplit="1" topLeftCell="A2" activePane="bottomLeft" state="frozen"/>
      <selection pane="bottomLeft" activeCell="L116" sqref="L116:M13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148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6123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5866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N94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ROUND((SUM(BE94:BE95)+SUM(BE113:BE133)), 2)</f>
        <v>0</v>
      </c>
      <c r="I32" s="200"/>
      <c r="J32" s="200"/>
      <c r="K32" s="32"/>
      <c r="L32" s="32"/>
      <c r="M32" s="260">
        <f>ROUND(ROUND((SUM(BE94:BE95)+SUM(BE113:BE133)),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ROUND((SUM(BF94:BF95)+SUM(BF113:BF133)), 2)</f>
        <v>0</v>
      </c>
      <c r="I33" s="200"/>
      <c r="J33" s="200"/>
      <c r="K33" s="32"/>
      <c r="L33" s="32"/>
      <c r="M33" s="260">
        <f>ROUND(ROUND((SUM(BF94:BF95)+SUM(BF113:BF133)),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ROUND((SUM(BG94:BG95)+SUM(BG113:BG133)),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ROUND((SUM(BH94:BH95)+SUM(BH113:BH133)),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ROUND((SUM(BI94:BI95)+SUM(BI113:BI133)),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05_15 - SO 04 - NOVÁ BUDOVA - CCTV - Kamerový monitorovací systém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Jan Kupec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N113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908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N114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6124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N115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6005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N126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6006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N129</f>
        <v>0</v>
      </c>
      <c r="O92" s="256"/>
      <c r="P92" s="256"/>
      <c r="Q92" s="256"/>
      <c r="R92" s="115"/>
    </row>
    <row r="93" spans="2:47" s="1" customFormat="1" ht="21.75" customHeight="1" x14ac:dyDescent="0.3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3"/>
    </row>
    <row r="94" spans="2:47" s="1" customFormat="1" ht="29.25" customHeight="1" x14ac:dyDescent="0.3">
      <c r="B94" s="31"/>
      <c r="C94" s="107" t="s">
        <v>205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257">
        <v>0</v>
      </c>
      <c r="O94" s="200"/>
      <c r="P94" s="200"/>
      <c r="Q94" s="200"/>
      <c r="R94" s="33"/>
      <c r="T94" s="116"/>
      <c r="U94" s="117" t="s">
        <v>42</v>
      </c>
    </row>
    <row r="95" spans="2:47" s="1" customFormat="1" ht="18" customHeight="1" x14ac:dyDescent="0.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2:47" s="1" customFormat="1" ht="29.25" customHeight="1" x14ac:dyDescent="0.3">
      <c r="B96" s="31"/>
      <c r="C96" s="99" t="s">
        <v>188</v>
      </c>
      <c r="D96" s="100"/>
      <c r="E96" s="100"/>
      <c r="F96" s="100"/>
      <c r="G96" s="100"/>
      <c r="H96" s="100"/>
      <c r="I96" s="100"/>
      <c r="J96" s="100"/>
      <c r="K96" s="100"/>
      <c r="L96" s="201">
        <f>ROUND(SUM(N88+N94),2)</f>
        <v>0</v>
      </c>
      <c r="M96" s="246"/>
      <c r="N96" s="246"/>
      <c r="O96" s="246"/>
      <c r="P96" s="246"/>
      <c r="Q96" s="246"/>
      <c r="R96" s="33"/>
    </row>
    <row r="97" spans="2:27" s="1" customFormat="1" ht="6.95" customHeight="1" x14ac:dyDescent="0.3">
      <c r="B97" s="5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7"/>
    </row>
    <row r="101" spans="2:27" s="1" customFormat="1" ht="6.95" customHeight="1" x14ac:dyDescent="0.3">
      <c r="B101" s="58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60"/>
    </row>
    <row r="102" spans="2:27" s="1" customFormat="1" ht="36.950000000000003" customHeight="1" x14ac:dyDescent="0.3">
      <c r="B102" s="31"/>
      <c r="C102" s="212" t="s">
        <v>206</v>
      </c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33"/>
    </row>
    <row r="103" spans="2:27" s="1" customFormat="1" ht="6.95" customHeight="1" x14ac:dyDescent="0.3"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3"/>
    </row>
    <row r="104" spans="2:27" s="1" customFormat="1" ht="30" customHeight="1" x14ac:dyDescent="0.3">
      <c r="B104" s="31"/>
      <c r="C104" s="28" t="s">
        <v>16</v>
      </c>
      <c r="D104" s="32"/>
      <c r="E104" s="32"/>
      <c r="F104" s="247" t="str">
        <f>F6</f>
        <v>DOPLNĚNÍ - ROZŠÍŘENÍ KAPACIT ZŠ A MŠ TŘEBOTOV</v>
      </c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32"/>
      <c r="R104" s="33"/>
    </row>
    <row r="105" spans="2:27" s="1" customFormat="1" ht="36.950000000000003" customHeight="1" x14ac:dyDescent="0.3">
      <c r="B105" s="31"/>
      <c r="C105" s="65" t="s">
        <v>192</v>
      </c>
      <c r="D105" s="32"/>
      <c r="E105" s="32"/>
      <c r="F105" s="213" t="str">
        <f>F7</f>
        <v>05_15 - SO 04 - NOVÁ BUDOVA - CCTV - Kamerový monitorovací systém</v>
      </c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32"/>
      <c r="R105" s="33"/>
    </row>
    <row r="106" spans="2:27" s="1" customFormat="1" ht="6.95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27" s="1" customFormat="1" ht="18" customHeight="1" x14ac:dyDescent="0.3">
      <c r="B107" s="31"/>
      <c r="C107" s="28" t="s">
        <v>22</v>
      </c>
      <c r="D107" s="32"/>
      <c r="E107" s="32"/>
      <c r="F107" s="26" t="str">
        <f>F9</f>
        <v>Třebotov, Hlavní 190, 252 26 areál školy</v>
      </c>
      <c r="G107" s="32"/>
      <c r="H107" s="32"/>
      <c r="I107" s="32"/>
      <c r="J107" s="32"/>
      <c r="K107" s="28" t="s">
        <v>24</v>
      </c>
      <c r="L107" s="32"/>
      <c r="M107" s="248" t="str">
        <f>IF(O9="","",O9)</f>
        <v>31. 10. 2016</v>
      </c>
      <c r="N107" s="200"/>
      <c r="O107" s="200"/>
      <c r="P107" s="200"/>
      <c r="Q107" s="32"/>
      <c r="R107" s="33"/>
    </row>
    <row r="108" spans="2:27" s="1" customFormat="1" ht="6.9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27" s="1" customFormat="1" ht="15" x14ac:dyDescent="0.3">
      <c r="B109" s="31"/>
      <c r="C109" s="28" t="s">
        <v>26</v>
      </c>
      <c r="D109" s="32"/>
      <c r="E109" s="32"/>
      <c r="F109" s="26" t="str">
        <f>E12</f>
        <v>Obec Třebotov</v>
      </c>
      <c r="G109" s="32"/>
      <c r="H109" s="32"/>
      <c r="I109" s="32"/>
      <c r="J109" s="32"/>
      <c r="K109" s="28" t="s">
        <v>33</v>
      </c>
      <c r="L109" s="32"/>
      <c r="M109" s="226" t="str">
        <f>E18</f>
        <v>Ing.arch. Jan Linhart</v>
      </c>
      <c r="N109" s="200"/>
      <c r="O109" s="200"/>
      <c r="P109" s="200"/>
      <c r="Q109" s="200"/>
      <c r="R109" s="33"/>
    </row>
    <row r="110" spans="2:27" s="1" customFormat="1" ht="14.45" customHeight="1" x14ac:dyDescent="0.3">
      <c r="B110" s="31"/>
      <c r="C110" s="28" t="s">
        <v>31</v>
      </c>
      <c r="D110" s="32"/>
      <c r="E110" s="32"/>
      <c r="F110" s="26" t="str">
        <f>IF(E15="","",E15)</f>
        <v xml:space="preserve"> </v>
      </c>
      <c r="G110" s="32"/>
      <c r="H110" s="32"/>
      <c r="I110" s="32"/>
      <c r="J110" s="32"/>
      <c r="K110" s="28" t="s">
        <v>36</v>
      </c>
      <c r="L110" s="32"/>
      <c r="M110" s="226" t="str">
        <f>E21</f>
        <v>Jan Kupec</v>
      </c>
      <c r="N110" s="200"/>
      <c r="O110" s="200"/>
      <c r="P110" s="200"/>
      <c r="Q110" s="200"/>
      <c r="R110" s="33"/>
    </row>
    <row r="111" spans="2:27" s="1" customFormat="1" ht="10.35" customHeight="1" x14ac:dyDescent="0.3"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3"/>
    </row>
    <row r="112" spans="2:27" s="8" customFormat="1" ht="29.25" customHeight="1" x14ac:dyDescent="0.3">
      <c r="B112" s="118"/>
      <c r="C112" s="119" t="s">
        <v>207</v>
      </c>
      <c r="D112" s="120" t="s">
        <v>208</v>
      </c>
      <c r="E112" s="120" t="s">
        <v>60</v>
      </c>
      <c r="F112" s="242" t="s">
        <v>209</v>
      </c>
      <c r="G112" s="243"/>
      <c r="H112" s="243"/>
      <c r="I112" s="243"/>
      <c r="J112" s="120" t="s">
        <v>210</v>
      </c>
      <c r="K112" s="120" t="s">
        <v>211</v>
      </c>
      <c r="L112" s="244" t="s">
        <v>212</v>
      </c>
      <c r="M112" s="243"/>
      <c r="N112" s="242" t="s">
        <v>198</v>
      </c>
      <c r="O112" s="243"/>
      <c r="P112" s="243"/>
      <c r="Q112" s="245"/>
      <c r="R112" s="121"/>
      <c r="T112" s="73" t="s">
        <v>213</v>
      </c>
      <c r="U112" s="74" t="s">
        <v>42</v>
      </c>
      <c r="V112" s="74" t="s">
        <v>214</v>
      </c>
      <c r="W112" s="74" t="s">
        <v>215</v>
      </c>
      <c r="X112" s="74" t="s">
        <v>216</v>
      </c>
      <c r="Y112" s="74" t="s">
        <v>217</v>
      </c>
      <c r="Z112" s="74" t="s">
        <v>218</v>
      </c>
      <c r="AA112" s="75" t="s">
        <v>219</v>
      </c>
    </row>
    <row r="113" spans="2:65" s="1" customFormat="1" ht="29.25" customHeight="1" x14ac:dyDescent="0.35">
      <c r="B113" s="31"/>
      <c r="C113" s="77" t="s">
        <v>194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236">
        <f>BK113</f>
        <v>0</v>
      </c>
      <c r="O113" s="237"/>
      <c r="P113" s="237"/>
      <c r="Q113" s="237"/>
      <c r="R113" s="33"/>
      <c r="T113" s="76"/>
      <c r="U113" s="47"/>
      <c r="V113" s="47"/>
      <c r="W113" s="122">
        <f>W114</f>
        <v>0</v>
      </c>
      <c r="X113" s="47"/>
      <c r="Y113" s="122">
        <f>Y114</f>
        <v>0</v>
      </c>
      <c r="Z113" s="47"/>
      <c r="AA113" s="123">
        <f>AA114</f>
        <v>0</v>
      </c>
      <c r="AT113" s="17" t="s">
        <v>77</v>
      </c>
      <c r="AU113" s="17" t="s">
        <v>200</v>
      </c>
      <c r="BK113" s="124">
        <f>BK114</f>
        <v>0</v>
      </c>
    </row>
    <row r="114" spans="2:65" s="9" customFormat="1" ht="37.35" customHeight="1" x14ac:dyDescent="0.35">
      <c r="B114" s="125"/>
      <c r="C114" s="126"/>
      <c r="D114" s="127" t="s">
        <v>908</v>
      </c>
      <c r="E114" s="127"/>
      <c r="F114" s="127"/>
      <c r="G114" s="127"/>
      <c r="H114" s="127"/>
      <c r="I114" s="127"/>
      <c r="J114" s="127"/>
      <c r="K114" s="127"/>
      <c r="L114" s="127"/>
      <c r="M114" s="127"/>
      <c r="N114" s="238">
        <f>BK114</f>
        <v>0</v>
      </c>
      <c r="O114" s="239"/>
      <c r="P114" s="239"/>
      <c r="Q114" s="239"/>
      <c r="R114" s="128"/>
      <c r="T114" s="129"/>
      <c r="U114" s="126"/>
      <c r="V114" s="126"/>
      <c r="W114" s="130">
        <f>W115+W126+W129</f>
        <v>0</v>
      </c>
      <c r="X114" s="126"/>
      <c r="Y114" s="130">
        <f>Y115+Y126+Y129</f>
        <v>0</v>
      </c>
      <c r="Z114" s="126"/>
      <c r="AA114" s="131">
        <f>AA115+AA126+AA129</f>
        <v>0</v>
      </c>
      <c r="AR114" s="132" t="s">
        <v>190</v>
      </c>
      <c r="AT114" s="133" t="s">
        <v>77</v>
      </c>
      <c r="AU114" s="133" t="s">
        <v>78</v>
      </c>
      <c r="AY114" s="132" t="s">
        <v>221</v>
      </c>
      <c r="BK114" s="134">
        <f>BK115+BK126+BK129</f>
        <v>0</v>
      </c>
    </row>
    <row r="115" spans="2:65" s="9" customFormat="1" ht="19.899999999999999" customHeight="1" x14ac:dyDescent="0.3">
      <c r="B115" s="125"/>
      <c r="C115" s="126"/>
      <c r="D115" s="135" t="s">
        <v>6124</v>
      </c>
      <c r="E115" s="135"/>
      <c r="F115" s="135"/>
      <c r="G115" s="135"/>
      <c r="H115" s="135"/>
      <c r="I115" s="135"/>
      <c r="J115" s="135"/>
      <c r="K115" s="135"/>
      <c r="L115" s="135"/>
      <c r="M115" s="135"/>
      <c r="N115" s="240">
        <f>BK115</f>
        <v>0</v>
      </c>
      <c r="O115" s="241"/>
      <c r="P115" s="241"/>
      <c r="Q115" s="241"/>
      <c r="R115" s="128"/>
      <c r="T115" s="129"/>
      <c r="U115" s="126"/>
      <c r="V115" s="126"/>
      <c r="W115" s="130">
        <f>SUM(W116:W125)</f>
        <v>0</v>
      </c>
      <c r="X115" s="126"/>
      <c r="Y115" s="130">
        <f>SUM(Y116:Y125)</f>
        <v>0</v>
      </c>
      <c r="Z115" s="126"/>
      <c r="AA115" s="131">
        <f>SUM(AA116:AA125)</f>
        <v>0</v>
      </c>
      <c r="AR115" s="132" t="s">
        <v>190</v>
      </c>
      <c r="AT115" s="133" t="s">
        <v>77</v>
      </c>
      <c r="AU115" s="133" t="s">
        <v>15</v>
      </c>
      <c r="AY115" s="132" t="s">
        <v>221</v>
      </c>
      <c r="BK115" s="134">
        <f>SUM(BK116:BK125)</f>
        <v>0</v>
      </c>
    </row>
    <row r="116" spans="2:65" s="1" customFormat="1" ht="28.9" customHeight="1" x14ac:dyDescent="0.3">
      <c r="B116" s="136"/>
      <c r="C116" s="137" t="s">
        <v>15</v>
      </c>
      <c r="D116" s="137" t="s">
        <v>222</v>
      </c>
      <c r="E116" s="138" t="s">
        <v>5613</v>
      </c>
      <c r="F116" s="250" t="s">
        <v>6125</v>
      </c>
      <c r="G116" s="251"/>
      <c r="H116" s="251"/>
      <c r="I116" s="251"/>
      <c r="J116" s="139" t="s">
        <v>349</v>
      </c>
      <c r="K116" s="140">
        <v>2</v>
      </c>
      <c r="L116" s="252"/>
      <c r="M116" s="251"/>
      <c r="N116" s="252">
        <f t="shared" ref="N116:N125" si="0">ROUND(L116*K116,2)</f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</v>
      </c>
      <c r="W116" s="143">
        <f t="shared" ref="W116:W125" si="1">V116*K116</f>
        <v>0</v>
      </c>
      <c r="X116" s="143">
        <v>0</v>
      </c>
      <c r="Y116" s="143">
        <f t="shared" ref="Y116:Y125" si="2">X116*K116</f>
        <v>0</v>
      </c>
      <c r="Z116" s="143">
        <v>0</v>
      </c>
      <c r="AA116" s="144">
        <f t="shared" ref="AA116:AA125" si="3">Z116*K116</f>
        <v>0</v>
      </c>
      <c r="AR116" s="17" t="s">
        <v>247</v>
      </c>
      <c r="AT116" s="17" t="s">
        <v>222</v>
      </c>
      <c r="AU116" s="17" t="s">
        <v>190</v>
      </c>
      <c r="AY116" s="17" t="s">
        <v>221</v>
      </c>
      <c r="BE116" s="145">
        <f t="shared" ref="BE116:BE125" si="4">IF(U116="základní",N116,0)</f>
        <v>0</v>
      </c>
      <c r="BF116" s="145">
        <f t="shared" ref="BF116:BF125" si="5">IF(U116="snížená",N116,0)</f>
        <v>0</v>
      </c>
      <c r="BG116" s="145">
        <f t="shared" ref="BG116:BG125" si="6">IF(U116="zákl. přenesená",N116,0)</f>
        <v>0</v>
      </c>
      <c r="BH116" s="145">
        <f t="shared" ref="BH116:BH125" si="7">IF(U116="sníž. přenesená",N116,0)</f>
        <v>0</v>
      </c>
      <c r="BI116" s="145">
        <f t="shared" ref="BI116:BI125" si="8">IF(U116="nulová",N116,0)</f>
        <v>0</v>
      </c>
      <c r="BJ116" s="17" t="s">
        <v>15</v>
      </c>
      <c r="BK116" s="145">
        <f t="shared" ref="BK116:BK125" si="9">ROUND(L116*K116,2)</f>
        <v>0</v>
      </c>
      <c r="BL116" s="17" t="s">
        <v>247</v>
      </c>
      <c r="BM116" s="17" t="s">
        <v>6126</v>
      </c>
    </row>
    <row r="117" spans="2:65" s="1" customFormat="1" ht="28.9" customHeight="1" x14ac:dyDescent="0.3">
      <c r="B117" s="136"/>
      <c r="C117" s="137" t="s">
        <v>190</v>
      </c>
      <c r="D117" s="137" t="s">
        <v>222</v>
      </c>
      <c r="E117" s="138" t="s">
        <v>5616</v>
      </c>
      <c r="F117" s="250" t="s">
        <v>6127</v>
      </c>
      <c r="G117" s="251"/>
      <c r="H117" s="251"/>
      <c r="I117" s="251"/>
      <c r="J117" s="139" t="s">
        <v>349</v>
      </c>
      <c r="K117" s="140">
        <v>4</v>
      </c>
      <c r="L117" s="252"/>
      <c r="M117" s="251"/>
      <c r="N117" s="252">
        <f t="shared" si="0"/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 t="shared" si="1"/>
        <v>0</v>
      </c>
      <c r="X117" s="143">
        <v>0</v>
      </c>
      <c r="Y117" s="143">
        <f t="shared" si="2"/>
        <v>0</v>
      </c>
      <c r="Z117" s="143">
        <v>0</v>
      </c>
      <c r="AA117" s="144">
        <f t="shared" si="3"/>
        <v>0</v>
      </c>
      <c r="AR117" s="17" t="s">
        <v>247</v>
      </c>
      <c r="AT117" s="17" t="s">
        <v>222</v>
      </c>
      <c r="AU117" s="17" t="s">
        <v>190</v>
      </c>
      <c r="AY117" s="17" t="s">
        <v>221</v>
      </c>
      <c r="BE117" s="145">
        <f t="shared" si="4"/>
        <v>0</v>
      </c>
      <c r="BF117" s="145">
        <f t="shared" si="5"/>
        <v>0</v>
      </c>
      <c r="BG117" s="145">
        <f t="shared" si="6"/>
        <v>0</v>
      </c>
      <c r="BH117" s="145">
        <f t="shared" si="7"/>
        <v>0</v>
      </c>
      <c r="BI117" s="145">
        <f t="shared" si="8"/>
        <v>0</v>
      </c>
      <c r="BJ117" s="17" t="s">
        <v>15</v>
      </c>
      <c r="BK117" s="145">
        <f t="shared" si="9"/>
        <v>0</v>
      </c>
      <c r="BL117" s="17" t="s">
        <v>247</v>
      </c>
      <c r="BM117" s="17" t="s">
        <v>6128</v>
      </c>
    </row>
    <row r="118" spans="2:65" s="1" customFormat="1" ht="51.6" customHeight="1" x14ac:dyDescent="0.3">
      <c r="B118" s="136"/>
      <c r="C118" s="137" t="s">
        <v>254</v>
      </c>
      <c r="D118" s="137" t="s">
        <v>222</v>
      </c>
      <c r="E118" s="138" t="s">
        <v>5619</v>
      </c>
      <c r="F118" s="250" t="s">
        <v>6129</v>
      </c>
      <c r="G118" s="251"/>
      <c r="H118" s="251"/>
      <c r="I118" s="251"/>
      <c r="J118" s="139" t="s">
        <v>349</v>
      </c>
      <c r="K118" s="140">
        <v>1</v>
      </c>
      <c r="L118" s="252"/>
      <c r="M118" s="251"/>
      <c r="N118" s="252">
        <f t="shared" si="0"/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 t="shared" si="1"/>
        <v>0</v>
      </c>
      <c r="X118" s="143">
        <v>0</v>
      </c>
      <c r="Y118" s="143">
        <f t="shared" si="2"/>
        <v>0</v>
      </c>
      <c r="Z118" s="143">
        <v>0</v>
      </c>
      <c r="AA118" s="144">
        <f t="shared" si="3"/>
        <v>0</v>
      </c>
      <c r="AR118" s="17" t="s">
        <v>247</v>
      </c>
      <c r="AT118" s="17" t="s">
        <v>222</v>
      </c>
      <c r="AU118" s="17" t="s">
        <v>190</v>
      </c>
      <c r="AY118" s="17" t="s">
        <v>221</v>
      </c>
      <c r="BE118" s="145">
        <f t="shared" si="4"/>
        <v>0</v>
      </c>
      <c r="BF118" s="145">
        <f t="shared" si="5"/>
        <v>0</v>
      </c>
      <c r="BG118" s="145">
        <f t="shared" si="6"/>
        <v>0</v>
      </c>
      <c r="BH118" s="145">
        <f t="shared" si="7"/>
        <v>0</v>
      </c>
      <c r="BI118" s="145">
        <f t="shared" si="8"/>
        <v>0</v>
      </c>
      <c r="BJ118" s="17" t="s">
        <v>15</v>
      </c>
      <c r="BK118" s="145">
        <f t="shared" si="9"/>
        <v>0</v>
      </c>
      <c r="BL118" s="17" t="s">
        <v>247</v>
      </c>
      <c r="BM118" s="17" t="s">
        <v>6130</v>
      </c>
    </row>
    <row r="119" spans="2:65" s="1" customFormat="1" ht="20.45" customHeight="1" x14ac:dyDescent="0.3">
      <c r="B119" s="136"/>
      <c r="C119" s="137" t="s">
        <v>231</v>
      </c>
      <c r="D119" s="137" t="s">
        <v>222</v>
      </c>
      <c r="E119" s="138" t="s">
        <v>5622</v>
      </c>
      <c r="F119" s="250" t="s">
        <v>6131</v>
      </c>
      <c r="G119" s="251"/>
      <c r="H119" s="251"/>
      <c r="I119" s="251"/>
      <c r="J119" s="139" t="s">
        <v>349</v>
      </c>
      <c r="K119" s="140">
        <v>1</v>
      </c>
      <c r="L119" s="252"/>
      <c r="M119" s="251"/>
      <c r="N119" s="252">
        <f t="shared" si="0"/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 t="shared" si="1"/>
        <v>0</v>
      </c>
      <c r="X119" s="143">
        <v>0</v>
      </c>
      <c r="Y119" s="143">
        <f t="shared" si="2"/>
        <v>0</v>
      </c>
      <c r="Z119" s="143">
        <v>0</v>
      </c>
      <c r="AA119" s="144">
        <f t="shared" si="3"/>
        <v>0</v>
      </c>
      <c r="AR119" s="17" t="s">
        <v>247</v>
      </c>
      <c r="AT119" s="17" t="s">
        <v>222</v>
      </c>
      <c r="AU119" s="17" t="s">
        <v>190</v>
      </c>
      <c r="AY119" s="17" t="s">
        <v>221</v>
      </c>
      <c r="BE119" s="145">
        <f t="shared" si="4"/>
        <v>0</v>
      </c>
      <c r="BF119" s="145">
        <f t="shared" si="5"/>
        <v>0</v>
      </c>
      <c r="BG119" s="145">
        <f t="shared" si="6"/>
        <v>0</v>
      </c>
      <c r="BH119" s="145">
        <f t="shared" si="7"/>
        <v>0</v>
      </c>
      <c r="BI119" s="145">
        <f t="shared" si="8"/>
        <v>0</v>
      </c>
      <c r="BJ119" s="17" t="s">
        <v>15</v>
      </c>
      <c r="BK119" s="145">
        <f t="shared" si="9"/>
        <v>0</v>
      </c>
      <c r="BL119" s="17" t="s">
        <v>247</v>
      </c>
      <c r="BM119" s="17" t="s">
        <v>6132</v>
      </c>
    </row>
    <row r="120" spans="2:65" s="1" customFormat="1" ht="28.9" customHeight="1" x14ac:dyDescent="0.3">
      <c r="B120" s="136"/>
      <c r="C120" s="137" t="s">
        <v>220</v>
      </c>
      <c r="D120" s="137" t="s">
        <v>222</v>
      </c>
      <c r="E120" s="138" t="s">
        <v>5625</v>
      </c>
      <c r="F120" s="250" t="s">
        <v>6133</v>
      </c>
      <c r="G120" s="251"/>
      <c r="H120" s="251"/>
      <c r="I120" s="251"/>
      <c r="J120" s="139" t="s">
        <v>349</v>
      </c>
      <c r="K120" s="140">
        <v>1</v>
      </c>
      <c r="L120" s="252"/>
      <c r="M120" s="251"/>
      <c r="N120" s="252">
        <f t="shared" si="0"/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 t="shared" si="1"/>
        <v>0</v>
      </c>
      <c r="X120" s="143">
        <v>0</v>
      </c>
      <c r="Y120" s="143">
        <f t="shared" si="2"/>
        <v>0</v>
      </c>
      <c r="Z120" s="143">
        <v>0</v>
      </c>
      <c r="AA120" s="144">
        <f t="shared" si="3"/>
        <v>0</v>
      </c>
      <c r="AR120" s="17" t="s">
        <v>247</v>
      </c>
      <c r="AT120" s="17" t="s">
        <v>222</v>
      </c>
      <c r="AU120" s="17" t="s">
        <v>190</v>
      </c>
      <c r="AY120" s="17" t="s">
        <v>221</v>
      </c>
      <c r="BE120" s="145">
        <f t="shared" si="4"/>
        <v>0</v>
      </c>
      <c r="BF120" s="145">
        <f t="shared" si="5"/>
        <v>0</v>
      </c>
      <c r="BG120" s="145">
        <f t="shared" si="6"/>
        <v>0</v>
      </c>
      <c r="BH120" s="145">
        <f t="shared" si="7"/>
        <v>0</v>
      </c>
      <c r="BI120" s="145">
        <f t="shared" si="8"/>
        <v>0</v>
      </c>
      <c r="BJ120" s="17" t="s">
        <v>15</v>
      </c>
      <c r="BK120" s="145">
        <f t="shared" si="9"/>
        <v>0</v>
      </c>
      <c r="BL120" s="17" t="s">
        <v>247</v>
      </c>
      <c r="BM120" s="17" t="s">
        <v>6134</v>
      </c>
    </row>
    <row r="121" spans="2:65" s="1" customFormat="1" ht="40.15" customHeight="1" x14ac:dyDescent="0.3">
      <c r="B121" s="136"/>
      <c r="C121" s="137" t="s">
        <v>265</v>
      </c>
      <c r="D121" s="137" t="s">
        <v>222</v>
      </c>
      <c r="E121" s="138" t="s">
        <v>5628</v>
      </c>
      <c r="F121" s="250" t="s">
        <v>6135</v>
      </c>
      <c r="G121" s="251"/>
      <c r="H121" s="251"/>
      <c r="I121" s="251"/>
      <c r="J121" s="139" t="s">
        <v>349</v>
      </c>
      <c r="K121" s="140">
        <v>3</v>
      </c>
      <c r="L121" s="252"/>
      <c r="M121" s="251"/>
      <c r="N121" s="252">
        <f t="shared" si="0"/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 t="shared" si="1"/>
        <v>0</v>
      </c>
      <c r="X121" s="143">
        <v>0</v>
      </c>
      <c r="Y121" s="143">
        <f t="shared" si="2"/>
        <v>0</v>
      </c>
      <c r="Z121" s="143">
        <v>0</v>
      </c>
      <c r="AA121" s="144">
        <f t="shared" si="3"/>
        <v>0</v>
      </c>
      <c r="AR121" s="17" t="s">
        <v>247</v>
      </c>
      <c r="AT121" s="17" t="s">
        <v>222</v>
      </c>
      <c r="AU121" s="17" t="s">
        <v>190</v>
      </c>
      <c r="AY121" s="17" t="s">
        <v>221</v>
      </c>
      <c r="BE121" s="145">
        <f t="shared" si="4"/>
        <v>0</v>
      </c>
      <c r="BF121" s="145">
        <f t="shared" si="5"/>
        <v>0</v>
      </c>
      <c r="BG121" s="145">
        <f t="shared" si="6"/>
        <v>0</v>
      </c>
      <c r="BH121" s="145">
        <f t="shared" si="7"/>
        <v>0</v>
      </c>
      <c r="BI121" s="145">
        <f t="shared" si="8"/>
        <v>0</v>
      </c>
      <c r="BJ121" s="17" t="s">
        <v>15</v>
      </c>
      <c r="BK121" s="145">
        <f t="shared" si="9"/>
        <v>0</v>
      </c>
      <c r="BL121" s="17" t="s">
        <v>247</v>
      </c>
      <c r="BM121" s="17" t="s">
        <v>6136</v>
      </c>
    </row>
    <row r="122" spans="2:65" s="1" customFormat="1" ht="20.45" customHeight="1" x14ac:dyDescent="0.3">
      <c r="B122" s="136"/>
      <c r="C122" s="137" t="s">
        <v>269</v>
      </c>
      <c r="D122" s="137" t="s">
        <v>222</v>
      </c>
      <c r="E122" s="138" t="s">
        <v>5643</v>
      </c>
      <c r="F122" s="250" t="s">
        <v>6137</v>
      </c>
      <c r="G122" s="251"/>
      <c r="H122" s="251"/>
      <c r="I122" s="251"/>
      <c r="J122" s="139" t="s">
        <v>349</v>
      </c>
      <c r="K122" s="140">
        <v>4</v>
      </c>
      <c r="L122" s="252"/>
      <c r="M122" s="251"/>
      <c r="N122" s="252">
        <f t="shared" si="0"/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 t="shared" si="1"/>
        <v>0</v>
      </c>
      <c r="X122" s="143">
        <v>0</v>
      </c>
      <c r="Y122" s="143">
        <f t="shared" si="2"/>
        <v>0</v>
      </c>
      <c r="Z122" s="143">
        <v>0</v>
      </c>
      <c r="AA122" s="144">
        <f t="shared" si="3"/>
        <v>0</v>
      </c>
      <c r="AR122" s="17" t="s">
        <v>247</v>
      </c>
      <c r="AT122" s="17" t="s">
        <v>222</v>
      </c>
      <c r="AU122" s="17" t="s">
        <v>190</v>
      </c>
      <c r="AY122" s="17" t="s">
        <v>221</v>
      </c>
      <c r="BE122" s="145">
        <f t="shared" si="4"/>
        <v>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7" t="s">
        <v>15</v>
      </c>
      <c r="BK122" s="145">
        <f t="shared" si="9"/>
        <v>0</v>
      </c>
      <c r="BL122" s="17" t="s">
        <v>247</v>
      </c>
      <c r="BM122" s="17" t="s">
        <v>6138</v>
      </c>
    </row>
    <row r="123" spans="2:65" s="1" customFormat="1" ht="20.45" customHeight="1" x14ac:dyDescent="0.3">
      <c r="B123" s="136"/>
      <c r="C123" s="137" t="s">
        <v>273</v>
      </c>
      <c r="D123" s="137" t="s">
        <v>222</v>
      </c>
      <c r="E123" s="138" t="s">
        <v>5646</v>
      </c>
      <c r="F123" s="250" t="s">
        <v>5892</v>
      </c>
      <c r="G123" s="251"/>
      <c r="H123" s="251"/>
      <c r="I123" s="251"/>
      <c r="J123" s="139" t="s">
        <v>349</v>
      </c>
      <c r="K123" s="140">
        <v>1</v>
      </c>
      <c r="L123" s="252"/>
      <c r="M123" s="251"/>
      <c r="N123" s="252">
        <f t="shared" si="0"/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 t="shared" si="1"/>
        <v>0</v>
      </c>
      <c r="X123" s="143">
        <v>0</v>
      </c>
      <c r="Y123" s="143">
        <f t="shared" si="2"/>
        <v>0</v>
      </c>
      <c r="Z123" s="143">
        <v>0</v>
      </c>
      <c r="AA123" s="144">
        <f t="shared" si="3"/>
        <v>0</v>
      </c>
      <c r="AR123" s="17" t="s">
        <v>247</v>
      </c>
      <c r="AT123" s="17" t="s">
        <v>222</v>
      </c>
      <c r="AU123" s="17" t="s">
        <v>190</v>
      </c>
      <c r="AY123" s="17" t="s">
        <v>221</v>
      </c>
      <c r="BE123" s="145">
        <f t="shared" si="4"/>
        <v>0</v>
      </c>
      <c r="BF123" s="145">
        <f t="shared" si="5"/>
        <v>0</v>
      </c>
      <c r="BG123" s="145">
        <f t="shared" si="6"/>
        <v>0</v>
      </c>
      <c r="BH123" s="145">
        <f t="shared" si="7"/>
        <v>0</v>
      </c>
      <c r="BI123" s="145">
        <f t="shared" si="8"/>
        <v>0</v>
      </c>
      <c r="BJ123" s="17" t="s">
        <v>15</v>
      </c>
      <c r="BK123" s="145">
        <f t="shared" si="9"/>
        <v>0</v>
      </c>
      <c r="BL123" s="17" t="s">
        <v>247</v>
      </c>
      <c r="BM123" s="17" t="s">
        <v>6139</v>
      </c>
    </row>
    <row r="124" spans="2:65" s="1" customFormat="1" ht="20.45" customHeight="1" x14ac:dyDescent="0.3">
      <c r="B124" s="136"/>
      <c r="C124" s="137" t="s">
        <v>279</v>
      </c>
      <c r="D124" s="137" t="s">
        <v>222</v>
      </c>
      <c r="E124" s="138" t="s">
        <v>5649</v>
      </c>
      <c r="F124" s="250" t="s">
        <v>6140</v>
      </c>
      <c r="G124" s="251"/>
      <c r="H124" s="251"/>
      <c r="I124" s="251"/>
      <c r="J124" s="139" t="s">
        <v>349</v>
      </c>
      <c r="K124" s="140">
        <v>1</v>
      </c>
      <c r="L124" s="252"/>
      <c r="M124" s="251"/>
      <c r="N124" s="252">
        <f t="shared" si="0"/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 t="shared" si="1"/>
        <v>0</v>
      </c>
      <c r="X124" s="143">
        <v>0</v>
      </c>
      <c r="Y124" s="143">
        <f t="shared" si="2"/>
        <v>0</v>
      </c>
      <c r="Z124" s="143">
        <v>0</v>
      </c>
      <c r="AA124" s="144">
        <f t="shared" si="3"/>
        <v>0</v>
      </c>
      <c r="AR124" s="17" t="s">
        <v>247</v>
      </c>
      <c r="AT124" s="17" t="s">
        <v>222</v>
      </c>
      <c r="AU124" s="17" t="s">
        <v>190</v>
      </c>
      <c r="AY124" s="17" t="s">
        <v>221</v>
      </c>
      <c r="BE124" s="145">
        <f t="shared" si="4"/>
        <v>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7" t="s">
        <v>15</v>
      </c>
      <c r="BK124" s="145">
        <f t="shared" si="9"/>
        <v>0</v>
      </c>
      <c r="BL124" s="17" t="s">
        <v>247</v>
      </c>
      <c r="BM124" s="17" t="s">
        <v>6141</v>
      </c>
    </row>
    <row r="125" spans="2:65" s="1" customFormat="1" ht="28.9" customHeight="1" x14ac:dyDescent="0.3">
      <c r="B125" s="136"/>
      <c r="C125" s="137" t="s">
        <v>284</v>
      </c>
      <c r="D125" s="137" t="s">
        <v>222</v>
      </c>
      <c r="E125" s="138" t="s">
        <v>5651</v>
      </c>
      <c r="F125" s="250" t="s">
        <v>5898</v>
      </c>
      <c r="G125" s="251"/>
      <c r="H125" s="251"/>
      <c r="I125" s="251"/>
      <c r="J125" s="139" t="s">
        <v>349</v>
      </c>
      <c r="K125" s="140">
        <v>12</v>
      </c>
      <c r="L125" s="252"/>
      <c r="M125" s="251"/>
      <c r="N125" s="252">
        <f t="shared" si="0"/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 t="shared" si="1"/>
        <v>0</v>
      </c>
      <c r="X125" s="143">
        <v>0</v>
      </c>
      <c r="Y125" s="143">
        <f t="shared" si="2"/>
        <v>0</v>
      </c>
      <c r="Z125" s="143">
        <v>0</v>
      </c>
      <c r="AA125" s="144">
        <f t="shared" si="3"/>
        <v>0</v>
      </c>
      <c r="AR125" s="17" t="s">
        <v>247</v>
      </c>
      <c r="AT125" s="17" t="s">
        <v>222</v>
      </c>
      <c r="AU125" s="17" t="s">
        <v>190</v>
      </c>
      <c r="AY125" s="17" t="s">
        <v>221</v>
      </c>
      <c r="BE125" s="145">
        <f t="shared" si="4"/>
        <v>0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7" t="s">
        <v>15</v>
      </c>
      <c r="BK125" s="145">
        <f t="shared" si="9"/>
        <v>0</v>
      </c>
      <c r="BL125" s="17" t="s">
        <v>247</v>
      </c>
      <c r="BM125" s="17" t="s">
        <v>6142</v>
      </c>
    </row>
    <row r="126" spans="2:65" s="9" customFormat="1" ht="29.85" customHeight="1" x14ac:dyDescent="0.3">
      <c r="B126" s="125"/>
      <c r="C126" s="126"/>
      <c r="D126" s="135" t="s">
        <v>6005</v>
      </c>
      <c r="E126" s="135"/>
      <c r="F126" s="135"/>
      <c r="G126" s="135"/>
      <c r="H126" s="135"/>
      <c r="I126" s="135"/>
      <c r="J126" s="135"/>
      <c r="K126" s="135"/>
      <c r="L126" s="135"/>
      <c r="M126" s="135"/>
      <c r="N126" s="253">
        <f>BK126</f>
        <v>0</v>
      </c>
      <c r="O126" s="254"/>
      <c r="P126" s="254"/>
      <c r="Q126" s="254"/>
      <c r="R126" s="128"/>
      <c r="T126" s="129"/>
      <c r="U126" s="126"/>
      <c r="V126" s="126"/>
      <c r="W126" s="130">
        <f>SUM(W127:W128)</f>
        <v>0</v>
      </c>
      <c r="X126" s="126"/>
      <c r="Y126" s="130">
        <f>SUM(Y127:Y128)</f>
        <v>0</v>
      </c>
      <c r="Z126" s="126"/>
      <c r="AA126" s="131">
        <f>SUM(AA127:AA128)</f>
        <v>0</v>
      </c>
      <c r="AR126" s="132" t="s">
        <v>190</v>
      </c>
      <c r="AT126" s="133" t="s">
        <v>77</v>
      </c>
      <c r="AU126" s="133" t="s">
        <v>15</v>
      </c>
      <c r="AY126" s="132" t="s">
        <v>221</v>
      </c>
      <c r="BK126" s="134">
        <f>SUM(BK127:BK128)</f>
        <v>0</v>
      </c>
    </row>
    <row r="127" spans="2:65" s="1" customFormat="1" ht="20.45" customHeight="1" x14ac:dyDescent="0.3">
      <c r="B127" s="136"/>
      <c r="C127" s="137" t="s">
        <v>288</v>
      </c>
      <c r="D127" s="137" t="s">
        <v>222</v>
      </c>
      <c r="E127" s="138" t="s">
        <v>5654</v>
      </c>
      <c r="F127" s="250" t="s">
        <v>6143</v>
      </c>
      <c r="G127" s="251"/>
      <c r="H127" s="251"/>
      <c r="I127" s="251"/>
      <c r="J127" s="139" t="s">
        <v>246</v>
      </c>
      <c r="K127" s="140">
        <v>610</v>
      </c>
      <c r="L127" s="252"/>
      <c r="M127" s="251"/>
      <c r="N127" s="252">
        <f>ROUND(L127*K127,2)</f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>V127*K127</f>
        <v>0</v>
      </c>
      <c r="X127" s="143">
        <v>0</v>
      </c>
      <c r="Y127" s="143">
        <f>X127*K127</f>
        <v>0</v>
      </c>
      <c r="Z127" s="143">
        <v>0</v>
      </c>
      <c r="AA127" s="144">
        <f>Z127*K127</f>
        <v>0</v>
      </c>
      <c r="AR127" s="17" t="s">
        <v>247</v>
      </c>
      <c r="AT127" s="17" t="s">
        <v>222</v>
      </c>
      <c r="AU127" s="17" t="s">
        <v>190</v>
      </c>
      <c r="AY127" s="17" t="s">
        <v>221</v>
      </c>
      <c r="BE127" s="145">
        <f>IF(U127="základní",N127,0)</f>
        <v>0</v>
      </c>
      <c r="BF127" s="145">
        <f>IF(U127="snížená",N127,0)</f>
        <v>0</v>
      </c>
      <c r="BG127" s="145">
        <f>IF(U127="zákl. přenesená",N127,0)</f>
        <v>0</v>
      </c>
      <c r="BH127" s="145">
        <f>IF(U127="sníž. přenesená",N127,0)</f>
        <v>0</v>
      </c>
      <c r="BI127" s="145">
        <f>IF(U127="nulová",N127,0)</f>
        <v>0</v>
      </c>
      <c r="BJ127" s="17" t="s">
        <v>15</v>
      </c>
      <c r="BK127" s="145">
        <f>ROUND(L127*K127,2)</f>
        <v>0</v>
      </c>
      <c r="BL127" s="17" t="s">
        <v>247</v>
      </c>
      <c r="BM127" s="17" t="s">
        <v>6144</v>
      </c>
    </row>
    <row r="128" spans="2:65" s="1" customFormat="1" ht="20.45" customHeight="1" x14ac:dyDescent="0.3">
      <c r="B128" s="136"/>
      <c r="C128" s="137" t="s">
        <v>182</v>
      </c>
      <c r="D128" s="137" t="s">
        <v>222</v>
      </c>
      <c r="E128" s="138" t="s">
        <v>5657</v>
      </c>
      <c r="F128" s="250" t="s">
        <v>6145</v>
      </c>
      <c r="G128" s="251"/>
      <c r="H128" s="251"/>
      <c r="I128" s="251"/>
      <c r="J128" s="139" t="s">
        <v>246</v>
      </c>
      <c r="K128" s="140">
        <v>160</v>
      </c>
      <c r="L128" s="252"/>
      <c r="M128" s="251"/>
      <c r="N128" s="252">
        <f>ROUND(L128*K128,2)</f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>V128*K128</f>
        <v>0</v>
      </c>
      <c r="X128" s="143">
        <v>0</v>
      </c>
      <c r="Y128" s="143">
        <f>X128*K128</f>
        <v>0</v>
      </c>
      <c r="Z128" s="143">
        <v>0</v>
      </c>
      <c r="AA128" s="144">
        <f>Z128*K128</f>
        <v>0</v>
      </c>
      <c r="AR128" s="17" t="s">
        <v>247</v>
      </c>
      <c r="AT128" s="17" t="s">
        <v>222</v>
      </c>
      <c r="AU128" s="17" t="s">
        <v>190</v>
      </c>
      <c r="AY128" s="17" t="s">
        <v>221</v>
      </c>
      <c r="BE128" s="145">
        <f>IF(U128="základní",N128,0)</f>
        <v>0</v>
      </c>
      <c r="BF128" s="145">
        <f>IF(U128="snížená",N128,0)</f>
        <v>0</v>
      </c>
      <c r="BG128" s="145">
        <f>IF(U128="zákl. přenesená",N128,0)</f>
        <v>0</v>
      </c>
      <c r="BH128" s="145">
        <f>IF(U128="sníž. přenesená",N128,0)</f>
        <v>0</v>
      </c>
      <c r="BI128" s="145">
        <f>IF(U128="nulová",N128,0)</f>
        <v>0</v>
      </c>
      <c r="BJ128" s="17" t="s">
        <v>15</v>
      </c>
      <c r="BK128" s="145">
        <f>ROUND(L128*K128,2)</f>
        <v>0</v>
      </c>
      <c r="BL128" s="17" t="s">
        <v>247</v>
      </c>
      <c r="BM128" s="17" t="s">
        <v>6146</v>
      </c>
    </row>
    <row r="129" spans="2:65" s="9" customFormat="1" ht="29.85" customHeight="1" x14ac:dyDescent="0.3">
      <c r="B129" s="125"/>
      <c r="C129" s="126"/>
      <c r="D129" s="135" t="s">
        <v>6006</v>
      </c>
      <c r="E129" s="135"/>
      <c r="F129" s="135"/>
      <c r="G129" s="135"/>
      <c r="H129" s="135"/>
      <c r="I129" s="135"/>
      <c r="J129" s="135"/>
      <c r="K129" s="135"/>
      <c r="L129" s="135"/>
      <c r="M129" s="135"/>
      <c r="N129" s="253">
        <f>BK129</f>
        <v>0</v>
      </c>
      <c r="O129" s="254"/>
      <c r="P129" s="254"/>
      <c r="Q129" s="254"/>
      <c r="R129" s="128"/>
      <c r="T129" s="129"/>
      <c r="U129" s="126"/>
      <c r="V129" s="126"/>
      <c r="W129" s="130">
        <f>SUM(W130:W133)</f>
        <v>0</v>
      </c>
      <c r="X129" s="126"/>
      <c r="Y129" s="130">
        <f>SUM(Y130:Y133)</f>
        <v>0</v>
      </c>
      <c r="Z129" s="126"/>
      <c r="AA129" s="131">
        <f>SUM(AA130:AA133)</f>
        <v>0</v>
      </c>
      <c r="AR129" s="132" t="s">
        <v>190</v>
      </c>
      <c r="AT129" s="133" t="s">
        <v>77</v>
      </c>
      <c r="AU129" s="133" t="s">
        <v>15</v>
      </c>
      <c r="AY129" s="132" t="s">
        <v>221</v>
      </c>
      <c r="BK129" s="134">
        <f>SUM(BK130:BK133)</f>
        <v>0</v>
      </c>
    </row>
    <row r="130" spans="2:65" s="1" customFormat="1" ht="20.45" customHeight="1" x14ac:dyDescent="0.3">
      <c r="B130" s="136"/>
      <c r="C130" s="137" t="s">
        <v>295</v>
      </c>
      <c r="D130" s="137" t="s">
        <v>222</v>
      </c>
      <c r="E130" s="138" t="s">
        <v>5487</v>
      </c>
      <c r="F130" s="250" t="s">
        <v>508</v>
      </c>
      <c r="G130" s="251"/>
      <c r="H130" s="251"/>
      <c r="I130" s="251"/>
      <c r="J130" s="139" t="s">
        <v>315</v>
      </c>
      <c r="K130" s="140">
        <v>8</v>
      </c>
      <c r="L130" s="252"/>
      <c r="M130" s="251"/>
      <c r="N130" s="252">
        <f>ROUND(L130*K130,2)</f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>V130*K130</f>
        <v>0</v>
      </c>
      <c r="X130" s="143">
        <v>0</v>
      </c>
      <c r="Y130" s="143">
        <f>X130*K130</f>
        <v>0</v>
      </c>
      <c r="Z130" s="143">
        <v>0</v>
      </c>
      <c r="AA130" s="144">
        <f>Z130*K130</f>
        <v>0</v>
      </c>
      <c r="AR130" s="17" t="s">
        <v>247</v>
      </c>
      <c r="AT130" s="17" t="s">
        <v>222</v>
      </c>
      <c r="AU130" s="17" t="s">
        <v>190</v>
      </c>
      <c r="AY130" s="17" t="s">
        <v>221</v>
      </c>
      <c r="BE130" s="145">
        <f>IF(U130="základní",N130,0)</f>
        <v>0</v>
      </c>
      <c r="BF130" s="145">
        <f>IF(U130="snížená",N130,0)</f>
        <v>0</v>
      </c>
      <c r="BG130" s="145">
        <f>IF(U130="zákl. přenesená",N130,0)</f>
        <v>0</v>
      </c>
      <c r="BH130" s="145">
        <f>IF(U130="sníž. přenesená",N130,0)</f>
        <v>0</v>
      </c>
      <c r="BI130" s="145">
        <f>IF(U130="nulová",N130,0)</f>
        <v>0</v>
      </c>
      <c r="BJ130" s="17" t="s">
        <v>15</v>
      </c>
      <c r="BK130" s="145">
        <f>ROUND(L130*K130,2)</f>
        <v>0</v>
      </c>
      <c r="BL130" s="17" t="s">
        <v>247</v>
      </c>
      <c r="BM130" s="17" t="s">
        <v>6147</v>
      </c>
    </row>
    <row r="131" spans="2:65" s="1" customFormat="1" ht="20.45" customHeight="1" x14ac:dyDescent="0.3">
      <c r="B131" s="136"/>
      <c r="C131" s="137" t="s">
        <v>303</v>
      </c>
      <c r="D131" s="137" t="s">
        <v>222</v>
      </c>
      <c r="E131" s="138" t="s">
        <v>5490</v>
      </c>
      <c r="F131" s="250" t="s">
        <v>5947</v>
      </c>
      <c r="G131" s="251"/>
      <c r="H131" s="251"/>
      <c r="I131" s="251"/>
      <c r="J131" s="139" t="s">
        <v>315</v>
      </c>
      <c r="K131" s="140">
        <v>8</v>
      </c>
      <c r="L131" s="252"/>
      <c r="M131" s="251"/>
      <c r="N131" s="252">
        <f>ROUND(L131*K131,2)</f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>V131*K131</f>
        <v>0</v>
      </c>
      <c r="X131" s="143">
        <v>0</v>
      </c>
      <c r="Y131" s="143">
        <f>X131*K131</f>
        <v>0</v>
      </c>
      <c r="Z131" s="143">
        <v>0</v>
      </c>
      <c r="AA131" s="144">
        <f>Z131*K131</f>
        <v>0</v>
      </c>
      <c r="AR131" s="17" t="s">
        <v>247</v>
      </c>
      <c r="AT131" s="17" t="s">
        <v>222</v>
      </c>
      <c r="AU131" s="17" t="s">
        <v>190</v>
      </c>
      <c r="AY131" s="17" t="s">
        <v>221</v>
      </c>
      <c r="BE131" s="145">
        <f>IF(U131="základní",N131,0)</f>
        <v>0</v>
      </c>
      <c r="BF131" s="145">
        <f>IF(U131="snížená",N131,0)</f>
        <v>0</v>
      </c>
      <c r="BG131" s="145">
        <f>IF(U131="zákl. přenesená",N131,0)</f>
        <v>0</v>
      </c>
      <c r="BH131" s="145">
        <f>IF(U131="sníž. přenesená",N131,0)</f>
        <v>0</v>
      </c>
      <c r="BI131" s="145">
        <f>IF(U131="nulová",N131,0)</f>
        <v>0</v>
      </c>
      <c r="BJ131" s="17" t="s">
        <v>15</v>
      </c>
      <c r="BK131" s="145">
        <f>ROUND(L131*K131,2)</f>
        <v>0</v>
      </c>
      <c r="BL131" s="17" t="s">
        <v>247</v>
      </c>
      <c r="BM131" s="17" t="s">
        <v>6148</v>
      </c>
    </row>
    <row r="132" spans="2:65" s="1" customFormat="1" ht="20.45" customHeight="1" x14ac:dyDescent="0.3">
      <c r="B132" s="136"/>
      <c r="C132" s="137" t="s">
        <v>9</v>
      </c>
      <c r="D132" s="137" t="s">
        <v>222</v>
      </c>
      <c r="E132" s="138" t="s">
        <v>5493</v>
      </c>
      <c r="F132" s="250" t="s">
        <v>5949</v>
      </c>
      <c r="G132" s="251"/>
      <c r="H132" s="251"/>
      <c r="I132" s="251"/>
      <c r="J132" s="139" t="s">
        <v>315</v>
      </c>
      <c r="K132" s="140">
        <v>16</v>
      </c>
      <c r="L132" s="252"/>
      <c r="M132" s="251"/>
      <c r="N132" s="252">
        <f>ROUND(L132*K132,2)</f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>V132*K132</f>
        <v>0</v>
      </c>
      <c r="X132" s="143">
        <v>0</v>
      </c>
      <c r="Y132" s="143">
        <f>X132*K132</f>
        <v>0</v>
      </c>
      <c r="Z132" s="143">
        <v>0</v>
      </c>
      <c r="AA132" s="144">
        <f>Z132*K132</f>
        <v>0</v>
      </c>
      <c r="AR132" s="17" t="s">
        <v>247</v>
      </c>
      <c r="AT132" s="17" t="s">
        <v>222</v>
      </c>
      <c r="AU132" s="17" t="s">
        <v>190</v>
      </c>
      <c r="AY132" s="17" t="s">
        <v>221</v>
      </c>
      <c r="BE132" s="145">
        <f>IF(U132="základní",N132,0)</f>
        <v>0</v>
      </c>
      <c r="BF132" s="145">
        <f>IF(U132="snížená",N132,0)</f>
        <v>0</v>
      </c>
      <c r="BG132" s="145">
        <f>IF(U132="zákl. přenesená",N132,0)</f>
        <v>0</v>
      </c>
      <c r="BH132" s="145">
        <f>IF(U132="sníž. přenesená",N132,0)</f>
        <v>0</v>
      </c>
      <c r="BI132" s="145">
        <f>IF(U132="nulová",N132,0)</f>
        <v>0</v>
      </c>
      <c r="BJ132" s="17" t="s">
        <v>15</v>
      </c>
      <c r="BK132" s="145">
        <f>ROUND(L132*K132,2)</f>
        <v>0</v>
      </c>
      <c r="BL132" s="17" t="s">
        <v>247</v>
      </c>
      <c r="BM132" s="17" t="s">
        <v>6149</v>
      </c>
    </row>
    <row r="133" spans="2:65" s="1" customFormat="1" ht="28.9" customHeight="1" x14ac:dyDescent="0.3">
      <c r="B133" s="136"/>
      <c r="C133" s="137" t="s">
        <v>247</v>
      </c>
      <c r="D133" s="137" t="s">
        <v>222</v>
      </c>
      <c r="E133" s="138" t="s">
        <v>5586</v>
      </c>
      <c r="F133" s="250" t="s">
        <v>6040</v>
      </c>
      <c r="G133" s="251"/>
      <c r="H133" s="251"/>
      <c r="I133" s="251"/>
      <c r="J133" s="139" t="s">
        <v>315</v>
      </c>
      <c r="K133" s="140">
        <v>12</v>
      </c>
      <c r="L133" s="252"/>
      <c r="M133" s="251"/>
      <c r="N133" s="252">
        <f>ROUND(L133*K133,2)</f>
        <v>0</v>
      </c>
      <c r="O133" s="251"/>
      <c r="P133" s="251"/>
      <c r="Q133" s="251"/>
      <c r="R133" s="141"/>
      <c r="T133" s="142" t="s">
        <v>3</v>
      </c>
      <c r="U133" s="146" t="s">
        <v>43</v>
      </c>
      <c r="V133" s="147">
        <v>0</v>
      </c>
      <c r="W133" s="147">
        <f>V133*K133</f>
        <v>0</v>
      </c>
      <c r="X133" s="147">
        <v>0</v>
      </c>
      <c r="Y133" s="147">
        <f>X133*K133</f>
        <v>0</v>
      </c>
      <c r="Z133" s="147">
        <v>0</v>
      </c>
      <c r="AA133" s="148">
        <f>Z133*K133</f>
        <v>0</v>
      </c>
      <c r="AR133" s="17" t="s">
        <v>247</v>
      </c>
      <c r="AT133" s="17" t="s">
        <v>222</v>
      </c>
      <c r="AU133" s="17" t="s">
        <v>190</v>
      </c>
      <c r="AY133" s="17" t="s">
        <v>221</v>
      </c>
      <c r="BE133" s="145">
        <f>IF(U133="základní",N133,0)</f>
        <v>0</v>
      </c>
      <c r="BF133" s="145">
        <f>IF(U133="snížená",N133,0)</f>
        <v>0</v>
      </c>
      <c r="BG133" s="145">
        <f>IF(U133="zákl. přenesená",N133,0)</f>
        <v>0</v>
      </c>
      <c r="BH133" s="145">
        <f>IF(U133="sníž. přenesená",N133,0)</f>
        <v>0</v>
      </c>
      <c r="BI133" s="145">
        <f>IF(U133="nulová",N133,0)</f>
        <v>0</v>
      </c>
      <c r="BJ133" s="17" t="s">
        <v>15</v>
      </c>
      <c r="BK133" s="145">
        <f>ROUND(L133*K133,2)</f>
        <v>0</v>
      </c>
      <c r="BL133" s="17" t="s">
        <v>247</v>
      </c>
      <c r="BM133" s="17" t="s">
        <v>6150</v>
      </c>
    </row>
    <row r="134" spans="2:65" s="1" customFormat="1" ht="6.95" customHeight="1" x14ac:dyDescent="0.3">
      <c r="B134" s="55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7"/>
    </row>
  </sheetData>
  <mergeCells count="107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L96:Q96"/>
    <mergeCell ref="C102:Q102"/>
    <mergeCell ref="F104:P104"/>
    <mergeCell ref="F105:P105"/>
    <mergeCell ref="M107:P107"/>
    <mergeCell ref="M109:Q109"/>
    <mergeCell ref="M110:Q110"/>
    <mergeCell ref="F112:I112"/>
    <mergeCell ref="L112:M112"/>
    <mergeCell ref="N112:Q112"/>
    <mergeCell ref="F116:I116"/>
    <mergeCell ref="L116:M116"/>
    <mergeCell ref="N116:Q116"/>
    <mergeCell ref="N113:Q113"/>
    <mergeCell ref="N114:Q114"/>
    <mergeCell ref="N115:Q115"/>
    <mergeCell ref="N121:Q121"/>
    <mergeCell ref="F122:I122"/>
    <mergeCell ref="L122:M122"/>
    <mergeCell ref="N122:Q122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F133:I133"/>
    <mergeCell ref="L133:M133"/>
    <mergeCell ref="N133:Q133"/>
    <mergeCell ref="F127:I127"/>
    <mergeCell ref="L127:M127"/>
    <mergeCell ref="N127:Q127"/>
    <mergeCell ref="F128:I128"/>
    <mergeCell ref="L128:M128"/>
    <mergeCell ref="N128:Q128"/>
    <mergeCell ref="F130:I130"/>
    <mergeCell ref="L130:M130"/>
    <mergeCell ref="N130:Q130"/>
    <mergeCell ref="N126:Q126"/>
    <mergeCell ref="N129:Q129"/>
    <mergeCell ref="H1:K1"/>
    <mergeCell ref="S2:AC2"/>
    <mergeCell ref="F131:I131"/>
    <mergeCell ref="L131:M131"/>
    <mergeCell ref="N131:Q131"/>
    <mergeCell ref="F132:I132"/>
    <mergeCell ref="L132:M132"/>
    <mergeCell ref="N132:Q132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0:I120"/>
    <mergeCell ref="L120:M120"/>
    <mergeCell ref="N120:Q120"/>
    <mergeCell ref="F121:I121"/>
    <mergeCell ref="L121:M121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2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9"/>
  <sheetViews>
    <sheetView showGridLines="0" workbookViewId="0">
      <pane ySplit="1" topLeftCell="A132" activePane="bottomLeft" state="frozen"/>
      <selection pane="bottomLeft" activeCell="L117" sqref="L117:M151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151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6151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5866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N95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ROUND((SUM(BE95:BE96)+SUM(BE114:BE148)), 2)</f>
        <v>0</v>
      </c>
      <c r="I32" s="200"/>
      <c r="J32" s="200"/>
      <c r="K32" s="32"/>
      <c r="L32" s="32"/>
      <c r="M32" s="260">
        <f>ROUND(ROUND((SUM(BE95:BE96)+SUM(BE114:BE148)),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ROUND((SUM(BF95:BF96)+SUM(BF114:BF148)), 2)</f>
        <v>0</v>
      </c>
      <c r="I33" s="200"/>
      <c r="J33" s="200"/>
      <c r="K33" s="32"/>
      <c r="L33" s="32"/>
      <c r="M33" s="260">
        <f>ROUND(ROUND((SUM(BF95:BF96)+SUM(BF114:BF148)),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ROUND((SUM(BG95:BG96)+SUM(BG114:BG148)),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ROUND((SUM(BH95:BH96)+SUM(BH114:BH148)),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ROUND((SUM(BI95:BI96)+SUM(BI114:BI148)),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05_16 - SO 04 - NOVÁ BUDOVA - AV - Audio/video Technika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Jan Kupec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N114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908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N115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6152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N116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6153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N122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6154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N128</f>
        <v>0</v>
      </c>
      <c r="O92" s="256"/>
      <c r="P92" s="256"/>
      <c r="Q92" s="256"/>
      <c r="R92" s="115"/>
    </row>
    <row r="93" spans="2:47" s="7" customFormat="1" ht="19.899999999999999" customHeight="1" x14ac:dyDescent="0.3">
      <c r="B93" s="112"/>
      <c r="C93" s="113"/>
      <c r="D93" s="114" t="s">
        <v>6091</v>
      </c>
      <c r="E93" s="113"/>
      <c r="F93" s="113"/>
      <c r="G93" s="113"/>
      <c r="H93" s="113"/>
      <c r="I93" s="113"/>
      <c r="J93" s="113"/>
      <c r="K93" s="113"/>
      <c r="L93" s="113"/>
      <c r="M93" s="113"/>
      <c r="N93" s="255">
        <f>N145</f>
        <v>0</v>
      </c>
      <c r="O93" s="256"/>
      <c r="P93" s="256"/>
      <c r="Q93" s="256"/>
      <c r="R93" s="115"/>
    </row>
    <row r="94" spans="2:47" s="1" customFormat="1" ht="21.75" customHeight="1" x14ac:dyDescent="0.3"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3"/>
    </row>
    <row r="95" spans="2:47" s="1" customFormat="1" ht="29.25" customHeight="1" x14ac:dyDescent="0.3">
      <c r="B95" s="31"/>
      <c r="C95" s="107" t="s">
        <v>205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257">
        <v>0</v>
      </c>
      <c r="O95" s="200"/>
      <c r="P95" s="200"/>
      <c r="Q95" s="200"/>
      <c r="R95" s="33"/>
      <c r="T95" s="116"/>
      <c r="U95" s="117" t="s">
        <v>42</v>
      </c>
    </row>
    <row r="96" spans="2:47" s="1" customFormat="1" ht="18" customHeight="1" x14ac:dyDescent="0.3"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3"/>
    </row>
    <row r="97" spans="2:18" s="1" customFormat="1" ht="29.25" customHeight="1" x14ac:dyDescent="0.3">
      <c r="B97" s="31"/>
      <c r="C97" s="99" t="s">
        <v>188</v>
      </c>
      <c r="D97" s="100"/>
      <c r="E97" s="100"/>
      <c r="F97" s="100"/>
      <c r="G97" s="100"/>
      <c r="H97" s="100"/>
      <c r="I97" s="100"/>
      <c r="J97" s="100"/>
      <c r="K97" s="100"/>
      <c r="L97" s="201">
        <f>ROUND(SUM(N88+N95),2)</f>
        <v>0</v>
      </c>
      <c r="M97" s="246"/>
      <c r="N97" s="246"/>
      <c r="O97" s="246"/>
      <c r="P97" s="246"/>
      <c r="Q97" s="246"/>
      <c r="R97" s="33"/>
    </row>
    <row r="98" spans="2:18" s="1" customFormat="1" ht="6.95" customHeight="1" x14ac:dyDescent="0.3">
      <c r="B98" s="55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7"/>
    </row>
    <row r="102" spans="2:18" s="1" customFormat="1" ht="6.95" customHeight="1" x14ac:dyDescent="0.3"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60"/>
    </row>
    <row r="103" spans="2:18" s="1" customFormat="1" ht="36.950000000000003" customHeight="1" x14ac:dyDescent="0.3">
      <c r="B103" s="31"/>
      <c r="C103" s="212" t="s">
        <v>206</v>
      </c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33"/>
    </row>
    <row r="104" spans="2:18" s="1" customFormat="1" ht="6.95" customHeight="1" x14ac:dyDescent="0.3"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3"/>
    </row>
    <row r="105" spans="2:18" s="1" customFormat="1" ht="30" customHeight="1" x14ac:dyDescent="0.3">
      <c r="B105" s="31"/>
      <c r="C105" s="28" t="s">
        <v>16</v>
      </c>
      <c r="D105" s="32"/>
      <c r="E105" s="32"/>
      <c r="F105" s="247" t="str">
        <f>F6</f>
        <v>DOPLNĚNÍ - ROZŠÍŘENÍ KAPACIT ZŠ A MŠ TŘEBOTOV</v>
      </c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32"/>
      <c r="R105" s="33"/>
    </row>
    <row r="106" spans="2:18" s="1" customFormat="1" ht="36.950000000000003" customHeight="1" x14ac:dyDescent="0.3">
      <c r="B106" s="31"/>
      <c r="C106" s="65" t="s">
        <v>192</v>
      </c>
      <c r="D106" s="32"/>
      <c r="E106" s="32"/>
      <c r="F106" s="213" t="str">
        <f>F7</f>
        <v>05_16 - SO 04 - NOVÁ BUDOVA - AV - Audio/video Technika</v>
      </c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32"/>
      <c r="R106" s="33"/>
    </row>
    <row r="107" spans="2:18" s="1" customFormat="1" ht="6.95" customHeight="1" x14ac:dyDescent="0.3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18" s="1" customFormat="1" ht="18" customHeight="1" x14ac:dyDescent="0.3">
      <c r="B108" s="31"/>
      <c r="C108" s="28" t="s">
        <v>22</v>
      </c>
      <c r="D108" s="32"/>
      <c r="E108" s="32"/>
      <c r="F108" s="26" t="str">
        <f>F9</f>
        <v>Třebotov, Hlavní 190, 252 26 areál školy</v>
      </c>
      <c r="G108" s="32"/>
      <c r="H108" s="32"/>
      <c r="I108" s="32"/>
      <c r="J108" s="32"/>
      <c r="K108" s="28" t="s">
        <v>24</v>
      </c>
      <c r="L108" s="32"/>
      <c r="M108" s="248" t="str">
        <f>IF(O9="","",O9)</f>
        <v>31. 10. 2016</v>
      </c>
      <c r="N108" s="200"/>
      <c r="O108" s="200"/>
      <c r="P108" s="200"/>
      <c r="Q108" s="32"/>
      <c r="R108" s="33"/>
    </row>
    <row r="109" spans="2:18" s="1" customFormat="1" ht="6.95" customHeight="1" x14ac:dyDescent="0.3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18" s="1" customFormat="1" ht="15" x14ac:dyDescent="0.3">
      <c r="B110" s="31"/>
      <c r="C110" s="28" t="s">
        <v>26</v>
      </c>
      <c r="D110" s="32"/>
      <c r="E110" s="32"/>
      <c r="F110" s="26" t="str">
        <f>E12</f>
        <v>Obec Třebotov</v>
      </c>
      <c r="G110" s="32"/>
      <c r="H110" s="32"/>
      <c r="I110" s="32"/>
      <c r="J110" s="32"/>
      <c r="K110" s="28" t="s">
        <v>33</v>
      </c>
      <c r="L110" s="32"/>
      <c r="M110" s="226" t="str">
        <f>E18</f>
        <v>Ing.arch. Jan Linhart</v>
      </c>
      <c r="N110" s="200"/>
      <c r="O110" s="200"/>
      <c r="P110" s="200"/>
      <c r="Q110" s="200"/>
      <c r="R110" s="33"/>
    </row>
    <row r="111" spans="2:18" s="1" customFormat="1" ht="14.45" customHeight="1" x14ac:dyDescent="0.3">
      <c r="B111" s="31"/>
      <c r="C111" s="28" t="s">
        <v>31</v>
      </c>
      <c r="D111" s="32"/>
      <c r="E111" s="32"/>
      <c r="F111" s="26" t="str">
        <f>IF(E15="","",E15)</f>
        <v xml:space="preserve"> </v>
      </c>
      <c r="G111" s="32"/>
      <c r="H111" s="32"/>
      <c r="I111" s="32"/>
      <c r="J111" s="32"/>
      <c r="K111" s="28" t="s">
        <v>36</v>
      </c>
      <c r="L111" s="32"/>
      <c r="M111" s="226" t="str">
        <f>E21</f>
        <v>Jan Kupec</v>
      </c>
      <c r="N111" s="200"/>
      <c r="O111" s="200"/>
      <c r="P111" s="200"/>
      <c r="Q111" s="200"/>
      <c r="R111" s="33"/>
    </row>
    <row r="112" spans="2:18" s="1" customFormat="1" ht="10.35" customHeight="1" x14ac:dyDescent="0.3"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3"/>
    </row>
    <row r="113" spans="2:65" s="8" customFormat="1" ht="29.25" customHeight="1" x14ac:dyDescent="0.3">
      <c r="B113" s="118"/>
      <c r="C113" s="119" t="s">
        <v>207</v>
      </c>
      <c r="D113" s="120" t="s">
        <v>208</v>
      </c>
      <c r="E113" s="120" t="s">
        <v>60</v>
      </c>
      <c r="F113" s="242" t="s">
        <v>209</v>
      </c>
      <c r="G113" s="243"/>
      <c r="H113" s="243"/>
      <c r="I113" s="243"/>
      <c r="J113" s="120" t="s">
        <v>210</v>
      </c>
      <c r="K113" s="120" t="s">
        <v>211</v>
      </c>
      <c r="L113" s="244" t="s">
        <v>212</v>
      </c>
      <c r="M113" s="243"/>
      <c r="N113" s="242" t="s">
        <v>198</v>
      </c>
      <c r="O113" s="243"/>
      <c r="P113" s="243"/>
      <c r="Q113" s="245"/>
      <c r="R113" s="121"/>
      <c r="T113" s="73" t="s">
        <v>213</v>
      </c>
      <c r="U113" s="74" t="s">
        <v>42</v>
      </c>
      <c r="V113" s="74" t="s">
        <v>214</v>
      </c>
      <c r="W113" s="74" t="s">
        <v>215</v>
      </c>
      <c r="X113" s="74" t="s">
        <v>216</v>
      </c>
      <c r="Y113" s="74" t="s">
        <v>217</v>
      </c>
      <c r="Z113" s="74" t="s">
        <v>218</v>
      </c>
      <c r="AA113" s="75" t="s">
        <v>219</v>
      </c>
    </row>
    <row r="114" spans="2:65" s="1" customFormat="1" ht="29.25" customHeight="1" x14ac:dyDescent="0.35">
      <c r="B114" s="31"/>
      <c r="C114" s="77" t="s">
        <v>194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236">
        <f>BK114</f>
        <v>0</v>
      </c>
      <c r="O114" s="237"/>
      <c r="P114" s="237"/>
      <c r="Q114" s="237"/>
      <c r="R114" s="33"/>
      <c r="T114" s="76"/>
      <c r="U114" s="47"/>
      <c r="V114" s="47"/>
      <c r="W114" s="122">
        <f>W115</f>
        <v>0</v>
      </c>
      <c r="X114" s="47"/>
      <c r="Y114" s="122">
        <f>Y115</f>
        <v>0</v>
      </c>
      <c r="Z114" s="47"/>
      <c r="AA114" s="123">
        <f>AA115</f>
        <v>0</v>
      </c>
      <c r="AT114" s="17" t="s">
        <v>77</v>
      </c>
      <c r="AU114" s="17" t="s">
        <v>200</v>
      </c>
      <c r="BK114" s="124">
        <f>BK115</f>
        <v>0</v>
      </c>
    </row>
    <row r="115" spans="2:65" s="9" customFormat="1" ht="37.35" customHeight="1" x14ac:dyDescent="0.35">
      <c r="B115" s="125"/>
      <c r="C115" s="126"/>
      <c r="D115" s="127" t="s">
        <v>908</v>
      </c>
      <c r="E115" s="127"/>
      <c r="F115" s="127"/>
      <c r="G115" s="127"/>
      <c r="H115" s="127"/>
      <c r="I115" s="127"/>
      <c r="J115" s="127"/>
      <c r="K115" s="127"/>
      <c r="L115" s="127"/>
      <c r="M115" s="127"/>
      <c r="N115" s="238">
        <f>BK115</f>
        <v>0</v>
      </c>
      <c r="O115" s="239"/>
      <c r="P115" s="239"/>
      <c r="Q115" s="239"/>
      <c r="R115" s="128"/>
      <c r="T115" s="129"/>
      <c r="U115" s="126"/>
      <c r="V115" s="126"/>
      <c r="W115" s="130">
        <f>W116+W122+W128+W145</f>
        <v>0</v>
      </c>
      <c r="X115" s="126"/>
      <c r="Y115" s="130">
        <f>Y116+Y122+Y128+Y145</f>
        <v>0</v>
      </c>
      <c r="Z115" s="126"/>
      <c r="AA115" s="131">
        <f>AA116+AA122+AA128+AA145</f>
        <v>0</v>
      </c>
      <c r="AR115" s="132" t="s">
        <v>190</v>
      </c>
      <c r="AT115" s="133" t="s">
        <v>77</v>
      </c>
      <c r="AU115" s="133" t="s">
        <v>78</v>
      </c>
      <c r="AY115" s="132" t="s">
        <v>221</v>
      </c>
      <c r="BK115" s="134">
        <f>BK116+BK122+BK128+BK145</f>
        <v>0</v>
      </c>
    </row>
    <row r="116" spans="2:65" s="9" customFormat="1" ht="19.899999999999999" customHeight="1" x14ac:dyDescent="0.3">
      <c r="B116" s="125"/>
      <c r="C116" s="126"/>
      <c r="D116" s="135" t="s">
        <v>6152</v>
      </c>
      <c r="E116" s="135"/>
      <c r="F116" s="135"/>
      <c r="G116" s="135"/>
      <c r="H116" s="135"/>
      <c r="I116" s="135"/>
      <c r="J116" s="135"/>
      <c r="K116" s="135"/>
      <c r="L116" s="135"/>
      <c r="M116" s="135"/>
      <c r="N116" s="240">
        <f>BK116</f>
        <v>0</v>
      </c>
      <c r="O116" s="241"/>
      <c r="P116" s="241"/>
      <c r="Q116" s="241"/>
      <c r="R116" s="128"/>
      <c r="T116" s="129"/>
      <c r="U116" s="126"/>
      <c r="V116" s="126"/>
      <c r="W116" s="130">
        <f>SUM(W117:W121)</f>
        <v>0</v>
      </c>
      <c r="X116" s="126"/>
      <c r="Y116" s="130">
        <f>SUM(Y117:Y121)</f>
        <v>0</v>
      </c>
      <c r="Z116" s="126"/>
      <c r="AA116" s="131">
        <f>SUM(AA117:AA121)</f>
        <v>0</v>
      </c>
      <c r="AR116" s="132" t="s">
        <v>190</v>
      </c>
      <c r="AT116" s="133" t="s">
        <v>77</v>
      </c>
      <c r="AU116" s="133" t="s">
        <v>15</v>
      </c>
      <c r="AY116" s="132" t="s">
        <v>221</v>
      </c>
      <c r="BK116" s="134">
        <f>SUM(BK117:BK121)</f>
        <v>0</v>
      </c>
    </row>
    <row r="117" spans="2:65" s="1" customFormat="1" ht="40.15" customHeight="1" x14ac:dyDescent="0.3">
      <c r="B117" s="136"/>
      <c r="C117" s="137" t="s">
        <v>15</v>
      </c>
      <c r="D117" s="137" t="s">
        <v>222</v>
      </c>
      <c r="E117" s="138" t="s">
        <v>6155</v>
      </c>
      <c r="F117" s="250" t="s">
        <v>6156</v>
      </c>
      <c r="G117" s="251"/>
      <c r="H117" s="251"/>
      <c r="I117" s="251"/>
      <c r="J117" s="139" t="s">
        <v>349</v>
      </c>
      <c r="K117" s="140">
        <v>3</v>
      </c>
      <c r="L117" s="252"/>
      <c r="M117" s="251"/>
      <c r="N117" s="252">
        <f>ROUND(L117*K117,2)</f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>V117*K117</f>
        <v>0</v>
      </c>
      <c r="X117" s="143">
        <v>0</v>
      </c>
      <c r="Y117" s="143">
        <f>X117*K117</f>
        <v>0</v>
      </c>
      <c r="Z117" s="143">
        <v>0</v>
      </c>
      <c r="AA117" s="144">
        <f>Z117*K117</f>
        <v>0</v>
      </c>
      <c r="AR117" s="17" t="s">
        <v>247</v>
      </c>
      <c r="AT117" s="17" t="s">
        <v>222</v>
      </c>
      <c r="AU117" s="17" t="s">
        <v>190</v>
      </c>
      <c r="AY117" s="17" t="s">
        <v>221</v>
      </c>
      <c r="BE117" s="145">
        <f>IF(U117="základní",N117,0)</f>
        <v>0</v>
      </c>
      <c r="BF117" s="145">
        <f>IF(U117="snížená",N117,0)</f>
        <v>0</v>
      </c>
      <c r="BG117" s="145">
        <f>IF(U117="zákl. přenesená",N117,0)</f>
        <v>0</v>
      </c>
      <c r="BH117" s="145">
        <f>IF(U117="sníž. přenesená",N117,0)</f>
        <v>0</v>
      </c>
      <c r="BI117" s="145">
        <f>IF(U117="nulová",N117,0)</f>
        <v>0</v>
      </c>
      <c r="BJ117" s="17" t="s">
        <v>15</v>
      </c>
      <c r="BK117" s="145">
        <f>ROUND(L117*K117,2)</f>
        <v>0</v>
      </c>
      <c r="BL117" s="17" t="s">
        <v>247</v>
      </c>
      <c r="BM117" s="17" t="s">
        <v>6157</v>
      </c>
    </row>
    <row r="118" spans="2:65" s="1" customFormat="1" ht="28.9" customHeight="1" x14ac:dyDescent="0.3">
      <c r="B118" s="136"/>
      <c r="C118" s="137" t="s">
        <v>190</v>
      </c>
      <c r="D118" s="137" t="s">
        <v>222</v>
      </c>
      <c r="E118" s="138" t="s">
        <v>5662</v>
      </c>
      <c r="F118" s="250" t="s">
        <v>6158</v>
      </c>
      <c r="G118" s="251"/>
      <c r="H118" s="251"/>
      <c r="I118" s="251"/>
      <c r="J118" s="139" t="s">
        <v>6159</v>
      </c>
      <c r="K118" s="140">
        <v>3</v>
      </c>
      <c r="L118" s="252"/>
      <c r="M118" s="251"/>
      <c r="N118" s="252">
        <f>ROUND(L118*K118,2)</f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>V118*K118</f>
        <v>0</v>
      </c>
      <c r="X118" s="143">
        <v>0</v>
      </c>
      <c r="Y118" s="143">
        <f>X118*K118</f>
        <v>0</v>
      </c>
      <c r="Z118" s="143">
        <v>0</v>
      </c>
      <c r="AA118" s="144">
        <f>Z118*K118</f>
        <v>0</v>
      </c>
      <c r="AR118" s="17" t="s">
        <v>247</v>
      </c>
      <c r="AT118" s="17" t="s">
        <v>222</v>
      </c>
      <c r="AU118" s="17" t="s">
        <v>190</v>
      </c>
      <c r="AY118" s="17" t="s">
        <v>221</v>
      </c>
      <c r="BE118" s="145">
        <f>IF(U118="základní",N118,0)</f>
        <v>0</v>
      </c>
      <c r="BF118" s="145">
        <f>IF(U118="snížená",N118,0)</f>
        <v>0</v>
      </c>
      <c r="BG118" s="145">
        <f>IF(U118="zákl. přenesená",N118,0)</f>
        <v>0</v>
      </c>
      <c r="BH118" s="145">
        <f>IF(U118="sníž. přenesená",N118,0)</f>
        <v>0</v>
      </c>
      <c r="BI118" s="145">
        <f>IF(U118="nulová",N118,0)</f>
        <v>0</v>
      </c>
      <c r="BJ118" s="17" t="s">
        <v>15</v>
      </c>
      <c r="BK118" s="145">
        <f>ROUND(L118*K118,2)</f>
        <v>0</v>
      </c>
      <c r="BL118" s="17" t="s">
        <v>247</v>
      </c>
      <c r="BM118" s="17" t="s">
        <v>6160</v>
      </c>
    </row>
    <row r="119" spans="2:65" s="1" customFormat="1" ht="40.15" customHeight="1" x14ac:dyDescent="0.3">
      <c r="B119" s="136"/>
      <c r="C119" s="137" t="s">
        <v>254</v>
      </c>
      <c r="D119" s="137" t="s">
        <v>222</v>
      </c>
      <c r="E119" s="138" t="s">
        <v>5665</v>
      </c>
      <c r="F119" s="250" t="s">
        <v>6161</v>
      </c>
      <c r="G119" s="251"/>
      <c r="H119" s="251"/>
      <c r="I119" s="251"/>
      <c r="J119" s="139" t="s">
        <v>349</v>
      </c>
      <c r="K119" s="140">
        <v>3</v>
      </c>
      <c r="L119" s="252"/>
      <c r="M119" s="251"/>
      <c r="N119" s="252">
        <f>ROUND(L119*K119,2)</f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>V119*K119</f>
        <v>0</v>
      </c>
      <c r="X119" s="143">
        <v>0</v>
      </c>
      <c r="Y119" s="143">
        <f>X119*K119</f>
        <v>0</v>
      </c>
      <c r="Z119" s="143">
        <v>0</v>
      </c>
      <c r="AA119" s="144">
        <f>Z119*K119</f>
        <v>0</v>
      </c>
      <c r="AR119" s="17" t="s">
        <v>247</v>
      </c>
      <c r="AT119" s="17" t="s">
        <v>222</v>
      </c>
      <c r="AU119" s="17" t="s">
        <v>190</v>
      </c>
      <c r="AY119" s="17" t="s">
        <v>221</v>
      </c>
      <c r="BE119" s="145">
        <f>IF(U119="základní",N119,0)</f>
        <v>0</v>
      </c>
      <c r="BF119" s="145">
        <f>IF(U119="snížená",N119,0)</f>
        <v>0</v>
      </c>
      <c r="BG119" s="145">
        <f>IF(U119="zákl. přenesená",N119,0)</f>
        <v>0</v>
      </c>
      <c r="BH119" s="145">
        <f>IF(U119="sníž. přenesená",N119,0)</f>
        <v>0</v>
      </c>
      <c r="BI119" s="145">
        <f>IF(U119="nulová",N119,0)</f>
        <v>0</v>
      </c>
      <c r="BJ119" s="17" t="s">
        <v>15</v>
      </c>
      <c r="BK119" s="145">
        <f>ROUND(L119*K119,2)</f>
        <v>0</v>
      </c>
      <c r="BL119" s="17" t="s">
        <v>247</v>
      </c>
      <c r="BM119" s="17" t="s">
        <v>6162</v>
      </c>
    </row>
    <row r="120" spans="2:65" s="1" customFormat="1" ht="28.9" customHeight="1" x14ac:dyDescent="0.3">
      <c r="B120" s="136"/>
      <c r="C120" s="137" t="s">
        <v>231</v>
      </c>
      <c r="D120" s="137" t="s">
        <v>222</v>
      </c>
      <c r="E120" s="138" t="s">
        <v>5668</v>
      </c>
      <c r="F120" s="250" t="s">
        <v>6163</v>
      </c>
      <c r="G120" s="251"/>
      <c r="H120" s="251"/>
      <c r="I120" s="251"/>
      <c r="J120" s="139" t="s">
        <v>349</v>
      </c>
      <c r="K120" s="140">
        <v>3</v>
      </c>
      <c r="L120" s="252"/>
      <c r="M120" s="251"/>
      <c r="N120" s="252">
        <f>ROUND(L120*K120,2)</f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>V120*K120</f>
        <v>0</v>
      </c>
      <c r="X120" s="143">
        <v>0</v>
      </c>
      <c r="Y120" s="143">
        <f>X120*K120</f>
        <v>0</v>
      </c>
      <c r="Z120" s="143">
        <v>0</v>
      </c>
      <c r="AA120" s="144">
        <f>Z120*K120</f>
        <v>0</v>
      </c>
      <c r="AR120" s="17" t="s">
        <v>247</v>
      </c>
      <c r="AT120" s="17" t="s">
        <v>222</v>
      </c>
      <c r="AU120" s="17" t="s">
        <v>190</v>
      </c>
      <c r="AY120" s="17" t="s">
        <v>221</v>
      </c>
      <c r="BE120" s="145">
        <f>IF(U120="základní",N120,0)</f>
        <v>0</v>
      </c>
      <c r="BF120" s="145">
        <f>IF(U120="snížená",N120,0)</f>
        <v>0</v>
      </c>
      <c r="BG120" s="145">
        <f>IF(U120="zákl. přenesená",N120,0)</f>
        <v>0</v>
      </c>
      <c r="BH120" s="145">
        <f>IF(U120="sníž. přenesená",N120,0)</f>
        <v>0</v>
      </c>
      <c r="BI120" s="145">
        <f>IF(U120="nulová",N120,0)</f>
        <v>0</v>
      </c>
      <c r="BJ120" s="17" t="s">
        <v>15</v>
      </c>
      <c r="BK120" s="145">
        <f>ROUND(L120*K120,2)</f>
        <v>0</v>
      </c>
      <c r="BL120" s="17" t="s">
        <v>247</v>
      </c>
      <c r="BM120" s="17" t="s">
        <v>6164</v>
      </c>
    </row>
    <row r="121" spans="2:65" s="1" customFormat="1" ht="28.9" customHeight="1" x14ac:dyDescent="0.3">
      <c r="B121" s="136"/>
      <c r="C121" s="137" t="s">
        <v>220</v>
      </c>
      <c r="D121" s="137" t="s">
        <v>222</v>
      </c>
      <c r="E121" s="138" t="s">
        <v>5671</v>
      </c>
      <c r="F121" s="250" t="s">
        <v>6165</v>
      </c>
      <c r="G121" s="251"/>
      <c r="H121" s="251"/>
      <c r="I121" s="251"/>
      <c r="J121" s="139" t="s">
        <v>349</v>
      </c>
      <c r="K121" s="140">
        <v>3</v>
      </c>
      <c r="L121" s="252"/>
      <c r="M121" s="251"/>
      <c r="N121" s="252">
        <f>ROUND(L121*K121,2)</f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>V121*K121</f>
        <v>0</v>
      </c>
      <c r="X121" s="143">
        <v>0</v>
      </c>
      <c r="Y121" s="143">
        <f>X121*K121</f>
        <v>0</v>
      </c>
      <c r="Z121" s="143">
        <v>0</v>
      </c>
      <c r="AA121" s="144">
        <f>Z121*K121</f>
        <v>0</v>
      </c>
      <c r="AR121" s="17" t="s">
        <v>247</v>
      </c>
      <c r="AT121" s="17" t="s">
        <v>222</v>
      </c>
      <c r="AU121" s="17" t="s">
        <v>190</v>
      </c>
      <c r="AY121" s="17" t="s">
        <v>221</v>
      </c>
      <c r="BE121" s="145">
        <f>IF(U121="základní",N121,0)</f>
        <v>0</v>
      </c>
      <c r="BF121" s="145">
        <f>IF(U121="snížená",N121,0)</f>
        <v>0</v>
      </c>
      <c r="BG121" s="145">
        <f>IF(U121="zákl. přenesená",N121,0)</f>
        <v>0</v>
      </c>
      <c r="BH121" s="145">
        <f>IF(U121="sníž. přenesená",N121,0)</f>
        <v>0</v>
      </c>
      <c r="BI121" s="145">
        <f>IF(U121="nulová",N121,0)</f>
        <v>0</v>
      </c>
      <c r="BJ121" s="17" t="s">
        <v>15</v>
      </c>
      <c r="BK121" s="145">
        <f>ROUND(L121*K121,2)</f>
        <v>0</v>
      </c>
      <c r="BL121" s="17" t="s">
        <v>247</v>
      </c>
      <c r="BM121" s="17" t="s">
        <v>6166</v>
      </c>
    </row>
    <row r="122" spans="2:65" s="9" customFormat="1" ht="29.85" customHeight="1" x14ac:dyDescent="0.3">
      <c r="B122" s="125"/>
      <c r="C122" s="126"/>
      <c r="D122" s="135" t="s">
        <v>6153</v>
      </c>
      <c r="E122" s="135"/>
      <c r="F122" s="135"/>
      <c r="G122" s="135"/>
      <c r="H122" s="135"/>
      <c r="I122" s="135"/>
      <c r="J122" s="135"/>
      <c r="K122" s="135"/>
      <c r="L122" s="135"/>
      <c r="M122" s="135"/>
      <c r="N122" s="253">
        <f>BK122</f>
        <v>0</v>
      </c>
      <c r="O122" s="254"/>
      <c r="P122" s="254"/>
      <c r="Q122" s="254"/>
      <c r="R122" s="128"/>
      <c r="T122" s="129"/>
      <c r="U122" s="126"/>
      <c r="V122" s="126"/>
      <c r="W122" s="130">
        <f>SUM(W123:W127)</f>
        <v>0</v>
      </c>
      <c r="X122" s="126"/>
      <c r="Y122" s="130">
        <f>SUM(Y123:Y127)</f>
        <v>0</v>
      </c>
      <c r="Z122" s="126"/>
      <c r="AA122" s="131">
        <f>SUM(AA123:AA127)</f>
        <v>0</v>
      </c>
      <c r="AR122" s="132" t="s">
        <v>190</v>
      </c>
      <c r="AT122" s="133" t="s">
        <v>77</v>
      </c>
      <c r="AU122" s="133" t="s">
        <v>15</v>
      </c>
      <c r="AY122" s="132" t="s">
        <v>221</v>
      </c>
      <c r="BK122" s="134">
        <f>SUM(BK123:BK127)</f>
        <v>0</v>
      </c>
    </row>
    <row r="123" spans="2:65" s="1" customFormat="1" ht="20.45" customHeight="1" x14ac:dyDescent="0.3">
      <c r="B123" s="136"/>
      <c r="C123" s="137" t="s">
        <v>265</v>
      </c>
      <c r="D123" s="137" t="s">
        <v>222</v>
      </c>
      <c r="E123" s="138" t="s">
        <v>5377</v>
      </c>
      <c r="F123" s="250" t="s">
        <v>6167</v>
      </c>
      <c r="G123" s="251"/>
      <c r="H123" s="251"/>
      <c r="I123" s="251"/>
      <c r="J123" s="139" t="s">
        <v>246</v>
      </c>
      <c r="K123" s="140">
        <v>80</v>
      </c>
      <c r="L123" s="252"/>
      <c r="M123" s="251"/>
      <c r="N123" s="252">
        <f>ROUND(L123*K123,2)</f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>V123*K123</f>
        <v>0</v>
      </c>
      <c r="X123" s="143">
        <v>0</v>
      </c>
      <c r="Y123" s="143">
        <f>X123*K123</f>
        <v>0</v>
      </c>
      <c r="Z123" s="143">
        <v>0</v>
      </c>
      <c r="AA123" s="144">
        <f>Z123*K123</f>
        <v>0</v>
      </c>
      <c r="AR123" s="17" t="s">
        <v>247</v>
      </c>
      <c r="AT123" s="17" t="s">
        <v>222</v>
      </c>
      <c r="AU123" s="17" t="s">
        <v>190</v>
      </c>
      <c r="AY123" s="17" t="s">
        <v>221</v>
      </c>
      <c r="BE123" s="145">
        <f>IF(U123="základní",N123,0)</f>
        <v>0</v>
      </c>
      <c r="BF123" s="145">
        <f>IF(U123="snížená",N123,0)</f>
        <v>0</v>
      </c>
      <c r="BG123" s="145">
        <f>IF(U123="zákl. přenesená",N123,0)</f>
        <v>0</v>
      </c>
      <c r="BH123" s="145">
        <f>IF(U123="sníž. přenesená",N123,0)</f>
        <v>0</v>
      </c>
      <c r="BI123" s="145">
        <f>IF(U123="nulová",N123,0)</f>
        <v>0</v>
      </c>
      <c r="BJ123" s="17" t="s">
        <v>15</v>
      </c>
      <c r="BK123" s="145">
        <f>ROUND(L123*K123,2)</f>
        <v>0</v>
      </c>
      <c r="BL123" s="17" t="s">
        <v>247</v>
      </c>
      <c r="BM123" s="17" t="s">
        <v>6168</v>
      </c>
    </row>
    <row r="124" spans="2:65" s="1" customFormat="1" ht="20.45" customHeight="1" x14ac:dyDescent="0.3">
      <c r="B124" s="136"/>
      <c r="C124" s="137" t="s">
        <v>269</v>
      </c>
      <c r="D124" s="137" t="s">
        <v>222</v>
      </c>
      <c r="E124" s="138" t="s">
        <v>5674</v>
      </c>
      <c r="F124" s="250" t="s">
        <v>6169</v>
      </c>
      <c r="G124" s="251"/>
      <c r="H124" s="251"/>
      <c r="I124" s="251"/>
      <c r="J124" s="139" t="s">
        <v>349</v>
      </c>
      <c r="K124" s="140">
        <v>12</v>
      </c>
      <c r="L124" s="252"/>
      <c r="M124" s="251"/>
      <c r="N124" s="252">
        <f>ROUND(L124*K124,2)</f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>V124*K124</f>
        <v>0</v>
      </c>
      <c r="X124" s="143">
        <v>0</v>
      </c>
      <c r="Y124" s="143">
        <f>X124*K124</f>
        <v>0</v>
      </c>
      <c r="Z124" s="143">
        <v>0</v>
      </c>
      <c r="AA124" s="144">
        <f>Z124*K124</f>
        <v>0</v>
      </c>
      <c r="AR124" s="17" t="s">
        <v>247</v>
      </c>
      <c r="AT124" s="17" t="s">
        <v>222</v>
      </c>
      <c r="AU124" s="17" t="s">
        <v>190</v>
      </c>
      <c r="AY124" s="17" t="s">
        <v>221</v>
      </c>
      <c r="BE124" s="145">
        <f>IF(U124="základní",N124,0)</f>
        <v>0</v>
      </c>
      <c r="BF124" s="145">
        <f>IF(U124="snížená",N124,0)</f>
        <v>0</v>
      </c>
      <c r="BG124" s="145">
        <f>IF(U124="zákl. přenesená",N124,0)</f>
        <v>0</v>
      </c>
      <c r="BH124" s="145">
        <f>IF(U124="sníž. přenesená",N124,0)</f>
        <v>0</v>
      </c>
      <c r="BI124" s="145">
        <f>IF(U124="nulová",N124,0)</f>
        <v>0</v>
      </c>
      <c r="BJ124" s="17" t="s">
        <v>15</v>
      </c>
      <c r="BK124" s="145">
        <f>ROUND(L124*K124,2)</f>
        <v>0</v>
      </c>
      <c r="BL124" s="17" t="s">
        <v>247</v>
      </c>
      <c r="BM124" s="17" t="s">
        <v>6170</v>
      </c>
    </row>
    <row r="125" spans="2:65" s="1" customFormat="1" ht="28.9" customHeight="1" x14ac:dyDescent="0.3">
      <c r="B125" s="136"/>
      <c r="C125" s="137" t="s">
        <v>273</v>
      </c>
      <c r="D125" s="137" t="s">
        <v>222</v>
      </c>
      <c r="E125" s="138" t="s">
        <v>5677</v>
      </c>
      <c r="F125" s="250" t="s">
        <v>6171</v>
      </c>
      <c r="G125" s="251"/>
      <c r="H125" s="251"/>
      <c r="I125" s="251"/>
      <c r="J125" s="139" t="s">
        <v>349</v>
      </c>
      <c r="K125" s="140">
        <v>4</v>
      </c>
      <c r="L125" s="252"/>
      <c r="M125" s="251"/>
      <c r="N125" s="252">
        <f>ROUND(L125*K125,2)</f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>V125*K125</f>
        <v>0</v>
      </c>
      <c r="X125" s="143">
        <v>0</v>
      </c>
      <c r="Y125" s="143">
        <f>X125*K125</f>
        <v>0</v>
      </c>
      <c r="Z125" s="143">
        <v>0</v>
      </c>
      <c r="AA125" s="144">
        <f>Z125*K125</f>
        <v>0</v>
      </c>
      <c r="AR125" s="17" t="s">
        <v>247</v>
      </c>
      <c r="AT125" s="17" t="s">
        <v>222</v>
      </c>
      <c r="AU125" s="17" t="s">
        <v>190</v>
      </c>
      <c r="AY125" s="17" t="s">
        <v>221</v>
      </c>
      <c r="BE125" s="145">
        <f>IF(U125="základní",N125,0)</f>
        <v>0</v>
      </c>
      <c r="BF125" s="145">
        <f>IF(U125="snížená",N125,0)</f>
        <v>0</v>
      </c>
      <c r="BG125" s="145">
        <f>IF(U125="zákl. přenesená",N125,0)</f>
        <v>0</v>
      </c>
      <c r="BH125" s="145">
        <f>IF(U125="sníž. přenesená",N125,0)</f>
        <v>0</v>
      </c>
      <c r="BI125" s="145">
        <f>IF(U125="nulová",N125,0)</f>
        <v>0</v>
      </c>
      <c r="BJ125" s="17" t="s">
        <v>15</v>
      </c>
      <c r="BK125" s="145">
        <f>ROUND(L125*K125,2)</f>
        <v>0</v>
      </c>
      <c r="BL125" s="17" t="s">
        <v>247</v>
      </c>
      <c r="BM125" s="17" t="s">
        <v>6172</v>
      </c>
    </row>
    <row r="126" spans="2:65" s="1" customFormat="1" ht="28.9" customHeight="1" x14ac:dyDescent="0.3">
      <c r="B126" s="136"/>
      <c r="C126" s="137" t="s">
        <v>279</v>
      </c>
      <c r="D126" s="137" t="s">
        <v>222</v>
      </c>
      <c r="E126" s="138" t="s">
        <v>5679</v>
      </c>
      <c r="F126" s="250" t="s">
        <v>6173</v>
      </c>
      <c r="G126" s="251"/>
      <c r="H126" s="251"/>
      <c r="I126" s="251"/>
      <c r="J126" s="139" t="s">
        <v>349</v>
      </c>
      <c r="K126" s="140">
        <v>8</v>
      </c>
      <c r="L126" s="252"/>
      <c r="M126" s="251"/>
      <c r="N126" s="252">
        <f>ROUND(L126*K126,2)</f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>V126*K126</f>
        <v>0</v>
      </c>
      <c r="X126" s="143">
        <v>0</v>
      </c>
      <c r="Y126" s="143">
        <f>X126*K126</f>
        <v>0</v>
      </c>
      <c r="Z126" s="143">
        <v>0</v>
      </c>
      <c r="AA126" s="144">
        <f>Z126*K126</f>
        <v>0</v>
      </c>
      <c r="AR126" s="17" t="s">
        <v>247</v>
      </c>
      <c r="AT126" s="17" t="s">
        <v>222</v>
      </c>
      <c r="AU126" s="17" t="s">
        <v>190</v>
      </c>
      <c r="AY126" s="17" t="s">
        <v>221</v>
      </c>
      <c r="BE126" s="145">
        <f>IF(U126="základní",N126,0)</f>
        <v>0</v>
      </c>
      <c r="BF126" s="145">
        <f>IF(U126="snížená",N126,0)</f>
        <v>0</v>
      </c>
      <c r="BG126" s="145">
        <f>IF(U126="zákl. přenesená",N126,0)</f>
        <v>0</v>
      </c>
      <c r="BH126" s="145">
        <f>IF(U126="sníž. přenesená",N126,0)</f>
        <v>0</v>
      </c>
      <c r="BI126" s="145">
        <f>IF(U126="nulová",N126,0)</f>
        <v>0</v>
      </c>
      <c r="BJ126" s="17" t="s">
        <v>15</v>
      </c>
      <c r="BK126" s="145">
        <f>ROUND(L126*K126,2)</f>
        <v>0</v>
      </c>
      <c r="BL126" s="17" t="s">
        <v>247</v>
      </c>
      <c r="BM126" s="17" t="s">
        <v>6174</v>
      </c>
    </row>
    <row r="127" spans="2:65" s="1" customFormat="1" ht="20.45" customHeight="1" x14ac:dyDescent="0.3">
      <c r="B127" s="136"/>
      <c r="C127" s="137" t="s">
        <v>284</v>
      </c>
      <c r="D127" s="137" t="s">
        <v>222</v>
      </c>
      <c r="E127" s="138" t="s">
        <v>5682</v>
      </c>
      <c r="F127" s="250" t="s">
        <v>6027</v>
      </c>
      <c r="G127" s="251"/>
      <c r="H127" s="251"/>
      <c r="I127" s="251"/>
      <c r="J127" s="139" t="s">
        <v>246</v>
      </c>
      <c r="K127" s="140">
        <v>140</v>
      </c>
      <c r="L127" s="252"/>
      <c r="M127" s="251"/>
      <c r="N127" s="252">
        <f>ROUND(L127*K127,2)</f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>V127*K127</f>
        <v>0</v>
      </c>
      <c r="X127" s="143">
        <v>0</v>
      </c>
      <c r="Y127" s="143">
        <f>X127*K127</f>
        <v>0</v>
      </c>
      <c r="Z127" s="143">
        <v>0</v>
      </c>
      <c r="AA127" s="144">
        <f>Z127*K127</f>
        <v>0</v>
      </c>
      <c r="AR127" s="17" t="s">
        <v>247</v>
      </c>
      <c r="AT127" s="17" t="s">
        <v>222</v>
      </c>
      <c r="AU127" s="17" t="s">
        <v>190</v>
      </c>
      <c r="AY127" s="17" t="s">
        <v>221</v>
      </c>
      <c r="BE127" s="145">
        <f>IF(U127="základní",N127,0)</f>
        <v>0</v>
      </c>
      <c r="BF127" s="145">
        <f>IF(U127="snížená",N127,0)</f>
        <v>0</v>
      </c>
      <c r="BG127" s="145">
        <f>IF(U127="zákl. přenesená",N127,0)</f>
        <v>0</v>
      </c>
      <c r="BH127" s="145">
        <f>IF(U127="sníž. přenesená",N127,0)</f>
        <v>0</v>
      </c>
      <c r="BI127" s="145">
        <f>IF(U127="nulová",N127,0)</f>
        <v>0</v>
      </c>
      <c r="BJ127" s="17" t="s">
        <v>15</v>
      </c>
      <c r="BK127" s="145">
        <f>ROUND(L127*K127,2)</f>
        <v>0</v>
      </c>
      <c r="BL127" s="17" t="s">
        <v>247</v>
      </c>
      <c r="BM127" s="17" t="s">
        <v>6175</v>
      </c>
    </row>
    <row r="128" spans="2:65" s="9" customFormat="1" ht="29.85" customHeight="1" x14ac:dyDescent="0.3">
      <c r="B128" s="125"/>
      <c r="C128" s="126"/>
      <c r="D128" s="135" t="s">
        <v>6154</v>
      </c>
      <c r="E128" s="135"/>
      <c r="F128" s="135"/>
      <c r="G128" s="135"/>
      <c r="H128" s="135"/>
      <c r="I128" s="135"/>
      <c r="J128" s="135"/>
      <c r="K128" s="135"/>
      <c r="L128" s="135"/>
      <c r="M128" s="135"/>
      <c r="N128" s="253">
        <f>BK128</f>
        <v>0</v>
      </c>
      <c r="O128" s="254"/>
      <c r="P128" s="254"/>
      <c r="Q128" s="254"/>
      <c r="R128" s="128"/>
      <c r="T128" s="129"/>
      <c r="U128" s="126"/>
      <c r="V128" s="126"/>
      <c r="W128" s="130">
        <f>SUM(W129:W144)</f>
        <v>0</v>
      </c>
      <c r="X128" s="126"/>
      <c r="Y128" s="130">
        <f>SUM(Y129:Y144)</f>
        <v>0</v>
      </c>
      <c r="Z128" s="126"/>
      <c r="AA128" s="131">
        <f>SUM(AA129:AA144)</f>
        <v>0</v>
      </c>
      <c r="AR128" s="132" t="s">
        <v>190</v>
      </c>
      <c r="AT128" s="133" t="s">
        <v>77</v>
      </c>
      <c r="AU128" s="133" t="s">
        <v>15</v>
      </c>
      <c r="AY128" s="132" t="s">
        <v>221</v>
      </c>
      <c r="BK128" s="134">
        <f>SUM(BK129:BK144)</f>
        <v>0</v>
      </c>
    </row>
    <row r="129" spans="2:65" s="1" customFormat="1" ht="28.9" customHeight="1" x14ac:dyDescent="0.3">
      <c r="B129" s="136"/>
      <c r="C129" s="137" t="s">
        <v>182</v>
      </c>
      <c r="D129" s="137" t="s">
        <v>222</v>
      </c>
      <c r="E129" s="138" t="s">
        <v>5668</v>
      </c>
      <c r="F129" s="250" t="s">
        <v>6163</v>
      </c>
      <c r="G129" s="251"/>
      <c r="H129" s="251"/>
      <c r="I129" s="251"/>
      <c r="J129" s="139" t="s">
        <v>349</v>
      </c>
      <c r="K129" s="140">
        <v>1</v>
      </c>
      <c r="L129" s="252"/>
      <c r="M129" s="251"/>
      <c r="N129" s="252">
        <f t="shared" ref="N129:N144" si="0">ROUND(L129*K129,2)</f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 t="shared" ref="W129:W144" si="1">V129*K129</f>
        <v>0</v>
      </c>
      <c r="X129" s="143">
        <v>0</v>
      </c>
      <c r="Y129" s="143">
        <f t="shared" ref="Y129:Y144" si="2">X129*K129</f>
        <v>0</v>
      </c>
      <c r="Z129" s="143">
        <v>0</v>
      </c>
      <c r="AA129" s="144">
        <f t="shared" ref="AA129:AA144" si="3">Z129*K129</f>
        <v>0</v>
      </c>
      <c r="AR129" s="17" t="s">
        <v>247</v>
      </c>
      <c r="AT129" s="17" t="s">
        <v>222</v>
      </c>
      <c r="AU129" s="17" t="s">
        <v>190</v>
      </c>
      <c r="AY129" s="17" t="s">
        <v>221</v>
      </c>
      <c r="BE129" s="145">
        <f t="shared" ref="BE129:BE144" si="4">IF(U129="základní",N129,0)</f>
        <v>0</v>
      </c>
      <c r="BF129" s="145">
        <f t="shared" ref="BF129:BF144" si="5">IF(U129="snížená",N129,0)</f>
        <v>0</v>
      </c>
      <c r="BG129" s="145">
        <f t="shared" ref="BG129:BG144" si="6">IF(U129="zákl. přenesená",N129,0)</f>
        <v>0</v>
      </c>
      <c r="BH129" s="145">
        <f t="shared" ref="BH129:BH144" si="7">IF(U129="sníž. přenesená",N129,0)</f>
        <v>0</v>
      </c>
      <c r="BI129" s="145">
        <f t="shared" ref="BI129:BI144" si="8">IF(U129="nulová",N129,0)</f>
        <v>0</v>
      </c>
      <c r="BJ129" s="17" t="s">
        <v>15</v>
      </c>
      <c r="BK129" s="145">
        <f t="shared" ref="BK129:BK144" si="9">ROUND(L129*K129,2)</f>
        <v>0</v>
      </c>
      <c r="BL129" s="17" t="s">
        <v>247</v>
      </c>
      <c r="BM129" s="17" t="s">
        <v>6176</v>
      </c>
    </row>
    <row r="130" spans="2:65" s="1" customFormat="1" ht="20.45" customHeight="1" x14ac:dyDescent="0.3">
      <c r="B130" s="136"/>
      <c r="C130" s="137" t="s">
        <v>351</v>
      </c>
      <c r="D130" s="137" t="s">
        <v>222</v>
      </c>
      <c r="E130" s="138" t="s">
        <v>5682</v>
      </c>
      <c r="F130" s="250" t="s">
        <v>6027</v>
      </c>
      <c r="G130" s="251"/>
      <c r="H130" s="251"/>
      <c r="I130" s="251"/>
      <c r="J130" s="139" t="s">
        <v>246</v>
      </c>
      <c r="K130" s="140">
        <v>60</v>
      </c>
      <c r="L130" s="252"/>
      <c r="M130" s="251"/>
      <c r="N130" s="252">
        <f t="shared" si="0"/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 t="shared" si="1"/>
        <v>0</v>
      </c>
      <c r="X130" s="143">
        <v>0</v>
      </c>
      <c r="Y130" s="143">
        <f t="shared" si="2"/>
        <v>0</v>
      </c>
      <c r="Z130" s="143">
        <v>0</v>
      </c>
      <c r="AA130" s="144">
        <f t="shared" si="3"/>
        <v>0</v>
      </c>
      <c r="AR130" s="17" t="s">
        <v>247</v>
      </c>
      <c r="AT130" s="17" t="s">
        <v>222</v>
      </c>
      <c r="AU130" s="17" t="s">
        <v>190</v>
      </c>
      <c r="AY130" s="17" t="s">
        <v>221</v>
      </c>
      <c r="BE130" s="145">
        <f t="shared" si="4"/>
        <v>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7" t="s">
        <v>15</v>
      </c>
      <c r="BK130" s="145">
        <f t="shared" si="9"/>
        <v>0</v>
      </c>
      <c r="BL130" s="17" t="s">
        <v>247</v>
      </c>
      <c r="BM130" s="17" t="s">
        <v>6177</v>
      </c>
    </row>
    <row r="131" spans="2:65" s="1" customFormat="1" ht="40.15" customHeight="1" x14ac:dyDescent="0.3">
      <c r="B131" s="136"/>
      <c r="C131" s="137" t="s">
        <v>288</v>
      </c>
      <c r="D131" s="137" t="s">
        <v>222</v>
      </c>
      <c r="E131" s="138" t="s">
        <v>5684</v>
      </c>
      <c r="F131" s="250" t="s">
        <v>6178</v>
      </c>
      <c r="G131" s="251"/>
      <c r="H131" s="251"/>
      <c r="I131" s="251"/>
      <c r="J131" s="139" t="s">
        <v>349</v>
      </c>
      <c r="K131" s="140">
        <v>1</v>
      </c>
      <c r="L131" s="252"/>
      <c r="M131" s="251"/>
      <c r="N131" s="252">
        <f t="shared" si="0"/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 t="shared" si="1"/>
        <v>0</v>
      </c>
      <c r="X131" s="143">
        <v>0</v>
      </c>
      <c r="Y131" s="143">
        <f t="shared" si="2"/>
        <v>0</v>
      </c>
      <c r="Z131" s="143">
        <v>0</v>
      </c>
      <c r="AA131" s="144">
        <f t="shared" si="3"/>
        <v>0</v>
      </c>
      <c r="AR131" s="17" t="s">
        <v>247</v>
      </c>
      <c r="AT131" s="17" t="s">
        <v>222</v>
      </c>
      <c r="AU131" s="17" t="s">
        <v>190</v>
      </c>
      <c r="AY131" s="17" t="s">
        <v>221</v>
      </c>
      <c r="BE131" s="145">
        <f t="shared" si="4"/>
        <v>0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7" t="s">
        <v>15</v>
      </c>
      <c r="BK131" s="145">
        <f t="shared" si="9"/>
        <v>0</v>
      </c>
      <c r="BL131" s="17" t="s">
        <v>247</v>
      </c>
      <c r="BM131" s="17" t="s">
        <v>6179</v>
      </c>
    </row>
    <row r="132" spans="2:65" s="1" customFormat="1" ht="40.15" customHeight="1" x14ac:dyDescent="0.3">
      <c r="B132" s="136"/>
      <c r="C132" s="137" t="s">
        <v>295</v>
      </c>
      <c r="D132" s="137" t="s">
        <v>222</v>
      </c>
      <c r="E132" s="138" t="s">
        <v>5687</v>
      </c>
      <c r="F132" s="250" t="s">
        <v>6180</v>
      </c>
      <c r="G132" s="251"/>
      <c r="H132" s="251"/>
      <c r="I132" s="251"/>
      <c r="J132" s="139" t="s">
        <v>349</v>
      </c>
      <c r="K132" s="140">
        <v>1</v>
      </c>
      <c r="L132" s="252"/>
      <c r="M132" s="251"/>
      <c r="N132" s="252">
        <f t="shared" si="0"/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 t="shared" si="1"/>
        <v>0</v>
      </c>
      <c r="X132" s="143">
        <v>0</v>
      </c>
      <c r="Y132" s="143">
        <f t="shared" si="2"/>
        <v>0</v>
      </c>
      <c r="Z132" s="143">
        <v>0</v>
      </c>
      <c r="AA132" s="144">
        <f t="shared" si="3"/>
        <v>0</v>
      </c>
      <c r="AR132" s="17" t="s">
        <v>247</v>
      </c>
      <c r="AT132" s="17" t="s">
        <v>222</v>
      </c>
      <c r="AU132" s="17" t="s">
        <v>190</v>
      </c>
      <c r="AY132" s="17" t="s">
        <v>221</v>
      </c>
      <c r="BE132" s="145">
        <f t="shared" si="4"/>
        <v>0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7" t="s">
        <v>15</v>
      </c>
      <c r="BK132" s="145">
        <f t="shared" si="9"/>
        <v>0</v>
      </c>
      <c r="BL132" s="17" t="s">
        <v>247</v>
      </c>
      <c r="BM132" s="17" t="s">
        <v>6181</v>
      </c>
    </row>
    <row r="133" spans="2:65" s="1" customFormat="1" ht="20.45" customHeight="1" x14ac:dyDescent="0.3">
      <c r="B133" s="136"/>
      <c r="C133" s="137" t="s">
        <v>303</v>
      </c>
      <c r="D133" s="137" t="s">
        <v>222</v>
      </c>
      <c r="E133" s="138" t="s">
        <v>5690</v>
      </c>
      <c r="F133" s="250" t="s">
        <v>6182</v>
      </c>
      <c r="G133" s="251"/>
      <c r="H133" s="251"/>
      <c r="I133" s="251"/>
      <c r="J133" s="139" t="s">
        <v>349</v>
      </c>
      <c r="K133" s="140">
        <v>1</v>
      </c>
      <c r="L133" s="252"/>
      <c r="M133" s="251"/>
      <c r="N133" s="252">
        <f t="shared" si="0"/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 t="shared" si="1"/>
        <v>0</v>
      </c>
      <c r="X133" s="143">
        <v>0</v>
      </c>
      <c r="Y133" s="143">
        <f t="shared" si="2"/>
        <v>0</v>
      </c>
      <c r="Z133" s="143">
        <v>0</v>
      </c>
      <c r="AA133" s="144">
        <f t="shared" si="3"/>
        <v>0</v>
      </c>
      <c r="AR133" s="17" t="s">
        <v>247</v>
      </c>
      <c r="AT133" s="17" t="s">
        <v>222</v>
      </c>
      <c r="AU133" s="17" t="s">
        <v>190</v>
      </c>
      <c r="AY133" s="17" t="s">
        <v>221</v>
      </c>
      <c r="BE133" s="145">
        <f t="shared" si="4"/>
        <v>0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7" t="s">
        <v>15</v>
      </c>
      <c r="BK133" s="145">
        <f t="shared" si="9"/>
        <v>0</v>
      </c>
      <c r="BL133" s="17" t="s">
        <v>247</v>
      </c>
      <c r="BM133" s="17" t="s">
        <v>6183</v>
      </c>
    </row>
    <row r="134" spans="2:65" s="1" customFormat="1" ht="20.45" customHeight="1" x14ac:dyDescent="0.3">
      <c r="B134" s="136"/>
      <c r="C134" s="137" t="s">
        <v>9</v>
      </c>
      <c r="D134" s="137" t="s">
        <v>222</v>
      </c>
      <c r="E134" s="138" t="s">
        <v>5693</v>
      </c>
      <c r="F134" s="250" t="s">
        <v>6184</v>
      </c>
      <c r="G134" s="251"/>
      <c r="H134" s="251"/>
      <c r="I134" s="251"/>
      <c r="J134" s="139" t="s">
        <v>349</v>
      </c>
      <c r="K134" s="140">
        <v>1</v>
      </c>
      <c r="L134" s="252"/>
      <c r="M134" s="251"/>
      <c r="N134" s="252">
        <f t="shared" si="0"/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 t="shared" si="1"/>
        <v>0</v>
      </c>
      <c r="X134" s="143">
        <v>0</v>
      </c>
      <c r="Y134" s="143">
        <f t="shared" si="2"/>
        <v>0</v>
      </c>
      <c r="Z134" s="143">
        <v>0</v>
      </c>
      <c r="AA134" s="144">
        <f t="shared" si="3"/>
        <v>0</v>
      </c>
      <c r="AR134" s="17" t="s">
        <v>247</v>
      </c>
      <c r="AT134" s="17" t="s">
        <v>222</v>
      </c>
      <c r="AU134" s="17" t="s">
        <v>190</v>
      </c>
      <c r="AY134" s="17" t="s">
        <v>221</v>
      </c>
      <c r="BE134" s="145">
        <f t="shared" si="4"/>
        <v>0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7" t="s">
        <v>15</v>
      </c>
      <c r="BK134" s="145">
        <f t="shared" si="9"/>
        <v>0</v>
      </c>
      <c r="BL134" s="17" t="s">
        <v>247</v>
      </c>
      <c r="BM134" s="17" t="s">
        <v>6185</v>
      </c>
    </row>
    <row r="135" spans="2:65" s="1" customFormat="1" ht="40.15" customHeight="1" x14ac:dyDescent="0.3">
      <c r="B135" s="136"/>
      <c r="C135" s="137" t="s">
        <v>247</v>
      </c>
      <c r="D135" s="137" t="s">
        <v>222</v>
      </c>
      <c r="E135" s="138" t="s">
        <v>5696</v>
      </c>
      <c r="F135" s="250" t="s">
        <v>6186</v>
      </c>
      <c r="G135" s="251"/>
      <c r="H135" s="251"/>
      <c r="I135" s="251"/>
      <c r="J135" s="139" t="s">
        <v>349</v>
      </c>
      <c r="K135" s="140">
        <v>1</v>
      </c>
      <c r="L135" s="252"/>
      <c r="M135" s="251"/>
      <c r="N135" s="252">
        <f t="shared" si="0"/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 t="shared" si="1"/>
        <v>0</v>
      </c>
      <c r="X135" s="143">
        <v>0</v>
      </c>
      <c r="Y135" s="143">
        <f t="shared" si="2"/>
        <v>0</v>
      </c>
      <c r="Z135" s="143">
        <v>0</v>
      </c>
      <c r="AA135" s="144">
        <f t="shared" si="3"/>
        <v>0</v>
      </c>
      <c r="AR135" s="17" t="s">
        <v>247</v>
      </c>
      <c r="AT135" s="17" t="s">
        <v>222</v>
      </c>
      <c r="AU135" s="17" t="s">
        <v>190</v>
      </c>
      <c r="AY135" s="17" t="s">
        <v>221</v>
      </c>
      <c r="BE135" s="145">
        <f t="shared" si="4"/>
        <v>0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7" t="s">
        <v>15</v>
      </c>
      <c r="BK135" s="145">
        <f t="shared" si="9"/>
        <v>0</v>
      </c>
      <c r="BL135" s="17" t="s">
        <v>247</v>
      </c>
      <c r="BM135" s="17" t="s">
        <v>6187</v>
      </c>
    </row>
    <row r="136" spans="2:65" s="1" customFormat="1" ht="28.9" customHeight="1" x14ac:dyDescent="0.3">
      <c r="B136" s="136"/>
      <c r="C136" s="137" t="s">
        <v>299</v>
      </c>
      <c r="D136" s="137" t="s">
        <v>222</v>
      </c>
      <c r="E136" s="138" t="s">
        <v>5699</v>
      </c>
      <c r="F136" s="250" t="s">
        <v>6188</v>
      </c>
      <c r="G136" s="251"/>
      <c r="H136" s="251"/>
      <c r="I136" s="251"/>
      <c r="J136" s="139" t="s">
        <v>349</v>
      </c>
      <c r="K136" s="140">
        <v>1</v>
      </c>
      <c r="L136" s="252"/>
      <c r="M136" s="251"/>
      <c r="N136" s="252">
        <f t="shared" si="0"/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 t="shared" si="1"/>
        <v>0</v>
      </c>
      <c r="X136" s="143">
        <v>0</v>
      </c>
      <c r="Y136" s="143">
        <f t="shared" si="2"/>
        <v>0</v>
      </c>
      <c r="Z136" s="143">
        <v>0</v>
      </c>
      <c r="AA136" s="144">
        <f t="shared" si="3"/>
        <v>0</v>
      </c>
      <c r="AR136" s="17" t="s">
        <v>247</v>
      </c>
      <c r="AT136" s="17" t="s">
        <v>222</v>
      </c>
      <c r="AU136" s="17" t="s">
        <v>190</v>
      </c>
      <c r="AY136" s="17" t="s">
        <v>221</v>
      </c>
      <c r="BE136" s="145">
        <f t="shared" si="4"/>
        <v>0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7" t="s">
        <v>15</v>
      </c>
      <c r="BK136" s="145">
        <f t="shared" si="9"/>
        <v>0</v>
      </c>
      <c r="BL136" s="17" t="s">
        <v>247</v>
      </c>
      <c r="BM136" s="17" t="s">
        <v>6189</v>
      </c>
    </row>
    <row r="137" spans="2:65" s="1" customFormat="1" ht="28.9" customHeight="1" x14ac:dyDescent="0.3">
      <c r="B137" s="136"/>
      <c r="C137" s="137" t="s">
        <v>312</v>
      </c>
      <c r="D137" s="137" t="s">
        <v>222</v>
      </c>
      <c r="E137" s="138" t="s">
        <v>5702</v>
      </c>
      <c r="F137" s="250" t="s">
        <v>6190</v>
      </c>
      <c r="G137" s="251"/>
      <c r="H137" s="251"/>
      <c r="I137" s="251"/>
      <c r="J137" s="139" t="s">
        <v>349</v>
      </c>
      <c r="K137" s="140">
        <v>1</v>
      </c>
      <c r="L137" s="252"/>
      <c r="M137" s="251"/>
      <c r="N137" s="252">
        <f t="shared" si="0"/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 t="shared" si="1"/>
        <v>0</v>
      </c>
      <c r="X137" s="143">
        <v>0</v>
      </c>
      <c r="Y137" s="143">
        <f t="shared" si="2"/>
        <v>0</v>
      </c>
      <c r="Z137" s="143">
        <v>0</v>
      </c>
      <c r="AA137" s="144">
        <f t="shared" si="3"/>
        <v>0</v>
      </c>
      <c r="AR137" s="17" t="s">
        <v>247</v>
      </c>
      <c r="AT137" s="17" t="s">
        <v>222</v>
      </c>
      <c r="AU137" s="17" t="s">
        <v>190</v>
      </c>
      <c r="AY137" s="17" t="s">
        <v>221</v>
      </c>
      <c r="BE137" s="145">
        <f t="shared" si="4"/>
        <v>0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7" t="s">
        <v>15</v>
      </c>
      <c r="BK137" s="145">
        <f t="shared" si="9"/>
        <v>0</v>
      </c>
      <c r="BL137" s="17" t="s">
        <v>247</v>
      </c>
      <c r="BM137" s="17" t="s">
        <v>6191</v>
      </c>
    </row>
    <row r="138" spans="2:65" s="1" customFormat="1" ht="28.9" customHeight="1" x14ac:dyDescent="0.3">
      <c r="B138" s="136"/>
      <c r="C138" s="137" t="s">
        <v>317</v>
      </c>
      <c r="D138" s="137" t="s">
        <v>222</v>
      </c>
      <c r="E138" s="138" t="s">
        <v>5705</v>
      </c>
      <c r="F138" s="250" t="s">
        <v>6192</v>
      </c>
      <c r="G138" s="251"/>
      <c r="H138" s="251"/>
      <c r="I138" s="251"/>
      <c r="J138" s="139" t="s">
        <v>349</v>
      </c>
      <c r="K138" s="140">
        <v>1</v>
      </c>
      <c r="L138" s="252"/>
      <c r="M138" s="251"/>
      <c r="N138" s="252">
        <f t="shared" si="0"/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 t="shared" si="1"/>
        <v>0</v>
      </c>
      <c r="X138" s="143">
        <v>0</v>
      </c>
      <c r="Y138" s="143">
        <f t="shared" si="2"/>
        <v>0</v>
      </c>
      <c r="Z138" s="143">
        <v>0</v>
      </c>
      <c r="AA138" s="144">
        <f t="shared" si="3"/>
        <v>0</v>
      </c>
      <c r="AR138" s="17" t="s">
        <v>247</v>
      </c>
      <c r="AT138" s="17" t="s">
        <v>222</v>
      </c>
      <c r="AU138" s="17" t="s">
        <v>190</v>
      </c>
      <c r="AY138" s="17" t="s">
        <v>221</v>
      </c>
      <c r="BE138" s="145">
        <f t="shared" si="4"/>
        <v>0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7" t="s">
        <v>15</v>
      </c>
      <c r="BK138" s="145">
        <f t="shared" si="9"/>
        <v>0</v>
      </c>
      <c r="BL138" s="17" t="s">
        <v>247</v>
      </c>
      <c r="BM138" s="17" t="s">
        <v>6193</v>
      </c>
    </row>
    <row r="139" spans="2:65" s="1" customFormat="1" ht="28.9" customHeight="1" x14ac:dyDescent="0.3">
      <c r="B139" s="136"/>
      <c r="C139" s="137" t="s">
        <v>321</v>
      </c>
      <c r="D139" s="137" t="s">
        <v>222</v>
      </c>
      <c r="E139" s="138" t="s">
        <v>5708</v>
      </c>
      <c r="F139" s="250" t="s">
        <v>6194</v>
      </c>
      <c r="G139" s="251"/>
      <c r="H139" s="251"/>
      <c r="I139" s="251"/>
      <c r="J139" s="139" t="s">
        <v>349</v>
      </c>
      <c r="K139" s="140">
        <v>1</v>
      </c>
      <c r="L139" s="252"/>
      <c r="M139" s="251"/>
      <c r="N139" s="252">
        <f t="shared" si="0"/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 t="shared" si="1"/>
        <v>0</v>
      </c>
      <c r="X139" s="143">
        <v>0</v>
      </c>
      <c r="Y139" s="143">
        <f t="shared" si="2"/>
        <v>0</v>
      </c>
      <c r="Z139" s="143">
        <v>0</v>
      </c>
      <c r="AA139" s="144">
        <f t="shared" si="3"/>
        <v>0</v>
      </c>
      <c r="AR139" s="17" t="s">
        <v>247</v>
      </c>
      <c r="AT139" s="17" t="s">
        <v>222</v>
      </c>
      <c r="AU139" s="17" t="s">
        <v>190</v>
      </c>
      <c r="AY139" s="17" t="s">
        <v>221</v>
      </c>
      <c r="BE139" s="145">
        <f t="shared" si="4"/>
        <v>0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7" t="s">
        <v>15</v>
      </c>
      <c r="BK139" s="145">
        <f t="shared" si="9"/>
        <v>0</v>
      </c>
      <c r="BL139" s="17" t="s">
        <v>247</v>
      </c>
      <c r="BM139" s="17" t="s">
        <v>6195</v>
      </c>
    </row>
    <row r="140" spans="2:65" s="1" customFormat="1" ht="40.15" customHeight="1" x14ac:dyDescent="0.3">
      <c r="B140" s="136"/>
      <c r="C140" s="137" t="s">
        <v>8</v>
      </c>
      <c r="D140" s="137" t="s">
        <v>222</v>
      </c>
      <c r="E140" s="138" t="s">
        <v>5711</v>
      </c>
      <c r="F140" s="250" t="s">
        <v>6196</v>
      </c>
      <c r="G140" s="251"/>
      <c r="H140" s="251"/>
      <c r="I140" s="251"/>
      <c r="J140" s="139" t="s">
        <v>505</v>
      </c>
      <c r="K140" s="140">
        <v>1</v>
      </c>
      <c r="L140" s="252"/>
      <c r="M140" s="251"/>
      <c r="N140" s="252">
        <f t="shared" si="0"/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 t="shared" si="1"/>
        <v>0</v>
      </c>
      <c r="X140" s="143">
        <v>0</v>
      </c>
      <c r="Y140" s="143">
        <f t="shared" si="2"/>
        <v>0</v>
      </c>
      <c r="Z140" s="143">
        <v>0</v>
      </c>
      <c r="AA140" s="144">
        <f t="shared" si="3"/>
        <v>0</v>
      </c>
      <c r="AR140" s="17" t="s">
        <v>247</v>
      </c>
      <c r="AT140" s="17" t="s">
        <v>222</v>
      </c>
      <c r="AU140" s="17" t="s">
        <v>190</v>
      </c>
      <c r="AY140" s="17" t="s">
        <v>221</v>
      </c>
      <c r="BE140" s="145">
        <f t="shared" si="4"/>
        <v>0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7" t="s">
        <v>15</v>
      </c>
      <c r="BK140" s="145">
        <f t="shared" si="9"/>
        <v>0</v>
      </c>
      <c r="BL140" s="17" t="s">
        <v>247</v>
      </c>
      <c r="BM140" s="17" t="s">
        <v>6197</v>
      </c>
    </row>
    <row r="141" spans="2:65" s="1" customFormat="1" ht="28.9" customHeight="1" x14ac:dyDescent="0.3">
      <c r="B141" s="136"/>
      <c r="C141" s="137" t="s">
        <v>332</v>
      </c>
      <c r="D141" s="137" t="s">
        <v>222</v>
      </c>
      <c r="E141" s="138" t="s">
        <v>5714</v>
      </c>
      <c r="F141" s="250" t="s">
        <v>6198</v>
      </c>
      <c r="G141" s="251"/>
      <c r="H141" s="251"/>
      <c r="I141" s="251"/>
      <c r="J141" s="139" t="s">
        <v>6159</v>
      </c>
      <c r="K141" s="140">
        <v>1</v>
      </c>
      <c r="L141" s="252"/>
      <c r="M141" s="251"/>
      <c r="N141" s="252">
        <f t="shared" si="0"/>
        <v>0</v>
      </c>
      <c r="O141" s="251"/>
      <c r="P141" s="251"/>
      <c r="Q141" s="251"/>
      <c r="R141" s="141"/>
      <c r="T141" s="142" t="s">
        <v>3</v>
      </c>
      <c r="U141" s="40" t="s">
        <v>43</v>
      </c>
      <c r="V141" s="143">
        <v>0</v>
      </c>
      <c r="W141" s="143">
        <f t="shared" si="1"/>
        <v>0</v>
      </c>
      <c r="X141" s="143">
        <v>0</v>
      </c>
      <c r="Y141" s="143">
        <f t="shared" si="2"/>
        <v>0</v>
      </c>
      <c r="Z141" s="143">
        <v>0</v>
      </c>
      <c r="AA141" s="144">
        <f t="shared" si="3"/>
        <v>0</v>
      </c>
      <c r="AR141" s="17" t="s">
        <v>247</v>
      </c>
      <c r="AT141" s="17" t="s">
        <v>222</v>
      </c>
      <c r="AU141" s="17" t="s">
        <v>190</v>
      </c>
      <c r="AY141" s="17" t="s">
        <v>221</v>
      </c>
      <c r="BE141" s="145">
        <f t="shared" si="4"/>
        <v>0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7" t="s">
        <v>15</v>
      </c>
      <c r="BK141" s="145">
        <f t="shared" si="9"/>
        <v>0</v>
      </c>
      <c r="BL141" s="17" t="s">
        <v>247</v>
      </c>
      <c r="BM141" s="17" t="s">
        <v>6199</v>
      </c>
    </row>
    <row r="142" spans="2:65" s="1" customFormat="1" ht="28.9" customHeight="1" x14ac:dyDescent="0.3">
      <c r="B142" s="136"/>
      <c r="C142" s="137" t="s">
        <v>338</v>
      </c>
      <c r="D142" s="137" t="s">
        <v>222</v>
      </c>
      <c r="E142" s="138" t="s">
        <v>5717</v>
      </c>
      <c r="F142" s="250" t="s">
        <v>6200</v>
      </c>
      <c r="G142" s="251"/>
      <c r="H142" s="251"/>
      <c r="I142" s="251"/>
      <c r="J142" s="139" t="s">
        <v>349</v>
      </c>
      <c r="K142" s="140">
        <v>2</v>
      </c>
      <c r="L142" s="252"/>
      <c r="M142" s="251"/>
      <c r="N142" s="252">
        <f t="shared" si="0"/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 t="shared" si="1"/>
        <v>0</v>
      </c>
      <c r="X142" s="143">
        <v>0</v>
      </c>
      <c r="Y142" s="143">
        <f t="shared" si="2"/>
        <v>0</v>
      </c>
      <c r="Z142" s="143">
        <v>0</v>
      </c>
      <c r="AA142" s="144">
        <f t="shared" si="3"/>
        <v>0</v>
      </c>
      <c r="AR142" s="17" t="s">
        <v>247</v>
      </c>
      <c r="AT142" s="17" t="s">
        <v>222</v>
      </c>
      <c r="AU142" s="17" t="s">
        <v>190</v>
      </c>
      <c r="AY142" s="17" t="s">
        <v>221</v>
      </c>
      <c r="BE142" s="145">
        <f t="shared" si="4"/>
        <v>0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7" t="s">
        <v>15</v>
      </c>
      <c r="BK142" s="145">
        <f t="shared" si="9"/>
        <v>0</v>
      </c>
      <c r="BL142" s="17" t="s">
        <v>247</v>
      </c>
      <c r="BM142" s="17" t="s">
        <v>6201</v>
      </c>
    </row>
    <row r="143" spans="2:65" s="1" customFormat="1" ht="28.9" customHeight="1" x14ac:dyDescent="0.3">
      <c r="B143" s="136"/>
      <c r="C143" s="137" t="s">
        <v>342</v>
      </c>
      <c r="D143" s="137" t="s">
        <v>222</v>
      </c>
      <c r="E143" s="138" t="s">
        <v>5720</v>
      </c>
      <c r="F143" s="250" t="s">
        <v>6202</v>
      </c>
      <c r="G143" s="251"/>
      <c r="H143" s="251"/>
      <c r="I143" s="251"/>
      <c r="J143" s="139" t="s">
        <v>246</v>
      </c>
      <c r="K143" s="140">
        <v>50</v>
      </c>
      <c r="L143" s="252"/>
      <c r="M143" s="251"/>
      <c r="N143" s="252">
        <f t="shared" si="0"/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</v>
      </c>
      <c r="W143" s="143">
        <f t="shared" si="1"/>
        <v>0</v>
      </c>
      <c r="X143" s="143">
        <v>0</v>
      </c>
      <c r="Y143" s="143">
        <f t="shared" si="2"/>
        <v>0</v>
      </c>
      <c r="Z143" s="143">
        <v>0</v>
      </c>
      <c r="AA143" s="144">
        <f t="shared" si="3"/>
        <v>0</v>
      </c>
      <c r="AR143" s="17" t="s">
        <v>247</v>
      </c>
      <c r="AT143" s="17" t="s">
        <v>222</v>
      </c>
      <c r="AU143" s="17" t="s">
        <v>190</v>
      </c>
      <c r="AY143" s="17" t="s">
        <v>221</v>
      </c>
      <c r="BE143" s="145">
        <f t="shared" si="4"/>
        <v>0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7" t="s">
        <v>15</v>
      </c>
      <c r="BK143" s="145">
        <f t="shared" si="9"/>
        <v>0</v>
      </c>
      <c r="BL143" s="17" t="s">
        <v>247</v>
      </c>
      <c r="BM143" s="17" t="s">
        <v>6203</v>
      </c>
    </row>
    <row r="144" spans="2:65" s="1" customFormat="1" ht="20.45" customHeight="1" x14ac:dyDescent="0.3">
      <c r="B144" s="136"/>
      <c r="C144" s="137" t="s">
        <v>346</v>
      </c>
      <c r="D144" s="137" t="s">
        <v>222</v>
      </c>
      <c r="E144" s="138" t="s">
        <v>5723</v>
      </c>
      <c r="F144" s="250" t="s">
        <v>6204</v>
      </c>
      <c r="G144" s="251"/>
      <c r="H144" s="251"/>
      <c r="I144" s="251"/>
      <c r="J144" s="139" t="s">
        <v>505</v>
      </c>
      <c r="K144" s="140">
        <v>1</v>
      </c>
      <c r="L144" s="252"/>
      <c r="M144" s="251"/>
      <c r="N144" s="252">
        <f t="shared" si="0"/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 t="shared" si="1"/>
        <v>0</v>
      </c>
      <c r="X144" s="143">
        <v>0</v>
      </c>
      <c r="Y144" s="143">
        <f t="shared" si="2"/>
        <v>0</v>
      </c>
      <c r="Z144" s="143">
        <v>0</v>
      </c>
      <c r="AA144" s="144">
        <f t="shared" si="3"/>
        <v>0</v>
      </c>
      <c r="AR144" s="17" t="s">
        <v>247</v>
      </c>
      <c r="AT144" s="17" t="s">
        <v>222</v>
      </c>
      <c r="AU144" s="17" t="s">
        <v>190</v>
      </c>
      <c r="AY144" s="17" t="s">
        <v>221</v>
      </c>
      <c r="BE144" s="145">
        <f t="shared" si="4"/>
        <v>0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7" t="s">
        <v>15</v>
      </c>
      <c r="BK144" s="145">
        <f t="shared" si="9"/>
        <v>0</v>
      </c>
      <c r="BL144" s="17" t="s">
        <v>247</v>
      </c>
      <c r="BM144" s="17" t="s">
        <v>6205</v>
      </c>
    </row>
    <row r="145" spans="2:65" s="9" customFormat="1" ht="29.85" customHeight="1" x14ac:dyDescent="0.3">
      <c r="B145" s="125"/>
      <c r="C145" s="126"/>
      <c r="D145" s="135" t="s">
        <v>6091</v>
      </c>
      <c r="E145" s="135"/>
      <c r="F145" s="135"/>
      <c r="G145" s="135"/>
      <c r="H145" s="135"/>
      <c r="I145" s="135"/>
      <c r="J145" s="135"/>
      <c r="K145" s="135"/>
      <c r="L145" s="135"/>
      <c r="M145" s="135"/>
      <c r="N145" s="253">
        <f>BK145</f>
        <v>0</v>
      </c>
      <c r="O145" s="254"/>
      <c r="P145" s="254"/>
      <c r="Q145" s="254"/>
      <c r="R145" s="128"/>
      <c r="T145" s="129"/>
      <c r="U145" s="126"/>
      <c r="V145" s="126"/>
      <c r="W145" s="130">
        <f>SUM(W146:W148)</f>
        <v>0</v>
      </c>
      <c r="X145" s="126"/>
      <c r="Y145" s="130">
        <f>SUM(Y146:Y148)</f>
        <v>0</v>
      </c>
      <c r="Z145" s="126"/>
      <c r="AA145" s="131">
        <f>SUM(AA146:AA148)</f>
        <v>0</v>
      </c>
      <c r="AR145" s="132" t="s">
        <v>190</v>
      </c>
      <c r="AT145" s="133" t="s">
        <v>77</v>
      </c>
      <c r="AU145" s="133" t="s">
        <v>15</v>
      </c>
      <c r="AY145" s="132" t="s">
        <v>221</v>
      </c>
      <c r="BK145" s="134">
        <f>SUM(BK146:BK148)</f>
        <v>0</v>
      </c>
    </row>
    <row r="146" spans="2:65" s="1" customFormat="1" ht="20.45" customHeight="1" x14ac:dyDescent="0.3">
      <c r="B146" s="136"/>
      <c r="C146" s="137" t="s">
        <v>364</v>
      </c>
      <c r="D146" s="137" t="s">
        <v>222</v>
      </c>
      <c r="E146" s="138" t="s">
        <v>5734</v>
      </c>
      <c r="F146" s="250" t="s">
        <v>6206</v>
      </c>
      <c r="G146" s="251"/>
      <c r="H146" s="251"/>
      <c r="I146" s="251"/>
      <c r="J146" s="139" t="s">
        <v>315</v>
      </c>
      <c r="K146" s="140">
        <v>24</v>
      </c>
      <c r="L146" s="252"/>
      <c r="M146" s="251"/>
      <c r="N146" s="252">
        <f>ROUND(L146*K146,2)</f>
        <v>0</v>
      </c>
      <c r="O146" s="251"/>
      <c r="P146" s="251"/>
      <c r="Q146" s="251"/>
      <c r="R146" s="141"/>
      <c r="T146" s="142" t="s">
        <v>3</v>
      </c>
      <c r="U146" s="40" t="s">
        <v>43</v>
      </c>
      <c r="V146" s="143">
        <v>0</v>
      </c>
      <c r="W146" s="143">
        <f>V146*K146</f>
        <v>0</v>
      </c>
      <c r="X146" s="143">
        <v>0</v>
      </c>
      <c r="Y146" s="143">
        <f>X146*K146</f>
        <v>0</v>
      </c>
      <c r="Z146" s="143">
        <v>0</v>
      </c>
      <c r="AA146" s="144">
        <f>Z146*K146</f>
        <v>0</v>
      </c>
      <c r="AR146" s="17" t="s">
        <v>247</v>
      </c>
      <c r="AT146" s="17" t="s">
        <v>222</v>
      </c>
      <c r="AU146" s="17" t="s">
        <v>190</v>
      </c>
      <c r="AY146" s="17" t="s">
        <v>221</v>
      </c>
      <c r="BE146" s="145">
        <f>IF(U146="základní",N146,0)</f>
        <v>0</v>
      </c>
      <c r="BF146" s="145">
        <f>IF(U146="snížená",N146,0)</f>
        <v>0</v>
      </c>
      <c r="BG146" s="145">
        <f>IF(U146="zákl. přenesená",N146,0)</f>
        <v>0</v>
      </c>
      <c r="BH146" s="145">
        <f>IF(U146="sníž. přenesená",N146,0)</f>
        <v>0</v>
      </c>
      <c r="BI146" s="145">
        <f>IF(U146="nulová",N146,0)</f>
        <v>0</v>
      </c>
      <c r="BJ146" s="17" t="s">
        <v>15</v>
      </c>
      <c r="BK146" s="145">
        <f>ROUND(L146*K146,2)</f>
        <v>0</v>
      </c>
      <c r="BL146" s="17" t="s">
        <v>247</v>
      </c>
      <c r="BM146" s="17" t="s">
        <v>6207</v>
      </c>
    </row>
    <row r="147" spans="2:65" s="1" customFormat="1" ht="20.45" customHeight="1" x14ac:dyDescent="0.3">
      <c r="B147" s="136"/>
      <c r="C147" s="137" t="s">
        <v>355</v>
      </c>
      <c r="D147" s="137" t="s">
        <v>222</v>
      </c>
      <c r="E147" s="138" t="s">
        <v>5487</v>
      </c>
      <c r="F147" s="250" t="s">
        <v>508</v>
      </c>
      <c r="G147" s="251"/>
      <c r="H147" s="251"/>
      <c r="I147" s="251"/>
      <c r="J147" s="139" t="s">
        <v>315</v>
      </c>
      <c r="K147" s="140">
        <v>4</v>
      </c>
      <c r="L147" s="252"/>
      <c r="M147" s="251"/>
      <c r="N147" s="252">
        <f>ROUND(L147*K147,2)</f>
        <v>0</v>
      </c>
      <c r="O147" s="251"/>
      <c r="P147" s="251"/>
      <c r="Q147" s="251"/>
      <c r="R147" s="141"/>
      <c r="T147" s="142" t="s">
        <v>3</v>
      </c>
      <c r="U147" s="40" t="s">
        <v>43</v>
      </c>
      <c r="V147" s="143">
        <v>0</v>
      </c>
      <c r="W147" s="143">
        <f>V147*K147</f>
        <v>0</v>
      </c>
      <c r="X147" s="143">
        <v>0</v>
      </c>
      <c r="Y147" s="143">
        <f>X147*K147</f>
        <v>0</v>
      </c>
      <c r="Z147" s="143">
        <v>0</v>
      </c>
      <c r="AA147" s="144">
        <f>Z147*K147</f>
        <v>0</v>
      </c>
      <c r="AR147" s="17" t="s">
        <v>247</v>
      </c>
      <c r="AT147" s="17" t="s">
        <v>222</v>
      </c>
      <c r="AU147" s="17" t="s">
        <v>190</v>
      </c>
      <c r="AY147" s="17" t="s">
        <v>221</v>
      </c>
      <c r="BE147" s="145">
        <f>IF(U147="základní",N147,0)</f>
        <v>0</v>
      </c>
      <c r="BF147" s="145">
        <f>IF(U147="snížená",N147,0)</f>
        <v>0</v>
      </c>
      <c r="BG147" s="145">
        <f>IF(U147="zákl. přenesená",N147,0)</f>
        <v>0</v>
      </c>
      <c r="BH147" s="145">
        <f>IF(U147="sníž. přenesená",N147,0)</f>
        <v>0</v>
      </c>
      <c r="BI147" s="145">
        <f>IF(U147="nulová",N147,0)</f>
        <v>0</v>
      </c>
      <c r="BJ147" s="17" t="s">
        <v>15</v>
      </c>
      <c r="BK147" s="145">
        <f>ROUND(L147*K147,2)</f>
        <v>0</v>
      </c>
      <c r="BL147" s="17" t="s">
        <v>247</v>
      </c>
      <c r="BM147" s="17" t="s">
        <v>6208</v>
      </c>
    </row>
    <row r="148" spans="2:65" s="1" customFormat="1" ht="20.45" customHeight="1" x14ac:dyDescent="0.3">
      <c r="B148" s="136"/>
      <c r="C148" s="137" t="s">
        <v>359</v>
      </c>
      <c r="D148" s="137" t="s">
        <v>222</v>
      </c>
      <c r="E148" s="138" t="s">
        <v>5490</v>
      </c>
      <c r="F148" s="250" t="s">
        <v>5947</v>
      </c>
      <c r="G148" s="251"/>
      <c r="H148" s="251"/>
      <c r="I148" s="251"/>
      <c r="J148" s="139" t="s">
        <v>315</v>
      </c>
      <c r="K148" s="140">
        <v>8</v>
      </c>
      <c r="L148" s="252"/>
      <c r="M148" s="251"/>
      <c r="N148" s="252">
        <f>ROUND(L148*K148,2)</f>
        <v>0</v>
      </c>
      <c r="O148" s="251"/>
      <c r="P148" s="251"/>
      <c r="Q148" s="251"/>
      <c r="R148" s="141"/>
      <c r="T148" s="142" t="s">
        <v>3</v>
      </c>
      <c r="U148" s="146" t="s">
        <v>43</v>
      </c>
      <c r="V148" s="147">
        <v>0</v>
      </c>
      <c r="W148" s="147">
        <f>V148*K148</f>
        <v>0</v>
      </c>
      <c r="X148" s="147">
        <v>0</v>
      </c>
      <c r="Y148" s="147">
        <f>X148*K148</f>
        <v>0</v>
      </c>
      <c r="Z148" s="147">
        <v>0</v>
      </c>
      <c r="AA148" s="148">
        <f>Z148*K148</f>
        <v>0</v>
      </c>
      <c r="AR148" s="17" t="s">
        <v>247</v>
      </c>
      <c r="AT148" s="17" t="s">
        <v>222</v>
      </c>
      <c r="AU148" s="17" t="s">
        <v>190</v>
      </c>
      <c r="AY148" s="17" t="s">
        <v>221</v>
      </c>
      <c r="BE148" s="145">
        <f>IF(U148="základní",N148,0)</f>
        <v>0</v>
      </c>
      <c r="BF148" s="145">
        <f>IF(U148="snížená",N148,0)</f>
        <v>0</v>
      </c>
      <c r="BG148" s="145">
        <f>IF(U148="zákl. přenesená",N148,0)</f>
        <v>0</v>
      </c>
      <c r="BH148" s="145">
        <f>IF(U148="sníž. přenesená",N148,0)</f>
        <v>0</v>
      </c>
      <c r="BI148" s="145">
        <f>IF(U148="nulová",N148,0)</f>
        <v>0</v>
      </c>
      <c r="BJ148" s="17" t="s">
        <v>15</v>
      </c>
      <c r="BK148" s="145">
        <f>ROUND(L148*K148,2)</f>
        <v>0</v>
      </c>
      <c r="BL148" s="17" t="s">
        <v>247</v>
      </c>
      <c r="BM148" s="17" t="s">
        <v>6209</v>
      </c>
    </row>
    <row r="149" spans="2:65" s="1" customFormat="1" ht="6.95" customHeight="1" x14ac:dyDescent="0.3">
      <c r="B149" s="55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7"/>
    </row>
  </sheetData>
  <mergeCells count="148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5:Q95"/>
    <mergeCell ref="L97:Q97"/>
    <mergeCell ref="C103:Q103"/>
    <mergeCell ref="F105:P105"/>
    <mergeCell ref="F106:P106"/>
    <mergeCell ref="M108:P108"/>
    <mergeCell ref="M110:Q110"/>
    <mergeCell ref="M111:Q111"/>
    <mergeCell ref="F113:I113"/>
    <mergeCell ref="L113:M113"/>
    <mergeCell ref="N113:Q113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L142:M142"/>
    <mergeCell ref="N142:Q142"/>
    <mergeCell ref="F143:I143"/>
    <mergeCell ref="L143:M143"/>
    <mergeCell ref="N143:Q143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H1:K1"/>
    <mergeCell ref="S2:AC2"/>
    <mergeCell ref="F148:I148"/>
    <mergeCell ref="L148:M148"/>
    <mergeCell ref="N148:Q148"/>
    <mergeCell ref="N114:Q114"/>
    <mergeCell ref="N115:Q115"/>
    <mergeCell ref="N116:Q116"/>
    <mergeCell ref="N122:Q122"/>
    <mergeCell ref="N128:Q128"/>
    <mergeCell ref="N145:Q145"/>
    <mergeCell ref="F144:I144"/>
    <mergeCell ref="L144:M144"/>
    <mergeCell ref="N144:Q144"/>
    <mergeCell ref="F146:I146"/>
    <mergeCell ref="L146:M146"/>
    <mergeCell ref="N146:Q146"/>
    <mergeCell ref="F147:I147"/>
    <mergeCell ref="L147:M147"/>
    <mergeCell ref="N147:Q147"/>
    <mergeCell ref="F141:I141"/>
    <mergeCell ref="L141:M141"/>
    <mergeCell ref="N141:Q141"/>
    <mergeCell ref="F142:I142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3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54"/>
  <sheetViews>
    <sheetView showGridLines="0" workbookViewId="0">
      <pane ySplit="1" topLeftCell="A2" activePane="bottomLeft" state="frozen"/>
      <selection pane="bottomLeft" activeCell="L114" sqref="L114:M155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154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6210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5866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N92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ROUND((SUM(BE92:BE93)+SUM(BE111:BE153)), 2)</f>
        <v>0</v>
      </c>
      <c r="I32" s="200"/>
      <c r="J32" s="200"/>
      <c r="K32" s="32"/>
      <c r="L32" s="32"/>
      <c r="M32" s="260">
        <f>ROUND(ROUND((SUM(BE92:BE93)+SUM(BE111:BE153)),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ROUND((SUM(BF92:BF93)+SUM(BF111:BF153)), 2)</f>
        <v>0</v>
      </c>
      <c r="I33" s="200"/>
      <c r="J33" s="200"/>
      <c r="K33" s="32"/>
      <c r="L33" s="32"/>
      <c r="M33" s="260">
        <f>ROUND(ROUND((SUM(BF92:BF93)+SUM(BF111:BF153)),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ROUND((SUM(BG92:BG93)+SUM(BG111:BG153)),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ROUND((SUM(BH92:BH93)+SUM(BH111:BH153)),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ROUND((SUM(BI92:BI93)+SUM(BI111:BI153)),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05_17 - SO 04 - NOVÁ BUDOVA - KT - Kabelové trasy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Jan Kupec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N111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908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N112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451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N113</f>
        <v>0</v>
      </c>
      <c r="O90" s="256"/>
      <c r="P90" s="256"/>
      <c r="Q90" s="256"/>
      <c r="R90" s="115"/>
    </row>
    <row r="91" spans="2:47" s="1" customFormat="1" ht="21.75" customHeight="1" x14ac:dyDescent="0.3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3"/>
    </row>
    <row r="92" spans="2:47" s="1" customFormat="1" ht="29.25" customHeight="1" x14ac:dyDescent="0.3">
      <c r="B92" s="31"/>
      <c r="C92" s="107" t="s">
        <v>205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257">
        <v>0</v>
      </c>
      <c r="O92" s="200"/>
      <c r="P92" s="200"/>
      <c r="Q92" s="200"/>
      <c r="R92" s="33"/>
      <c r="T92" s="116"/>
      <c r="U92" s="117" t="s">
        <v>42</v>
      </c>
    </row>
    <row r="93" spans="2:47" s="1" customFormat="1" ht="18" customHeight="1" x14ac:dyDescent="0.3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3"/>
    </row>
    <row r="94" spans="2:47" s="1" customFormat="1" ht="29.25" customHeight="1" x14ac:dyDescent="0.3">
      <c r="B94" s="31"/>
      <c r="C94" s="99" t="s">
        <v>188</v>
      </c>
      <c r="D94" s="100"/>
      <c r="E94" s="100"/>
      <c r="F94" s="100"/>
      <c r="G94" s="100"/>
      <c r="H94" s="100"/>
      <c r="I94" s="100"/>
      <c r="J94" s="100"/>
      <c r="K94" s="100"/>
      <c r="L94" s="201">
        <f>ROUND(SUM(N88+N92),2)</f>
        <v>0</v>
      </c>
      <c r="M94" s="246"/>
      <c r="N94" s="246"/>
      <c r="O94" s="246"/>
      <c r="P94" s="246"/>
      <c r="Q94" s="246"/>
      <c r="R94" s="33"/>
    </row>
    <row r="95" spans="2:47" s="1" customFormat="1" ht="6.95" customHeight="1" x14ac:dyDescent="0.3">
      <c r="B95" s="55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7"/>
    </row>
    <row r="99" spans="2:63" s="1" customFormat="1" ht="6.95" customHeight="1" x14ac:dyDescent="0.3">
      <c r="B99" s="58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60"/>
    </row>
    <row r="100" spans="2:63" s="1" customFormat="1" ht="36.950000000000003" customHeight="1" x14ac:dyDescent="0.3">
      <c r="B100" s="31"/>
      <c r="C100" s="212" t="s">
        <v>206</v>
      </c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33"/>
    </row>
    <row r="101" spans="2:63" s="1" customFormat="1" ht="6.95" customHeight="1" x14ac:dyDescent="0.3"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3"/>
    </row>
    <row r="102" spans="2:63" s="1" customFormat="1" ht="30" customHeight="1" x14ac:dyDescent="0.3">
      <c r="B102" s="31"/>
      <c r="C102" s="28" t="s">
        <v>16</v>
      </c>
      <c r="D102" s="32"/>
      <c r="E102" s="32"/>
      <c r="F102" s="247" t="str">
        <f>F6</f>
        <v>DOPLNĚNÍ - ROZŠÍŘENÍ KAPACIT ZŠ A MŠ TŘEBOTOV</v>
      </c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32"/>
      <c r="R102" s="33"/>
    </row>
    <row r="103" spans="2:63" s="1" customFormat="1" ht="36.950000000000003" customHeight="1" x14ac:dyDescent="0.3">
      <c r="B103" s="31"/>
      <c r="C103" s="65" t="s">
        <v>192</v>
      </c>
      <c r="D103" s="32"/>
      <c r="E103" s="32"/>
      <c r="F103" s="213" t="str">
        <f>F7</f>
        <v>05_17 - SO 04 - NOVÁ BUDOVA - KT - Kabelové trasy</v>
      </c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32"/>
      <c r="R103" s="33"/>
    </row>
    <row r="104" spans="2:63" s="1" customFormat="1" ht="6.95" customHeight="1" x14ac:dyDescent="0.3"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3"/>
    </row>
    <row r="105" spans="2:63" s="1" customFormat="1" ht="18" customHeight="1" x14ac:dyDescent="0.3">
      <c r="B105" s="31"/>
      <c r="C105" s="28" t="s">
        <v>22</v>
      </c>
      <c r="D105" s="32"/>
      <c r="E105" s="32"/>
      <c r="F105" s="26" t="str">
        <f>F9</f>
        <v>Třebotov, Hlavní 190, 252 26 areál školy</v>
      </c>
      <c r="G105" s="32"/>
      <c r="H105" s="32"/>
      <c r="I105" s="32"/>
      <c r="J105" s="32"/>
      <c r="K105" s="28" t="s">
        <v>24</v>
      </c>
      <c r="L105" s="32"/>
      <c r="M105" s="248" t="str">
        <f>IF(O9="","",O9)</f>
        <v>31. 10. 2016</v>
      </c>
      <c r="N105" s="200"/>
      <c r="O105" s="200"/>
      <c r="P105" s="200"/>
      <c r="Q105" s="32"/>
      <c r="R105" s="33"/>
    </row>
    <row r="106" spans="2:63" s="1" customFormat="1" ht="6.95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63" s="1" customFormat="1" ht="15" x14ac:dyDescent="0.3">
      <c r="B107" s="31"/>
      <c r="C107" s="28" t="s">
        <v>26</v>
      </c>
      <c r="D107" s="32"/>
      <c r="E107" s="32"/>
      <c r="F107" s="26" t="str">
        <f>E12</f>
        <v>Obec Třebotov</v>
      </c>
      <c r="G107" s="32"/>
      <c r="H107" s="32"/>
      <c r="I107" s="32"/>
      <c r="J107" s="32"/>
      <c r="K107" s="28" t="s">
        <v>33</v>
      </c>
      <c r="L107" s="32"/>
      <c r="M107" s="226" t="str">
        <f>E18</f>
        <v>Ing.arch. Jan Linhart</v>
      </c>
      <c r="N107" s="200"/>
      <c r="O107" s="200"/>
      <c r="P107" s="200"/>
      <c r="Q107" s="200"/>
      <c r="R107" s="33"/>
    </row>
    <row r="108" spans="2:63" s="1" customFormat="1" ht="14.45" customHeight="1" x14ac:dyDescent="0.3">
      <c r="B108" s="31"/>
      <c r="C108" s="28" t="s">
        <v>31</v>
      </c>
      <c r="D108" s="32"/>
      <c r="E108" s="32"/>
      <c r="F108" s="26" t="str">
        <f>IF(E15="","",E15)</f>
        <v xml:space="preserve"> </v>
      </c>
      <c r="G108" s="32"/>
      <c r="H108" s="32"/>
      <c r="I108" s="32"/>
      <c r="J108" s="32"/>
      <c r="K108" s="28" t="s">
        <v>36</v>
      </c>
      <c r="L108" s="32"/>
      <c r="M108" s="226" t="str">
        <f>E21</f>
        <v>Jan Kupec</v>
      </c>
      <c r="N108" s="200"/>
      <c r="O108" s="200"/>
      <c r="P108" s="200"/>
      <c r="Q108" s="200"/>
      <c r="R108" s="33"/>
    </row>
    <row r="109" spans="2:63" s="1" customFormat="1" ht="10.35" customHeight="1" x14ac:dyDescent="0.3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63" s="8" customFormat="1" ht="29.25" customHeight="1" x14ac:dyDescent="0.3">
      <c r="B110" s="118"/>
      <c r="C110" s="119" t="s">
        <v>207</v>
      </c>
      <c r="D110" s="120" t="s">
        <v>208</v>
      </c>
      <c r="E110" s="120" t="s">
        <v>60</v>
      </c>
      <c r="F110" s="242" t="s">
        <v>209</v>
      </c>
      <c r="G110" s="243"/>
      <c r="H110" s="243"/>
      <c r="I110" s="243"/>
      <c r="J110" s="120" t="s">
        <v>210</v>
      </c>
      <c r="K110" s="120" t="s">
        <v>211</v>
      </c>
      <c r="L110" s="244" t="s">
        <v>212</v>
      </c>
      <c r="M110" s="243"/>
      <c r="N110" s="242" t="s">
        <v>198</v>
      </c>
      <c r="O110" s="243"/>
      <c r="P110" s="243"/>
      <c r="Q110" s="245"/>
      <c r="R110" s="121"/>
      <c r="T110" s="73" t="s">
        <v>213</v>
      </c>
      <c r="U110" s="74" t="s">
        <v>42</v>
      </c>
      <c r="V110" s="74" t="s">
        <v>214</v>
      </c>
      <c r="W110" s="74" t="s">
        <v>215</v>
      </c>
      <c r="X110" s="74" t="s">
        <v>216</v>
      </c>
      <c r="Y110" s="74" t="s">
        <v>217</v>
      </c>
      <c r="Z110" s="74" t="s">
        <v>218</v>
      </c>
      <c r="AA110" s="75" t="s">
        <v>219</v>
      </c>
    </row>
    <row r="111" spans="2:63" s="1" customFormat="1" ht="29.25" customHeight="1" x14ac:dyDescent="0.35">
      <c r="B111" s="31"/>
      <c r="C111" s="77" t="s">
        <v>194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236">
        <f>BK111</f>
        <v>0</v>
      </c>
      <c r="O111" s="237"/>
      <c r="P111" s="237"/>
      <c r="Q111" s="237"/>
      <c r="R111" s="33"/>
      <c r="T111" s="76"/>
      <c r="U111" s="47"/>
      <c r="V111" s="47"/>
      <c r="W111" s="122">
        <f>W112</f>
        <v>0</v>
      </c>
      <c r="X111" s="47"/>
      <c r="Y111" s="122">
        <f>Y112</f>
        <v>0</v>
      </c>
      <c r="Z111" s="47"/>
      <c r="AA111" s="123">
        <f>AA112</f>
        <v>0</v>
      </c>
      <c r="AT111" s="17" t="s">
        <v>77</v>
      </c>
      <c r="AU111" s="17" t="s">
        <v>200</v>
      </c>
      <c r="BK111" s="124">
        <f>BK112</f>
        <v>0</v>
      </c>
    </row>
    <row r="112" spans="2:63" s="9" customFormat="1" ht="37.35" customHeight="1" x14ac:dyDescent="0.35">
      <c r="B112" s="125"/>
      <c r="C112" s="126"/>
      <c r="D112" s="127" t="s">
        <v>908</v>
      </c>
      <c r="E112" s="127"/>
      <c r="F112" s="127"/>
      <c r="G112" s="127"/>
      <c r="H112" s="127"/>
      <c r="I112" s="127"/>
      <c r="J112" s="127"/>
      <c r="K112" s="127"/>
      <c r="L112" s="127"/>
      <c r="M112" s="127"/>
      <c r="N112" s="238">
        <f>BK112</f>
        <v>0</v>
      </c>
      <c r="O112" s="239"/>
      <c r="P112" s="239"/>
      <c r="Q112" s="239"/>
      <c r="R112" s="128"/>
      <c r="T112" s="129"/>
      <c r="U112" s="126"/>
      <c r="V112" s="126"/>
      <c r="W112" s="130">
        <f>W113</f>
        <v>0</v>
      </c>
      <c r="X112" s="126"/>
      <c r="Y112" s="130">
        <f>Y113</f>
        <v>0</v>
      </c>
      <c r="Z112" s="126"/>
      <c r="AA112" s="131">
        <f>AA113</f>
        <v>0</v>
      </c>
      <c r="AR112" s="132" t="s">
        <v>190</v>
      </c>
      <c r="AT112" s="133" t="s">
        <v>77</v>
      </c>
      <c r="AU112" s="133" t="s">
        <v>78</v>
      </c>
      <c r="AY112" s="132" t="s">
        <v>221</v>
      </c>
      <c r="BK112" s="134">
        <f>BK113</f>
        <v>0</v>
      </c>
    </row>
    <row r="113" spans="2:65" s="9" customFormat="1" ht="19.899999999999999" customHeight="1" x14ac:dyDescent="0.3">
      <c r="B113" s="125"/>
      <c r="C113" s="126"/>
      <c r="D113" s="135" t="s">
        <v>451</v>
      </c>
      <c r="E113" s="135"/>
      <c r="F113" s="135"/>
      <c r="G113" s="135"/>
      <c r="H113" s="135"/>
      <c r="I113" s="135"/>
      <c r="J113" s="135"/>
      <c r="K113" s="135"/>
      <c r="L113" s="135"/>
      <c r="M113" s="135"/>
      <c r="N113" s="240">
        <f>BK113</f>
        <v>0</v>
      </c>
      <c r="O113" s="241"/>
      <c r="P113" s="241"/>
      <c r="Q113" s="241"/>
      <c r="R113" s="128"/>
      <c r="T113" s="129"/>
      <c r="U113" s="126"/>
      <c r="V113" s="126"/>
      <c r="W113" s="130">
        <f>SUM(W114:W153)</f>
        <v>0</v>
      </c>
      <c r="X113" s="126"/>
      <c r="Y113" s="130">
        <f>SUM(Y114:Y153)</f>
        <v>0</v>
      </c>
      <c r="Z113" s="126"/>
      <c r="AA113" s="131">
        <f>SUM(AA114:AA153)</f>
        <v>0</v>
      </c>
      <c r="AR113" s="132" t="s">
        <v>190</v>
      </c>
      <c r="AT113" s="133" t="s">
        <v>77</v>
      </c>
      <c r="AU113" s="133" t="s">
        <v>15</v>
      </c>
      <c r="AY113" s="132" t="s">
        <v>221</v>
      </c>
      <c r="BK113" s="134">
        <f>SUM(BK114:BK153)</f>
        <v>0</v>
      </c>
    </row>
    <row r="114" spans="2:65" s="1" customFormat="1" ht="28.9" customHeight="1" x14ac:dyDescent="0.3">
      <c r="B114" s="136"/>
      <c r="C114" s="137" t="s">
        <v>15</v>
      </c>
      <c r="D114" s="137" t="s">
        <v>222</v>
      </c>
      <c r="E114" s="138" t="s">
        <v>5737</v>
      </c>
      <c r="F114" s="250" t="s">
        <v>6211</v>
      </c>
      <c r="G114" s="251"/>
      <c r="H114" s="251"/>
      <c r="I114" s="251"/>
      <c r="J114" s="139" t="s">
        <v>6212</v>
      </c>
      <c r="K114" s="140">
        <v>880</v>
      </c>
      <c r="L114" s="252"/>
      <c r="M114" s="251"/>
      <c r="N114" s="252">
        <f t="shared" ref="N114:N153" si="0">ROUND(L114*K114,2)</f>
        <v>0</v>
      </c>
      <c r="O114" s="251"/>
      <c r="P114" s="251"/>
      <c r="Q114" s="251"/>
      <c r="R114" s="141"/>
      <c r="T114" s="142" t="s">
        <v>3</v>
      </c>
      <c r="U114" s="40" t="s">
        <v>43</v>
      </c>
      <c r="V114" s="143">
        <v>0</v>
      </c>
      <c r="W114" s="143">
        <f t="shared" ref="W114:W153" si="1">V114*K114</f>
        <v>0</v>
      </c>
      <c r="X114" s="143">
        <v>0</v>
      </c>
      <c r="Y114" s="143">
        <f t="shared" ref="Y114:Y153" si="2">X114*K114</f>
        <v>0</v>
      </c>
      <c r="Z114" s="143">
        <v>0</v>
      </c>
      <c r="AA114" s="144">
        <f t="shared" ref="AA114:AA153" si="3">Z114*K114</f>
        <v>0</v>
      </c>
      <c r="AR114" s="17" t="s">
        <v>247</v>
      </c>
      <c r="AT114" s="17" t="s">
        <v>222</v>
      </c>
      <c r="AU114" s="17" t="s">
        <v>190</v>
      </c>
      <c r="AY114" s="17" t="s">
        <v>221</v>
      </c>
      <c r="BE114" s="145">
        <f t="shared" ref="BE114:BE153" si="4">IF(U114="základní",N114,0)</f>
        <v>0</v>
      </c>
      <c r="BF114" s="145">
        <f t="shared" ref="BF114:BF153" si="5">IF(U114="snížená",N114,0)</f>
        <v>0</v>
      </c>
      <c r="BG114" s="145">
        <f t="shared" ref="BG114:BG153" si="6">IF(U114="zákl. přenesená",N114,0)</f>
        <v>0</v>
      </c>
      <c r="BH114" s="145">
        <f t="shared" ref="BH114:BH153" si="7">IF(U114="sníž. přenesená",N114,0)</f>
        <v>0</v>
      </c>
      <c r="BI114" s="145">
        <f t="shared" ref="BI114:BI153" si="8">IF(U114="nulová",N114,0)</f>
        <v>0</v>
      </c>
      <c r="BJ114" s="17" t="s">
        <v>15</v>
      </c>
      <c r="BK114" s="145">
        <f t="shared" ref="BK114:BK153" si="9">ROUND(L114*K114,2)</f>
        <v>0</v>
      </c>
      <c r="BL114" s="17" t="s">
        <v>247</v>
      </c>
      <c r="BM114" s="17" t="s">
        <v>6213</v>
      </c>
    </row>
    <row r="115" spans="2:65" s="1" customFormat="1" ht="28.9" customHeight="1" x14ac:dyDescent="0.3">
      <c r="B115" s="136"/>
      <c r="C115" s="137" t="s">
        <v>190</v>
      </c>
      <c r="D115" s="137" t="s">
        <v>222</v>
      </c>
      <c r="E115" s="138" t="s">
        <v>5410</v>
      </c>
      <c r="F115" s="250" t="s">
        <v>6214</v>
      </c>
      <c r="G115" s="251"/>
      <c r="H115" s="251"/>
      <c r="I115" s="251"/>
      <c r="J115" s="139" t="s">
        <v>6212</v>
      </c>
      <c r="K115" s="140">
        <v>420</v>
      </c>
      <c r="L115" s="252"/>
      <c r="M115" s="251"/>
      <c r="N115" s="252">
        <f t="shared" si="0"/>
        <v>0</v>
      </c>
      <c r="O115" s="251"/>
      <c r="P115" s="251"/>
      <c r="Q115" s="251"/>
      <c r="R115" s="141"/>
      <c r="T115" s="142" t="s">
        <v>3</v>
      </c>
      <c r="U115" s="40" t="s">
        <v>43</v>
      </c>
      <c r="V115" s="143">
        <v>0</v>
      </c>
      <c r="W115" s="143">
        <f t="shared" si="1"/>
        <v>0</v>
      </c>
      <c r="X115" s="143">
        <v>0</v>
      </c>
      <c r="Y115" s="143">
        <f t="shared" si="2"/>
        <v>0</v>
      </c>
      <c r="Z115" s="143">
        <v>0</v>
      </c>
      <c r="AA115" s="144">
        <f t="shared" si="3"/>
        <v>0</v>
      </c>
      <c r="AR115" s="17" t="s">
        <v>247</v>
      </c>
      <c r="AT115" s="17" t="s">
        <v>222</v>
      </c>
      <c r="AU115" s="17" t="s">
        <v>190</v>
      </c>
      <c r="AY115" s="17" t="s">
        <v>221</v>
      </c>
      <c r="BE115" s="145">
        <f t="shared" si="4"/>
        <v>0</v>
      </c>
      <c r="BF115" s="145">
        <f t="shared" si="5"/>
        <v>0</v>
      </c>
      <c r="BG115" s="145">
        <f t="shared" si="6"/>
        <v>0</v>
      </c>
      <c r="BH115" s="145">
        <f t="shared" si="7"/>
        <v>0</v>
      </c>
      <c r="BI115" s="145">
        <f t="shared" si="8"/>
        <v>0</v>
      </c>
      <c r="BJ115" s="17" t="s">
        <v>15</v>
      </c>
      <c r="BK115" s="145">
        <f t="shared" si="9"/>
        <v>0</v>
      </c>
      <c r="BL115" s="17" t="s">
        <v>247</v>
      </c>
      <c r="BM115" s="17" t="s">
        <v>6215</v>
      </c>
    </row>
    <row r="116" spans="2:65" s="1" customFormat="1" ht="28.9" customHeight="1" x14ac:dyDescent="0.3">
      <c r="B116" s="136"/>
      <c r="C116" s="137" t="s">
        <v>254</v>
      </c>
      <c r="D116" s="137" t="s">
        <v>222</v>
      </c>
      <c r="E116" s="138" t="s">
        <v>5740</v>
      </c>
      <c r="F116" s="250" t="s">
        <v>6216</v>
      </c>
      <c r="G116" s="251"/>
      <c r="H116" s="251"/>
      <c r="I116" s="251"/>
      <c r="J116" s="139" t="s">
        <v>6212</v>
      </c>
      <c r="K116" s="140">
        <v>360</v>
      </c>
      <c r="L116" s="252"/>
      <c r="M116" s="251"/>
      <c r="N116" s="252">
        <f t="shared" si="0"/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</v>
      </c>
      <c r="W116" s="143">
        <f t="shared" si="1"/>
        <v>0</v>
      </c>
      <c r="X116" s="143">
        <v>0</v>
      </c>
      <c r="Y116" s="143">
        <f t="shared" si="2"/>
        <v>0</v>
      </c>
      <c r="Z116" s="143">
        <v>0</v>
      </c>
      <c r="AA116" s="144">
        <f t="shared" si="3"/>
        <v>0</v>
      </c>
      <c r="AR116" s="17" t="s">
        <v>247</v>
      </c>
      <c r="AT116" s="17" t="s">
        <v>222</v>
      </c>
      <c r="AU116" s="17" t="s">
        <v>190</v>
      </c>
      <c r="AY116" s="17" t="s">
        <v>221</v>
      </c>
      <c r="BE116" s="145">
        <f t="shared" si="4"/>
        <v>0</v>
      </c>
      <c r="BF116" s="145">
        <f t="shared" si="5"/>
        <v>0</v>
      </c>
      <c r="BG116" s="145">
        <f t="shared" si="6"/>
        <v>0</v>
      </c>
      <c r="BH116" s="145">
        <f t="shared" si="7"/>
        <v>0</v>
      </c>
      <c r="BI116" s="145">
        <f t="shared" si="8"/>
        <v>0</v>
      </c>
      <c r="BJ116" s="17" t="s">
        <v>15</v>
      </c>
      <c r="BK116" s="145">
        <f t="shared" si="9"/>
        <v>0</v>
      </c>
      <c r="BL116" s="17" t="s">
        <v>247</v>
      </c>
      <c r="BM116" s="17" t="s">
        <v>6217</v>
      </c>
    </row>
    <row r="117" spans="2:65" s="1" customFormat="1" ht="28.9" customHeight="1" x14ac:dyDescent="0.3">
      <c r="B117" s="136"/>
      <c r="C117" s="137" t="s">
        <v>231</v>
      </c>
      <c r="D117" s="137" t="s">
        <v>222</v>
      </c>
      <c r="E117" s="138" t="s">
        <v>5743</v>
      </c>
      <c r="F117" s="250" t="s">
        <v>6218</v>
      </c>
      <c r="G117" s="251"/>
      <c r="H117" s="251"/>
      <c r="I117" s="251"/>
      <c r="J117" s="139" t="s">
        <v>6212</v>
      </c>
      <c r="K117" s="140">
        <v>45</v>
      </c>
      <c r="L117" s="252"/>
      <c r="M117" s="251"/>
      <c r="N117" s="252">
        <f t="shared" si="0"/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 t="shared" si="1"/>
        <v>0</v>
      </c>
      <c r="X117" s="143">
        <v>0</v>
      </c>
      <c r="Y117" s="143">
        <f t="shared" si="2"/>
        <v>0</v>
      </c>
      <c r="Z117" s="143">
        <v>0</v>
      </c>
      <c r="AA117" s="144">
        <f t="shared" si="3"/>
        <v>0</v>
      </c>
      <c r="AR117" s="17" t="s">
        <v>247</v>
      </c>
      <c r="AT117" s="17" t="s">
        <v>222</v>
      </c>
      <c r="AU117" s="17" t="s">
        <v>190</v>
      </c>
      <c r="AY117" s="17" t="s">
        <v>221</v>
      </c>
      <c r="BE117" s="145">
        <f t="shared" si="4"/>
        <v>0</v>
      </c>
      <c r="BF117" s="145">
        <f t="shared" si="5"/>
        <v>0</v>
      </c>
      <c r="BG117" s="145">
        <f t="shared" si="6"/>
        <v>0</v>
      </c>
      <c r="BH117" s="145">
        <f t="shared" si="7"/>
        <v>0</v>
      </c>
      <c r="BI117" s="145">
        <f t="shared" si="8"/>
        <v>0</v>
      </c>
      <c r="BJ117" s="17" t="s">
        <v>15</v>
      </c>
      <c r="BK117" s="145">
        <f t="shared" si="9"/>
        <v>0</v>
      </c>
      <c r="BL117" s="17" t="s">
        <v>247</v>
      </c>
      <c r="BM117" s="17" t="s">
        <v>6219</v>
      </c>
    </row>
    <row r="118" spans="2:65" s="1" customFormat="1" ht="28.9" customHeight="1" x14ac:dyDescent="0.3">
      <c r="B118" s="136"/>
      <c r="C118" s="137" t="s">
        <v>220</v>
      </c>
      <c r="D118" s="137" t="s">
        <v>222</v>
      </c>
      <c r="E118" s="138" t="s">
        <v>5746</v>
      </c>
      <c r="F118" s="250" t="s">
        <v>6220</v>
      </c>
      <c r="G118" s="251"/>
      <c r="H118" s="251"/>
      <c r="I118" s="251"/>
      <c r="J118" s="139" t="s">
        <v>6212</v>
      </c>
      <c r="K118" s="140">
        <v>120</v>
      </c>
      <c r="L118" s="252"/>
      <c r="M118" s="251"/>
      <c r="N118" s="252">
        <f t="shared" si="0"/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 t="shared" si="1"/>
        <v>0</v>
      </c>
      <c r="X118" s="143">
        <v>0</v>
      </c>
      <c r="Y118" s="143">
        <f t="shared" si="2"/>
        <v>0</v>
      </c>
      <c r="Z118" s="143">
        <v>0</v>
      </c>
      <c r="AA118" s="144">
        <f t="shared" si="3"/>
        <v>0</v>
      </c>
      <c r="AR118" s="17" t="s">
        <v>247</v>
      </c>
      <c r="AT118" s="17" t="s">
        <v>222</v>
      </c>
      <c r="AU118" s="17" t="s">
        <v>190</v>
      </c>
      <c r="AY118" s="17" t="s">
        <v>221</v>
      </c>
      <c r="BE118" s="145">
        <f t="shared" si="4"/>
        <v>0</v>
      </c>
      <c r="BF118" s="145">
        <f t="shared" si="5"/>
        <v>0</v>
      </c>
      <c r="BG118" s="145">
        <f t="shared" si="6"/>
        <v>0</v>
      </c>
      <c r="BH118" s="145">
        <f t="shared" si="7"/>
        <v>0</v>
      </c>
      <c r="BI118" s="145">
        <f t="shared" si="8"/>
        <v>0</v>
      </c>
      <c r="BJ118" s="17" t="s">
        <v>15</v>
      </c>
      <c r="BK118" s="145">
        <f t="shared" si="9"/>
        <v>0</v>
      </c>
      <c r="BL118" s="17" t="s">
        <v>247</v>
      </c>
      <c r="BM118" s="17" t="s">
        <v>6221</v>
      </c>
    </row>
    <row r="119" spans="2:65" s="1" customFormat="1" ht="20.45" customHeight="1" x14ac:dyDescent="0.3">
      <c r="B119" s="136"/>
      <c r="C119" s="137" t="s">
        <v>265</v>
      </c>
      <c r="D119" s="137" t="s">
        <v>222</v>
      </c>
      <c r="E119" s="138" t="s">
        <v>5749</v>
      </c>
      <c r="F119" s="250" t="s">
        <v>6222</v>
      </c>
      <c r="G119" s="251"/>
      <c r="H119" s="251"/>
      <c r="I119" s="251"/>
      <c r="J119" s="139" t="s">
        <v>6212</v>
      </c>
      <c r="K119" s="140">
        <v>180</v>
      </c>
      <c r="L119" s="252"/>
      <c r="M119" s="251"/>
      <c r="N119" s="252">
        <f t="shared" si="0"/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 t="shared" si="1"/>
        <v>0</v>
      </c>
      <c r="X119" s="143">
        <v>0</v>
      </c>
      <c r="Y119" s="143">
        <f t="shared" si="2"/>
        <v>0</v>
      </c>
      <c r="Z119" s="143">
        <v>0</v>
      </c>
      <c r="AA119" s="144">
        <f t="shared" si="3"/>
        <v>0</v>
      </c>
      <c r="AR119" s="17" t="s">
        <v>247</v>
      </c>
      <c r="AT119" s="17" t="s">
        <v>222</v>
      </c>
      <c r="AU119" s="17" t="s">
        <v>190</v>
      </c>
      <c r="AY119" s="17" t="s">
        <v>221</v>
      </c>
      <c r="BE119" s="145">
        <f t="shared" si="4"/>
        <v>0</v>
      </c>
      <c r="BF119" s="145">
        <f t="shared" si="5"/>
        <v>0</v>
      </c>
      <c r="BG119" s="145">
        <f t="shared" si="6"/>
        <v>0</v>
      </c>
      <c r="BH119" s="145">
        <f t="shared" si="7"/>
        <v>0</v>
      </c>
      <c r="BI119" s="145">
        <f t="shared" si="8"/>
        <v>0</v>
      </c>
      <c r="BJ119" s="17" t="s">
        <v>15</v>
      </c>
      <c r="BK119" s="145">
        <f t="shared" si="9"/>
        <v>0</v>
      </c>
      <c r="BL119" s="17" t="s">
        <v>247</v>
      </c>
      <c r="BM119" s="17" t="s">
        <v>6223</v>
      </c>
    </row>
    <row r="120" spans="2:65" s="1" customFormat="1" ht="28.9" customHeight="1" x14ac:dyDescent="0.3">
      <c r="B120" s="136"/>
      <c r="C120" s="137" t="s">
        <v>269</v>
      </c>
      <c r="D120" s="137" t="s">
        <v>222</v>
      </c>
      <c r="E120" s="138" t="s">
        <v>5752</v>
      </c>
      <c r="F120" s="250" t="s">
        <v>6224</v>
      </c>
      <c r="G120" s="251"/>
      <c r="H120" s="251"/>
      <c r="I120" s="251"/>
      <c r="J120" s="139" t="s">
        <v>349</v>
      </c>
      <c r="K120" s="140">
        <v>145</v>
      </c>
      <c r="L120" s="252"/>
      <c r="M120" s="251"/>
      <c r="N120" s="252">
        <f t="shared" si="0"/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 t="shared" si="1"/>
        <v>0</v>
      </c>
      <c r="X120" s="143">
        <v>0</v>
      </c>
      <c r="Y120" s="143">
        <f t="shared" si="2"/>
        <v>0</v>
      </c>
      <c r="Z120" s="143">
        <v>0</v>
      </c>
      <c r="AA120" s="144">
        <f t="shared" si="3"/>
        <v>0</v>
      </c>
      <c r="AR120" s="17" t="s">
        <v>247</v>
      </c>
      <c r="AT120" s="17" t="s">
        <v>222</v>
      </c>
      <c r="AU120" s="17" t="s">
        <v>190</v>
      </c>
      <c r="AY120" s="17" t="s">
        <v>221</v>
      </c>
      <c r="BE120" s="145">
        <f t="shared" si="4"/>
        <v>0</v>
      </c>
      <c r="BF120" s="145">
        <f t="shared" si="5"/>
        <v>0</v>
      </c>
      <c r="BG120" s="145">
        <f t="shared" si="6"/>
        <v>0</v>
      </c>
      <c r="BH120" s="145">
        <f t="shared" si="7"/>
        <v>0</v>
      </c>
      <c r="BI120" s="145">
        <f t="shared" si="8"/>
        <v>0</v>
      </c>
      <c r="BJ120" s="17" t="s">
        <v>15</v>
      </c>
      <c r="BK120" s="145">
        <f t="shared" si="9"/>
        <v>0</v>
      </c>
      <c r="BL120" s="17" t="s">
        <v>247</v>
      </c>
      <c r="BM120" s="17" t="s">
        <v>6225</v>
      </c>
    </row>
    <row r="121" spans="2:65" s="1" customFormat="1" ht="28.9" customHeight="1" x14ac:dyDescent="0.3">
      <c r="B121" s="136"/>
      <c r="C121" s="137" t="s">
        <v>273</v>
      </c>
      <c r="D121" s="137" t="s">
        <v>222</v>
      </c>
      <c r="E121" s="138" t="s">
        <v>5755</v>
      </c>
      <c r="F121" s="250" t="s">
        <v>6226</v>
      </c>
      <c r="G121" s="251"/>
      <c r="H121" s="251"/>
      <c r="I121" s="251"/>
      <c r="J121" s="139" t="s">
        <v>349</v>
      </c>
      <c r="K121" s="140">
        <v>88</v>
      </c>
      <c r="L121" s="252"/>
      <c r="M121" s="251"/>
      <c r="N121" s="252">
        <f t="shared" si="0"/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 t="shared" si="1"/>
        <v>0</v>
      </c>
      <c r="X121" s="143">
        <v>0</v>
      </c>
      <c r="Y121" s="143">
        <f t="shared" si="2"/>
        <v>0</v>
      </c>
      <c r="Z121" s="143">
        <v>0</v>
      </c>
      <c r="AA121" s="144">
        <f t="shared" si="3"/>
        <v>0</v>
      </c>
      <c r="AR121" s="17" t="s">
        <v>247</v>
      </c>
      <c r="AT121" s="17" t="s">
        <v>222</v>
      </c>
      <c r="AU121" s="17" t="s">
        <v>190</v>
      </c>
      <c r="AY121" s="17" t="s">
        <v>221</v>
      </c>
      <c r="BE121" s="145">
        <f t="shared" si="4"/>
        <v>0</v>
      </c>
      <c r="BF121" s="145">
        <f t="shared" si="5"/>
        <v>0</v>
      </c>
      <c r="BG121" s="145">
        <f t="shared" si="6"/>
        <v>0</v>
      </c>
      <c r="BH121" s="145">
        <f t="shared" si="7"/>
        <v>0</v>
      </c>
      <c r="BI121" s="145">
        <f t="shared" si="8"/>
        <v>0</v>
      </c>
      <c r="BJ121" s="17" t="s">
        <v>15</v>
      </c>
      <c r="BK121" s="145">
        <f t="shared" si="9"/>
        <v>0</v>
      </c>
      <c r="BL121" s="17" t="s">
        <v>247</v>
      </c>
      <c r="BM121" s="17" t="s">
        <v>6227</v>
      </c>
    </row>
    <row r="122" spans="2:65" s="1" customFormat="1" ht="20.45" customHeight="1" x14ac:dyDescent="0.3">
      <c r="B122" s="136"/>
      <c r="C122" s="137" t="s">
        <v>279</v>
      </c>
      <c r="D122" s="137" t="s">
        <v>222</v>
      </c>
      <c r="E122" s="138" t="s">
        <v>5758</v>
      </c>
      <c r="F122" s="250" t="s">
        <v>6228</v>
      </c>
      <c r="G122" s="251"/>
      <c r="H122" s="251"/>
      <c r="I122" s="251"/>
      <c r="J122" s="139" t="s">
        <v>349</v>
      </c>
      <c r="K122" s="140">
        <v>25</v>
      </c>
      <c r="L122" s="252"/>
      <c r="M122" s="251"/>
      <c r="N122" s="252">
        <f t="shared" si="0"/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 t="shared" si="1"/>
        <v>0</v>
      </c>
      <c r="X122" s="143">
        <v>0</v>
      </c>
      <c r="Y122" s="143">
        <f t="shared" si="2"/>
        <v>0</v>
      </c>
      <c r="Z122" s="143">
        <v>0</v>
      </c>
      <c r="AA122" s="144">
        <f t="shared" si="3"/>
        <v>0</v>
      </c>
      <c r="AR122" s="17" t="s">
        <v>247</v>
      </c>
      <c r="AT122" s="17" t="s">
        <v>222</v>
      </c>
      <c r="AU122" s="17" t="s">
        <v>190</v>
      </c>
      <c r="AY122" s="17" t="s">
        <v>221</v>
      </c>
      <c r="BE122" s="145">
        <f t="shared" si="4"/>
        <v>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7" t="s">
        <v>15</v>
      </c>
      <c r="BK122" s="145">
        <f t="shared" si="9"/>
        <v>0</v>
      </c>
      <c r="BL122" s="17" t="s">
        <v>247</v>
      </c>
      <c r="BM122" s="17" t="s">
        <v>6229</v>
      </c>
    </row>
    <row r="123" spans="2:65" s="1" customFormat="1" ht="28.9" customHeight="1" x14ac:dyDescent="0.3">
      <c r="B123" s="136"/>
      <c r="C123" s="137" t="s">
        <v>284</v>
      </c>
      <c r="D123" s="137" t="s">
        <v>222</v>
      </c>
      <c r="E123" s="138" t="s">
        <v>5761</v>
      </c>
      <c r="F123" s="250" t="s">
        <v>6230</v>
      </c>
      <c r="G123" s="251"/>
      <c r="H123" s="251"/>
      <c r="I123" s="251"/>
      <c r="J123" s="139" t="s">
        <v>6212</v>
      </c>
      <c r="K123" s="140">
        <v>8</v>
      </c>
      <c r="L123" s="252"/>
      <c r="M123" s="251"/>
      <c r="N123" s="252">
        <f t="shared" si="0"/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 t="shared" si="1"/>
        <v>0</v>
      </c>
      <c r="X123" s="143">
        <v>0</v>
      </c>
      <c r="Y123" s="143">
        <f t="shared" si="2"/>
        <v>0</v>
      </c>
      <c r="Z123" s="143">
        <v>0</v>
      </c>
      <c r="AA123" s="144">
        <f t="shared" si="3"/>
        <v>0</v>
      </c>
      <c r="AR123" s="17" t="s">
        <v>247</v>
      </c>
      <c r="AT123" s="17" t="s">
        <v>222</v>
      </c>
      <c r="AU123" s="17" t="s">
        <v>190</v>
      </c>
      <c r="AY123" s="17" t="s">
        <v>221</v>
      </c>
      <c r="BE123" s="145">
        <f t="shared" si="4"/>
        <v>0</v>
      </c>
      <c r="BF123" s="145">
        <f t="shared" si="5"/>
        <v>0</v>
      </c>
      <c r="BG123" s="145">
        <f t="shared" si="6"/>
        <v>0</v>
      </c>
      <c r="BH123" s="145">
        <f t="shared" si="7"/>
        <v>0</v>
      </c>
      <c r="BI123" s="145">
        <f t="shared" si="8"/>
        <v>0</v>
      </c>
      <c r="BJ123" s="17" t="s">
        <v>15</v>
      </c>
      <c r="BK123" s="145">
        <f t="shared" si="9"/>
        <v>0</v>
      </c>
      <c r="BL123" s="17" t="s">
        <v>247</v>
      </c>
      <c r="BM123" s="17" t="s">
        <v>6231</v>
      </c>
    </row>
    <row r="124" spans="2:65" s="1" customFormat="1" ht="20.45" customHeight="1" x14ac:dyDescent="0.3">
      <c r="B124" s="136"/>
      <c r="C124" s="137" t="s">
        <v>288</v>
      </c>
      <c r="D124" s="137" t="s">
        <v>222</v>
      </c>
      <c r="E124" s="138" t="s">
        <v>5764</v>
      </c>
      <c r="F124" s="250" t="s">
        <v>6232</v>
      </c>
      <c r="G124" s="251"/>
      <c r="H124" s="251"/>
      <c r="I124" s="251"/>
      <c r="J124" s="139" t="s">
        <v>6212</v>
      </c>
      <c r="K124" s="140">
        <v>8</v>
      </c>
      <c r="L124" s="252"/>
      <c r="M124" s="251"/>
      <c r="N124" s="252">
        <f t="shared" si="0"/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 t="shared" si="1"/>
        <v>0</v>
      </c>
      <c r="X124" s="143">
        <v>0</v>
      </c>
      <c r="Y124" s="143">
        <f t="shared" si="2"/>
        <v>0</v>
      </c>
      <c r="Z124" s="143">
        <v>0</v>
      </c>
      <c r="AA124" s="144">
        <f t="shared" si="3"/>
        <v>0</v>
      </c>
      <c r="AR124" s="17" t="s">
        <v>247</v>
      </c>
      <c r="AT124" s="17" t="s">
        <v>222</v>
      </c>
      <c r="AU124" s="17" t="s">
        <v>190</v>
      </c>
      <c r="AY124" s="17" t="s">
        <v>221</v>
      </c>
      <c r="BE124" s="145">
        <f t="shared" si="4"/>
        <v>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7" t="s">
        <v>15</v>
      </c>
      <c r="BK124" s="145">
        <f t="shared" si="9"/>
        <v>0</v>
      </c>
      <c r="BL124" s="17" t="s">
        <v>247</v>
      </c>
      <c r="BM124" s="17" t="s">
        <v>6233</v>
      </c>
    </row>
    <row r="125" spans="2:65" s="1" customFormat="1" ht="20.45" customHeight="1" x14ac:dyDescent="0.3">
      <c r="B125" s="136"/>
      <c r="C125" s="137" t="s">
        <v>182</v>
      </c>
      <c r="D125" s="137" t="s">
        <v>222</v>
      </c>
      <c r="E125" s="138" t="s">
        <v>5767</v>
      </c>
      <c r="F125" s="250" t="s">
        <v>6234</v>
      </c>
      <c r="G125" s="251"/>
      <c r="H125" s="251"/>
      <c r="I125" s="251"/>
      <c r="J125" s="139" t="s">
        <v>349</v>
      </c>
      <c r="K125" s="140">
        <v>4</v>
      </c>
      <c r="L125" s="252"/>
      <c r="M125" s="251"/>
      <c r="N125" s="252">
        <f t="shared" si="0"/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 t="shared" si="1"/>
        <v>0</v>
      </c>
      <c r="X125" s="143">
        <v>0</v>
      </c>
      <c r="Y125" s="143">
        <f t="shared" si="2"/>
        <v>0</v>
      </c>
      <c r="Z125" s="143">
        <v>0</v>
      </c>
      <c r="AA125" s="144">
        <f t="shared" si="3"/>
        <v>0</v>
      </c>
      <c r="AR125" s="17" t="s">
        <v>247</v>
      </c>
      <c r="AT125" s="17" t="s">
        <v>222</v>
      </c>
      <c r="AU125" s="17" t="s">
        <v>190</v>
      </c>
      <c r="AY125" s="17" t="s">
        <v>221</v>
      </c>
      <c r="BE125" s="145">
        <f t="shared" si="4"/>
        <v>0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7" t="s">
        <v>15</v>
      </c>
      <c r="BK125" s="145">
        <f t="shared" si="9"/>
        <v>0</v>
      </c>
      <c r="BL125" s="17" t="s">
        <v>247</v>
      </c>
      <c r="BM125" s="17" t="s">
        <v>6235</v>
      </c>
    </row>
    <row r="126" spans="2:65" s="1" customFormat="1" ht="28.9" customHeight="1" x14ac:dyDescent="0.3">
      <c r="B126" s="136"/>
      <c r="C126" s="137" t="s">
        <v>295</v>
      </c>
      <c r="D126" s="137" t="s">
        <v>222</v>
      </c>
      <c r="E126" s="138" t="s">
        <v>5770</v>
      </c>
      <c r="F126" s="250" t="s">
        <v>6236</v>
      </c>
      <c r="G126" s="251"/>
      <c r="H126" s="251"/>
      <c r="I126" s="251"/>
      <c r="J126" s="139" t="s">
        <v>349</v>
      </c>
      <c r="K126" s="140">
        <v>680</v>
      </c>
      <c r="L126" s="252"/>
      <c r="M126" s="251"/>
      <c r="N126" s="252">
        <f t="shared" si="0"/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 t="shared" si="1"/>
        <v>0</v>
      </c>
      <c r="X126" s="143">
        <v>0</v>
      </c>
      <c r="Y126" s="143">
        <f t="shared" si="2"/>
        <v>0</v>
      </c>
      <c r="Z126" s="143">
        <v>0</v>
      </c>
      <c r="AA126" s="144">
        <f t="shared" si="3"/>
        <v>0</v>
      </c>
      <c r="AR126" s="17" t="s">
        <v>247</v>
      </c>
      <c r="AT126" s="17" t="s">
        <v>222</v>
      </c>
      <c r="AU126" s="17" t="s">
        <v>190</v>
      </c>
      <c r="AY126" s="17" t="s">
        <v>221</v>
      </c>
      <c r="BE126" s="145">
        <f t="shared" si="4"/>
        <v>0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7" t="s">
        <v>15</v>
      </c>
      <c r="BK126" s="145">
        <f t="shared" si="9"/>
        <v>0</v>
      </c>
      <c r="BL126" s="17" t="s">
        <v>247</v>
      </c>
      <c r="BM126" s="17" t="s">
        <v>6237</v>
      </c>
    </row>
    <row r="127" spans="2:65" s="1" customFormat="1" ht="28.9" customHeight="1" x14ac:dyDescent="0.3">
      <c r="B127" s="136"/>
      <c r="C127" s="137" t="s">
        <v>303</v>
      </c>
      <c r="D127" s="137" t="s">
        <v>222</v>
      </c>
      <c r="E127" s="138" t="s">
        <v>5773</v>
      </c>
      <c r="F127" s="250" t="s">
        <v>6238</v>
      </c>
      <c r="G127" s="251"/>
      <c r="H127" s="251"/>
      <c r="I127" s="251"/>
      <c r="J127" s="139" t="s">
        <v>349</v>
      </c>
      <c r="K127" s="140">
        <v>320</v>
      </c>
      <c r="L127" s="252"/>
      <c r="M127" s="251"/>
      <c r="N127" s="252">
        <f t="shared" si="0"/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 t="shared" si="1"/>
        <v>0</v>
      </c>
      <c r="X127" s="143">
        <v>0</v>
      </c>
      <c r="Y127" s="143">
        <f t="shared" si="2"/>
        <v>0</v>
      </c>
      <c r="Z127" s="143">
        <v>0</v>
      </c>
      <c r="AA127" s="144">
        <f t="shared" si="3"/>
        <v>0</v>
      </c>
      <c r="AR127" s="17" t="s">
        <v>247</v>
      </c>
      <c r="AT127" s="17" t="s">
        <v>222</v>
      </c>
      <c r="AU127" s="17" t="s">
        <v>190</v>
      </c>
      <c r="AY127" s="17" t="s">
        <v>221</v>
      </c>
      <c r="BE127" s="145">
        <f t="shared" si="4"/>
        <v>0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7" t="s">
        <v>15</v>
      </c>
      <c r="BK127" s="145">
        <f t="shared" si="9"/>
        <v>0</v>
      </c>
      <c r="BL127" s="17" t="s">
        <v>247</v>
      </c>
      <c r="BM127" s="17" t="s">
        <v>6239</v>
      </c>
    </row>
    <row r="128" spans="2:65" s="1" customFormat="1" ht="20.45" customHeight="1" x14ac:dyDescent="0.3">
      <c r="B128" s="136"/>
      <c r="C128" s="137" t="s">
        <v>9</v>
      </c>
      <c r="D128" s="137" t="s">
        <v>222</v>
      </c>
      <c r="E128" s="138" t="s">
        <v>5776</v>
      </c>
      <c r="F128" s="250" t="s">
        <v>6240</v>
      </c>
      <c r="G128" s="251"/>
      <c r="H128" s="251"/>
      <c r="I128" s="251"/>
      <c r="J128" s="139" t="s">
        <v>349</v>
      </c>
      <c r="K128" s="140">
        <v>600</v>
      </c>
      <c r="L128" s="252"/>
      <c r="M128" s="251"/>
      <c r="N128" s="252">
        <f t="shared" si="0"/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 t="shared" si="1"/>
        <v>0</v>
      </c>
      <c r="X128" s="143">
        <v>0</v>
      </c>
      <c r="Y128" s="143">
        <f t="shared" si="2"/>
        <v>0</v>
      </c>
      <c r="Z128" s="143">
        <v>0</v>
      </c>
      <c r="AA128" s="144">
        <f t="shared" si="3"/>
        <v>0</v>
      </c>
      <c r="AR128" s="17" t="s">
        <v>247</v>
      </c>
      <c r="AT128" s="17" t="s">
        <v>222</v>
      </c>
      <c r="AU128" s="17" t="s">
        <v>190</v>
      </c>
      <c r="AY128" s="17" t="s">
        <v>221</v>
      </c>
      <c r="BE128" s="145">
        <f t="shared" si="4"/>
        <v>0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7" t="s">
        <v>15</v>
      </c>
      <c r="BK128" s="145">
        <f t="shared" si="9"/>
        <v>0</v>
      </c>
      <c r="BL128" s="17" t="s">
        <v>247</v>
      </c>
      <c r="BM128" s="17" t="s">
        <v>6241</v>
      </c>
    </row>
    <row r="129" spans="2:65" s="1" customFormat="1" ht="20.45" customHeight="1" x14ac:dyDescent="0.3">
      <c r="B129" s="136"/>
      <c r="C129" s="137" t="s">
        <v>247</v>
      </c>
      <c r="D129" s="137" t="s">
        <v>222</v>
      </c>
      <c r="E129" s="138" t="s">
        <v>5779</v>
      </c>
      <c r="F129" s="250" t="s">
        <v>6242</v>
      </c>
      <c r="G129" s="251"/>
      <c r="H129" s="251"/>
      <c r="I129" s="251"/>
      <c r="J129" s="139" t="s">
        <v>349</v>
      </c>
      <c r="K129" s="140">
        <v>480</v>
      </c>
      <c r="L129" s="252"/>
      <c r="M129" s="251"/>
      <c r="N129" s="252">
        <f t="shared" si="0"/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 t="shared" si="1"/>
        <v>0</v>
      </c>
      <c r="X129" s="143">
        <v>0</v>
      </c>
      <c r="Y129" s="143">
        <f t="shared" si="2"/>
        <v>0</v>
      </c>
      <c r="Z129" s="143">
        <v>0</v>
      </c>
      <c r="AA129" s="144">
        <f t="shared" si="3"/>
        <v>0</v>
      </c>
      <c r="AR129" s="17" t="s">
        <v>247</v>
      </c>
      <c r="AT129" s="17" t="s">
        <v>222</v>
      </c>
      <c r="AU129" s="17" t="s">
        <v>190</v>
      </c>
      <c r="AY129" s="17" t="s">
        <v>221</v>
      </c>
      <c r="BE129" s="145">
        <f t="shared" si="4"/>
        <v>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7" t="s">
        <v>15</v>
      </c>
      <c r="BK129" s="145">
        <f t="shared" si="9"/>
        <v>0</v>
      </c>
      <c r="BL129" s="17" t="s">
        <v>247</v>
      </c>
      <c r="BM129" s="17" t="s">
        <v>6243</v>
      </c>
    </row>
    <row r="130" spans="2:65" s="1" customFormat="1" ht="28.9" customHeight="1" x14ac:dyDescent="0.3">
      <c r="B130" s="136"/>
      <c r="C130" s="137" t="s">
        <v>299</v>
      </c>
      <c r="D130" s="137" t="s">
        <v>222</v>
      </c>
      <c r="E130" s="138" t="s">
        <v>5782</v>
      </c>
      <c r="F130" s="250" t="s">
        <v>6244</v>
      </c>
      <c r="G130" s="251"/>
      <c r="H130" s="251"/>
      <c r="I130" s="251"/>
      <c r="J130" s="139" t="s">
        <v>349</v>
      </c>
      <c r="K130" s="140">
        <v>650</v>
      </c>
      <c r="L130" s="252"/>
      <c r="M130" s="251"/>
      <c r="N130" s="252">
        <f t="shared" si="0"/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 t="shared" si="1"/>
        <v>0</v>
      </c>
      <c r="X130" s="143">
        <v>0</v>
      </c>
      <c r="Y130" s="143">
        <f t="shared" si="2"/>
        <v>0</v>
      </c>
      <c r="Z130" s="143">
        <v>0</v>
      </c>
      <c r="AA130" s="144">
        <f t="shared" si="3"/>
        <v>0</v>
      </c>
      <c r="AR130" s="17" t="s">
        <v>247</v>
      </c>
      <c r="AT130" s="17" t="s">
        <v>222</v>
      </c>
      <c r="AU130" s="17" t="s">
        <v>190</v>
      </c>
      <c r="AY130" s="17" t="s">
        <v>221</v>
      </c>
      <c r="BE130" s="145">
        <f t="shared" si="4"/>
        <v>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7" t="s">
        <v>15</v>
      </c>
      <c r="BK130" s="145">
        <f t="shared" si="9"/>
        <v>0</v>
      </c>
      <c r="BL130" s="17" t="s">
        <v>247</v>
      </c>
      <c r="BM130" s="17" t="s">
        <v>6245</v>
      </c>
    </row>
    <row r="131" spans="2:65" s="1" customFormat="1" ht="20.45" customHeight="1" x14ac:dyDescent="0.3">
      <c r="B131" s="136"/>
      <c r="C131" s="137" t="s">
        <v>312</v>
      </c>
      <c r="D131" s="137" t="s">
        <v>222</v>
      </c>
      <c r="E131" s="138" t="s">
        <v>5785</v>
      </c>
      <c r="F131" s="250" t="s">
        <v>6246</v>
      </c>
      <c r="G131" s="251"/>
      <c r="H131" s="251"/>
      <c r="I131" s="251"/>
      <c r="J131" s="139" t="s">
        <v>349</v>
      </c>
      <c r="K131" s="140">
        <v>42</v>
      </c>
      <c r="L131" s="252"/>
      <c r="M131" s="251"/>
      <c r="N131" s="252">
        <f t="shared" si="0"/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 t="shared" si="1"/>
        <v>0</v>
      </c>
      <c r="X131" s="143">
        <v>0</v>
      </c>
      <c r="Y131" s="143">
        <f t="shared" si="2"/>
        <v>0</v>
      </c>
      <c r="Z131" s="143">
        <v>0</v>
      </c>
      <c r="AA131" s="144">
        <f t="shared" si="3"/>
        <v>0</v>
      </c>
      <c r="AR131" s="17" t="s">
        <v>247</v>
      </c>
      <c r="AT131" s="17" t="s">
        <v>222</v>
      </c>
      <c r="AU131" s="17" t="s">
        <v>190</v>
      </c>
      <c r="AY131" s="17" t="s">
        <v>221</v>
      </c>
      <c r="BE131" s="145">
        <f t="shared" si="4"/>
        <v>0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7" t="s">
        <v>15</v>
      </c>
      <c r="BK131" s="145">
        <f t="shared" si="9"/>
        <v>0</v>
      </c>
      <c r="BL131" s="17" t="s">
        <v>247</v>
      </c>
      <c r="BM131" s="17" t="s">
        <v>6247</v>
      </c>
    </row>
    <row r="132" spans="2:65" s="1" customFormat="1" ht="20.45" customHeight="1" x14ac:dyDescent="0.3">
      <c r="B132" s="136"/>
      <c r="C132" s="137" t="s">
        <v>317</v>
      </c>
      <c r="D132" s="137" t="s">
        <v>222</v>
      </c>
      <c r="E132" s="138" t="s">
        <v>5788</v>
      </c>
      <c r="F132" s="250" t="s">
        <v>6248</v>
      </c>
      <c r="G132" s="251"/>
      <c r="H132" s="251"/>
      <c r="I132" s="251"/>
      <c r="J132" s="139" t="s">
        <v>349</v>
      </c>
      <c r="K132" s="140">
        <v>28</v>
      </c>
      <c r="L132" s="252"/>
      <c r="M132" s="251"/>
      <c r="N132" s="252">
        <f t="shared" si="0"/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 t="shared" si="1"/>
        <v>0</v>
      </c>
      <c r="X132" s="143">
        <v>0</v>
      </c>
      <c r="Y132" s="143">
        <f t="shared" si="2"/>
        <v>0</v>
      </c>
      <c r="Z132" s="143">
        <v>0</v>
      </c>
      <c r="AA132" s="144">
        <f t="shared" si="3"/>
        <v>0</v>
      </c>
      <c r="AR132" s="17" t="s">
        <v>247</v>
      </c>
      <c r="AT132" s="17" t="s">
        <v>222</v>
      </c>
      <c r="AU132" s="17" t="s">
        <v>190</v>
      </c>
      <c r="AY132" s="17" t="s">
        <v>221</v>
      </c>
      <c r="BE132" s="145">
        <f t="shared" si="4"/>
        <v>0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7" t="s">
        <v>15</v>
      </c>
      <c r="BK132" s="145">
        <f t="shared" si="9"/>
        <v>0</v>
      </c>
      <c r="BL132" s="17" t="s">
        <v>247</v>
      </c>
      <c r="BM132" s="17" t="s">
        <v>6249</v>
      </c>
    </row>
    <row r="133" spans="2:65" s="1" customFormat="1" ht="20.45" customHeight="1" x14ac:dyDescent="0.3">
      <c r="B133" s="136"/>
      <c r="C133" s="137" t="s">
        <v>321</v>
      </c>
      <c r="D133" s="137" t="s">
        <v>222</v>
      </c>
      <c r="E133" s="138" t="s">
        <v>5801</v>
      </c>
      <c r="F133" s="250" t="s">
        <v>6250</v>
      </c>
      <c r="G133" s="251"/>
      <c r="H133" s="251"/>
      <c r="I133" s="251"/>
      <c r="J133" s="139" t="s">
        <v>349</v>
      </c>
      <c r="K133" s="140">
        <v>6</v>
      </c>
      <c r="L133" s="252"/>
      <c r="M133" s="251"/>
      <c r="N133" s="252">
        <f t="shared" si="0"/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 t="shared" si="1"/>
        <v>0</v>
      </c>
      <c r="X133" s="143">
        <v>0</v>
      </c>
      <c r="Y133" s="143">
        <f t="shared" si="2"/>
        <v>0</v>
      </c>
      <c r="Z133" s="143">
        <v>0</v>
      </c>
      <c r="AA133" s="144">
        <f t="shared" si="3"/>
        <v>0</v>
      </c>
      <c r="AR133" s="17" t="s">
        <v>247</v>
      </c>
      <c r="AT133" s="17" t="s">
        <v>222</v>
      </c>
      <c r="AU133" s="17" t="s">
        <v>190</v>
      </c>
      <c r="AY133" s="17" t="s">
        <v>221</v>
      </c>
      <c r="BE133" s="145">
        <f t="shared" si="4"/>
        <v>0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7" t="s">
        <v>15</v>
      </c>
      <c r="BK133" s="145">
        <f t="shared" si="9"/>
        <v>0</v>
      </c>
      <c r="BL133" s="17" t="s">
        <v>247</v>
      </c>
      <c r="BM133" s="17" t="s">
        <v>6251</v>
      </c>
    </row>
    <row r="134" spans="2:65" s="1" customFormat="1" ht="20.45" customHeight="1" x14ac:dyDescent="0.3">
      <c r="B134" s="136"/>
      <c r="C134" s="137" t="s">
        <v>8</v>
      </c>
      <c r="D134" s="137" t="s">
        <v>222</v>
      </c>
      <c r="E134" s="138" t="s">
        <v>5804</v>
      </c>
      <c r="F134" s="250" t="s">
        <v>6252</v>
      </c>
      <c r="G134" s="251"/>
      <c r="H134" s="251"/>
      <c r="I134" s="251"/>
      <c r="J134" s="139" t="s">
        <v>349</v>
      </c>
      <c r="K134" s="140">
        <v>76</v>
      </c>
      <c r="L134" s="252"/>
      <c r="M134" s="251"/>
      <c r="N134" s="252">
        <f t="shared" si="0"/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 t="shared" si="1"/>
        <v>0</v>
      </c>
      <c r="X134" s="143">
        <v>0</v>
      </c>
      <c r="Y134" s="143">
        <f t="shared" si="2"/>
        <v>0</v>
      </c>
      <c r="Z134" s="143">
        <v>0</v>
      </c>
      <c r="AA134" s="144">
        <f t="shared" si="3"/>
        <v>0</v>
      </c>
      <c r="AR134" s="17" t="s">
        <v>247</v>
      </c>
      <c r="AT134" s="17" t="s">
        <v>222</v>
      </c>
      <c r="AU134" s="17" t="s">
        <v>190</v>
      </c>
      <c r="AY134" s="17" t="s">
        <v>221</v>
      </c>
      <c r="BE134" s="145">
        <f t="shared" si="4"/>
        <v>0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7" t="s">
        <v>15</v>
      </c>
      <c r="BK134" s="145">
        <f t="shared" si="9"/>
        <v>0</v>
      </c>
      <c r="BL134" s="17" t="s">
        <v>247</v>
      </c>
      <c r="BM134" s="17" t="s">
        <v>6253</v>
      </c>
    </row>
    <row r="135" spans="2:65" s="1" customFormat="1" ht="20.45" customHeight="1" x14ac:dyDescent="0.3">
      <c r="B135" s="136"/>
      <c r="C135" s="137" t="s">
        <v>332</v>
      </c>
      <c r="D135" s="137" t="s">
        <v>222</v>
      </c>
      <c r="E135" s="138" t="s">
        <v>5807</v>
      </c>
      <c r="F135" s="250" t="s">
        <v>6254</v>
      </c>
      <c r="G135" s="251"/>
      <c r="H135" s="251"/>
      <c r="I135" s="251"/>
      <c r="J135" s="139" t="s">
        <v>246</v>
      </c>
      <c r="K135" s="140">
        <v>1825</v>
      </c>
      <c r="L135" s="252"/>
      <c r="M135" s="251"/>
      <c r="N135" s="252">
        <f t="shared" si="0"/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 t="shared" si="1"/>
        <v>0</v>
      </c>
      <c r="X135" s="143">
        <v>0</v>
      </c>
      <c r="Y135" s="143">
        <f t="shared" si="2"/>
        <v>0</v>
      </c>
      <c r="Z135" s="143">
        <v>0</v>
      </c>
      <c r="AA135" s="144">
        <f t="shared" si="3"/>
        <v>0</v>
      </c>
      <c r="AR135" s="17" t="s">
        <v>247</v>
      </c>
      <c r="AT135" s="17" t="s">
        <v>222</v>
      </c>
      <c r="AU135" s="17" t="s">
        <v>190</v>
      </c>
      <c r="AY135" s="17" t="s">
        <v>221</v>
      </c>
      <c r="BE135" s="145">
        <f t="shared" si="4"/>
        <v>0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7" t="s">
        <v>15</v>
      </c>
      <c r="BK135" s="145">
        <f t="shared" si="9"/>
        <v>0</v>
      </c>
      <c r="BL135" s="17" t="s">
        <v>247</v>
      </c>
      <c r="BM135" s="17" t="s">
        <v>6255</v>
      </c>
    </row>
    <row r="136" spans="2:65" s="1" customFormat="1" ht="20.45" customHeight="1" x14ac:dyDescent="0.3">
      <c r="B136" s="136"/>
      <c r="C136" s="137" t="s">
        <v>338</v>
      </c>
      <c r="D136" s="137" t="s">
        <v>222</v>
      </c>
      <c r="E136" s="138" t="s">
        <v>5819</v>
      </c>
      <c r="F136" s="250" t="s">
        <v>6256</v>
      </c>
      <c r="G136" s="251"/>
      <c r="H136" s="251"/>
      <c r="I136" s="251"/>
      <c r="J136" s="139" t="s">
        <v>349</v>
      </c>
      <c r="K136" s="140">
        <v>12</v>
      </c>
      <c r="L136" s="252"/>
      <c r="M136" s="251"/>
      <c r="N136" s="252">
        <f t="shared" si="0"/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 t="shared" si="1"/>
        <v>0</v>
      </c>
      <c r="X136" s="143">
        <v>0</v>
      </c>
      <c r="Y136" s="143">
        <f t="shared" si="2"/>
        <v>0</v>
      </c>
      <c r="Z136" s="143">
        <v>0</v>
      </c>
      <c r="AA136" s="144">
        <f t="shared" si="3"/>
        <v>0</v>
      </c>
      <c r="AR136" s="17" t="s">
        <v>247</v>
      </c>
      <c r="AT136" s="17" t="s">
        <v>222</v>
      </c>
      <c r="AU136" s="17" t="s">
        <v>190</v>
      </c>
      <c r="AY136" s="17" t="s">
        <v>221</v>
      </c>
      <c r="BE136" s="145">
        <f t="shared" si="4"/>
        <v>0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7" t="s">
        <v>15</v>
      </c>
      <c r="BK136" s="145">
        <f t="shared" si="9"/>
        <v>0</v>
      </c>
      <c r="BL136" s="17" t="s">
        <v>247</v>
      </c>
      <c r="BM136" s="17" t="s">
        <v>6257</v>
      </c>
    </row>
    <row r="137" spans="2:65" s="1" customFormat="1" ht="28.9" customHeight="1" x14ac:dyDescent="0.3">
      <c r="B137" s="136"/>
      <c r="C137" s="137" t="s">
        <v>342</v>
      </c>
      <c r="D137" s="137" t="s">
        <v>222</v>
      </c>
      <c r="E137" s="138" t="s">
        <v>5822</v>
      </c>
      <c r="F137" s="250" t="s">
        <v>6258</v>
      </c>
      <c r="G137" s="251"/>
      <c r="H137" s="251"/>
      <c r="I137" s="251"/>
      <c r="J137" s="139" t="s">
        <v>349</v>
      </c>
      <c r="K137" s="140">
        <v>12</v>
      </c>
      <c r="L137" s="252"/>
      <c r="M137" s="251"/>
      <c r="N137" s="252">
        <f t="shared" si="0"/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 t="shared" si="1"/>
        <v>0</v>
      </c>
      <c r="X137" s="143">
        <v>0</v>
      </c>
      <c r="Y137" s="143">
        <f t="shared" si="2"/>
        <v>0</v>
      </c>
      <c r="Z137" s="143">
        <v>0</v>
      </c>
      <c r="AA137" s="144">
        <f t="shared" si="3"/>
        <v>0</v>
      </c>
      <c r="AR137" s="17" t="s">
        <v>247</v>
      </c>
      <c r="AT137" s="17" t="s">
        <v>222</v>
      </c>
      <c r="AU137" s="17" t="s">
        <v>190</v>
      </c>
      <c r="AY137" s="17" t="s">
        <v>221</v>
      </c>
      <c r="BE137" s="145">
        <f t="shared" si="4"/>
        <v>0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7" t="s">
        <v>15</v>
      </c>
      <c r="BK137" s="145">
        <f t="shared" si="9"/>
        <v>0</v>
      </c>
      <c r="BL137" s="17" t="s">
        <v>247</v>
      </c>
      <c r="BM137" s="17" t="s">
        <v>6259</v>
      </c>
    </row>
    <row r="138" spans="2:65" s="1" customFormat="1" ht="28.9" customHeight="1" x14ac:dyDescent="0.3">
      <c r="B138" s="136"/>
      <c r="C138" s="137" t="s">
        <v>346</v>
      </c>
      <c r="D138" s="137" t="s">
        <v>222</v>
      </c>
      <c r="E138" s="138" t="s">
        <v>5834</v>
      </c>
      <c r="F138" s="250" t="s">
        <v>6260</v>
      </c>
      <c r="G138" s="251"/>
      <c r="H138" s="251"/>
      <c r="I138" s="251"/>
      <c r="J138" s="139" t="s">
        <v>349</v>
      </c>
      <c r="K138" s="140">
        <v>233</v>
      </c>
      <c r="L138" s="252"/>
      <c r="M138" s="251"/>
      <c r="N138" s="252">
        <f t="shared" si="0"/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 t="shared" si="1"/>
        <v>0</v>
      </c>
      <c r="X138" s="143">
        <v>0</v>
      </c>
      <c r="Y138" s="143">
        <f t="shared" si="2"/>
        <v>0</v>
      </c>
      <c r="Z138" s="143">
        <v>0</v>
      </c>
      <c r="AA138" s="144">
        <f t="shared" si="3"/>
        <v>0</v>
      </c>
      <c r="AR138" s="17" t="s">
        <v>247</v>
      </c>
      <c r="AT138" s="17" t="s">
        <v>222</v>
      </c>
      <c r="AU138" s="17" t="s">
        <v>190</v>
      </c>
      <c r="AY138" s="17" t="s">
        <v>221</v>
      </c>
      <c r="BE138" s="145">
        <f t="shared" si="4"/>
        <v>0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7" t="s">
        <v>15</v>
      </c>
      <c r="BK138" s="145">
        <f t="shared" si="9"/>
        <v>0</v>
      </c>
      <c r="BL138" s="17" t="s">
        <v>247</v>
      </c>
      <c r="BM138" s="17" t="s">
        <v>6261</v>
      </c>
    </row>
    <row r="139" spans="2:65" s="1" customFormat="1" ht="28.9" customHeight="1" x14ac:dyDescent="0.3">
      <c r="B139" s="136"/>
      <c r="C139" s="137" t="s">
        <v>351</v>
      </c>
      <c r="D139" s="137" t="s">
        <v>222</v>
      </c>
      <c r="E139" s="138" t="s">
        <v>5837</v>
      </c>
      <c r="F139" s="250" t="s">
        <v>6262</v>
      </c>
      <c r="G139" s="251"/>
      <c r="H139" s="251"/>
      <c r="I139" s="251"/>
      <c r="J139" s="139" t="s">
        <v>349</v>
      </c>
      <c r="K139" s="140">
        <v>25</v>
      </c>
      <c r="L139" s="252"/>
      <c r="M139" s="251"/>
      <c r="N139" s="252">
        <f t="shared" si="0"/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 t="shared" si="1"/>
        <v>0</v>
      </c>
      <c r="X139" s="143">
        <v>0</v>
      </c>
      <c r="Y139" s="143">
        <f t="shared" si="2"/>
        <v>0</v>
      </c>
      <c r="Z139" s="143">
        <v>0</v>
      </c>
      <c r="AA139" s="144">
        <f t="shared" si="3"/>
        <v>0</v>
      </c>
      <c r="AR139" s="17" t="s">
        <v>247</v>
      </c>
      <c r="AT139" s="17" t="s">
        <v>222</v>
      </c>
      <c r="AU139" s="17" t="s">
        <v>190</v>
      </c>
      <c r="AY139" s="17" t="s">
        <v>221</v>
      </c>
      <c r="BE139" s="145">
        <f t="shared" si="4"/>
        <v>0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7" t="s">
        <v>15</v>
      </c>
      <c r="BK139" s="145">
        <f t="shared" si="9"/>
        <v>0</v>
      </c>
      <c r="BL139" s="17" t="s">
        <v>247</v>
      </c>
      <c r="BM139" s="17" t="s">
        <v>6263</v>
      </c>
    </row>
    <row r="140" spans="2:65" s="1" customFormat="1" ht="28.9" customHeight="1" x14ac:dyDescent="0.3">
      <c r="B140" s="136"/>
      <c r="C140" s="137" t="s">
        <v>355</v>
      </c>
      <c r="D140" s="137" t="s">
        <v>222</v>
      </c>
      <c r="E140" s="138" t="s">
        <v>5840</v>
      </c>
      <c r="F140" s="250" t="s">
        <v>6264</v>
      </c>
      <c r="G140" s="251"/>
      <c r="H140" s="251"/>
      <c r="I140" s="251"/>
      <c r="J140" s="139" t="s">
        <v>246</v>
      </c>
      <c r="K140" s="140">
        <v>95</v>
      </c>
      <c r="L140" s="252"/>
      <c r="M140" s="251"/>
      <c r="N140" s="252">
        <f t="shared" si="0"/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 t="shared" si="1"/>
        <v>0</v>
      </c>
      <c r="X140" s="143">
        <v>0</v>
      </c>
      <c r="Y140" s="143">
        <f t="shared" si="2"/>
        <v>0</v>
      </c>
      <c r="Z140" s="143">
        <v>0</v>
      </c>
      <c r="AA140" s="144">
        <f t="shared" si="3"/>
        <v>0</v>
      </c>
      <c r="AR140" s="17" t="s">
        <v>247</v>
      </c>
      <c r="AT140" s="17" t="s">
        <v>222</v>
      </c>
      <c r="AU140" s="17" t="s">
        <v>190</v>
      </c>
      <c r="AY140" s="17" t="s">
        <v>221</v>
      </c>
      <c r="BE140" s="145">
        <f t="shared" si="4"/>
        <v>0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7" t="s">
        <v>15</v>
      </c>
      <c r="BK140" s="145">
        <f t="shared" si="9"/>
        <v>0</v>
      </c>
      <c r="BL140" s="17" t="s">
        <v>247</v>
      </c>
      <c r="BM140" s="17" t="s">
        <v>6265</v>
      </c>
    </row>
    <row r="141" spans="2:65" s="1" customFormat="1" ht="28.9" customHeight="1" x14ac:dyDescent="0.3">
      <c r="B141" s="136"/>
      <c r="C141" s="137" t="s">
        <v>359</v>
      </c>
      <c r="D141" s="137" t="s">
        <v>222</v>
      </c>
      <c r="E141" s="138" t="s">
        <v>5843</v>
      </c>
      <c r="F141" s="250" t="s">
        <v>6266</v>
      </c>
      <c r="G141" s="251"/>
      <c r="H141" s="251"/>
      <c r="I141" s="251"/>
      <c r="J141" s="139" t="s">
        <v>246</v>
      </c>
      <c r="K141" s="140">
        <v>450</v>
      </c>
      <c r="L141" s="252"/>
      <c r="M141" s="251"/>
      <c r="N141" s="252">
        <f t="shared" si="0"/>
        <v>0</v>
      </c>
      <c r="O141" s="251"/>
      <c r="P141" s="251"/>
      <c r="Q141" s="251"/>
      <c r="R141" s="141"/>
      <c r="T141" s="142" t="s">
        <v>3</v>
      </c>
      <c r="U141" s="40" t="s">
        <v>43</v>
      </c>
      <c r="V141" s="143">
        <v>0</v>
      </c>
      <c r="W141" s="143">
        <f t="shared" si="1"/>
        <v>0</v>
      </c>
      <c r="X141" s="143">
        <v>0</v>
      </c>
      <c r="Y141" s="143">
        <f t="shared" si="2"/>
        <v>0</v>
      </c>
      <c r="Z141" s="143">
        <v>0</v>
      </c>
      <c r="AA141" s="144">
        <f t="shared" si="3"/>
        <v>0</v>
      </c>
      <c r="AR141" s="17" t="s">
        <v>247</v>
      </c>
      <c r="AT141" s="17" t="s">
        <v>222</v>
      </c>
      <c r="AU141" s="17" t="s">
        <v>190</v>
      </c>
      <c r="AY141" s="17" t="s">
        <v>221</v>
      </c>
      <c r="BE141" s="145">
        <f t="shared" si="4"/>
        <v>0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7" t="s">
        <v>15</v>
      </c>
      <c r="BK141" s="145">
        <f t="shared" si="9"/>
        <v>0</v>
      </c>
      <c r="BL141" s="17" t="s">
        <v>247</v>
      </c>
      <c r="BM141" s="17" t="s">
        <v>6267</v>
      </c>
    </row>
    <row r="142" spans="2:65" s="1" customFormat="1" ht="28.9" customHeight="1" x14ac:dyDescent="0.3">
      <c r="B142" s="136"/>
      <c r="C142" s="137" t="s">
        <v>364</v>
      </c>
      <c r="D142" s="137" t="s">
        <v>222</v>
      </c>
      <c r="E142" s="138" t="s">
        <v>5846</v>
      </c>
      <c r="F142" s="250" t="s">
        <v>6268</v>
      </c>
      <c r="G142" s="251"/>
      <c r="H142" s="251"/>
      <c r="I142" s="251"/>
      <c r="J142" s="139" t="s">
        <v>246</v>
      </c>
      <c r="K142" s="140">
        <v>180</v>
      </c>
      <c r="L142" s="252"/>
      <c r="M142" s="251"/>
      <c r="N142" s="252">
        <f t="shared" si="0"/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 t="shared" si="1"/>
        <v>0</v>
      </c>
      <c r="X142" s="143">
        <v>0</v>
      </c>
      <c r="Y142" s="143">
        <f t="shared" si="2"/>
        <v>0</v>
      </c>
      <c r="Z142" s="143">
        <v>0</v>
      </c>
      <c r="AA142" s="144">
        <f t="shared" si="3"/>
        <v>0</v>
      </c>
      <c r="AR142" s="17" t="s">
        <v>247</v>
      </c>
      <c r="AT142" s="17" t="s">
        <v>222</v>
      </c>
      <c r="AU142" s="17" t="s">
        <v>190</v>
      </c>
      <c r="AY142" s="17" t="s">
        <v>221</v>
      </c>
      <c r="BE142" s="145">
        <f t="shared" si="4"/>
        <v>0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7" t="s">
        <v>15</v>
      </c>
      <c r="BK142" s="145">
        <f t="shared" si="9"/>
        <v>0</v>
      </c>
      <c r="BL142" s="17" t="s">
        <v>247</v>
      </c>
      <c r="BM142" s="17" t="s">
        <v>6269</v>
      </c>
    </row>
    <row r="143" spans="2:65" s="1" customFormat="1" ht="28.9" customHeight="1" x14ac:dyDescent="0.3">
      <c r="B143" s="136"/>
      <c r="C143" s="137" t="s">
        <v>822</v>
      </c>
      <c r="D143" s="137" t="s">
        <v>222</v>
      </c>
      <c r="E143" s="138" t="s">
        <v>6270</v>
      </c>
      <c r="F143" s="250" t="s">
        <v>6271</v>
      </c>
      <c r="G143" s="251"/>
      <c r="H143" s="251"/>
      <c r="I143" s="251"/>
      <c r="J143" s="139" t="s">
        <v>246</v>
      </c>
      <c r="K143" s="140">
        <v>545</v>
      </c>
      <c r="L143" s="252"/>
      <c r="M143" s="251"/>
      <c r="N143" s="252">
        <f t="shared" si="0"/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</v>
      </c>
      <c r="W143" s="143">
        <f t="shared" si="1"/>
        <v>0</v>
      </c>
      <c r="X143" s="143">
        <v>0</v>
      </c>
      <c r="Y143" s="143">
        <f t="shared" si="2"/>
        <v>0</v>
      </c>
      <c r="Z143" s="143">
        <v>0</v>
      </c>
      <c r="AA143" s="144">
        <f t="shared" si="3"/>
        <v>0</v>
      </c>
      <c r="AR143" s="17" t="s">
        <v>247</v>
      </c>
      <c r="AT143" s="17" t="s">
        <v>222</v>
      </c>
      <c r="AU143" s="17" t="s">
        <v>190</v>
      </c>
      <c r="AY143" s="17" t="s">
        <v>221</v>
      </c>
      <c r="BE143" s="145">
        <f t="shared" si="4"/>
        <v>0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7" t="s">
        <v>15</v>
      </c>
      <c r="BK143" s="145">
        <f t="shared" si="9"/>
        <v>0</v>
      </c>
      <c r="BL143" s="17" t="s">
        <v>247</v>
      </c>
      <c r="BM143" s="17" t="s">
        <v>6272</v>
      </c>
    </row>
    <row r="144" spans="2:65" s="1" customFormat="1" ht="28.9" customHeight="1" x14ac:dyDescent="0.3">
      <c r="B144" s="136"/>
      <c r="C144" s="137" t="s">
        <v>826</v>
      </c>
      <c r="D144" s="137" t="s">
        <v>222</v>
      </c>
      <c r="E144" s="138" t="s">
        <v>6273</v>
      </c>
      <c r="F144" s="250" t="s">
        <v>6274</v>
      </c>
      <c r="G144" s="251"/>
      <c r="H144" s="251"/>
      <c r="I144" s="251"/>
      <c r="J144" s="139" t="s">
        <v>246</v>
      </c>
      <c r="K144" s="140">
        <v>180</v>
      </c>
      <c r="L144" s="252"/>
      <c r="M144" s="251"/>
      <c r="N144" s="252">
        <f t="shared" si="0"/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 t="shared" si="1"/>
        <v>0</v>
      </c>
      <c r="X144" s="143">
        <v>0</v>
      </c>
      <c r="Y144" s="143">
        <f t="shared" si="2"/>
        <v>0</v>
      </c>
      <c r="Z144" s="143">
        <v>0</v>
      </c>
      <c r="AA144" s="144">
        <f t="shared" si="3"/>
        <v>0</v>
      </c>
      <c r="AR144" s="17" t="s">
        <v>247</v>
      </c>
      <c r="AT144" s="17" t="s">
        <v>222</v>
      </c>
      <c r="AU144" s="17" t="s">
        <v>190</v>
      </c>
      <c r="AY144" s="17" t="s">
        <v>221</v>
      </c>
      <c r="BE144" s="145">
        <f t="shared" si="4"/>
        <v>0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7" t="s">
        <v>15</v>
      </c>
      <c r="BK144" s="145">
        <f t="shared" si="9"/>
        <v>0</v>
      </c>
      <c r="BL144" s="17" t="s">
        <v>247</v>
      </c>
      <c r="BM144" s="17" t="s">
        <v>6275</v>
      </c>
    </row>
    <row r="145" spans="2:65" s="1" customFormat="1" ht="28.9" customHeight="1" x14ac:dyDescent="0.3">
      <c r="B145" s="136"/>
      <c r="C145" s="137" t="s">
        <v>385</v>
      </c>
      <c r="D145" s="137" t="s">
        <v>222</v>
      </c>
      <c r="E145" s="138" t="s">
        <v>6276</v>
      </c>
      <c r="F145" s="250" t="s">
        <v>511</v>
      </c>
      <c r="G145" s="251"/>
      <c r="H145" s="251"/>
      <c r="I145" s="251"/>
      <c r="J145" s="139" t="s">
        <v>315</v>
      </c>
      <c r="K145" s="140">
        <v>16</v>
      </c>
      <c r="L145" s="252"/>
      <c r="M145" s="251"/>
      <c r="N145" s="252">
        <f t="shared" si="0"/>
        <v>0</v>
      </c>
      <c r="O145" s="251"/>
      <c r="P145" s="251"/>
      <c r="Q145" s="251"/>
      <c r="R145" s="141"/>
      <c r="T145" s="142" t="s">
        <v>3</v>
      </c>
      <c r="U145" s="40" t="s">
        <v>43</v>
      </c>
      <c r="V145" s="143">
        <v>0</v>
      </c>
      <c r="W145" s="143">
        <f t="shared" si="1"/>
        <v>0</v>
      </c>
      <c r="X145" s="143">
        <v>0</v>
      </c>
      <c r="Y145" s="143">
        <f t="shared" si="2"/>
        <v>0</v>
      </c>
      <c r="Z145" s="143">
        <v>0</v>
      </c>
      <c r="AA145" s="144">
        <f t="shared" si="3"/>
        <v>0</v>
      </c>
      <c r="AR145" s="17" t="s">
        <v>247</v>
      </c>
      <c r="AT145" s="17" t="s">
        <v>222</v>
      </c>
      <c r="AU145" s="17" t="s">
        <v>190</v>
      </c>
      <c r="AY145" s="17" t="s">
        <v>221</v>
      </c>
      <c r="BE145" s="145">
        <f t="shared" si="4"/>
        <v>0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7" t="s">
        <v>15</v>
      </c>
      <c r="BK145" s="145">
        <f t="shared" si="9"/>
        <v>0</v>
      </c>
      <c r="BL145" s="17" t="s">
        <v>247</v>
      </c>
      <c r="BM145" s="17" t="s">
        <v>6277</v>
      </c>
    </row>
    <row r="146" spans="2:65" s="1" customFormat="1" ht="28.9" customHeight="1" x14ac:dyDescent="0.3">
      <c r="B146" s="136"/>
      <c r="C146" s="137" t="s">
        <v>831</v>
      </c>
      <c r="D146" s="137" t="s">
        <v>222</v>
      </c>
      <c r="E146" s="138" t="s">
        <v>6278</v>
      </c>
      <c r="F146" s="250" t="s">
        <v>514</v>
      </c>
      <c r="G146" s="251"/>
      <c r="H146" s="251"/>
      <c r="I146" s="251"/>
      <c r="J146" s="139" t="s">
        <v>315</v>
      </c>
      <c r="K146" s="140">
        <v>12</v>
      </c>
      <c r="L146" s="252"/>
      <c r="M146" s="251"/>
      <c r="N146" s="252">
        <f t="shared" si="0"/>
        <v>0</v>
      </c>
      <c r="O146" s="251"/>
      <c r="P146" s="251"/>
      <c r="Q146" s="251"/>
      <c r="R146" s="141"/>
      <c r="T146" s="142" t="s">
        <v>3</v>
      </c>
      <c r="U146" s="40" t="s">
        <v>43</v>
      </c>
      <c r="V146" s="143">
        <v>0</v>
      </c>
      <c r="W146" s="143">
        <f t="shared" si="1"/>
        <v>0</v>
      </c>
      <c r="X146" s="143">
        <v>0</v>
      </c>
      <c r="Y146" s="143">
        <f t="shared" si="2"/>
        <v>0</v>
      </c>
      <c r="Z146" s="143">
        <v>0</v>
      </c>
      <c r="AA146" s="144">
        <f t="shared" si="3"/>
        <v>0</v>
      </c>
      <c r="AR146" s="17" t="s">
        <v>247</v>
      </c>
      <c r="AT146" s="17" t="s">
        <v>222</v>
      </c>
      <c r="AU146" s="17" t="s">
        <v>190</v>
      </c>
      <c r="AY146" s="17" t="s">
        <v>221</v>
      </c>
      <c r="BE146" s="145">
        <f t="shared" si="4"/>
        <v>0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7" t="s">
        <v>15</v>
      </c>
      <c r="BK146" s="145">
        <f t="shared" si="9"/>
        <v>0</v>
      </c>
      <c r="BL146" s="17" t="s">
        <v>247</v>
      </c>
      <c r="BM146" s="17" t="s">
        <v>6279</v>
      </c>
    </row>
    <row r="147" spans="2:65" s="1" customFormat="1" ht="20.45" customHeight="1" x14ac:dyDescent="0.3">
      <c r="B147" s="136"/>
      <c r="C147" s="137" t="s">
        <v>688</v>
      </c>
      <c r="D147" s="137" t="s">
        <v>222</v>
      </c>
      <c r="E147" s="138" t="s">
        <v>6280</v>
      </c>
      <c r="F147" s="250" t="s">
        <v>6281</v>
      </c>
      <c r="G147" s="251"/>
      <c r="H147" s="251"/>
      <c r="I147" s="251"/>
      <c r="J147" s="139" t="s">
        <v>536</v>
      </c>
      <c r="K147" s="140">
        <v>2.8</v>
      </c>
      <c r="L147" s="252"/>
      <c r="M147" s="251"/>
      <c r="N147" s="252">
        <f t="shared" si="0"/>
        <v>0</v>
      </c>
      <c r="O147" s="251"/>
      <c r="P147" s="251"/>
      <c r="Q147" s="251"/>
      <c r="R147" s="141"/>
      <c r="T147" s="142" t="s">
        <v>3</v>
      </c>
      <c r="U147" s="40" t="s">
        <v>43</v>
      </c>
      <c r="V147" s="143">
        <v>0</v>
      </c>
      <c r="W147" s="143">
        <f t="shared" si="1"/>
        <v>0</v>
      </c>
      <c r="X147" s="143">
        <v>0</v>
      </c>
      <c r="Y147" s="143">
        <f t="shared" si="2"/>
        <v>0</v>
      </c>
      <c r="Z147" s="143">
        <v>0</v>
      </c>
      <c r="AA147" s="144">
        <f t="shared" si="3"/>
        <v>0</v>
      </c>
      <c r="AR147" s="17" t="s">
        <v>247</v>
      </c>
      <c r="AT147" s="17" t="s">
        <v>222</v>
      </c>
      <c r="AU147" s="17" t="s">
        <v>190</v>
      </c>
      <c r="AY147" s="17" t="s">
        <v>221</v>
      </c>
      <c r="BE147" s="145">
        <f t="shared" si="4"/>
        <v>0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7" t="s">
        <v>15</v>
      </c>
      <c r="BK147" s="145">
        <f t="shared" si="9"/>
        <v>0</v>
      </c>
      <c r="BL147" s="17" t="s">
        <v>247</v>
      </c>
      <c r="BM147" s="17" t="s">
        <v>6282</v>
      </c>
    </row>
    <row r="148" spans="2:65" s="1" customFormat="1" ht="20.45" customHeight="1" x14ac:dyDescent="0.3">
      <c r="B148" s="136"/>
      <c r="C148" s="137" t="s">
        <v>812</v>
      </c>
      <c r="D148" s="137" t="s">
        <v>222</v>
      </c>
      <c r="E148" s="138" t="s">
        <v>6283</v>
      </c>
      <c r="F148" s="250" t="s">
        <v>6284</v>
      </c>
      <c r="G148" s="251"/>
      <c r="H148" s="251"/>
      <c r="I148" s="251"/>
      <c r="J148" s="139" t="s">
        <v>315</v>
      </c>
      <c r="K148" s="140">
        <v>120</v>
      </c>
      <c r="L148" s="252"/>
      <c r="M148" s="251"/>
      <c r="N148" s="252">
        <f t="shared" si="0"/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0</v>
      </c>
      <c r="W148" s="143">
        <f t="shared" si="1"/>
        <v>0</v>
      </c>
      <c r="X148" s="143">
        <v>0</v>
      </c>
      <c r="Y148" s="143">
        <f t="shared" si="2"/>
        <v>0</v>
      </c>
      <c r="Z148" s="143">
        <v>0</v>
      </c>
      <c r="AA148" s="144">
        <f t="shared" si="3"/>
        <v>0</v>
      </c>
      <c r="AR148" s="17" t="s">
        <v>247</v>
      </c>
      <c r="AT148" s="17" t="s">
        <v>222</v>
      </c>
      <c r="AU148" s="17" t="s">
        <v>190</v>
      </c>
      <c r="AY148" s="17" t="s">
        <v>221</v>
      </c>
      <c r="BE148" s="145">
        <f t="shared" si="4"/>
        <v>0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7" t="s">
        <v>15</v>
      </c>
      <c r="BK148" s="145">
        <f t="shared" si="9"/>
        <v>0</v>
      </c>
      <c r="BL148" s="17" t="s">
        <v>247</v>
      </c>
      <c r="BM148" s="17" t="s">
        <v>6285</v>
      </c>
    </row>
    <row r="149" spans="2:65" s="1" customFormat="1" ht="20.45" customHeight="1" x14ac:dyDescent="0.3">
      <c r="B149" s="136"/>
      <c r="C149" s="137" t="s">
        <v>840</v>
      </c>
      <c r="D149" s="137" t="s">
        <v>222</v>
      </c>
      <c r="E149" s="138" t="s">
        <v>6286</v>
      </c>
      <c r="F149" s="250" t="s">
        <v>6287</v>
      </c>
      <c r="G149" s="251"/>
      <c r="H149" s="251"/>
      <c r="I149" s="251"/>
      <c r="J149" s="139" t="s">
        <v>613</v>
      </c>
      <c r="K149" s="140">
        <v>3.2</v>
      </c>
      <c r="L149" s="252"/>
      <c r="M149" s="251"/>
      <c r="N149" s="252">
        <f t="shared" si="0"/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0</v>
      </c>
      <c r="W149" s="143">
        <f t="shared" si="1"/>
        <v>0</v>
      </c>
      <c r="X149" s="143">
        <v>0</v>
      </c>
      <c r="Y149" s="143">
        <f t="shared" si="2"/>
        <v>0</v>
      </c>
      <c r="Z149" s="143">
        <v>0</v>
      </c>
      <c r="AA149" s="144">
        <f t="shared" si="3"/>
        <v>0</v>
      </c>
      <c r="AR149" s="17" t="s">
        <v>247</v>
      </c>
      <c r="AT149" s="17" t="s">
        <v>222</v>
      </c>
      <c r="AU149" s="17" t="s">
        <v>190</v>
      </c>
      <c r="AY149" s="17" t="s">
        <v>221</v>
      </c>
      <c r="BE149" s="145">
        <f t="shared" si="4"/>
        <v>0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7" t="s">
        <v>15</v>
      </c>
      <c r="BK149" s="145">
        <f t="shared" si="9"/>
        <v>0</v>
      </c>
      <c r="BL149" s="17" t="s">
        <v>247</v>
      </c>
      <c r="BM149" s="17" t="s">
        <v>6288</v>
      </c>
    </row>
    <row r="150" spans="2:65" s="1" customFormat="1" ht="20.45" customHeight="1" x14ac:dyDescent="0.3">
      <c r="B150" s="136"/>
      <c r="C150" s="137" t="s">
        <v>844</v>
      </c>
      <c r="D150" s="137" t="s">
        <v>222</v>
      </c>
      <c r="E150" s="138" t="s">
        <v>6289</v>
      </c>
      <c r="F150" s="250" t="s">
        <v>6290</v>
      </c>
      <c r="G150" s="251"/>
      <c r="H150" s="251"/>
      <c r="I150" s="251"/>
      <c r="J150" s="139" t="s">
        <v>613</v>
      </c>
      <c r="K150" s="140">
        <v>3.2</v>
      </c>
      <c r="L150" s="252"/>
      <c r="M150" s="251"/>
      <c r="N150" s="252">
        <f t="shared" si="0"/>
        <v>0</v>
      </c>
      <c r="O150" s="251"/>
      <c r="P150" s="251"/>
      <c r="Q150" s="251"/>
      <c r="R150" s="141"/>
      <c r="T150" s="142" t="s">
        <v>3</v>
      </c>
      <c r="U150" s="40" t="s">
        <v>43</v>
      </c>
      <c r="V150" s="143">
        <v>0</v>
      </c>
      <c r="W150" s="143">
        <f t="shared" si="1"/>
        <v>0</v>
      </c>
      <c r="X150" s="143">
        <v>0</v>
      </c>
      <c r="Y150" s="143">
        <f t="shared" si="2"/>
        <v>0</v>
      </c>
      <c r="Z150" s="143">
        <v>0</v>
      </c>
      <c r="AA150" s="144">
        <f t="shared" si="3"/>
        <v>0</v>
      </c>
      <c r="AR150" s="17" t="s">
        <v>247</v>
      </c>
      <c r="AT150" s="17" t="s">
        <v>222</v>
      </c>
      <c r="AU150" s="17" t="s">
        <v>190</v>
      </c>
      <c r="AY150" s="17" t="s">
        <v>221</v>
      </c>
      <c r="BE150" s="145">
        <f t="shared" si="4"/>
        <v>0</v>
      </c>
      <c r="BF150" s="145">
        <f t="shared" si="5"/>
        <v>0</v>
      </c>
      <c r="BG150" s="145">
        <f t="shared" si="6"/>
        <v>0</v>
      </c>
      <c r="BH150" s="145">
        <f t="shared" si="7"/>
        <v>0</v>
      </c>
      <c r="BI150" s="145">
        <f t="shared" si="8"/>
        <v>0</v>
      </c>
      <c r="BJ150" s="17" t="s">
        <v>15</v>
      </c>
      <c r="BK150" s="145">
        <f t="shared" si="9"/>
        <v>0</v>
      </c>
      <c r="BL150" s="17" t="s">
        <v>247</v>
      </c>
      <c r="BM150" s="17" t="s">
        <v>6291</v>
      </c>
    </row>
    <row r="151" spans="2:65" s="1" customFormat="1" ht="20.45" customHeight="1" x14ac:dyDescent="0.3">
      <c r="B151" s="136"/>
      <c r="C151" s="137" t="s">
        <v>701</v>
      </c>
      <c r="D151" s="137" t="s">
        <v>222</v>
      </c>
      <c r="E151" s="138" t="s">
        <v>6292</v>
      </c>
      <c r="F151" s="250" t="s">
        <v>6293</v>
      </c>
      <c r="G151" s="251"/>
      <c r="H151" s="251"/>
      <c r="I151" s="251"/>
      <c r="J151" s="139" t="s">
        <v>613</v>
      </c>
      <c r="K151" s="140">
        <v>3.2</v>
      </c>
      <c r="L151" s="252"/>
      <c r="M151" s="251"/>
      <c r="N151" s="252">
        <f t="shared" si="0"/>
        <v>0</v>
      </c>
      <c r="O151" s="251"/>
      <c r="P151" s="251"/>
      <c r="Q151" s="251"/>
      <c r="R151" s="141"/>
      <c r="T151" s="142" t="s">
        <v>3</v>
      </c>
      <c r="U151" s="40" t="s">
        <v>43</v>
      </c>
      <c r="V151" s="143">
        <v>0</v>
      </c>
      <c r="W151" s="143">
        <f t="shared" si="1"/>
        <v>0</v>
      </c>
      <c r="X151" s="143">
        <v>0</v>
      </c>
      <c r="Y151" s="143">
        <f t="shared" si="2"/>
        <v>0</v>
      </c>
      <c r="Z151" s="143">
        <v>0</v>
      </c>
      <c r="AA151" s="144">
        <f t="shared" si="3"/>
        <v>0</v>
      </c>
      <c r="AR151" s="17" t="s">
        <v>247</v>
      </c>
      <c r="AT151" s="17" t="s">
        <v>222</v>
      </c>
      <c r="AU151" s="17" t="s">
        <v>190</v>
      </c>
      <c r="AY151" s="17" t="s">
        <v>221</v>
      </c>
      <c r="BE151" s="145">
        <f t="shared" si="4"/>
        <v>0</v>
      </c>
      <c r="BF151" s="145">
        <f t="shared" si="5"/>
        <v>0</v>
      </c>
      <c r="BG151" s="145">
        <f t="shared" si="6"/>
        <v>0</v>
      </c>
      <c r="BH151" s="145">
        <f t="shared" si="7"/>
        <v>0</v>
      </c>
      <c r="BI151" s="145">
        <f t="shared" si="8"/>
        <v>0</v>
      </c>
      <c r="BJ151" s="17" t="s">
        <v>15</v>
      </c>
      <c r="BK151" s="145">
        <f t="shared" si="9"/>
        <v>0</v>
      </c>
      <c r="BL151" s="17" t="s">
        <v>247</v>
      </c>
      <c r="BM151" s="17" t="s">
        <v>6294</v>
      </c>
    </row>
    <row r="152" spans="2:65" s="1" customFormat="1" ht="20.45" customHeight="1" x14ac:dyDescent="0.3">
      <c r="B152" s="136"/>
      <c r="C152" s="137" t="s">
        <v>804</v>
      </c>
      <c r="D152" s="137" t="s">
        <v>222</v>
      </c>
      <c r="E152" s="138" t="s">
        <v>6295</v>
      </c>
      <c r="F152" s="250" t="s">
        <v>6296</v>
      </c>
      <c r="G152" s="251"/>
      <c r="H152" s="251"/>
      <c r="I152" s="251"/>
      <c r="J152" s="139" t="s">
        <v>6297</v>
      </c>
      <c r="K152" s="140">
        <v>40</v>
      </c>
      <c r="L152" s="252"/>
      <c r="M152" s="251"/>
      <c r="N152" s="252">
        <f t="shared" si="0"/>
        <v>0</v>
      </c>
      <c r="O152" s="251"/>
      <c r="P152" s="251"/>
      <c r="Q152" s="251"/>
      <c r="R152" s="141"/>
      <c r="T152" s="142" t="s">
        <v>3</v>
      </c>
      <c r="U152" s="40" t="s">
        <v>43</v>
      </c>
      <c r="V152" s="143">
        <v>0</v>
      </c>
      <c r="W152" s="143">
        <f t="shared" si="1"/>
        <v>0</v>
      </c>
      <c r="X152" s="143">
        <v>0</v>
      </c>
      <c r="Y152" s="143">
        <f t="shared" si="2"/>
        <v>0</v>
      </c>
      <c r="Z152" s="143">
        <v>0</v>
      </c>
      <c r="AA152" s="144">
        <f t="shared" si="3"/>
        <v>0</v>
      </c>
      <c r="AR152" s="17" t="s">
        <v>247</v>
      </c>
      <c r="AT152" s="17" t="s">
        <v>222</v>
      </c>
      <c r="AU152" s="17" t="s">
        <v>190</v>
      </c>
      <c r="AY152" s="17" t="s">
        <v>221</v>
      </c>
      <c r="BE152" s="145">
        <f t="shared" si="4"/>
        <v>0</v>
      </c>
      <c r="BF152" s="145">
        <f t="shared" si="5"/>
        <v>0</v>
      </c>
      <c r="BG152" s="145">
        <f t="shared" si="6"/>
        <v>0</v>
      </c>
      <c r="BH152" s="145">
        <f t="shared" si="7"/>
        <v>0</v>
      </c>
      <c r="BI152" s="145">
        <f t="shared" si="8"/>
        <v>0</v>
      </c>
      <c r="BJ152" s="17" t="s">
        <v>15</v>
      </c>
      <c r="BK152" s="145">
        <f t="shared" si="9"/>
        <v>0</v>
      </c>
      <c r="BL152" s="17" t="s">
        <v>247</v>
      </c>
      <c r="BM152" s="17" t="s">
        <v>6298</v>
      </c>
    </row>
    <row r="153" spans="2:65" s="1" customFormat="1" ht="20.45" customHeight="1" x14ac:dyDescent="0.3">
      <c r="B153" s="136"/>
      <c r="C153" s="137" t="s">
        <v>835</v>
      </c>
      <c r="D153" s="137" t="s">
        <v>222</v>
      </c>
      <c r="E153" s="138" t="s">
        <v>5487</v>
      </c>
      <c r="F153" s="250" t="s">
        <v>508</v>
      </c>
      <c r="G153" s="251"/>
      <c r="H153" s="251"/>
      <c r="I153" s="251"/>
      <c r="J153" s="139" t="s">
        <v>315</v>
      </c>
      <c r="K153" s="140">
        <v>12</v>
      </c>
      <c r="L153" s="252"/>
      <c r="M153" s="251"/>
      <c r="N153" s="252">
        <f t="shared" si="0"/>
        <v>0</v>
      </c>
      <c r="O153" s="251"/>
      <c r="P153" s="251"/>
      <c r="Q153" s="251"/>
      <c r="R153" s="141"/>
      <c r="T153" s="142" t="s">
        <v>3</v>
      </c>
      <c r="U153" s="146" t="s">
        <v>43</v>
      </c>
      <c r="V153" s="147">
        <v>0</v>
      </c>
      <c r="W153" s="147">
        <f t="shared" si="1"/>
        <v>0</v>
      </c>
      <c r="X153" s="147">
        <v>0</v>
      </c>
      <c r="Y153" s="147">
        <f t="shared" si="2"/>
        <v>0</v>
      </c>
      <c r="Z153" s="147">
        <v>0</v>
      </c>
      <c r="AA153" s="148">
        <f t="shared" si="3"/>
        <v>0</v>
      </c>
      <c r="AR153" s="17" t="s">
        <v>247</v>
      </c>
      <c r="AT153" s="17" t="s">
        <v>222</v>
      </c>
      <c r="AU153" s="17" t="s">
        <v>190</v>
      </c>
      <c r="AY153" s="17" t="s">
        <v>221</v>
      </c>
      <c r="BE153" s="145">
        <f t="shared" si="4"/>
        <v>0</v>
      </c>
      <c r="BF153" s="145">
        <f t="shared" si="5"/>
        <v>0</v>
      </c>
      <c r="BG153" s="145">
        <f t="shared" si="6"/>
        <v>0</v>
      </c>
      <c r="BH153" s="145">
        <f t="shared" si="7"/>
        <v>0</v>
      </c>
      <c r="BI153" s="145">
        <f t="shared" si="8"/>
        <v>0</v>
      </c>
      <c r="BJ153" s="17" t="s">
        <v>15</v>
      </c>
      <c r="BK153" s="145">
        <f t="shared" si="9"/>
        <v>0</v>
      </c>
      <c r="BL153" s="17" t="s">
        <v>247</v>
      </c>
      <c r="BM153" s="17" t="s">
        <v>6299</v>
      </c>
    </row>
    <row r="154" spans="2:65" s="1" customFormat="1" ht="6.95" customHeight="1" x14ac:dyDescent="0.3">
      <c r="B154" s="55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7"/>
    </row>
  </sheetData>
  <mergeCells count="175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2:Q92"/>
    <mergeCell ref="L94:Q94"/>
    <mergeCell ref="C100:Q100"/>
    <mergeCell ref="F102:P102"/>
    <mergeCell ref="F103:P103"/>
    <mergeCell ref="M105:P105"/>
    <mergeCell ref="M107:Q107"/>
    <mergeCell ref="M108:Q108"/>
    <mergeCell ref="F110:I110"/>
    <mergeCell ref="L110:M110"/>
    <mergeCell ref="N110:Q110"/>
    <mergeCell ref="F114:I114"/>
    <mergeCell ref="L114:M114"/>
    <mergeCell ref="N114:Q114"/>
    <mergeCell ref="F115:I115"/>
    <mergeCell ref="L115:M115"/>
    <mergeCell ref="N115:Q115"/>
    <mergeCell ref="F116:I116"/>
    <mergeCell ref="L116:M116"/>
    <mergeCell ref="N116:Q116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L147:M147"/>
    <mergeCell ref="N147:Q147"/>
    <mergeCell ref="F148:I148"/>
    <mergeCell ref="L148:M148"/>
    <mergeCell ref="N148:Q148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H1:K1"/>
    <mergeCell ref="S2:AC2"/>
    <mergeCell ref="F152:I152"/>
    <mergeCell ref="L152:M152"/>
    <mergeCell ref="N152:Q152"/>
    <mergeCell ref="F153:I153"/>
    <mergeCell ref="L153:M153"/>
    <mergeCell ref="N153:Q153"/>
    <mergeCell ref="N111:Q111"/>
    <mergeCell ref="N112:Q112"/>
    <mergeCell ref="N113:Q113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46:I146"/>
    <mergeCell ref="L146:M146"/>
    <mergeCell ref="N146:Q146"/>
    <mergeCell ref="F147:I147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0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05"/>
  <sheetViews>
    <sheetView showGridLines="0" workbookViewId="0">
      <pane ySplit="1" topLeftCell="A183" activePane="bottomLeft" state="frozen"/>
      <selection pane="bottomLeft" activeCell="L115" sqref="L115:M205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157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6300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6301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N93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ROUND((SUM(BE93:BE94)+SUM(BE112:BE204)), 2)</f>
        <v>0</v>
      </c>
      <c r="I32" s="200"/>
      <c r="J32" s="200"/>
      <c r="K32" s="32"/>
      <c r="L32" s="32"/>
      <c r="M32" s="260">
        <f>ROUND(ROUND((SUM(BE93:BE94)+SUM(BE112:BE204)),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ROUND((SUM(BF93:BF94)+SUM(BF112:BF204)), 2)</f>
        <v>0</v>
      </c>
      <c r="I33" s="200"/>
      <c r="J33" s="200"/>
      <c r="K33" s="32"/>
      <c r="L33" s="32"/>
      <c r="M33" s="260">
        <f>ROUND(ROUND((SUM(BF93:BF94)+SUM(BF112:BF204)),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ROUND((SUM(BG93:BG94)+SUM(BG112:BG204)),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ROUND((SUM(BH93:BH94)+SUM(BH112:BH204)),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ROUND((SUM(BI93:BI94)+SUM(BI112:BI204)),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06 - SO 05 - ČTÚ A SADOVNICKÉ ÚPRAVY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Jan Šteflíček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N112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617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N113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618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N114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6302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N151</f>
        <v>0</v>
      </c>
      <c r="O91" s="256"/>
      <c r="P91" s="256"/>
      <c r="Q91" s="256"/>
      <c r="R91" s="115"/>
    </row>
    <row r="92" spans="2:47" s="1" customFormat="1" ht="21.75" customHeight="1" x14ac:dyDescent="0.3"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3"/>
    </row>
    <row r="93" spans="2:47" s="1" customFormat="1" ht="29.25" customHeight="1" x14ac:dyDescent="0.3">
      <c r="B93" s="31"/>
      <c r="C93" s="107" t="s">
        <v>205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257">
        <v>0</v>
      </c>
      <c r="O93" s="200"/>
      <c r="P93" s="200"/>
      <c r="Q93" s="200"/>
      <c r="R93" s="33"/>
      <c r="T93" s="116"/>
      <c r="U93" s="117" t="s">
        <v>42</v>
      </c>
    </row>
    <row r="94" spans="2:47" s="1" customFormat="1" ht="18" customHeight="1" x14ac:dyDescent="0.3"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3"/>
    </row>
    <row r="95" spans="2:47" s="1" customFormat="1" ht="29.25" customHeight="1" x14ac:dyDescent="0.3">
      <c r="B95" s="31"/>
      <c r="C95" s="99" t="s">
        <v>188</v>
      </c>
      <c r="D95" s="100"/>
      <c r="E95" s="100"/>
      <c r="F95" s="100"/>
      <c r="G95" s="100"/>
      <c r="H95" s="100"/>
      <c r="I95" s="100"/>
      <c r="J95" s="100"/>
      <c r="K95" s="100"/>
      <c r="L95" s="201">
        <f>ROUND(SUM(N88+N93),2)</f>
        <v>0</v>
      </c>
      <c r="M95" s="246"/>
      <c r="N95" s="246"/>
      <c r="O95" s="246"/>
      <c r="P95" s="246"/>
      <c r="Q95" s="246"/>
      <c r="R95" s="33"/>
    </row>
    <row r="96" spans="2:47" s="1" customFormat="1" ht="6.95" customHeight="1" x14ac:dyDescent="0.3">
      <c r="B96" s="55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7"/>
    </row>
    <row r="100" spans="2:63" s="1" customFormat="1" ht="6.95" customHeight="1" x14ac:dyDescent="0.3">
      <c r="B100" s="58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60"/>
    </row>
    <row r="101" spans="2:63" s="1" customFormat="1" ht="36.950000000000003" customHeight="1" x14ac:dyDescent="0.3">
      <c r="B101" s="31"/>
      <c r="C101" s="212" t="s">
        <v>206</v>
      </c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33"/>
    </row>
    <row r="102" spans="2:63" s="1" customFormat="1" ht="6.95" customHeight="1" x14ac:dyDescent="0.3"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3"/>
    </row>
    <row r="103" spans="2:63" s="1" customFormat="1" ht="30" customHeight="1" x14ac:dyDescent="0.3">
      <c r="B103" s="31"/>
      <c r="C103" s="28" t="s">
        <v>16</v>
      </c>
      <c r="D103" s="32"/>
      <c r="E103" s="32"/>
      <c r="F103" s="247" t="str">
        <f>F6</f>
        <v>DOPLNĚNÍ - ROZŠÍŘENÍ KAPACIT ZŠ A MŠ TŘEBOTOV</v>
      </c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32"/>
      <c r="R103" s="33"/>
    </row>
    <row r="104" spans="2:63" s="1" customFormat="1" ht="36.950000000000003" customHeight="1" x14ac:dyDescent="0.3">
      <c r="B104" s="31"/>
      <c r="C104" s="65" t="s">
        <v>192</v>
      </c>
      <c r="D104" s="32"/>
      <c r="E104" s="32"/>
      <c r="F104" s="213" t="str">
        <f>F7</f>
        <v>06 - SO 05 - ČTÚ A SADOVNICKÉ ÚPRAVY</v>
      </c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32"/>
      <c r="R104" s="33"/>
    </row>
    <row r="105" spans="2:63" s="1" customFormat="1" ht="6.95" customHeight="1" x14ac:dyDescent="0.3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63" s="1" customFormat="1" ht="18" customHeight="1" x14ac:dyDescent="0.3">
      <c r="B106" s="31"/>
      <c r="C106" s="28" t="s">
        <v>22</v>
      </c>
      <c r="D106" s="32"/>
      <c r="E106" s="32"/>
      <c r="F106" s="26" t="str">
        <f>F9</f>
        <v>Třebotov, Hlavní 190, 252 26 areál školy</v>
      </c>
      <c r="G106" s="32"/>
      <c r="H106" s="32"/>
      <c r="I106" s="32"/>
      <c r="J106" s="32"/>
      <c r="K106" s="28" t="s">
        <v>24</v>
      </c>
      <c r="L106" s="32"/>
      <c r="M106" s="248" t="str">
        <f>IF(O9="","",O9)</f>
        <v>31. 10. 2016</v>
      </c>
      <c r="N106" s="200"/>
      <c r="O106" s="200"/>
      <c r="P106" s="200"/>
      <c r="Q106" s="32"/>
      <c r="R106" s="33"/>
    </row>
    <row r="107" spans="2:63" s="1" customFormat="1" ht="6.95" customHeight="1" x14ac:dyDescent="0.3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63" s="1" customFormat="1" ht="15" x14ac:dyDescent="0.3">
      <c r="B108" s="31"/>
      <c r="C108" s="28" t="s">
        <v>26</v>
      </c>
      <c r="D108" s="32"/>
      <c r="E108" s="32"/>
      <c r="F108" s="26" t="str">
        <f>E12</f>
        <v>Obec Třebotov</v>
      </c>
      <c r="G108" s="32"/>
      <c r="H108" s="32"/>
      <c r="I108" s="32"/>
      <c r="J108" s="32"/>
      <c r="K108" s="28" t="s">
        <v>33</v>
      </c>
      <c r="L108" s="32"/>
      <c r="M108" s="226" t="str">
        <f>E18</f>
        <v>Ing.arch. Jan Linhart</v>
      </c>
      <c r="N108" s="200"/>
      <c r="O108" s="200"/>
      <c r="P108" s="200"/>
      <c r="Q108" s="200"/>
      <c r="R108" s="33"/>
    </row>
    <row r="109" spans="2:63" s="1" customFormat="1" ht="14.45" customHeight="1" x14ac:dyDescent="0.3">
      <c r="B109" s="31"/>
      <c r="C109" s="28" t="s">
        <v>31</v>
      </c>
      <c r="D109" s="32"/>
      <c r="E109" s="32"/>
      <c r="F109" s="26" t="str">
        <f>IF(E15="","",E15)</f>
        <v xml:space="preserve"> </v>
      </c>
      <c r="G109" s="32"/>
      <c r="H109" s="32"/>
      <c r="I109" s="32"/>
      <c r="J109" s="32"/>
      <c r="K109" s="28" t="s">
        <v>36</v>
      </c>
      <c r="L109" s="32"/>
      <c r="M109" s="226" t="str">
        <f>E21</f>
        <v>Jan Šteflíček</v>
      </c>
      <c r="N109" s="200"/>
      <c r="O109" s="200"/>
      <c r="P109" s="200"/>
      <c r="Q109" s="200"/>
      <c r="R109" s="33"/>
    </row>
    <row r="110" spans="2:63" s="1" customFormat="1" ht="10.35" customHeight="1" x14ac:dyDescent="0.3"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3"/>
    </row>
    <row r="111" spans="2:63" s="8" customFormat="1" ht="29.25" customHeight="1" x14ac:dyDescent="0.3">
      <c r="B111" s="118"/>
      <c r="C111" s="119" t="s">
        <v>207</v>
      </c>
      <c r="D111" s="120" t="s">
        <v>208</v>
      </c>
      <c r="E111" s="120" t="s">
        <v>60</v>
      </c>
      <c r="F111" s="242" t="s">
        <v>209</v>
      </c>
      <c r="G111" s="243"/>
      <c r="H111" s="243"/>
      <c r="I111" s="243"/>
      <c r="J111" s="120" t="s">
        <v>210</v>
      </c>
      <c r="K111" s="120" t="s">
        <v>211</v>
      </c>
      <c r="L111" s="244" t="s">
        <v>212</v>
      </c>
      <c r="M111" s="243"/>
      <c r="N111" s="242" t="s">
        <v>198</v>
      </c>
      <c r="O111" s="243"/>
      <c r="P111" s="243"/>
      <c r="Q111" s="245"/>
      <c r="R111" s="121"/>
      <c r="T111" s="73" t="s">
        <v>213</v>
      </c>
      <c r="U111" s="74" t="s">
        <v>42</v>
      </c>
      <c r="V111" s="74" t="s">
        <v>214</v>
      </c>
      <c r="W111" s="74" t="s">
        <v>215</v>
      </c>
      <c r="X111" s="74" t="s">
        <v>216</v>
      </c>
      <c r="Y111" s="74" t="s">
        <v>217</v>
      </c>
      <c r="Z111" s="74" t="s">
        <v>218</v>
      </c>
      <c r="AA111" s="75" t="s">
        <v>219</v>
      </c>
    </row>
    <row r="112" spans="2:63" s="1" customFormat="1" ht="29.25" customHeight="1" x14ac:dyDescent="0.35">
      <c r="B112" s="31"/>
      <c r="C112" s="77" t="s">
        <v>194</v>
      </c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236">
        <f>BK112</f>
        <v>0</v>
      </c>
      <c r="O112" s="237"/>
      <c r="P112" s="237"/>
      <c r="Q112" s="237"/>
      <c r="R112" s="33"/>
      <c r="T112" s="76"/>
      <c r="U112" s="47"/>
      <c r="V112" s="47"/>
      <c r="W112" s="122">
        <f>W113</f>
        <v>0</v>
      </c>
      <c r="X112" s="47"/>
      <c r="Y112" s="122">
        <f>Y113</f>
        <v>90.742990000000034</v>
      </c>
      <c r="Z112" s="47"/>
      <c r="AA112" s="123">
        <f>AA113</f>
        <v>0</v>
      </c>
      <c r="AT112" s="17" t="s">
        <v>77</v>
      </c>
      <c r="AU112" s="17" t="s">
        <v>200</v>
      </c>
      <c r="BK112" s="124">
        <f>BK113</f>
        <v>0</v>
      </c>
    </row>
    <row r="113" spans="2:65" s="9" customFormat="1" ht="37.35" customHeight="1" x14ac:dyDescent="0.35">
      <c r="B113" s="125"/>
      <c r="C113" s="126"/>
      <c r="D113" s="127" t="s">
        <v>617</v>
      </c>
      <c r="E113" s="127"/>
      <c r="F113" s="127"/>
      <c r="G113" s="127"/>
      <c r="H113" s="127"/>
      <c r="I113" s="127"/>
      <c r="J113" s="127"/>
      <c r="K113" s="127"/>
      <c r="L113" s="127"/>
      <c r="M113" s="127"/>
      <c r="N113" s="238">
        <f>BK113</f>
        <v>0</v>
      </c>
      <c r="O113" s="239"/>
      <c r="P113" s="239"/>
      <c r="Q113" s="239"/>
      <c r="R113" s="128"/>
      <c r="T113" s="129"/>
      <c r="U113" s="126"/>
      <c r="V113" s="126"/>
      <c r="W113" s="130">
        <f>W114+W151</f>
        <v>0</v>
      </c>
      <c r="X113" s="126"/>
      <c r="Y113" s="130">
        <f>Y114+Y151</f>
        <v>90.742990000000034</v>
      </c>
      <c r="Z113" s="126"/>
      <c r="AA113" s="131">
        <f>AA114+AA151</f>
        <v>0</v>
      </c>
      <c r="AR113" s="132" t="s">
        <v>15</v>
      </c>
      <c r="AT113" s="133" t="s">
        <v>77</v>
      </c>
      <c r="AU113" s="133" t="s">
        <v>78</v>
      </c>
      <c r="AY113" s="132" t="s">
        <v>221</v>
      </c>
      <c r="BK113" s="134">
        <f>BK114+BK151</f>
        <v>0</v>
      </c>
    </row>
    <row r="114" spans="2:65" s="9" customFormat="1" ht="19.899999999999999" customHeight="1" x14ac:dyDescent="0.3">
      <c r="B114" s="125"/>
      <c r="C114" s="126"/>
      <c r="D114" s="135" t="s">
        <v>618</v>
      </c>
      <c r="E114" s="135"/>
      <c r="F114" s="135"/>
      <c r="G114" s="135"/>
      <c r="H114" s="135"/>
      <c r="I114" s="135"/>
      <c r="J114" s="135"/>
      <c r="K114" s="135"/>
      <c r="L114" s="135"/>
      <c r="M114" s="135"/>
      <c r="N114" s="240">
        <f>BK114</f>
        <v>0</v>
      </c>
      <c r="O114" s="241"/>
      <c r="P114" s="241"/>
      <c r="Q114" s="241"/>
      <c r="R114" s="128"/>
      <c r="T114" s="129"/>
      <c r="U114" s="126"/>
      <c r="V114" s="126"/>
      <c r="W114" s="130">
        <f>SUM(W115:W150)</f>
        <v>0</v>
      </c>
      <c r="X114" s="126"/>
      <c r="Y114" s="130">
        <f>SUM(Y115:Y150)</f>
        <v>1.50109</v>
      </c>
      <c r="Z114" s="126"/>
      <c r="AA114" s="131">
        <f>SUM(AA115:AA150)</f>
        <v>0</v>
      </c>
      <c r="AR114" s="132" t="s">
        <v>15</v>
      </c>
      <c r="AT114" s="133" t="s">
        <v>77</v>
      </c>
      <c r="AU114" s="133" t="s">
        <v>15</v>
      </c>
      <c r="AY114" s="132" t="s">
        <v>221</v>
      </c>
      <c r="BK114" s="134">
        <f>SUM(BK115:BK150)</f>
        <v>0</v>
      </c>
    </row>
    <row r="115" spans="2:65" s="1" customFormat="1" ht="28.9" customHeight="1" x14ac:dyDescent="0.3">
      <c r="B115" s="136"/>
      <c r="C115" s="137" t="s">
        <v>840</v>
      </c>
      <c r="D115" s="137" t="s">
        <v>222</v>
      </c>
      <c r="E115" s="138" t="s">
        <v>3060</v>
      </c>
      <c r="F115" s="250" t="s">
        <v>6303</v>
      </c>
      <c r="G115" s="251"/>
      <c r="H115" s="251"/>
      <c r="I115" s="251"/>
      <c r="J115" s="139" t="s">
        <v>276</v>
      </c>
      <c r="K115" s="140">
        <v>30</v>
      </c>
      <c r="L115" s="252"/>
      <c r="M115" s="251"/>
      <c r="N115" s="252">
        <f t="shared" ref="N115:N150" si="0">ROUND(L115*K115,2)</f>
        <v>0</v>
      </c>
      <c r="O115" s="251"/>
      <c r="P115" s="251"/>
      <c r="Q115" s="251"/>
      <c r="R115" s="141"/>
      <c r="T115" s="142" t="s">
        <v>3</v>
      </c>
      <c r="U115" s="40" t="s">
        <v>43</v>
      </c>
      <c r="V115" s="143">
        <v>0</v>
      </c>
      <c r="W115" s="143">
        <f t="shared" ref="W115:W150" si="1">V115*K115</f>
        <v>0</v>
      </c>
      <c r="X115" s="143">
        <v>0.05</v>
      </c>
      <c r="Y115" s="143">
        <f t="shared" ref="Y115:Y150" si="2">X115*K115</f>
        <v>1.5</v>
      </c>
      <c r="Z115" s="143">
        <v>0</v>
      </c>
      <c r="AA115" s="144">
        <f t="shared" ref="AA115:AA150" si="3">Z115*K115</f>
        <v>0</v>
      </c>
      <c r="AR115" s="17" t="s">
        <v>231</v>
      </c>
      <c r="AT115" s="17" t="s">
        <v>222</v>
      </c>
      <c r="AU115" s="17" t="s">
        <v>190</v>
      </c>
      <c r="AY115" s="17" t="s">
        <v>221</v>
      </c>
      <c r="BE115" s="145">
        <f t="shared" ref="BE115:BE150" si="4">IF(U115="základní",N115,0)</f>
        <v>0</v>
      </c>
      <c r="BF115" s="145">
        <f t="shared" ref="BF115:BF150" si="5">IF(U115="snížená",N115,0)</f>
        <v>0</v>
      </c>
      <c r="BG115" s="145">
        <f t="shared" ref="BG115:BG150" si="6">IF(U115="zákl. přenesená",N115,0)</f>
        <v>0</v>
      </c>
      <c r="BH115" s="145">
        <f t="shared" ref="BH115:BH150" si="7">IF(U115="sníž. přenesená",N115,0)</f>
        <v>0</v>
      </c>
      <c r="BI115" s="145">
        <f t="shared" ref="BI115:BI150" si="8">IF(U115="nulová",N115,0)</f>
        <v>0</v>
      </c>
      <c r="BJ115" s="17" t="s">
        <v>15</v>
      </c>
      <c r="BK115" s="145">
        <f t="shared" ref="BK115:BK150" si="9">ROUND(L115*K115,2)</f>
        <v>0</v>
      </c>
      <c r="BL115" s="17" t="s">
        <v>231</v>
      </c>
      <c r="BM115" s="17" t="s">
        <v>6304</v>
      </c>
    </row>
    <row r="116" spans="2:65" s="1" customFormat="1" ht="40.15" customHeight="1" x14ac:dyDescent="0.3">
      <c r="B116" s="136"/>
      <c r="C116" s="137" t="s">
        <v>303</v>
      </c>
      <c r="D116" s="137" t="s">
        <v>222</v>
      </c>
      <c r="E116" s="138" t="s">
        <v>6305</v>
      </c>
      <c r="F116" s="250" t="s">
        <v>6306</v>
      </c>
      <c r="G116" s="251"/>
      <c r="H116" s="251"/>
      <c r="I116" s="251"/>
      <c r="J116" s="139" t="s">
        <v>536</v>
      </c>
      <c r="K116" s="140">
        <v>1021</v>
      </c>
      <c r="L116" s="252"/>
      <c r="M116" s="251"/>
      <c r="N116" s="252">
        <f t="shared" si="0"/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</v>
      </c>
      <c r="W116" s="143">
        <f t="shared" si="1"/>
        <v>0</v>
      </c>
      <c r="X116" s="143">
        <v>0</v>
      </c>
      <c r="Y116" s="143">
        <f t="shared" si="2"/>
        <v>0</v>
      </c>
      <c r="Z116" s="143">
        <v>0</v>
      </c>
      <c r="AA116" s="144">
        <f t="shared" si="3"/>
        <v>0</v>
      </c>
      <c r="AR116" s="17" t="s">
        <v>231</v>
      </c>
      <c r="AT116" s="17" t="s">
        <v>222</v>
      </c>
      <c r="AU116" s="17" t="s">
        <v>190</v>
      </c>
      <c r="AY116" s="17" t="s">
        <v>221</v>
      </c>
      <c r="BE116" s="145">
        <f t="shared" si="4"/>
        <v>0</v>
      </c>
      <c r="BF116" s="145">
        <f t="shared" si="5"/>
        <v>0</v>
      </c>
      <c r="BG116" s="145">
        <f t="shared" si="6"/>
        <v>0</v>
      </c>
      <c r="BH116" s="145">
        <f t="shared" si="7"/>
        <v>0</v>
      </c>
      <c r="BI116" s="145">
        <f t="shared" si="8"/>
        <v>0</v>
      </c>
      <c r="BJ116" s="17" t="s">
        <v>15</v>
      </c>
      <c r="BK116" s="145">
        <f t="shared" si="9"/>
        <v>0</v>
      </c>
      <c r="BL116" s="17" t="s">
        <v>231</v>
      </c>
      <c r="BM116" s="17" t="s">
        <v>6307</v>
      </c>
    </row>
    <row r="117" spans="2:65" s="1" customFormat="1" ht="40.15" customHeight="1" x14ac:dyDescent="0.3">
      <c r="B117" s="136"/>
      <c r="C117" s="137" t="s">
        <v>265</v>
      </c>
      <c r="D117" s="137" t="s">
        <v>222</v>
      </c>
      <c r="E117" s="138" t="s">
        <v>6308</v>
      </c>
      <c r="F117" s="250" t="s">
        <v>6309</v>
      </c>
      <c r="G117" s="251"/>
      <c r="H117" s="251"/>
      <c r="I117" s="251"/>
      <c r="J117" s="139" t="s">
        <v>536</v>
      </c>
      <c r="K117" s="140">
        <v>155</v>
      </c>
      <c r="L117" s="252"/>
      <c r="M117" s="251"/>
      <c r="N117" s="252">
        <f t="shared" si="0"/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 t="shared" si="1"/>
        <v>0</v>
      </c>
      <c r="X117" s="143">
        <v>0</v>
      </c>
      <c r="Y117" s="143">
        <f t="shared" si="2"/>
        <v>0</v>
      </c>
      <c r="Z117" s="143">
        <v>0</v>
      </c>
      <c r="AA117" s="144">
        <f t="shared" si="3"/>
        <v>0</v>
      </c>
      <c r="AR117" s="17" t="s">
        <v>231</v>
      </c>
      <c r="AT117" s="17" t="s">
        <v>222</v>
      </c>
      <c r="AU117" s="17" t="s">
        <v>190</v>
      </c>
      <c r="AY117" s="17" t="s">
        <v>221</v>
      </c>
      <c r="BE117" s="145">
        <f t="shared" si="4"/>
        <v>0</v>
      </c>
      <c r="BF117" s="145">
        <f t="shared" si="5"/>
        <v>0</v>
      </c>
      <c r="BG117" s="145">
        <f t="shared" si="6"/>
        <v>0</v>
      </c>
      <c r="BH117" s="145">
        <f t="shared" si="7"/>
        <v>0</v>
      </c>
      <c r="BI117" s="145">
        <f t="shared" si="8"/>
        <v>0</v>
      </c>
      <c r="BJ117" s="17" t="s">
        <v>15</v>
      </c>
      <c r="BK117" s="145">
        <f t="shared" si="9"/>
        <v>0</v>
      </c>
      <c r="BL117" s="17" t="s">
        <v>231</v>
      </c>
      <c r="BM117" s="17" t="s">
        <v>6310</v>
      </c>
    </row>
    <row r="118" spans="2:65" s="1" customFormat="1" ht="28.9" customHeight="1" x14ac:dyDescent="0.3">
      <c r="B118" s="136"/>
      <c r="C118" s="137" t="s">
        <v>15</v>
      </c>
      <c r="D118" s="137" t="s">
        <v>222</v>
      </c>
      <c r="E118" s="138" t="s">
        <v>6311</v>
      </c>
      <c r="F118" s="250" t="s">
        <v>6312</v>
      </c>
      <c r="G118" s="251"/>
      <c r="H118" s="251"/>
      <c r="I118" s="251"/>
      <c r="J118" s="139" t="s">
        <v>276</v>
      </c>
      <c r="K118" s="140">
        <v>3</v>
      </c>
      <c r="L118" s="252"/>
      <c r="M118" s="251"/>
      <c r="N118" s="252">
        <f t="shared" si="0"/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 t="shared" si="1"/>
        <v>0</v>
      </c>
      <c r="X118" s="143">
        <v>0</v>
      </c>
      <c r="Y118" s="143">
        <f t="shared" si="2"/>
        <v>0</v>
      </c>
      <c r="Z118" s="143">
        <v>0</v>
      </c>
      <c r="AA118" s="144">
        <f t="shared" si="3"/>
        <v>0</v>
      </c>
      <c r="AR118" s="17" t="s">
        <v>231</v>
      </c>
      <c r="AT118" s="17" t="s">
        <v>222</v>
      </c>
      <c r="AU118" s="17" t="s">
        <v>190</v>
      </c>
      <c r="AY118" s="17" t="s">
        <v>221</v>
      </c>
      <c r="BE118" s="145">
        <f t="shared" si="4"/>
        <v>0</v>
      </c>
      <c r="BF118" s="145">
        <f t="shared" si="5"/>
        <v>0</v>
      </c>
      <c r="BG118" s="145">
        <f t="shared" si="6"/>
        <v>0</v>
      </c>
      <c r="BH118" s="145">
        <f t="shared" si="7"/>
        <v>0</v>
      </c>
      <c r="BI118" s="145">
        <f t="shared" si="8"/>
        <v>0</v>
      </c>
      <c r="BJ118" s="17" t="s">
        <v>15</v>
      </c>
      <c r="BK118" s="145">
        <f t="shared" si="9"/>
        <v>0</v>
      </c>
      <c r="BL118" s="17" t="s">
        <v>231</v>
      </c>
      <c r="BM118" s="17" t="s">
        <v>6313</v>
      </c>
    </row>
    <row r="119" spans="2:65" s="1" customFormat="1" ht="20.45" customHeight="1" x14ac:dyDescent="0.3">
      <c r="B119" s="136"/>
      <c r="C119" s="137" t="s">
        <v>190</v>
      </c>
      <c r="D119" s="137" t="s">
        <v>222</v>
      </c>
      <c r="E119" s="138" t="s">
        <v>6314</v>
      </c>
      <c r="F119" s="250" t="s">
        <v>6315</v>
      </c>
      <c r="G119" s="251"/>
      <c r="H119" s="251"/>
      <c r="I119" s="251"/>
      <c r="J119" s="139" t="s">
        <v>276</v>
      </c>
      <c r="K119" s="140">
        <v>3</v>
      </c>
      <c r="L119" s="252"/>
      <c r="M119" s="251"/>
      <c r="N119" s="252">
        <f t="shared" si="0"/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 t="shared" si="1"/>
        <v>0</v>
      </c>
      <c r="X119" s="143">
        <v>8.0000000000000007E-5</v>
      </c>
      <c r="Y119" s="143">
        <f t="shared" si="2"/>
        <v>2.4000000000000003E-4</v>
      </c>
      <c r="Z119" s="143">
        <v>0</v>
      </c>
      <c r="AA119" s="144">
        <f t="shared" si="3"/>
        <v>0</v>
      </c>
      <c r="AR119" s="17" t="s">
        <v>231</v>
      </c>
      <c r="AT119" s="17" t="s">
        <v>222</v>
      </c>
      <c r="AU119" s="17" t="s">
        <v>190</v>
      </c>
      <c r="AY119" s="17" t="s">
        <v>221</v>
      </c>
      <c r="BE119" s="145">
        <f t="shared" si="4"/>
        <v>0</v>
      </c>
      <c r="BF119" s="145">
        <f t="shared" si="5"/>
        <v>0</v>
      </c>
      <c r="BG119" s="145">
        <f t="shared" si="6"/>
        <v>0</v>
      </c>
      <c r="BH119" s="145">
        <f t="shared" si="7"/>
        <v>0</v>
      </c>
      <c r="BI119" s="145">
        <f t="shared" si="8"/>
        <v>0</v>
      </c>
      <c r="BJ119" s="17" t="s">
        <v>15</v>
      </c>
      <c r="BK119" s="145">
        <f t="shared" si="9"/>
        <v>0</v>
      </c>
      <c r="BL119" s="17" t="s">
        <v>231</v>
      </c>
      <c r="BM119" s="17" t="s">
        <v>6316</v>
      </c>
    </row>
    <row r="120" spans="2:65" s="1" customFormat="1" ht="28.9" customHeight="1" x14ac:dyDescent="0.3">
      <c r="B120" s="136"/>
      <c r="C120" s="137" t="s">
        <v>254</v>
      </c>
      <c r="D120" s="137" t="s">
        <v>222</v>
      </c>
      <c r="E120" s="138" t="s">
        <v>6317</v>
      </c>
      <c r="F120" s="250" t="s">
        <v>6318</v>
      </c>
      <c r="G120" s="251"/>
      <c r="H120" s="251"/>
      <c r="I120" s="251"/>
      <c r="J120" s="139" t="s">
        <v>276</v>
      </c>
      <c r="K120" s="140">
        <v>3</v>
      </c>
      <c r="L120" s="252"/>
      <c r="M120" s="251"/>
      <c r="N120" s="252">
        <f t="shared" si="0"/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 t="shared" si="1"/>
        <v>0</v>
      </c>
      <c r="X120" s="143">
        <v>0</v>
      </c>
      <c r="Y120" s="143">
        <f t="shared" si="2"/>
        <v>0</v>
      </c>
      <c r="Z120" s="143">
        <v>0</v>
      </c>
      <c r="AA120" s="144">
        <f t="shared" si="3"/>
        <v>0</v>
      </c>
      <c r="AR120" s="17" t="s">
        <v>231</v>
      </c>
      <c r="AT120" s="17" t="s">
        <v>222</v>
      </c>
      <c r="AU120" s="17" t="s">
        <v>190</v>
      </c>
      <c r="AY120" s="17" t="s">
        <v>221</v>
      </c>
      <c r="BE120" s="145">
        <f t="shared" si="4"/>
        <v>0</v>
      </c>
      <c r="BF120" s="145">
        <f t="shared" si="5"/>
        <v>0</v>
      </c>
      <c r="BG120" s="145">
        <f t="shared" si="6"/>
        <v>0</v>
      </c>
      <c r="BH120" s="145">
        <f t="shared" si="7"/>
        <v>0</v>
      </c>
      <c r="BI120" s="145">
        <f t="shared" si="8"/>
        <v>0</v>
      </c>
      <c r="BJ120" s="17" t="s">
        <v>15</v>
      </c>
      <c r="BK120" s="145">
        <f t="shared" si="9"/>
        <v>0</v>
      </c>
      <c r="BL120" s="17" t="s">
        <v>231</v>
      </c>
      <c r="BM120" s="17" t="s">
        <v>6319</v>
      </c>
    </row>
    <row r="121" spans="2:65" s="1" customFormat="1" ht="28.9" customHeight="1" x14ac:dyDescent="0.3">
      <c r="B121" s="136"/>
      <c r="C121" s="137" t="s">
        <v>231</v>
      </c>
      <c r="D121" s="137" t="s">
        <v>222</v>
      </c>
      <c r="E121" s="138" t="s">
        <v>6320</v>
      </c>
      <c r="F121" s="250" t="s">
        <v>6321</v>
      </c>
      <c r="G121" s="251"/>
      <c r="H121" s="251"/>
      <c r="I121" s="251"/>
      <c r="J121" s="139" t="s">
        <v>276</v>
      </c>
      <c r="K121" s="140">
        <v>3</v>
      </c>
      <c r="L121" s="252"/>
      <c r="M121" s="251"/>
      <c r="N121" s="252">
        <f t="shared" si="0"/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 t="shared" si="1"/>
        <v>0</v>
      </c>
      <c r="X121" s="143">
        <v>0</v>
      </c>
      <c r="Y121" s="143">
        <f t="shared" si="2"/>
        <v>0</v>
      </c>
      <c r="Z121" s="143">
        <v>0</v>
      </c>
      <c r="AA121" s="144">
        <f t="shared" si="3"/>
        <v>0</v>
      </c>
      <c r="AR121" s="17" t="s">
        <v>231</v>
      </c>
      <c r="AT121" s="17" t="s">
        <v>222</v>
      </c>
      <c r="AU121" s="17" t="s">
        <v>190</v>
      </c>
      <c r="AY121" s="17" t="s">
        <v>221</v>
      </c>
      <c r="BE121" s="145">
        <f t="shared" si="4"/>
        <v>0</v>
      </c>
      <c r="BF121" s="145">
        <f t="shared" si="5"/>
        <v>0</v>
      </c>
      <c r="BG121" s="145">
        <f t="shared" si="6"/>
        <v>0</v>
      </c>
      <c r="BH121" s="145">
        <f t="shared" si="7"/>
        <v>0</v>
      </c>
      <c r="BI121" s="145">
        <f t="shared" si="8"/>
        <v>0</v>
      </c>
      <c r="BJ121" s="17" t="s">
        <v>15</v>
      </c>
      <c r="BK121" s="145">
        <f t="shared" si="9"/>
        <v>0</v>
      </c>
      <c r="BL121" s="17" t="s">
        <v>231</v>
      </c>
      <c r="BM121" s="17" t="s">
        <v>6322</v>
      </c>
    </row>
    <row r="122" spans="2:65" s="1" customFormat="1" ht="28.9" customHeight="1" x14ac:dyDescent="0.3">
      <c r="B122" s="136"/>
      <c r="C122" s="137" t="s">
        <v>220</v>
      </c>
      <c r="D122" s="137" t="s">
        <v>222</v>
      </c>
      <c r="E122" s="138" t="s">
        <v>6323</v>
      </c>
      <c r="F122" s="250" t="s">
        <v>6324</v>
      </c>
      <c r="G122" s="251"/>
      <c r="H122" s="251"/>
      <c r="I122" s="251"/>
      <c r="J122" s="139" t="s">
        <v>276</v>
      </c>
      <c r="K122" s="140">
        <v>3</v>
      </c>
      <c r="L122" s="252"/>
      <c r="M122" s="251"/>
      <c r="N122" s="252">
        <f t="shared" si="0"/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 t="shared" si="1"/>
        <v>0</v>
      </c>
      <c r="X122" s="143">
        <v>0</v>
      </c>
      <c r="Y122" s="143">
        <f t="shared" si="2"/>
        <v>0</v>
      </c>
      <c r="Z122" s="143">
        <v>0</v>
      </c>
      <c r="AA122" s="144">
        <f t="shared" si="3"/>
        <v>0</v>
      </c>
      <c r="AR122" s="17" t="s">
        <v>231</v>
      </c>
      <c r="AT122" s="17" t="s">
        <v>222</v>
      </c>
      <c r="AU122" s="17" t="s">
        <v>190</v>
      </c>
      <c r="AY122" s="17" t="s">
        <v>221</v>
      </c>
      <c r="BE122" s="145">
        <f t="shared" si="4"/>
        <v>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7" t="s">
        <v>15</v>
      </c>
      <c r="BK122" s="145">
        <f t="shared" si="9"/>
        <v>0</v>
      </c>
      <c r="BL122" s="17" t="s">
        <v>231</v>
      </c>
      <c r="BM122" s="17" t="s">
        <v>6325</v>
      </c>
    </row>
    <row r="123" spans="2:65" s="1" customFormat="1" ht="28.9" customHeight="1" x14ac:dyDescent="0.3">
      <c r="B123" s="136"/>
      <c r="C123" s="137" t="s">
        <v>269</v>
      </c>
      <c r="D123" s="137" t="s">
        <v>222</v>
      </c>
      <c r="E123" s="138" t="s">
        <v>6326</v>
      </c>
      <c r="F123" s="250" t="s">
        <v>6327</v>
      </c>
      <c r="G123" s="251"/>
      <c r="H123" s="251"/>
      <c r="I123" s="251"/>
      <c r="J123" s="139" t="s">
        <v>536</v>
      </c>
      <c r="K123" s="140">
        <v>155</v>
      </c>
      <c r="L123" s="252"/>
      <c r="M123" s="251"/>
      <c r="N123" s="252">
        <f t="shared" si="0"/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 t="shared" si="1"/>
        <v>0</v>
      </c>
      <c r="X123" s="143">
        <v>0</v>
      </c>
      <c r="Y123" s="143">
        <f t="shared" si="2"/>
        <v>0</v>
      </c>
      <c r="Z123" s="143">
        <v>0</v>
      </c>
      <c r="AA123" s="144">
        <f t="shared" si="3"/>
        <v>0</v>
      </c>
      <c r="AR123" s="17" t="s">
        <v>231</v>
      </c>
      <c r="AT123" s="17" t="s">
        <v>222</v>
      </c>
      <c r="AU123" s="17" t="s">
        <v>190</v>
      </c>
      <c r="AY123" s="17" t="s">
        <v>221</v>
      </c>
      <c r="BE123" s="145">
        <f t="shared" si="4"/>
        <v>0</v>
      </c>
      <c r="BF123" s="145">
        <f t="shared" si="5"/>
        <v>0</v>
      </c>
      <c r="BG123" s="145">
        <f t="shared" si="6"/>
        <v>0</v>
      </c>
      <c r="BH123" s="145">
        <f t="shared" si="7"/>
        <v>0</v>
      </c>
      <c r="BI123" s="145">
        <f t="shared" si="8"/>
        <v>0</v>
      </c>
      <c r="BJ123" s="17" t="s">
        <v>15</v>
      </c>
      <c r="BK123" s="145">
        <f t="shared" si="9"/>
        <v>0</v>
      </c>
      <c r="BL123" s="17" t="s">
        <v>231</v>
      </c>
      <c r="BM123" s="17" t="s">
        <v>6328</v>
      </c>
    </row>
    <row r="124" spans="2:65" s="1" customFormat="1" ht="40.15" customHeight="1" x14ac:dyDescent="0.3">
      <c r="B124" s="136"/>
      <c r="C124" s="137" t="s">
        <v>279</v>
      </c>
      <c r="D124" s="137" t="s">
        <v>222</v>
      </c>
      <c r="E124" s="138" t="s">
        <v>6329</v>
      </c>
      <c r="F124" s="250" t="s">
        <v>6330</v>
      </c>
      <c r="G124" s="251"/>
      <c r="H124" s="251"/>
      <c r="I124" s="251"/>
      <c r="J124" s="139" t="s">
        <v>520</v>
      </c>
      <c r="K124" s="140">
        <v>411</v>
      </c>
      <c r="L124" s="252"/>
      <c r="M124" s="251"/>
      <c r="N124" s="252">
        <f t="shared" si="0"/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 t="shared" si="1"/>
        <v>0</v>
      </c>
      <c r="X124" s="143">
        <v>0</v>
      </c>
      <c r="Y124" s="143">
        <f t="shared" si="2"/>
        <v>0</v>
      </c>
      <c r="Z124" s="143">
        <v>0</v>
      </c>
      <c r="AA124" s="144">
        <f t="shared" si="3"/>
        <v>0</v>
      </c>
      <c r="AR124" s="17" t="s">
        <v>231</v>
      </c>
      <c r="AT124" s="17" t="s">
        <v>222</v>
      </c>
      <c r="AU124" s="17" t="s">
        <v>190</v>
      </c>
      <c r="AY124" s="17" t="s">
        <v>221</v>
      </c>
      <c r="BE124" s="145">
        <f t="shared" si="4"/>
        <v>0</v>
      </c>
      <c r="BF124" s="145">
        <f t="shared" si="5"/>
        <v>0</v>
      </c>
      <c r="BG124" s="145">
        <f t="shared" si="6"/>
        <v>0</v>
      </c>
      <c r="BH124" s="145">
        <f t="shared" si="7"/>
        <v>0</v>
      </c>
      <c r="BI124" s="145">
        <f t="shared" si="8"/>
        <v>0</v>
      </c>
      <c r="BJ124" s="17" t="s">
        <v>15</v>
      </c>
      <c r="BK124" s="145">
        <f t="shared" si="9"/>
        <v>0</v>
      </c>
      <c r="BL124" s="17" t="s">
        <v>231</v>
      </c>
      <c r="BM124" s="17" t="s">
        <v>6331</v>
      </c>
    </row>
    <row r="125" spans="2:65" s="1" customFormat="1" ht="28.9" customHeight="1" x14ac:dyDescent="0.3">
      <c r="B125" s="136"/>
      <c r="C125" s="137" t="s">
        <v>273</v>
      </c>
      <c r="D125" s="137" t="s">
        <v>222</v>
      </c>
      <c r="E125" s="138" t="s">
        <v>706</v>
      </c>
      <c r="F125" s="250" t="s">
        <v>6332</v>
      </c>
      <c r="G125" s="251"/>
      <c r="H125" s="251"/>
      <c r="I125" s="251"/>
      <c r="J125" s="139" t="s">
        <v>520</v>
      </c>
      <c r="K125" s="140">
        <v>411</v>
      </c>
      <c r="L125" s="252"/>
      <c r="M125" s="251"/>
      <c r="N125" s="252">
        <f t="shared" si="0"/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 t="shared" si="1"/>
        <v>0</v>
      </c>
      <c r="X125" s="143">
        <v>0</v>
      </c>
      <c r="Y125" s="143">
        <f t="shared" si="2"/>
        <v>0</v>
      </c>
      <c r="Z125" s="143">
        <v>0</v>
      </c>
      <c r="AA125" s="144">
        <f t="shared" si="3"/>
        <v>0</v>
      </c>
      <c r="AR125" s="17" t="s">
        <v>231</v>
      </c>
      <c r="AT125" s="17" t="s">
        <v>222</v>
      </c>
      <c r="AU125" s="17" t="s">
        <v>190</v>
      </c>
      <c r="AY125" s="17" t="s">
        <v>221</v>
      </c>
      <c r="BE125" s="145">
        <f t="shared" si="4"/>
        <v>0</v>
      </c>
      <c r="BF125" s="145">
        <f t="shared" si="5"/>
        <v>0</v>
      </c>
      <c r="BG125" s="145">
        <f t="shared" si="6"/>
        <v>0</v>
      </c>
      <c r="BH125" s="145">
        <f t="shared" si="7"/>
        <v>0</v>
      </c>
      <c r="BI125" s="145">
        <f t="shared" si="8"/>
        <v>0</v>
      </c>
      <c r="BJ125" s="17" t="s">
        <v>15</v>
      </c>
      <c r="BK125" s="145">
        <f t="shared" si="9"/>
        <v>0</v>
      </c>
      <c r="BL125" s="17" t="s">
        <v>231</v>
      </c>
      <c r="BM125" s="17" t="s">
        <v>6333</v>
      </c>
    </row>
    <row r="126" spans="2:65" s="1" customFormat="1" ht="28.9" customHeight="1" x14ac:dyDescent="0.3">
      <c r="B126" s="136"/>
      <c r="C126" s="137" t="s">
        <v>342</v>
      </c>
      <c r="D126" s="137" t="s">
        <v>222</v>
      </c>
      <c r="E126" s="138" t="s">
        <v>6334</v>
      </c>
      <c r="F126" s="250" t="s">
        <v>6335</v>
      </c>
      <c r="G126" s="251"/>
      <c r="H126" s="251"/>
      <c r="I126" s="251"/>
      <c r="J126" s="139" t="s">
        <v>536</v>
      </c>
      <c r="K126" s="140">
        <v>1360</v>
      </c>
      <c r="L126" s="252"/>
      <c r="M126" s="251"/>
      <c r="N126" s="252">
        <f t="shared" si="0"/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 t="shared" si="1"/>
        <v>0</v>
      </c>
      <c r="X126" s="143">
        <v>0</v>
      </c>
      <c r="Y126" s="143">
        <f t="shared" si="2"/>
        <v>0</v>
      </c>
      <c r="Z126" s="143">
        <v>0</v>
      </c>
      <c r="AA126" s="144">
        <f t="shared" si="3"/>
        <v>0</v>
      </c>
      <c r="AR126" s="17" t="s">
        <v>231</v>
      </c>
      <c r="AT126" s="17" t="s">
        <v>222</v>
      </c>
      <c r="AU126" s="17" t="s">
        <v>190</v>
      </c>
      <c r="AY126" s="17" t="s">
        <v>221</v>
      </c>
      <c r="BE126" s="145">
        <f t="shared" si="4"/>
        <v>0</v>
      </c>
      <c r="BF126" s="145">
        <f t="shared" si="5"/>
        <v>0</v>
      </c>
      <c r="BG126" s="145">
        <f t="shared" si="6"/>
        <v>0</v>
      </c>
      <c r="BH126" s="145">
        <f t="shared" si="7"/>
        <v>0</v>
      </c>
      <c r="BI126" s="145">
        <f t="shared" si="8"/>
        <v>0</v>
      </c>
      <c r="BJ126" s="17" t="s">
        <v>15</v>
      </c>
      <c r="BK126" s="145">
        <f t="shared" si="9"/>
        <v>0</v>
      </c>
      <c r="BL126" s="17" t="s">
        <v>231</v>
      </c>
      <c r="BM126" s="17" t="s">
        <v>6336</v>
      </c>
    </row>
    <row r="127" spans="2:65" s="1" customFormat="1" ht="28.9" customHeight="1" x14ac:dyDescent="0.3">
      <c r="B127" s="136"/>
      <c r="C127" s="137" t="s">
        <v>346</v>
      </c>
      <c r="D127" s="137" t="s">
        <v>222</v>
      </c>
      <c r="E127" s="138" t="s">
        <v>6337</v>
      </c>
      <c r="F127" s="250" t="s">
        <v>6338</v>
      </c>
      <c r="G127" s="251"/>
      <c r="H127" s="251"/>
      <c r="I127" s="251"/>
      <c r="J127" s="139" t="s">
        <v>536</v>
      </c>
      <c r="K127" s="140">
        <v>360</v>
      </c>
      <c r="L127" s="252"/>
      <c r="M127" s="251"/>
      <c r="N127" s="252">
        <f t="shared" si="0"/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 t="shared" si="1"/>
        <v>0</v>
      </c>
      <c r="X127" s="143">
        <v>0</v>
      </c>
      <c r="Y127" s="143">
        <f t="shared" si="2"/>
        <v>0</v>
      </c>
      <c r="Z127" s="143">
        <v>0</v>
      </c>
      <c r="AA127" s="144">
        <f t="shared" si="3"/>
        <v>0</v>
      </c>
      <c r="AR127" s="17" t="s">
        <v>231</v>
      </c>
      <c r="AT127" s="17" t="s">
        <v>222</v>
      </c>
      <c r="AU127" s="17" t="s">
        <v>190</v>
      </c>
      <c r="AY127" s="17" t="s">
        <v>221</v>
      </c>
      <c r="BE127" s="145">
        <f t="shared" si="4"/>
        <v>0</v>
      </c>
      <c r="BF127" s="145">
        <f t="shared" si="5"/>
        <v>0</v>
      </c>
      <c r="BG127" s="145">
        <f t="shared" si="6"/>
        <v>0</v>
      </c>
      <c r="BH127" s="145">
        <f t="shared" si="7"/>
        <v>0</v>
      </c>
      <c r="BI127" s="145">
        <f t="shared" si="8"/>
        <v>0</v>
      </c>
      <c r="BJ127" s="17" t="s">
        <v>15</v>
      </c>
      <c r="BK127" s="145">
        <f t="shared" si="9"/>
        <v>0</v>
      </c>
      <c r="BL127" s="17" t="s">
        <v>231</v>
      </c>
      <c r="BM127" s="17" t="s">
        <v>6339</v>
      </c>
    </row>
    <row r="128" spans="2:65" s="1" customFormat="1" ht="40.15" customHeight="1" x14ac:dyDescent="0.3">
      <c r="B128" s="136"/>
      <c r="C128" s="137" t="s">
        <v>288</v>
      </c>
      <c r="D128" s="137" t="s">
        <v>222</v>
      </c>
      <c r="E128" s="138" t="s">
        <v>6340</v>
      </c>
      <c r="F128" s="250" t="s">
        <v>6341</v>
      </c>
      <c r="G128" s="251"/>
      <c r="H128" s="251"/>
      <c r="I128" s="251"/>
      <c r="J128" s="139" t="s">
        <v>536</v>
      </c>
      <c r="K128" s="140">
        <v>2057</v>
      </c>
      <c r="L128" s="252"/>
      <c r="M128" s="251"/>
      <c r="N128" s="252">
        <f t="shared" si="0"/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 t="shared" si="1"/>
        <v>0</v>
      </c>
      <c r="X128" s="143">
        <v>0</v>
      </c>
      <c r="Y128" s="143">
        <f t="shared" si="2"/>
        <v>0</v>
      </c>
      <c r="Z128" s="143">
        <v>0</v>
      </c>
      <c r="AA128" s="144">
        <f t="shared" si="3"/>
        <v>0</v>
      </c>
      <c r="AR128" s="17" t="s">
        <v>231</v>
      </c>
      <c r="AT128" s="17" t="s">
        <v>222</v>
      </c>
      <c r="AU128" s="17" t="s">
        <v>190</v>
      </c>
      <c r="AY128" s="17" t="s">
        <v>221</v>
      </c>
      <c r="BE128" s="145">
        <f t="shared" si="4"/>
        <v>0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7" t="s">
        <v>15</v>
      </c>
      <c r="BK128" s="145">
        <f t="shared" si="9"/>
        <v>0</v>
      </c>
      <c r="BL128" s="17" t="s">
        <v>231</v>
      </c>
      <c r="BM128" s="17" t="s">
        <v>6342</v>
      </c>
    </row>
    <row r="129" spans="2:65" s="1" customFormat="1" ht="40.15" customHeight="1" x14ac:dyDescent="0.3">
      <c r="B129" s="136"/>
      <c r="C129" s="137" t="s">
        <v>284</v>
      </c>
      <c r="D129" s="137" t="s">
        <v>222</v>
      </c>
      <c r="E129" s="138" t="s">
        <v>6343</v>
      </c>
      <c r="F129" s="250" t="s">
        <v>6344</v>
      </c>
      <c r="G129" s="251"/>
      <c r="H129" s="251"/>
      <c r="I129" s="251"/>
      <c r="J129" s="139" t="s">
        <v>536</v>
      </c>
      <c r="K129" s="140">
        <v>2057</v>
      </c>
      <c r="L129" s="252"/>
      <c r="M129" s="251"/>
      <c r="N129" s="252">
        <f t="shared" si="0"/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 t="shared" si="1"/>
        <v>0</v>
      </c>
      <c r="X129" s="143">
        <v>0</v>
      </c>
      <c r="Y129" s="143">
        <f t="shared" si="2"/>
        <v>0</v>
      </c>
      <c r="Z129" s="143">
        <v>0</v>
      </c>
      <c r="AA129" s="144">
        <f t="shared" si="3"/>
        <v>0</v>
      </c>
      <c r="AR129" s="17" t="s">
        <v>231</v>
      </c>
      <c r="AT129" s="17" t="s">
        <v>222</v>
      </c>
      <c r="AU129" s="17" t="s">
        <v>190</v>
      </c>
      <c r="AY129" s="17" t="s">
        <v>221</v>
      </c>
      <c r="BE129" s="145">
        <f t="shared" si="4"/>
        <v>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7" t="s">
        <v>15</v>
      </c>
      <c r="BK129" s="145">
        <f t="shared" si="9"/>
        <v>0</v>
      </c>
      <c r="BL129" s="17" t="s">
        <v>231</v>
      </c>
      <c r="BM129" s="17" t="s">
        <v>6345</v>
      </c>
    </row>
    <row r="130" spans="2:65" s="1" customFormat="1" ht="28.9" customHeight="1" x14ac:dyDescent="0.3">
      <c r="B130" s="136"/>
      <c r="C130" s="137" t="s">
        <v>332</v>
      </c>
      <c r="D130" s="137" t="s">
        <v>222</v>
      </c>
      <c r="E130" s="138" t="s">
        <v>6346</v>
      </c>
      <c r="F130" s="250" t="s">
        <v>6347</v>
      </c>
      <c r="G130" s="251"/>
      <c r="H130" s="251"/>
      <c r="I130" s="251"/>
      <c r="J130" s="139" t="s">
        <v>536</v>
      </c>
      <c r="K130" s="140">
        <v>172</v>
      </c>
      <c r="L130" s="252"/>
      <c r="M130" s="251"/>
      <c r="N130" s="252">
        <f t="shared" si="0"/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 t="shared" si="1"/>
        <v>0</v>
      </c>
      <c r="X130" s="143">
        <v>0</v>
      </c>
      <c r="Y130" s="143">
        <f t="shared" si="2"/>
        <v>0</v>
      </c>
      <c r="Z130" s="143">
        <v>0</v>
      </c>
      <c r="AA130" s="144">
        <f t="shared" si="3"/>
        <v>0</v>
      </c>
      <c r="AR130" s="17" t="s">
        <v>231</v>
      </c>
      <c r="AT130" s="17" t="s">
        <v>222</v>
      </c>
      <c r="AU130" s="17" t="s">
        <v>190</v>
      </c>
      <c r="AY130" s="17" t="s">
        <v>221</v>
      </c>
      <c r="BE130" s="145">
        <f t="shared" si="4"/>
        <v>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7" t="s">
        <v>15</v>
      </c>
      <c r="BK130" s="145">
        <f t="shared" si="9"/>
        <v>0</v>
      </c>
      <c r="BL130" s="17" t="s">
        <v>231</v>
      </c>
      <c r="BM130" s="17" t="s">
        <v>6348</v>
      </c>
    </row>
    <row r="131" spans="2:65" s="1" customFormat="1" ht="40.15" customHeight="1" x14ac:dyDescent="0.3">
      <c r="B131" s="136"/>
      <c r="C131" s="137" t="s">
        <v>338</v>
      </c>
      <c r="D131" s="137" t="s">
        <v>222</v>
      </c>
      <c r="E131" s="138" t="s">
        <v>6349</v>
      </c>
      <c r="F131" s="250" t="s">
        <v>6350</v>
      </c>
      <c r="G131" s="251"/>
      <c r="H131" s="251"/>
      <c r="I131" s="251"/>
      <c r="J131" s="139" t="s">
        <v>536</v>
      </c>
      <c r="K131" s="140">
        <v>1142</v>
      </c>
      <c r="L131" s="252"/>
      <c r="M131" s="251"/>
      <c r="N131" s="252">
        <f t="shared" si="0"/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 t="shared" si="1"/>
        <v>0</v>
      </c>
      <c r="X131" s="143">
        <v>0</v>
      </c>
      <c r="Y131" s="143">
        <f t="shared" si="2"/>
        <v>0</v>
      </c>
      <c r="Z131" s="143">
        <v>0</v>
      </c>
      <c r="AA131" s="144">
        <f t="shared" si="3"/>
        <v>0</v>
      </c>
      <c r="AR131" s="17" t="s">
        <v>231</v>
      </c>
      <c r="AT131" s="17" t="s">
        <v>222</v>
      </c>
      <c r="AU131" s="17" t="s">
        <v>190</v>
      </c>
      <c r="AY131" s="17" t="s">
        <v>221</v>
      </c>
      <c r="BE131" s="145">
        <f t="shared" si="4"/>
        <v>0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7" t="s">
        <v>15</v>
      </c>
      <c r="BK131" s="145">
        <f t="shared" si="9"/>
        <v>0</v>
      </c>
      <c r="BL131" s="17" t="s">
        <v>231</v>
      </c>
      <c r="BM131" s="17" t="s">
        <v>6351</v>
      </c>
    </row>
    <row r="132" spans="2:65" s="1" customFormat="1" ht="40.15" customHeight="1" x14ac:dyDescent="0.3">
      <c r="B132" s="136"/>
      <c r="C132" s="137" t="s">
        <v>247</v>
      </c>
      <c r="D132" s="137" t="s">
        <v>222</v>
      </c>
      <c r="E132" s="138" t="s">
        <v>6352</v>
      </c>
      <c r="F132" s="250" t="s">
        <v>6353</v>
      </c>
      <c r="G132" s="251"/>
      <c r="H132" s="251"/>
      <c r="I132" s="251"/>
      <c r="J132" s="139" t="s">
        <v>536</v>
      </c>
      <c r="K132" s="140">
        <v>1021</v>
      </c>
      <c r="L132" s="252"/>
      <c r="M132" s="251"/>
      <c r="N132" s="252">
        <f t="shared" si="0"/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 t="shared" si="1"/>
        <v>0</v>
      </c>
      <c r="X132" s="143">
        <v>0</v>
      </c>
      <c r="Y132" s="143">
        <f t="shared" si="2"/>
        <v>0</v>
      </c>
      <c r="Z132" s="143">
        <v>0</v>
      </c>
      <c r="AA132" s="144">
        <f t="shared" si="3"/>
        <v>0</v>
      </c>
      <c r="AR132" s="17" t="s">
        <v>231</v>
      </c>
      <c r="AT132" s="17" t="s">
        <v>222</v>
      </c>
      <c r="AU132" s="17" t="s">
        <v>190</v>
      </c>
      <c r="AY132" s="17" t="s">
        <v>221</v>
      </c>
      <c r="BE132" s="145">
        <f t="shared" si="4"/>
        <v>0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7" t="s">
        <v>15</v>
      </c>
      <c r="BK132" s="145">
        <f t="shared" si="9"/>
        <v>0</v>
      </c>
      <c r="BL132" s="17" t="s">
        <v>231</v>
      </c>
      <c r="BM132" s="17" t="s">
        <v>6354</v>
      </c>
    </row>
    <row r="133" spans="2:65" s="1" customFormat="1" ht="40.15" customHeight="1" x14ac:dyDescent="0.3">
      <c r="B133" s="136"/>
      <c r="C133" s="137" t="s">
        <v>364</v>
      </c>
      <c r="D133" s="137" t="s">
        <v>222</v>
      </c>
      <c r="E133" s="138" t="s">
        <v>6355</v>
      </c>
      <c r="F133" s="250" t="s">
        <v>6356</v>
      </c>
      <c r="G133" s="251"/>
      <c r="H133" s="251"/>
      <c r="I133" s="251"/>
      <c r="J133" s="139" t="s">
        <v>276</v>
      </c>
      <c r="K133" s="140">
        <v>19</v>
      </c>
      <c r="L133" s="252"/>
      <c r="M133" s="251"/>
      <c r="N133" s="252">
        <f t="shared" si="0"/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 t="shared" si="1"/>
        <v>0</v>
      </c>
      <c r="X133" s="143">
        <v>0</v>
      </c>
      <c r="Y133" s="143">
        <f t="shared" si="2"/>
        <v>0</v>
      </c>
      <c r="Z133" s="143">
        <v>0</v>
      </c>
      <c r="AA133" s="144">
        <f t="shared" si="3"/>
        <v>0</v>
      </c>
      <c r="AR133" s="17" t="s">
        <v>231</v>
      </c>
      <c r="AT133" s="17" t="s">
        <v>222</v>
      </c>
      <c r="AU133" s="17" t="s">
        <v>190</v>
      </c>
      <c r="AY133" s="17" t="s">
        <v>221</v>
      </c>
      <c r="BE133" s="145">
        <f t="shared" si="4"/>
        <v>0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7" t="s">
        <v>15</v>
      </c>
      <c r="BK133" s="145">
        <f t="shared" si="9"/>
        <v>0</v>
      </c>
      <c r="BL133" s="17" t="s">
        <v>231</v>
      </c>
      <c r="BM133" s="17" t="s">
        <v>6357</v>
      </c>
    </row>
    <row r="134" spans="2:65" s="1" customFormat="1" ht="40.15" customHeight="1" x14ac:dyDescent="0.3">
      <c r="B134" s="136"/>
      <c r="C134" s="137" t="s">
        <v>359</v>
      </c>
      <c r="D134" s="137" t="s">
        <v>222</v>
      </c>
      <c r="E134" s="138" t="s">
        <v>6358</v>
      </c>
      <c r="F134" s="250" t="s">
        <v>6359</v>
      </c>
      <c r="G134" s="251"/>
      <c r="H134" s="251"/>
      <c r="I134" s="251"/>
      <c r="J134" s="139" t="s">
        <v>276</v>
      </c>
      <c r="K134" s="140">
        <v>562</v>
      </c>
      <c r="L134" s="252"/>
      <c r="M134" s="251"/>
      <c r="N134" s="252">
        <f t="shared" si="0"/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 t="shared" si="1"/>
        <v>0</v>
      </c>
      <c r="X134" s="143">
        <v>0</v>
      </c>
      <c r="Y134" s="143">
        <f t="shared" si="2"/>
        <v>0</v>
      </c>
      <c r="Z134" s="143">
        <v>0</v>
      </c>
      <c r="AA134" s="144">
        <f t="shared" si="3"/>
        <v>0</v>
      </c>
      <c r="AR134" s="17" t="s">
        <v>231</v>
      </c>
      <c r="AT134" s="17" t="s">
        <v>222</v>
      </c>
      <c r="AU134" s="17" t="s">
        <v>190</v>
      </c>
      <c r="AY134" s="17" t="s">
        <v>221</v>
      </c>
      <c r="BE134" s="145">
        <f t="shared" si="4"/>
        <v>0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7" t="s">
        <v>15</v>
      </c>
      <c r="BK134" s="145">
        <f t="shared" si="9"/>
        <v>0</v>
      </c>
      <c r="BL134" s="17" t="s">
        <v>231</v>
      </c>
      <c r="BM134" s="17" t="s">
        <v>6360</v>
      </c>
    </row>
    <row r="135" spans="2:65" s="1" customFormat="1" ht="40.15" customHeight="1" x14ac:dyDescent="0.3">
      <c r="B135" s="136"/>
      <c r="C135" s="137" t="s">
        <v>355</v>
      </c>
      <c r="D135" s="137" t="s">
        <v>222</v>
      </c>
      <c r="E135" s="138" t="s">
        <v>6361</v>
      </c>
      <c r="F135" s="250" t="s">
        <v>6362</v>
      </c>
      <c r="G135" s="251"/>
      <c r="H135" s="251"/>
      <c r="I135" s="251"/>
      <c r="J135" s="139" t="s">
        <v>276</v>
      </c>
      <c r="K135" s="140">
        <v>8</v>
      </c>
      <c r="L135" s="252"/>
      <c r="M135" s="251"/>
      <c r="N135" s="252">
        <f t="shared" si="0"/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 t="shared" si="1"/>
        <v>0</v>
      </c>
      <c r="X135" s="143">
        <v>0</v>
      </c>
      <c r="Y135" s="143">
        <f t="shared" si="2"/>
        <v>0</v>
      </c>
      <c r="Z135" s="143">
        <v>0</v>
      </c>
      <c r="AA135" s="144">
        <f t="shared" si="3"/>
        <v>0</v>
      </c>
      <c r="AR135" s="17" t="s">
        <v>231</v>
      </c>
      <c r="AT135" s="17" t="s">
        <v>222</v>
      </c>
      <c r="AU135" s="17" t="s">
        <v>190</v>
      </c>
      <c r="AY135" s="17" t="s">
        <v>221</v>
      </c>
      <c r="BE135" s="145">
        <f t="shared" si="4"/>
        <v>0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7" t="s">
        <v>15</v>
      </c>
      <c r="BK135" s="145">
        <f t="shared" si="9"/>
        <v>0</v>
      </c>
      <c r="BL135" s="17" t="s">
        <v>231</v>
      </c>
      <c r="BM135" s="17" t="s">
        <v>6363</v>
      </c>
    </row>
    <row r="136" spans="2:65" s="1" customFormat="1" ht="40.15" customHeight="1" x14ac:dyDescent="0.3">
      <c r="B136" s="136"/>
      <c r="C136" s="137" t="s">
        <v>351</v>
      </c>
      <c r="D136" s="137" t="s">
        <v>222</v>
      </c>
      <c r="E136" s="138" t="s">
        <v>6364</v>
      </c>
      <c r="F136" s="250" t="s">
        <v>6365</v>
      </c>
      <c r="G136" s="251"/>
      <c r="H136" s="251"/>
      <c r="I136" s="251"/>
      <c r="J136" s="139" t="s">
        <v>276</v>
      </c>
      <c r="K136" s="140">
        <v>17</v>
      </c>
      <c r="L136" s="252"/>
      <c r="M136" s="251"/>
      <c r="N136" s="252">
        <f t="shared" si="0"/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 t="shared" si="1"/>
        <v>0</v>
      </c>
      <c r="X136" s="143">
        <v>0</v>
      </c>
      <c r="Y136" s="143">
        <f t="shared" si="2"/>
        <v>0</v>
      </c>
      <c r="Z136" s="143">
        <v>0</v>
      </c>
      <c r="AA136" s="144">
        <f t="shared" si="3"/>
        <v>0</v>
      </c>
      <c r="AR136" s="17" t="s">
        <v>231</v>
      </c>
      <c r="AT136" s="17" t="s">
        <v>222</v>
      </c>
      <c r="AU136" s="17" t="s">
        <v>190</v>
      </c>
      <c r="AY136" s="17" t="s">
        <v>221</v>
      </c>
      <c r="BE136" s="145">
        <f t="shared" si="4"/>
        <v>0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7" t="s">
        <v>15</v>
      </c>
      <c r="BK136" s="145">
        <f t="shared" si="9"/>
        <v>0</v>
      </c>
      <c r="BL136" s="17" t="s">
        <v>231</v>
      </c>
      <c r="BM136" s="17" t="s">
        <v>6366</v>
      </c>
    </row>
    <row r="137" spans="2:65" s="1" customFormat="1" ht="28.9" customHeight="1" x14ac:dyDescent="0.3">
      <c r="B137" s="136"/>
      <c r="C137" s="137" t="s">
        <v>688</v>
      </c>
      <c r="D137" s="137" t="s">
        <v>222</v>
      </c>
      <c r="E137" s="138" t="s">
        <v>6367</v>
      </c>
      <c r="F137" s="250" t="s">
        <v>6368</v>
      </c>
      <c r="G137" s="251"/>
      <c r="H137" s="251"/>
      <c r="I137" s="251"/>
      <c r="J137" s="139" t="s">
        <v>536</v>
      </c>
      <c r="K137" s="140">
        <v>35</v>
      </c>
      <c r="L137" s="252"/>
      <c r="M137" s="251"/>
      <c r="N137" s="252">
        <f t="shared" si="0"/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 t="shared" si="1"/>
        <v>0</v>
      </c>
      <c r="X137" s="143">
        <v>0</v>
      </c>
      <c r="Y137" s="143">
        <f t="shared" si="2"/>
        <v>0</v>
      </c>
      <c r="Z137" s="143">
        <v>0</v>
      </c>
      <c r="AA137" s="144">
        <f t="shared" si="3"/>
        <v>0</v>
      </c>
      <c r="AR137" s="17" t="s">
        <v>231</v>
      </c>
      <c r="AT137" s="17" t="s">
        <v>222</v>
      </c>
      <c r="AU137" s="17" t="s">
        <v>190</v>
      </c>
      <c r="AY137" s="17" t="s">
        <v>221</v>
      </c>
      <c r="BE137" s="145">
        <f t="shared" si="4"/>
        <v>0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7" t="s">
        <v>15</v>
      </c>
      <c r="BK137" s="145">
        <f t="shared" si="9"/>
        <v>0</v>
      </c>
      <c r="BL137" s="17" t="s">
        <v>231</v>
      </c>
      <c r="BM137" s="17" t="s">
        <v>6369</v>
      </c>
    </row>
    <row r="138" spans="2:65" s="1" customFormat="1" ht="28.9" customHeight="1" x14ac:dyDescent="0.3">
      <c r="B138" s="136"/>
      <c r="C138" s="137" t="s">
        <v>812</v>
      </c>
      <c r="D138" s="137" t="s">
        <v>222</v>
      </c>
      <c r="E138" s="138" t="s">
        <v>6370</v>
      </c>
      <c r="F138" s="250" t="s">
        <v>6371</v>
      </c>
      <c r="G138" s="251"/>
      <c r="H138" s="251"/>
      <c r="I138" s="251"/>
      <c r="J138" s="139" t="s">
        <v>276</v>
      </c>
      <c r="K138" s="140">
        <v>190</v>
      </c>
      <c r="L138" s="252"/>
      <c r="M138" s="251"/>
      <c r="N138" s="252">
        <f t="shared" si="0"/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 t="shared" si="1"/>
        <v>0</v>
      </c>
      <c r="X138" s="143">
        <v>0</v>
      </c>
      <c r="Y138" s="143">
        <f t="shared" si="2"/>
        <v>0</v>
      </c>
      <c r="Z138" s="143">
        <v>0</v>
      </c>
      <c r="AA138" s="144">
        <f t="shared" si="3"/>
        <v>0</v>
      </c>
      <c r="AR138" s="17" t="s">
        <v>231</v>
      </c>
      <c r="AT138" s="17" t="s">
        <v>222</v>
      </c>
      <c r="AU138" s="17" t="s">
        <v>190</v>
      </c>
      <c r="AY138" s="17" t="s">
        <v>221</v>
      </c>
      <c r="BE138" s="145">
        <f t="shared" si="4"/>
        <v>0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7" t="s">
        <v>15</v>
      </c>
      <c r="BK138" s="145">
        <f t="shared" si="9"/>
        <v>0</v>
      </c>
      <c r="BL138" s="17" t="s">
        <v>231</v>
      </c>
      <c r="BM138" s="17" t="s">
        <v>6372</v>
      </c>
    </row>
    <row r="139" spans="2:65" s="1" customFormat="1" ht="28.9" customHeight="1" x14ac:dyDescent="0.3">
      <c r="B139" s="136"/>
      <c r="C139" s="137" t="s">
        <v>182</v>
      </c>
      <c r="D139" s="137" t="s">
        <v>222</v>
      </c>
      <c r="E139" s="138" t="s">
        <v>6373</v>
      </c>
      <c r="F139" s="250" t="s">
        <v>6374</v>
      </c>
      <c r="G139" s="251"/>
      <c r="H139" s="251"/>
      <c r="I139" s="251"/>
      <c r="J139" s="139" t="s">
        <v>536</v>
      </c>
      <c r="K139" s="140">
        <v>2057</v>
      </c>
      <c r="L139" s="252"/>
      <c r="M139" s="251"/>
      <c r="N139" s="252">
        <f t="shared" si="0"/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 t="shared" si="1"/>
        <v>0</v>
      </c>
      <c r="X139" s="143">
        <v>0</v>
      </c>
      <c r="Y139" s="143">
        <f t="shared" si="2"/>
        <v>0</v>
      </c>
      <c r="Z139" s="143">
        <v>0</v>
      </c>
      <c r="AA139" s="144">
        <f t="shared" si="3"/>
        <v>0</v>
      </c>
      <c r="AR139" s="17" t="s">
        <v>231</v>
      </c>
      <c r="AT139" s="17" t="s">
        <v>222</v>
      </c>
      <c r="AU139" s="17" t="s">
        <v>190</v>
      </c>
      <c r="AY139" s="17" t="s">
        <v>221</v>
      </c>
      <c r="BE139" s="145">
        <f t="shared" si="4"/>
        <v>0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7" t="s">
        <v>15</v>
      </c>
      <c r="BK139" s="145">
        <f t="shared" si="9"/>
        <v>0</v>
      </c>
      <c r="BL139" s="17" t="s">
        <v>231</v>
      </c>
      <c r="BM139" s="17" t="s">
        <v>6375</v>
      </c>
    </row>
    <row r="140" spans="2:65" s="1" customFormat="1" ht="28.9" customHeight="1" x14ac:dyDescent="0.3">
      <c r="B140" s="136"/>
      <c r="C140" s="137" t="s">
        <v>295</v>
      </c>
      <c r="D140" s="137" t="s">
        <v>222</v>
      </c>
      <c r="E140" s="138" t="s">
        <v>6376</v>
      </c>
      <c r="F140" s="250" t="s">
        <v>6377</v>
      </c>
      <c r="G140" s="251"/>
      <c r="H140" s="251"/>
      <c r="I140" s="251"/>
      <c r="J140" s="139" t="s">
        <v>536</v>
      </c>
      <c r="K140" s="140">
        <v>2057</v>
      </c>
      <c r="L140" s="252"/>
      <c r="M140" s="251"/>
      <c r="N140" s="252">
        <f t="shared" si="0"/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 t="shared" si="1"/>
        <v>0</v>
      </c>
      <c r="X140" s="143">
        <v>0</v>
      </c>
      <c r="Y140" s="143">
        <f t="shared" si="2"/>
        <v>0</v>
      </c>
      <c r="Z140" s="143">
        <v>0</v>
      </c>
      <c r="AA140" s="144">
        <f t="shared" si="3"/>
        <v>0</v>
      </c>
      <c r="AR140" s="17" t="s">
        <v>231</v>
      </c>
      <c r="AT140" s="17" t="s">
        <v>222</v>
      </c>
      <c r="AU140" s="17" t="s">
        <v>190</v>
      </c>
      <c r="AY140" s="17" t="s">
        <v>221</v>
      </c>
      <c r="BE140" s="145">
        <f t="shared" si="4"/>
        <v>0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7" t="s">
        <v>15</v>
      </c>
      <c r="BK140" s="145">
        <f t="shared" si="9"/>
        <v>0</v>
      </c>
      <c r="BL140" s="17" t="s">
        <v>231</v>
      </c>
      <c r="BM140" s="17" t="s">
        <v>6378</v>
      </c>
    </row>
    <row r="141" spans="2:65" s="1" customFormat="1" ht="28.9" customHeight="1" x14ac:dyDescent="0.3">
      <c r="B141" s="136"/>
      <c r="C141" s="137" t="s">
        <v>299</v>
      </c>
      <c r="D141" s="137" t="s">
        <v>222</v>
      </c>
      <c r="E141" s="138" t="s">
        <v>6379</v>
      </c>
      <c r="F141" s="250" t="s">
        <v>6380</v>
      </c>
      <c r="G141" s="251"/>
      <c r="H141" s="251"/>
      <c r="I141" s="251"/>
      <c r="J141" s="139" t="s">
        <v>536</v>
      </c>
      <c r="K141" s="140">
        <v>1021</v>
      </c>
      <c r="L141" s="252"/>
      <c r="M141" s="251"/>
      <c r="N141" s="252">
        <f t="shared" si="0"/>
        <v>0</v>
      </c>
      <c r="O141" s="251"/>
      <c r="P141" s="251"/>
      <c r="Q141" s="251"/>
      <c r="R141" s="141"/>
      <c r="T141" s="142" t="s">
        <v>3</v>
      </c>
      <c r="U141" s="40" t="s">
        <v>43</v>
      </c>
      <c r="V141" s="143">
        <v>0</v>
      </c>
      <c r="W141" s="143">
        <f t="shared" si="1"/>
        <v>0</v>
      </c>
      <c r="X141" s="143">
        <v>0</v>
      </c>
      <c r="Y141" s="143">
        <f t="shared" si="2"/>
        <v>0</v>
      </c>
      <c r="Z141" s="143">
        <v>0</v>
      </c>
      <c r="AA141" s="144">
        <f t="shared" si="3"/>
        <v>0</v>
      </c>
      <c r="AR141" s="17" t="s">
        <v>231</v>
      </c>
      <c r="AT141" s="17" t="s">
        <v>222</v>
      </c>
      <c r="AU141" s="17" t="s">
        <v>190</v>
      </c>
      <c r="AY141" s="17" t="s">
        <v>221</v>
      </c>
      <c r="BE141" s="145">
        <f t="shared" si="4"/>
        <v>0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7" t="s">
        <v>15</v>
      </c>
      <c r="BK141" s="145">
        <f t="shared" si="9"/>
        <v>0</v>
      </c>
      <c r="BL141" s="17" t="s">
        <v>231</v>
      </c>
      <c r="BM141" s="17" t="s">
        <v>6381</v>
      </c>
    </row>
    <row r="142" spans="2:65" s="1" customFormat="1" ht="28.9" customHeight="1" x14ac:dyDescent="0.3">
      <c r="B142" s="136"/>
      <c r="C142" s="137" t="s">
        <v>8</v>
      </c>
      <c r="D142" s="137" t="s">
        <v>222</v>
      </c>
      <c r="E142" s="138" t="s">
        <v>6382</v>
      </c>
      <c r="F142" s="250" t="s">
        <v>6383</v>
      </c>
      <c r="G142" s="251"/>
      <c r="H142" s="251"/>
      <c r="I142" s="251"/>
      <c r="J142" s="139" t="s">
        <v>536</v>
      </c>
      <c r="K142" s="140">
        <v>380</v>
      </c>
      <c r="L142" s="252"/>
      <c r="M142" s="251"/>
      <c r="N142" s="252">
        <f t="shared" si="0"/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 t="shared" si="1"/>
        <v>0</v>
      </c>
      <c r="X142" s="143">
        <v>0</v>
      </c>
      <c r="Y142" s="143">
        <f t="shared" si="2"/>
        <v>0</v>
      </c>
      <c r="Z142" s="143">
        <v>0</v>
      </c>
      <c r="AA142" s="144">
        <f t="shared" si="3"/>
        <v>0</v>
      </c>
      <c r="AR142" s="17" t="s">
        <v>231</v>
      </c>
      <c r="AT142" s="17" t="s">
        <v>222</v>
      </c>
      <c r="AU142" s="17" t="s">
        <v>190</v>
      </c>
      <c r="AY142" s="17" t="s">
        <v>221</v>
      </c>
      <c r="BE142" s="145">
        <f t="shared" si="4"/>
        <v>0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7" t="s">
        <v>15</v>
      </c>
      <c r="BK142" s="145">
        <f t="shared" si="9"/>
        <v>0</v>
      </c>
      <c r="BL142" s="17" t="s">
        <v>231</v>
      </c>
      <c r="BM142" s="17" t="s">
        <v>6384</v>
      </c>
    </row>
    <row r="143" spans="2:65" s="1" customFormat="1" ht="28.9" customHeight="1" x14ac:dyDescent="0.3">
      <c r="B143" s="136"/>
      <c r="C143" s="137" t="s">
        <v>826</v>
      </c>
      <c r="D143" s="137" t="s">
        <v>222</v>
      </c>
      <c r="E143" s="138" t="s">
        <v>6385</v>
      </c>
      <c r="F143" s="250" t="s">
        <v>6386</v>
      </c>
      <c r="G143" s="251"/>
      <c r="H143" s="251"/>
      <c r="I143" s="251"/>
      <c r="J143" s="139" t="s">
        <v>276</v>
      </c>
      <c r="K143" s="140">
        <v>581</v>
      </c>
      <c r="L143" s="252"/>
      <c r="M143" s="251"/>
      <c r="N143" s="252">
        <f t="shared" si="0"/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</v>
      </c>
      <c r="W143" s="143">
        <f t="shared" si="1"/>
        <v>0</v>
      </c>
      <c r="X143" s="143">
        <v>0</v>
      </c>
      <c r="Y143" s="143">
        <f t="shared" si="2"/>
        <v>0</v>
      </c>
      <c r="Z143" s="143">
        <v>0</v>
      </c>
      <c r="AA143" s="144">
        <f t="shared" si="3"/>
        <v>0</v>
      </c>
      <c r="AR143" s="17" t="s">
        <v>231</v>
      </c>
      <c r="AT143" s="17" t="s">
        <v>222</v>
      </c>
      <c r="AU143" s="17" t="s">
        <v>190</v>
      </c>
      <c r="AY143" s="17" t="s">
        <v>221</v>
      </c>
      <c r="BE143" s="145">
        <f t="shared" si="4"/>
        <v>0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7" t="s">
        <v>15</v>
      </c>
      <c r="BK143" s="145">
        <f t="shared" si="9"/>
        <v>0</v>
      </c>
      <c r="BL143" s="17" t="s">
        <v>231</v>
      </c>
      <c r="BM143" s="17" t="s">
        <v>6387</v>
      </c>
    </row>
    <row r="144" spans="2:65" s="1" customFormat="1" ht="28.9" customHeight="1" x14ac:dyDescent="0.3">
      <c r="B144" s="136"/>
      <c r="C144" s="137" t="s">
        <v>385</v>
      </c>
      <c r="D144" s="137" t="s">
        <v>222</v>
      </c>
      <c r="E144" s="138" t="s">
        <v>6388</v>
      </c>
      <c r="F144" s="250" t="s">
        <v>6389</v>
      </c>
      <c r="G144" s="251"/>
      <c r="H144" s="251"/>
      <c r="I144" s="251"/>
      <c r="J144" s="139" t="s">
        <v>276</v>
      </c>
      <c r="K144" s="140">
        <v>8</v>
      </c>
      <c r="L144" s="252"/>
      <c r="M144" s="251"/>
      <c r="N144" s="252">
        <f t="shared" si="0"/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 t="shared" si="1"/>
        <v>0</v>
      </c>
      <c r="X144" s="143">
        <v>0</v>
      </c>
      <c r="Y144" s="143">
        <f t="shared" si="2"/>
        <v>0</v>
      </c>
      <c r="Z144" s="143">
        <v>0</v>
      </c>
      <c r="AA144" s="144">
        <f t="shared" si="3"/>
        <v>0</v>
      </c>
      <c r="AR144" s="17" t="s">
        <v>231</v>
      </c>
      <c r="AT144" s="17" t="s">
        <v>222</v>
      </c>
      <c r="AU144" s="17" t="s">
        <v>190</v>
      </c>
      <c r="AY144" s="17" t="s">
        <v>221</v>
      </c>
      <c r="BE144" s="145">
        <f t="shared" si="4"/>
        <v>0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7" t="s">
        <v>15</v>
      </c>
      <c r="BK144" s="145">
        <f t="shared" si="9"/>
        <v>0</v>
      </c>
      <c r="BL144" s="17" t="s">
        <v>231</v>
      </c>
      <c r="BM144" s="17" t="s">
        <v>6390</v>
      </c>
    </row>
    <row r="145" spans="2:65" s="1" customFormat="1" ht="28.9" customHeight="1" x14ac:dyDescent="0.3">
      <c r="B145" s="136"/>
      <c r="C145" s="137" t="s">
        <v>822</v>
      </c>
      <c r="D145" s="137" t="s">
        <v>222</v>
      </c>
      <c r="E145" s="138" t="s">
        <v>6391</v>
      </c>
      <c r="F145" s="250" t="s">
        <v>6392</v>
      </c>
      <c r="G145" s="251"/>
      <c r="H145" s="251"/>
      <c r="I145" s="251"/>
      <c r="J145" s="139" t="s">
        <v>276</v>
      </c>
      <c r="K145" s="140">
        <v>17</v>
      </c>
      <c r="L145" s="252"/>
      <c r="M145" s="251"/>
      <c r="N145" s="252">
        <f t="shared" si="0"/>
        <v>0</v>
      </c>
      <c r="O145" s="251"/>
      <c r="P145" s="251"/>
      <c r="Q145" s="251"/>
      <c r="R145" s="141"/>
      <c r="T145" s="142" t="s">
        <v>3</v>
      </c>
      <c r="U145" s="40" t="s">
        <v>43</v>
      </c>
      <c r="V145" s="143">
        <v>0</v>
      </c>
      <c r="W145" s="143">
        <f t="shared" si="1"/>
        <v>0</v>
      </c>
      <c r="X145" s="143">
        <v>0</v>
      </c>
      <c r="Y145" s="143">
        <f t="shared" si="2"/>
        <v>0</v>
      </c>
      <c r="Z145" s="143">
        <v>0</v>
      </c>
      <c r="AA145" s="144">
        <f t="shared" si="3"/>
        <v>0</v>
      </c>
      <c r="AR145" s="17" t="s">
        <v>231</v>
      </c>
      <c r="AT145" s="17" t="s">
        <v>222</v>
      </c>
      <c r="AU145" s="17" t="s">
        <v>190</v>
      </c>
      <c r="AY145" s="17" t="s">
        <v>221</v>
      </c>
      <c r="BE145" s="145">
        <f t="shared" si="4"/>
        <v>0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7" t="s">
        <v>15</v>
      </c>
      <c r="BK145" s="145">
        <f t="shared" si="9"/>
        <v>0</v>
      </c>
      <c r="BL145" s="17" t="s">
        <v>231</v>
      </c>
      <c r="BM145" s="17" t="s">
        <v>6393</v>
      </c>
    </row>
    <row r="146" spans="2:65" s="1" customFormat="1" ht="28.9" customHeight="1" x14ac:dyDescent="0.3">
      <c r="B146" s="136"/>
      <c r="C146" s="137" t="s">
        <v>831</v>
      </c>
      <c r="D146" s="137" t="s">
        <v>222</v>
      </c>
      <c r="E146" s="138" t="s">
        <v>6394</v>
      </c>
      <c r="F146" s="250" t="s">
        <v>6395</v>
      </c>
      <c r="G146" s="251"/>
      <c r="H146" s="251"/>
      <c r="I146" s="251"/>
      <c r="J146" s="139" t="s">
        <v>276</v>
      </c>
      <c r="K146" s="140">
        <v>17</v>
      </c>
      <c r="L146" s="252"/>
      <c r="M146" s="251"/>
      <c r="N146" s="252">
        <f t="shared" si="0"/>
        <v>0</v>
      </c>
      <c r="O146" s="251"/>
      <c r="P146" s="251"/>
      <c r="Q146" s="251"/>
      <c r="R146" s="141"/>
      <c r="T146" s="142" t="s">
        <v>3</v>
      </c>
      <c r="U146" s="40" t="s">
        <v>43</v>
      </c>
      <c r="V146" s="143">
        <v>0</v>
      </c>
      <c r="W146" s="143">
        <f t="shared" si="1"/>
        <v>0</v>
      </c>
      <c r="X146" s="143">
        <v>5.0000000000000002E-5</v>
      </c>
      <c r="Y146" s="143">
        <f t="shared" si="2"/>
        <v>8.5000000000000006E-4</v>
      </c>
      <c r="Z146" s="143">
        <v>0</v>
      </c>
      <c r="AA146" s="144">
        <f t="shared" si="3"/>
        <v>0</v>
      </c>
      <c r="AR146" s="17" t="s">
        <v>231</v>
      </c>
      <c r="AT146" s="17" t="s">
        <v>222</v>
      </c>
      <c r="AU146" s="17" t="s">
        <v>190</v>
      </c>
      <c r="AY146" s="17" t="s">
        <v>221</v>
      </c>
      <c r="BE146" s="145">
        <f t="shared" si="4"/>
        <v>0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7" t="s">
        <v>15</v>
      </c>
      <c r="BK146" s="145">
        <f t="shared" si="9"/>
        <v>0</v>
      </c>
      <c r="BL146" s="17" t="s">
        <v>231</v>
      </c>
      <c r="BM146" s="17" t="s">
        <v>6396</v>
      </c>
    </row>
    <row r="147" spans="2:65" s="1" customFormat="1" ht="28.9" customHeight="1" x14ac:dyDescent="0.3">
      <c r="B147" s="136"/>
      <c r="C147" s="137" t="s">
        <v>835</v>
      </c>
      <c r="D147" s="137" t="s">
        <v>222</v>
      </c>
      <c r="E147" s="138" t="s">
        <v>6397</v>
      </c>
      <c r="F147" s="250" t="s">
        <v>6398</v>
      </c>
      <c r="G147" s="251"/>
      <c r="H147" s="251"/>
      <c r="I147" s="251"/>
      <c r="J147" s="139" t="s">
        <v>536</v>
      </c>
      <c r="K147" s="140">
        <v>404</v>
      </c>
      <c r="L147" s="252"/>
      <c r="M147" s="251"/>
      <c r="N147" s="252">
        <f t="shared" si="0"/>
        <v>0</v>
      </c>
      <c r="O147" s="251"/>
      <c r="P147" s="251"/>
      <c r="Q147" s="251"/>
      <c r="R147" s="141"/>
      <c r="T147" s="142" t="s">
        <v>3</v>
      </c>
      <c r="U147" s="40" t="s">
        <v>43</v>
      </c>
      <c r="V147" s="143">
        <v>0</v>
      </c>
      <c r="W147" s="143">
        <f t="shared" si="1"/>
        <v>0</v>
      </c>
      <c r="X147" s="143">
        <v>0</v>
      </c>
      <c r="Y147" s="143">
        <f t="shared" si="2"/>
        <v>0</v>
      </c>
      <c r="Z147" s="143">
        <v>0</v>
      </c>
      <c r="AA147" s="144">
        <f t="shared" si="3"/>
        <v>0</v>
      </c>
      <c r="AR147" s="17" t="s">
        <v>231</v>
      </c>
      <c r="AT147" s="17" t="s">
        <v>222</v>
      </c>
      <c r="AU147" s="17" t="s">
        <v>190</v>
      </c>
      <c r="AY147" s="17" t="s">
        <v>221</v>
      </c>
      <c r="BE147" s="145">
        <f t="shared" si="4"/>
        <v>0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7" t="s">
        <v>15</v>
      </c>
      <c r="BK147" s="145">
        <f t="shared" si="9"/>
        <v>0</v>
      </c>
      <c r="BL147" s="17" t="s">
        <v>231</v>
      </c>
      <c r="BM147" s="17" t="s">
        <v>6399</v>
      </c>
    </row>
    <row r="148" spans="2:65" s="1" customFormat="1" ht="28.9" customHeight="1" x14ac:dyDescent="0.3">
      <c r="B148" s="136"/>
      <c r="C148" s="137" t="s">
        <v>312</v>
      </c>
      <c r="D148" s="137" t="s">
        <v>222</v>
      </c>
      <c r="E148" s="138" t="s">
        <v>6400</v>
      </c>
      <c r="F148" s="250" t="s">
        <v>6401</v>
      </c>
      <c r="G148" s="251"/>
      <c r="H148" s="251"/>
      <c r="I148" s="251"/>
      <c r="J148" s="139" t="s">
        <v>613</v>
      </c>
      <c r="K148" s="140">
        <v>0.18</v>
      </c>
      <c r="L148" s="252"/>
      <c r="M148" s="251"/>
      <c r="N148" s="252">
        <f t="shared" si="0"/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0</v>
      </c>
      <c r="W148" s="143">
        <f t="shared" si="1"/>
        <v>0</v>
      </c>
      <c r="X148" s="143">
        <v>0</v>
      </c>
      <c r="Y148" s="143">
        <f t="shared" si="2"/>
        <v>0</v>
      </c>
      <c r="Z148" s="143">
        <v>0</v>
      </c>
      <c r="AA148" s="144">
        <f t="shared" si="3"/>
        <v>0</v>
      </c>
      <c r="AR148" s="17" t="s">
        <v>231</v>
      </c>
      <c r="AT148" s="17" t="s">
        <v>222</v>
      </c>
      <c r="AU148" s="17" t="s">
        <v>190</v>
      </c>
      <c r="AY148" s="17" t="s">
        <v>221</v>
      </c>
      <c r="BE148" s="145">
        <f t="shared" si="4"/>
        <v>0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7" t="s">
        <v>15</v>
      </c>
      <c r="BK148" s="145">
        <f t="shared" si="9"/>
        <v>0</v>
      </c>
      <c r="BL148" s="17" t="s">
        <v>231</v>
      </c>
      <c r="BM148" s="17" t="s">
        <v>6402</v>
      </c>
    </row>
    <row r="149" spans="2:65" s="1" customFormat="1" ht="40.15" customHeight="1" x14ac:dyDescent="0.3">
      <c r="B149" s="136"/>
      <c r="C149" s="137" t="s">
        <v>9</v>
      </c>
      <c r="D149" s="137" t="s">
        <v>222</v>
      </c>
      <c r="E149" s="138" t="s">
        <v>6403</v>
      </c>
      <c r="F149" s="250" t="s">
        <v>6404</v>
      </c>
      <c r="G149" s="251"/>
      <c r="H149" s="251"/>
      <c r="I149" s="251"/>
      <c r="J149" s="139" t="s">
        <v>536</v>
      </c>
      <c r="K149" s="140">
        <v>1021</v>
      </c>
      <c r="L149" s="252"/>
      <c r="M149" s="251"/>
      <c r="N149" s="252">
        <f t="shared" si="0"/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0</v>
      </c>
      <c r="W149" s="143">
        <f t="shared" si="1"/>
        <v>0</v>
      </c>
      <c r="X149" s="143">
        <v>0</v>
      </c>
      <c r="Y149" s="143">
        <f t="shared" si="2"/>
        <v>0</v>
      </c>
      <c r="Z149" s="143">
        <v>0</v>
      </c>
      <c r="AA149" s="144">
        <f t="shared" si="3"/>
        <v>0</v>
      </c>
      <c r="AR149" s="17" t="s">
        <v>231</v>
      </c>
      <c r="AT149" s="17" t="s">
        <v>222</v>
      </c>
      <c r="AU149" s="17" t="s">
        <v>190</v>
      </c>
      <c r="AY149" s="17" t="s">
        <v>221</v>
      </c>
      <c r="BE149" s="145">
        <f t="shared" si="4"/>
        <v>0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7" t="s">
        <v>15</v>
      </c>
      <c r="BK149" s="145">
        <f t="shared" si="9"/>
        <v>0</v>
      </c>
      <c r="BL149" s="17" t="s">
        <v>231</v>
      </c>
      <c r="BM149" s="17" t="s">
        <v>6405</v>
      </c>
    </row>
    <row r="150" spans="2:65" s="1" customFormat="1" ht="20.45" customHeight="1" x14ac:dyDescent="0.3">
      <c r="B150" s="136"/>
      <c r="C150" s="137" t="s">
        <v>844</v>
      </c>
      <c r="D150" s="137" t="s">
        <v>222</v>
      </c>
      <c r="E150" s="138" t="s">
        <v>6406</v>
      </c>
      <c r="F150" s="250" t="s">
        <v>6407</v>
      </c>
      <c r="G150" s="251"/>
      <c r="H150" s="251"/>
      <c r="I150" s="251"/>
      <c r="J150" s="139" t="s">
        <v>613</v>
      </c>
      <c r="K150" s="140">
        <v>119.67</v>
      </c>
      <c r="L150" s="252"/>
      <c r="M150" s="251"/>
      <c r="N150" s="252">
        <f t="shared" si="0"/>
        <v>0</v>
      </c>
      <c r="O150" s="251"/>
      <c r="P150" s="251"/>
      <c r="Q150" s="251"/>
      <c r="R150" s="141"/>
      <c r="T150" s="142" t="s">
        <v>3</v>
      </c>
      <c r="U150" s="40" t="s">
        <v>43</v>
      </c>
      <c r="V150" s="143">
        <v>0</v>
      </c>
      <c r="W150" s="143">
        <f t="shared" si="1"/>
        <v>0</v>
      </c>
      <c r="X150" s="143">
        <v>0</v>
      </c>
      <c r="Y150" s="143">
        <f t="shared" si="2"/>
        <v>0</v>
      </c>
      <c r="Z150" s="143">
        <v>0</v>
      </c>
      <c r="AA150" s="144">
        <f t="shared" si="3"/>
        <v>0</v>
      </c>
      <c r="AR150" s="17" t="s">
        <v>231</v>
      </c>
      <c r="AT150" s="17" t="s">
        <v>222</v>
      </c>
      <c r="AU150" s="17" t="s">
        <v>190</v>
      </c>
      <c r="AY150" s="17" t="s">
        <v>221</v>
      </c>
      <c r="BE150" s="145">
        <f t="shared" si="4"/>
        <v>0</v>
      </c>
      <c r="BF150" s="145">
        <f t="shared" si="5"/>
        <v>0</v>
      </c>
      <c r="BG150" s="145">
        <f t="shared" si="6"/>
        <v>0</v>
      </c>
      <c r="BH150" s="145">
        <f t="shared" si="7"/>
        <v>0</v>
      </c>
      <c r="BI150" s="145">
        <f t="shared" si="8"/>
        <v>0</v>
      </c>
      <c r="BJ150" s="17" t="s">
        <v>15</v>
      </c>
      <c r="BK150" s="145">
        <f t="shared" si="9"/>
        <v>0</v>
      </c>
      <c r="BL150" s="17" t="s">
        <v>231</v>
      </c>
      <c r="BM150" s="17" t="s">
        <v>6408</v>
      </c>
    </row>
    <row r="151" spans="2:65" s="9" customFormat="1" ht="29.85" customHeight="1" x14ac:dyDescent="0.3">
      <c r="B151" s="125"/>
      <c r="C151" s="126"/>
      <c r="D151" s="135" t="s">
        <v>6302</v>
      </c>
      <c r="E151" s="135"/>
      <c r="F151" s="135"/>
      <c r="G151" s="135"/>
      <c r="H151" s="135"/>
      <c r="I151" s="135"/>
      <c r="J151" s="135"/>
      <c r="K151" s="135"/>
      <c r="L151" s="135"/>
      <c r="M151" s="135"/>
      <c r="N151" s="253">
        <f>BK151</f>
        <v>0</v>
      </c>
      <c r="O151" s="254"/>
      <c r="P151" s="254"/>
      <c r="Q151" s="254"/>
      <c r="R151" s="128"/>
      <c r="T151" s="129"/>
      <c r="U151" s="126"/>
      <c r="V151" s="126"/>
      <c r="W151" s="130">
        <f>SUM(W152:W204)</f>
        <v>0</v>
      </c>
      <c r="X151" s="126"/>
      <c r="Y151" s="130">
        <f>SUM(Y152:Y204)</f>
        <v>89.24190000000003</v>
      </c>
      <c r="Z151" s="126"/>
      <c r="AA151" s="131">
        <f>SUM(AA152:AA204)</f>
        <v>0</v>
      </c>
      <c r="AR151" s="132" t="s">
        <v>15</v>
      </c>
      <c r="AT151" s="133" t="s">
        <v>77</v>
      </c>
      <c r="AU151" s="133" t="s">
        <v>15</v>
      </c>
      <c r="AY151" s="132" t="s">
        <v>221</v>
      </c>
      <c r="BK151" s="134">
        <f>SUM(BK152:BK204)</f>
        <v>0</v>
      </c>
    </row>
    <row r="152" spans="2:65" s="1" customFormat="1" ht="20.45" customHeight="1" x14ac:dyDescent="0.3">
      <c r="B152" s="136"/>
      <c r="C152" s="149" t="s">
        <v>701</v>
      </c>
      <c r="D152" s="149" t="s">
        <v>382</v>
      </c>
      <c r="E152" s="150" t="s">
        <v>15</v>
      </c>
      <c r="F152" s="267" t="s">
        <v>6409</v>
      </c>
      <c r="G152" s="268"/>
      <c r="H152" s="268"/>
      <c r="I152" s="268"/>
      <c r="J152" s="151" t="s">
        <v>520</v>
      </c>
      <c r="K152" s="152">
        <v>51</v>
      </c>
      <c r="L152" s="269"/>
      <c r="M152" s="268"/>
      <c r="N152" s="269">
        <f t="shared" ref="N152:N183" si="10">ROUND(L152*K152,2)</f>
        <v>0</v>
      </c>
      <c r="O152" s="251"/>
      <c r="P152" s="251"/>
      <c r="Q152" s="251"/>
      <c r="R152" s="141"/>
      <c r="T152" s="142" t="s">
        <v>3</v>
      </c>
      <c r="U152" s="40" t="s">
        <v>43</v>
      </c>
      <c r="V152" s="143">
        <v>0</v>
      </c>
      <c r="W152" s="143">
        <f t="shared" ref="W152:W183" si="11">V152*K152</f>
        <v>0</v>
      </c>
      <c r="X152" s="143">
        <v>0.5</v>
      </c>
      <c r="Y152" s="143">
        <f t="shared" ref="Y152:Y183" si="12">X152*K152</f>
        <v>25.5</v>
      </c>
      <c r="Z152" s="143">
        <v>0</v>
      </c>
      <c r="AA152" s="144">
        <f t="shared" ref="AA152:AA183" si="13">Z152*K152</f>
        <v>0</v>
      </c>
      <c r="AR152" s="17" t="s">
        <v>273</v>
      </c>
      <c r="AT152" s="17" t="s">
        <v>382</v>
      </c>
      <c r="AU152" s="17" t="s">
        <v>190</v>
      </c>
      <c r="AY152" s="17" t="s">
        <v>221</v>
      </c>
      <c r="BE152" s="145">
        <f t="shared" ref="BE152:BE183" si="14">IF(U152="základní",N152,0)</f>
        <v>0</v>
      </c>
      <c r="BF152" s="145">
        <f t="shared" ref="BF152:BF183" si="15">IF(U152="snížená",N152,0)</f>
        <v>0</v>
      </c>
      <c r="BG152" s="145">
        <f t="shared" ref="BG152:BG183" si="16">IF(U152="zákl. přenesená",N152,0)</f>
        <v>0</v>
      </c>
      <c r="BH152" s="145">
        <f t="shared" ref="BH152:BH183" si="17">IF(U152="sníž. přenesená",N152,0)</f>
        <v>0</v>
      </c>
      <c r="BI152" s="145">
        <f t="shared" ref="BI152:BI183" si="18">IF(U152="nulová",N152,0)</f>
        <v>0</v>
      </c>
      <c r="BJ152" s="17" t="s">
        <v>15</v>
      </c>
      <c r="BK152" s="145">
        <f t="shared" ref="BK152:BK183" si="19">ROUND(L152*K152,2)</f>
        <v>0</v>
      </c>
      <c r="BL152" s="17" t="s">
        <v>231</v>
      </c>
      <c r="BM152" s="17" t="s">
        <v>6410</v>
      </c>
    </row>
    <row r="153" spans="2:65" s="1" customFormat="1" ht="20.45" customHeight="1" x14ac:dyDescent="0.3">
      <c r="B153" s="136"/>
      <c r="C153" s="149" t="s">
        <v>804</v>
      </c>
      <c r="D153" s="149" t="s">
        <v>382</v>
      </c>
      <c r="E153" s="150" t="s">
        <v>190</v>
      </c>
      <c r="F153" s="267" t="s">
        <v>6411</v>
      </c>
      <c r="G153" s="268"/>
      <c r="H153" s="268"/>
      <c r="I153" s="268"/>
      <c r="J153" s="151" t="s">
        <v>520</v>
      </c>
      <c r="K153" s="152">
        <v>15</v>
      </c>
      <c r="L153" s="269"/>
      <c r="M153" s="268"/>
      <c r="N153" s="269">
        <f t="shared" si="10"/>
        <v>0</v>
      </c>
      <c r="O153" s="251"/>
      <c r="P153" s="251"/>
      <c r="Q153" s="251"/>
      <c r="R153" s="141"/>
      <c r="T153" s="142" t="s">
        <v>3</v>
      </c>
      <c r="U153" s="40" t="s">
        <v>43</v>
      </c>
      <c r="V153" s="143">
        <v>0</v>
      </c>
      <c r="W153" s="143">
        <f t="shared" si="11"/>
        <v>0</v>
      </c>
      <c r="X153" s="143">
        <v>0.76400000000000001</v>
      </c>
      <c r="Y153" s="143">
        <f t="shared" si="12"/>
        <v>11.46</v>
      </c>
      <c r="Z153" s="143">
        <v>0</v>
      </c>
      <c r="AA153" s="144">
        <f t="shared" si="13"/>
        <v>0</v>
      </c>
      <c r="AR153" s="17" t="s">
        <v>273</v>
      </c>
      <c r="AT153" s="17" t="s">
        <v>382</v>
      </c>
      <c r="AU153" s="17" t="s">
        <v>190</v>
      </c>
      <c r="AY153" s="17" t="s">
        <v>221</v>
      </c>
      <c r="BE153" s="145">
        <f t="shared" si="14"/>
        <v>0</v>
      </c>
      <c r="BF153" s="145">
        <f t="shared" si="15"/>
        <v>0</v>
      </c>
      <c r="BG153" s="145">
        <f t="shared" si="16"/>
        <v>0</v>
      </c>
      <c r="BH153" s="145">
        <f t="shared" si="17"/>
        <v>0</v>
      </c>
      <c r="BI153" s="145">
        <f t="shared" si="18"/>
        <v>0</v>
      </c>
      <c r="BJ153" s="17" t="s">
        <v>15</v>
      </c>
      <c r="BK153" s="145">
        <f t="shared" si="19"/>
        <v>0</v>
      </c>
      <c r="BL153" s="17" t="s">
        <v>231</v>
      </c>
      <c r="BM153" s="17" t="s">
        <v>6412</v>
      </c>
    </row>
    <row r="154" spans="2:65" s="1" customFormat="1" ht="20.45" customHeight="1" x14ac:dyDescent="0.3">
      <c r="B154" s="136"/>
      <c r="C154" s="149" t="s">
        <v>808</v>
      </c>
      <c r="D154" s="149" t="s">
        <v>382</v>
      </c>
      <c r="E154" s="150" t="s">
        <v>254</v>
      </c>
      <c r="F154" s="267" t="s">
        <v>6413</v>
      </c>
      <c r="G154" s="268"/>
      <c r="H154" s="268"/>
      <c r="I154" s="268"/>
      <c r="J154" s="151" t="s">
        <v>520</v>
      </c>
      <c r="K154" s="152">
        <v>60.6</v>
      </c>
      <c r="L154" s="269"/>
      <c r="M154" s="268"/>
      <c r="N154" s="269">
        <f t="shared" si="10"/>
        <v>0</v>
      </c>
      <c r="O154" s="251"/>
      <c r="P154" s="251"/>
      <c r="Q154" s="251"/>
      <c r="R154" s="141"/>
      <c r="T154" s="142" t="s">
        <v>3</v>
      </c>
      <c r="U154" s="40" t="s">
        <v>43</v>
      </c>
      <c r="V154" s="143">
        <v>0</v>
      </c>
      <c r="W154" s="143">
        <f t="shared" si="11"/>
        <v>0</v>
      </c>
      <c r="X154" s="143">
        <v>0.35</v>
      </c>
      <c r="Y154" s="143">
        <f t="shared" si="12"/>
        <v>21.21</v>
      </c>
      <c r="Z154" s="143">
        <v>0</v>
      </c>
      <c r="AA154" s="144">
        <f t="shared" si="13"/>
        <v>0</v>
      </c>
      <c r="AR154" s="17" t="s">
        <v>273</v>
      </c>
      <c r="AT154" s="17" t="s">
        <v>382</v>
      </c>
      <c r="AU154" s="17" t="s">
        <v>190</v>
      </c>
      <c r="AY154" s="17" t="s">
        <v>221</v>
      </c>
      <c r="BE154" s="145">
        <f t="shared" si="14"/>
        <v>0</v>
      </c>
      <c r="BF154" s="145">
        <f t="shared" si="15"/>
        <v>0</v>
      </c>
      <c r="BG154" s="145">
        <f t="shared" si="16"/>
        <v>0</v>
      </c>
      <c r="BH154" s="145">
        <f t="shared" si="17"/>
        <v>0</v>
      </c>
      <c r="BI154" s="145">
        <f t="shared" si="18"/>
        <v>0</v>
      </c>
      <c r="BJ154" s="17" t="s">
        <v>15</v>
      </c>
      <c r="BK154" s="145">
        <f t="shared" si="19"/>
        <v>0</v>
      </c>
      <c r="BL154" s="17" t="s">
        <v>231</v>
      </c>
      <c r="BM154" s="17" t="s">
        <v>6414</v>
      </c>
    </row>
    <row r="155" spans="2:65" s="1" customFormat="1" ht="20.45" customHeight="1" x14ac:dyDescent="0.3">
      <c r="B155" s="136"/>
      <c r="C155" s="149" t="s">
        <v>796</v>
      </c>
      <c r="D155" s="149" t="s">
        <v>382</v>
      </c>
      <c r="E155" s="150" t="s">
        <v>220</v>
      </c>
      <c r="F155" s="267" t="s">
        <v>6415</v>
      </c>
      <c r="G155" s="268"/>
      <c r="H155" s="268"/>
      <c r="I155" s="268"/>
      <c r="J155" s="151" t="s">
        <v>276</v>
      </c>
      <c r="K155" s="152">
        <v>51</v>
      </c>
      <c r="L155" s="269"/>
      <c r="M155" s="268"/>
      <c r="N155" s="269">
        <f t="shared" si="10"/>
        <v>0</v>
      </c>
      <c r="O155" s="251"/>
      <c r="P155" s="251"/>
      <c r="Q155" s="251"/>
      <c r="R155" s="141"/>
      <c r="T155" s="142" t="s">
        <v>3</v>
      </c>
      <c r="U155" s="40" t="s">
        <v>43</v>
      </c>
      <c r="V155" s="143">
        <v>0</v>
      </c>
      <c r="W155" s="143">
        <f t="shared" si="11"/>
        <v>0</v>
      </c>
      <c r="X155" s="143">
        <v>0.5</v>
      </c>
      <c r="Y155" s="143">
        <f t="shared" si="12"/>
        <v>25.5</v>
      </c>
      <c r="Z155" s="143">
        <v>0</v>
      </c>
      <c r="AA155" s="144">
        <f t="shared" si="13"/>
        <v>0</v>
      </c>
      <c r="AR155" s="17" t="s">
        <v>273</v>
      </c>
      <c r="AT155" s="17" t="s">
        <v>382</v>
      </c>
      <c r="AU155" s="17" t="s">
        <v>190</v>
      </c>
      <c r="AY155" s="17" t="s">
        <v>221</v>
      </c>
      <c r="BE155" s="145">
        <f t="shared" si="14"/>
        <v>0</v>
      </c>
      <c r="BF155" s="145">
        <f t="shared" si="15"/>
        <v>0</v>
      </c>
      <c r="BG155" s="145">
        <f t="shared" si="16"/>
        <v>0</v>
      </c>
      <c r="BH155" s="145">
        <f t="shared" si="17"/>
        <v>0</v>
      </c>
      <c r="BI155" s="145">
        <f t="shared" si="18"/>
        <v>0</v>
      </c>
      <c r="BJ155" s="17" t="s">
        <v>15</v>
      </c>
      <c r="BK155" s="145">
        <f t="shared" si="19"/>
        <v>0</v>
      </c>
      <c r="BL155" s="17" t="s">
        <v>231</v>
      </c>
      <c r="BM155" s="17" t="s">
        <v>6416</v>
      </c>
    </row>
    <row r="156" spans="2:65" s="1" customFormat="1" ht="20.45" customHeight="1" x14ac:dyDescent="0.3">
      <c r="B156" s="136"/>
      <c r="C156" s="149" t="s">
        <v>800</v>
      </c>
      <c r="D156" s="149" t="s">
        <v>382</v>
      </c>
      <c r="E156" s="150" t="s">
        <v>265</v>
      </c>
      <c r="F156" s="267" t="s">
        <v>6417</v>
      </c>
      <c r="G156" s="268"/>
      <c r="H156" s="268"/>
      <c r="I156" s="268"/>
      <c r="J156" s="151" t="s">
        <v>613</v>
      </c>
      <c r="K156" s="152">
        <v>0.18</v>
      </c>
      <c r="L156" s="269"/>
      <c r="M156" s="268"/>
      <c r="N156" s="269">
        <f t="shared" si="10"/>
        <v>0</v>
      </c>
      <c r="O156" s="251"/>
      <c r="P156" s="251"/>
      <c r="Q156" s="251"/>
      <c r="R156" s="141"/>
      <c r="T156" s="142" t="s">
        <v>3</v>
      </c>
      <c r="U156" s="40" t="s">
        <v>43</v>
      </c>
      <c r="V156" s="143">
        <v>0</v>
      </c>
      <c r="W156" s="143">
        <f t="shared" si="11"/>
        <v>0</v>
      </c>
      <c r="X156" s="143">
        <v>1</v>
      </c>
      <c r="Y156" s="143">
        <f t="shared" si="12"/>
        <v>0.18</v>
      </c>
      <c r="Z156" s="143">
        <v>0</v>
      </c>
      <c r="AA156" s="144">
        <f t="shared" si="13"/>
        <v>0</v>
      </c>
      <c r="AR156" s="17" t="s">
        <v>273</v>
      </c>
      <c r="AT156" s="17" t="s">
        <v>382</v>
      </c>
      <c r="AU156" s="17" t="s">
        <v>190</v>
      </c>
      <c r="AY156" s="17" t="s">
        <v>221</v>
      </c>
      <c r="BE156" s="145">
        <f t="shared" si="14"/>
        <v>0</v>
      </c>
      <c r="BF156" s="145">
        <f t="shared" si="15"/>
        <v>0</v>
      </c>
      <c r="BG156" s="145">
        <f t="shared" si="16"/>
        <v>0</v>
      </c>
      <c r="BH156" s="145">
        <f t="shared" si="17"/>
        <v>0</v>
      </c>
      <c r="BI156" s="145">
        <f t="shared" si="18"/>
        <v>0</v>
      </c>
      <c r="BJ156" s="17" t="s">
        <v>15</v>
      </c>
      <c r="BK156" s="145">
        <f t="shared" si="19"/>
        <v>0</v>
      </c>
      <c r="BL156" s="17" t="s">
        <v>231</v>
      </c>
      <c r="BM156" s="17" t="s">
        <v>6418</v>
      </c>
    </row>
    <row r="157" spans="2:65" s="1" customFormat="1" ht="20.45" customHeight="1" x14ac:dyDescent="0.3">
      <c r="B157" s="136"/>
      <c r="C157" s="149" t="s">
        <v>723</v>
      </c>
      <c r="D157" s="149" t="s">
        <v>382</v>
      </c>
      <c r="E157" s="150" t="s">
        <v>269</v>
      </c>
      <c r="F157" s="267" t="s">
        <v>6419</v>
      </c>
      <c r="G157" s="268"/>
      <c r="H157" s="268"/>
      <c r="I157" s="268"/>
      <c r="J157" s="151" t="s">
        <v>276</v>
      </c>
      <c r="K157" s="152">
        <v>1</v>
      </c>
      <c r="L157" s="269"/>
      <c r="M157" s="268"/>
      <c r="N157" s="269">
        <f t="shared" si="10"/>
        <v>0</v>
      </c>
      <c r="O157" s="251"/>
      <c r="P157" s="251"/>
      <c r="Q157" s="251"/>
      <c r="R157" s="141"/>
      <c r="T157" s="142" t="s">
        <v>3</v>
      </c>
      <c r="U157" s="40" t="s">
        <v>43</v>
      </c>
      <c r="V157" s="143">
        <v>0</v>
      </c>
      <c r="W157" s="143">
        <f t="shared" si="11"/>
        <v>0</v>
      </c>
      <c r="X157" s="143">
        <v>0.1</v>
      </c>
      <c r="Y157" s="143">
        <f t="shared" si="12"/>
        <v>0.1</v>
      </c>
      <c r="Z157" s="143">
        <v>0</v>
      </c>
      <c r="AA157" s="144">
        <f t="shared" si="13"/>
        <v>0</v>
      </c>
      <c r="AR157" s="17" t="s">
        <v>273</v>
      </c>
      <c r="AT157" s="17" t="s">
        <v>382</v>
      </c>
      <c r="AU157" s="17" t="s">
        <v>190</v>
      </c>
      <c r="AY157" s="17" t="s">
        <v>221</v>
      </c>
      <c r="BE157" s="145">
        <f t="shared" si="14"/>
        <v>0</v>
      </c>
      <c r="BF157" s="145">
        <f t="shared" si="15"/>
        <v>0</v>
      </c>
      <c r="BG157" s="145">
        <f t="shared" si="16"/>
        <v>0</v>
      </c>
      <c r="BH157" s="145">
        <f t="shared" si="17"/>
        <v>0</v>
      </c>
      <c r="BI157" s="145">
        <f t="shared" si="18"/>
        <v>0</v>
      </c>
      <c r="BJ157" s="17" t="s">
        <v>15</v>
      </c>
      <c r="BK157" s="145">
        <f t="shared" si="19"/>
        <v>0</v>
      </c>
      <c r="BL157" s="17" t="s">
        <v>231</v>
      </c>
      <c r="BM157" s="17" t="s">
        <v>6420</v>
      </c>
    </row>
    <row r="158" spans="2:65" s="1" customFormat="1" ht="20.45" customHeight="1" x14ac:dyDescent="0.3">
      <c r="B158" s="136"/>
      <c r="C158" s="149" t="s">
        <v>2331</v>
      </c>
      <c r="D158" s="149" t="s">
        <v>382</v>
      </c>
      <c r="E158" s="150" t="s">
        <v>273</v>
      </c>
      <c r="F158" s="267" t="s">
        <v>6421</v>
      </c>
      <c r="G158" s="268"/>
      <c r="H158" s="268"/>
      <c r="I158" s="268"/>
      <c r="J158" s="151" t="s">
        <v>276</v>
      </c>
      <c r="K158" s="152">
        <v>3</v>
      </c>
      <c r="L158" s="269"/>
      <c r="M158" s="268"/>
      <c r="N158" s="269">
        <f t="shared" si="10"/>
        <v>0</v>
      </c>
      <c r="O158" s="251"/>
      <c r="P158" s="251"/>
      <c r="Q158" s="251"/>
      <c r="R158" s="141"/>
      <c r="T158" s="142" t="s">
        <v>3</v>
      </c>
      <c r="U158" s="40" t="s">
        <v>43</v>
      </c>
      <c r="V158" s="143">
        <v>0</v>
      </c>
      <c r="W158" s="143">
        <f t="shared" si="11"/>
        <v>0</v>
      </c>
      <c r="X158" s="143">
        <v>0.1</v>
      </c>
      <c r="Y158" s="143">
        <f t="shared" si="12"/>
        <v>0.30000000000000004</v>
      </c>
      <c r="Z158" s="143">
        <v>0</v>
      </c>
      <c r="AA158" s="144">
        <f t="shared" si="13"/>
        <v>0</v>
      </c>
      <c r="AR158" s="17" t="s">
        <v>273</v>
      </c>
      <c r="AT158" s="17" t="s">
        <v>382</v>
      </c>
      <c r="AU158" s="17" t="s">
        <v>190</v>
      </c>
      <c r="AY158" s="17" t="s">
        <v>221</v>
      </c>
      <c r="BE158" s="145">
        <f t="shared" si="14"/>
        <v>0</v>
      </c>
      <c r="BF158" s="145">
        <f t="shared" si="15"/>
        <v>0</v>
      </c>
      <c r="BG158" s="145">
        <f t="shared" si="16"/>
        <v>0</v>
      </c>
      <c r="BH158" s="145">
        <f t="shared" si="17"/>
        <v>0</v>
      </c>
      <c r="BI158" s="145">
        <f t="shared" si="18"/>
        <v>0</v>
      </c>
      <c r="BJ158" s="17" t="s">
        <v>15</v>
      </c>
      <c r="BK158" s="145">
        <f t="shared" si="19"/>
        <v>0</v>
      </c>
      <c r="BL158" s="17" t="s">
        <v>231</v>
      </c>
      <c r="BM158" s="17" t="s">
        <v>6422</v>
      </c>
    </row>
    <row r="159" spans="2:65" s="1" customFormat="1" ht="20.45" customHeight="1" x14ac:dyDescent="0.3">
      <c r="B159" s="136"/>
      <c r="C159" s="149" t="s">
        <v>2185</v>
      </c>
      <c r="D159" s="149" t="s">
        <v>382</v>
      </c>
      <c r="E159" s="150" t="s">
        <v>279</v>
      </c>
      <c r="F159" s="267" t="s">
        <v>6423</v>
      </c>
      <c r="G159" s="268"/>
      <c r="H159" s="268"/>
      <c r="I159" s="268"/>
      <c r="J159" s="151" t="s">
        <v>276</v>
      </c>
      <c r="K159" s="152">
        <v>1</v>
      </c>
      <c r="L159" s="269"/>
      <c r="M159" s="268"/>
      <c r="N159" s="269">
        <f t="shared" si="10"/>
        <v>0</v>
      </c>
      <c r="O159" s="251"/>
      <c r="P159" s="251"/>
      <c r="Q159" s="251"/>
      <c r="R159" s="141"/>
      <c r="T159" s="142" t="s">
        <v>3</v>
      </c>
      <c r="U159" s="40" t="s">
        <v>43</v>
      </c>
      <c r="V159" s="143">
        <v>0</v>
      </c>
      <c r="W159" s="143">
        <f t="shared" si="11"/>
        <v>0</v>
      </c>
      <c r="X159" s="143">
        <v>0.1</v>
      </c>
      <c r="Y159" s="143">
        <f t="shared" si="12"/>
        <v>0.1</v>
      </c>
      <c r="Z159" s="143">
        <v>0</v>
      </c>
      <c r="AA159" s="144">
        <f t="shared" si="13"/>
        <v>0</v>
      </c>
      <c r="AR159" s="17" t="s">
        <v>273</v>
      </c>
      <c r="AT159" s="17" t="s">
        <v>382</v>
      </c>
      <c r="AU159" s="17" t="s">
        <v>190</v>
      </c>
      <c r="AY159" s="17" t="s">
        <v>221</v>
      </c>
      <c r="BE159" s="145">
        <f t="shared" si="14"/>
        <v>0</v>
      </c>
      <c r="BF159" s="145">
        <f t="shared" si="15"/>
        <v>0</v>
      </c>
      <c r="BG159" s="145">
        <f t="shared" si="16"/>
        <v>0</v>
      </c>
      <c r="BH159" s="145">
        <f t="shared" si="17"/>
        <v>0</v>
      </c>
      <c r="BI159" s="145">
        <f t="shared" si="18"/>
        <v>0</v>
      </c>
      <c r="BJ159" s="17" t="s">
        <v>15</v>
      </c>
      <c r="BK159" s="145">
        <f t="shared" si="19"/>
        <v>0</v>
      </c>
      <c r="BL159" s="17" t="s">
        <v>231</v>
      </c>
      <c r="BM159" s="17" t="s">
        <v>6424</v>
      </c>
    </row>
    <row r="160" spans="2:65" s="1" customFormat="1" ht="20.45" customHeight="1" x14ac:dyDescent="0.3">
      <c r="B160" s="136"/>
      <c r="C160" s="149" t="s">
        <v>2190</v>
      </c>
      <c r="D160" s="149" t="s">
        <v>382</v>
      </c>
      <c r="E160" s="150" t="s">
        <v>284</v>
      </c>
      <c r="F160" s="267" t="s">
        <v>6425</v>
      </c>
      <c r="G160" s="268"/>
      <c r="H160" s="268"/>
      <c r="I160" s="268"/>
      <c r="J160" s="151" t="s">
        <v>276</v>
      </c>
      <c r="K160" s="152">
        <v>2</v>
      </c>
      <c r="L160" s="269"/>
      <c r="M160" s="268"/>
      <c r="N160" s="269">
        <f t="shared" si="10"/>
        <v>0</v>
      </c>
      <c r="O160" s="251"/>
      <c r="P160" s="251"/>
      <c r="Q160" s="251"/>
      <c r="R160" s="141"/>
      <c r="T160" s="142" t="s">
        <v>3</v>
      </c>
      <c r="U160" s="40" t="s">
        <v>43</v>
      </c>
      <c r="V160" s="143">
        <v>0</v>
      </c>
      <c r="W160" s="143">
        <f t="shared" si="11"/>
        <v>0</v>
      </c>
      <c r="X160" s="143">
        <v>0.1</v>
      </c>
      <c r="Y160" s="143">
        <f t="shared" si="12"/>
        <v>0.2</v>
      </c>
      <c r="Z160" s="143">
        <v>0</v>
      </c>
      <c r="AA160" s="144">
        <f t="shared" si="13"/>
        <v>0</v>
      </c>
      <c r="AR160" s="17" t="s">
        <v>273</v>
      </c>
      <c r="AT160" s="17" t="s">
        <v>382</v>
      </c>
      <c r="AU160" s="17" t="s">
        <v>190</v>
      </c>
      <c r="AY160" s="17" t="s">
        <v>221</v>
      </c>
      <c r="BE160" s="145">
        <f t="shared" si="14"/>
        <v>0</v>
      </c>
      <c r="BF160" s="145">
        <f t="shared" si="15"/>
        <v>0</v>
      </c>
      <c r="BG160" s="145">
        <f t="shared" si="16"/>
        <v>0</v>
      </c>
      <c r="BH160" s="145">
        <f t="shared" si="17"/>
        <v>0</v>
      </c>
      <c r="BI160" s="145">
        <f t="shared" si="18"/>
        <v>0</v>
      </c>
      <c r="BJ160" s="17" t="s">
        <v>15</v>
      </c>
      <c r="BK160" s="145">
        <f t="shared" si="19"/>
        <v>0</v>
      </c>
      <c r="BL160" s="17" t="s">
        <v>231</v>
      </c>
      <c r="BM160" s="17" t="s">
        <v>6426</v>
      </c>
    </row>
    <row r="161" spans="2:65" s="1" customFormat="1" ht="20.45" customHeight="1" x14ac:dyDescent="0.3">
      <c r="B161" s="136"/>
      <c r="C161" s="149" t="s">
        <v>2195</v>
      </c>
      <c r="D161" s="149" t="s">
        <v>382</v>
      </c>
      <c r="E161" s="150" t="s">
        <v>288</v>
      </c>
      <c r="F161" s="267" t="s">
        <v>6427</v>
      </c>
      <c r="G161" s="268"/>
      <c r="H161" s="268"/>
      <c r="I161" s="268"/>
      <c r="J161" s="151" t="s">
        <v>276</v>
      </c>
      <c r="K161" s="152">
        <v>3</v>
      </c>
      <c r="L161" s="269"/>
      <c r="M161" s="268"/>
      <c r="N161" s="269">
        <f t="shared" si="10"/>
        <v>0</v>
      </c>
      <c r="O161" s="251"/>
      <c r="P161" s="251"/>
      <c r="Q161" s="251"/>
      <c r="R161" s="141"/>
      <c r="T161" s="142" t="s">
        <v>3</v>
      </c>
      <c r="U161" s="40" t="s">
        <v>43</v>
      </c>
      <c r="V161" s="143">
        <v>0</v>
      </c>
      <c r="W161" s="143">
        <f t="shared" si="11"/>
        <v>0</v>
      </c>
      <c r="X161" s="143">
        <v>0.1</v>
      </c>
      <c r="Y161" s="143">
        <f t="shared" si="12"/>
        <v>0.30000000000000004</v>
      </c>
      <c r="Z161" s="143">
        <v>0</v>
      </c>
      <c r="AA161" s="144">
        <f t="shared" si="13"/>
        <v>0</v>
      </c>
      <c r="AR161" s="17" t="s">
        <v>273</v>
      </c>
      <c r="AT161" s="17" t="s">
        <v>382</v>
      </c>
      <c r="AU161" s="17" t="s">
        <v>190</v>
      </c>
      <c r="AY161" s="17" t="s">
        <v>221</v>
      </c>
      <c r="BE161" s="145">
        <f t="shared" si="14"/>
        <v>0</v>
      </c>
      <c r="BF161" s="145">
        <f t="shared" si="15"/>
        <v>0</v>
      </c>
      <c r="BG161" s="145">
        <f t="shared" si="16"/>
        <v>0</v>
      </c>
      <c r="BH161" s="145">
        <f t="shared" si="17"/>
        <v>0</v>
      </c>
      <c r="BI161" s="145">
        <f t="shared" si="18"/>
        <v>0</v>
      </c>
      <c r="BJ161" s="17" t="s">
        <v>15</v>
      </c>
      <c r="BK161" s="145">
        <f t="shared" si="19"/>
        <v>0</v>
      </c>
      <c r="BL161" s="17" t="s">
        <v>231</v>
      </c>
      <c r="BM161" s="17" t="s">
        <v>6428</v>
      </c>
    </row>
    <row r="162" spans="2:65" s="1" customFormat="1" ht="20.45" customHeight="1" x14ac:dyDescent="0.3">
      <c r="B162" s="136"/>
      <c r="C162" s="149" t="s">
        <v>3905</v>
      </c>
      <c r="D162" s="149" t="s">
        <v>382</v>
      </c>
      <c r="E162" s="150" t="s">
        <v>182</v>
      </c>
      <c r="F162" s="267" t="s">
        <v>6429</v>
      </c>
      <c r="G162" s="268"/>
      <c r="H162" s="268"/>
      <c r="I162" s="268"/>
      <c r="J162" s="151" t="s">
        <v>276</v>
      </c>
      <c r="K162" s="152">
        <v>3</v>
      </c>
      <c r="L162" s="269"/>
      <c r="M162" s="268"/>
      <c r="N162" s="269">
        <f t="shared" si="10"/>
        <v>0</v>
      </c>
      <c r="O162" s="251"/>
      <c r="P162" s="251"/>
      <c r="Q162" s="251"/>
      <c r="R162" s="141"/>
      <c r="T162" s="142" t="s">
        <v>3</v>
      </c>
      <c r="U162" s="40" t="s">
        <v>43</v>
      </c>
      <c r="V162" s="143">
        <v>0</v>
      </c>
      <c r="W162" s="143">
        <f t="shared" si="11"/>
        <v>0</v>
      </c>
      <c r="X162" s="143">
        <v>0.15</v>
      </c>
      <c r="Y162" s="143">
        <f t="shared" si="12"/>
        <v>0.44999999999999996</v>
      </c>
      <c r="Z162" s="143">
        <v>0</v>
      </c>
      <c r="AA162" s="144">
        <f t="shared" si="13"/>
        <v>0</v>
      </c>
      <c r="AR162" s="17" t="s">
        <v>273</v>
      </c>
      <c r="AT162" s="17" t="s">
        <v>382</v>
      </c>
      <c r="AU162" s="17" t="s">
        <v>190</v>
      </c>
      <c r="AY162" s="17" t="s">
        <v>221</v>
      </c>
      <c r="BE162" s="145">
        <f t="shared" si="14"/>
        <v>0</v>
      </c>
      <c r="BF162" s="145">
        <f t="shared" si="15"/>
        <v>0</v>
      </c>
      <c r="BG162" s="145">
        <f t="shared" si="16"/>
        <v>0</v>
      </c>
      <c r="BH162" s="145">
        <f t="shared" si="17"/>
        <v>0</v>
      </c>
      <c r="BI162" s="145">
        <f t="shared" si="18"/>
        <v>0</v>
      </c>
      <c r="BJ162" s="17" t="s">
        <v>15</v>
      </c>
      <c r="BK162" s="145">
        <f t="shared" si="19"/>
        <v>0</v>
      </c>
      <c r="BL162" s="17" t="s">
        <v>231</v>
      </c>
      <c r="BM162" s="17" t="s">
        <v>6430</v>
      </c>
    </row>
    <row r="163" spans="2:65" s="1" customFormat="1" ht="20.45" customHeight="1" x14ac:dyDescent="0.3">
      <c r="B163" s="136"/>
      <c r="C163" s="149" t="s">
        <v>1756</v>
      </c>
      <c r="D163" s="149" t="s">
        <v>382</v>
      </c>
      <c r="E163" s="150" t="s">
        <v>295</v>
      </c>
      <c r="F163" s="267" t="s">
        <v>6431</v>
      </c>
      <c r="G163" s="268"/>
      <c r="H163" s="268"/>
      <c r="I163" s="268"/>
      <c r="J163" s="151" t="s">
        <v>276</v>
      </c>
      <c r="K163" s="152">
        <v>3</v>
      </c>
      <c r="L163" s="269"/>
      <c r="M163" s="268"/>
      <c r="N163" s="269">
        <f t="shared" si="10"/>
        <v>0</v>
      </c>
      <c r="O163" s="251"/>
      <c r="P163" s="251"/>
      <c r="Q163" s="251"/>
      <c r="R163" s="141"/>
      <c r="T163" s="142" t="s">
        <v>3</v>
      </c>
      <c r="U163" s="40" t="s">
        <v>43</v>
      </c>
      <c r="V163" s="143">
        <v>0</v>
      </c>
      <c r="W163" s="143">
        <f t="shared" si="11"/>
        <v>0</v>
      </c>
      <c r="X163" s="143">
        <v>0.1</v>
      </c>
      <c r="Y163" s="143">
        <f t="shared" si="12"/>
        <v>0.30000000000000004</v>
      </c>
      <c r="Z163" s="143">
        <v>0</v>
      </c>
      <c r="AA163" s="144">
        <f t="shared" si="13"/>
        <v>0</v>
      </c>
      <c r="AR163" s="17" t="s">
        <v>273</v>
      </c>
      <c r="AT163" s="17" t="s">
        <v>382</v>
      </c>
      <c r="AU163" s="17" t="s">
        <v>190</v>
      </c>
      <c r="AY163" s="17" t="s">
        <v>221</v>
      </c>
      <c r="BE163" s="145">
        <f t="shared" si="14"/>
        <v>0</v>
      </c>
      <c r="BF163" s="145">
        <f t="shared" si="15"/>
        <v>0</v>
      </c>
      <c r="BG163" s="145">
        <f t="shared" si="16"/>
        <v>0</v>
      </c>
      <c r="BH163" s="145">
        <f t="shared" si="17"/>
        <v>0</v>
      </c>
      <c r="BI163" s="145">
        <f t="shared" si="18"/>
        <v>0</v>
      </c>
      <c r="BJ163" s="17" t="s">
        <v>15</v>
      </c>
      <c r="BK163" s="145">
        <f t="shared" si="19"/>
        <v>0</v>
      </c>
      <c r="BL163" s="17" t="s">
        <v>231</v>
      </c>
      <c r="BM163" s="17" t="s">
        <v>6432</v>
      </c>
    </row>
    <row r="164" spans="2:65" s="1" customFormat="1" ht="20.45" customHeight="1" x14ac:dyDescent="0.3">
      <c r="B164" s="136"/>
      <c r="C164" s="149" t="s">
        <v>3912</v>
      </c>
      <c r="D164" s="149" t="s">
        <v>382</v>
      </c>
      <c r="E164" s="150" t="s">
        <v>303</v>
      </c>
      <c r="F164" s="267" t="s">
        <v>6433</v>
      </c>
      <c r="G164" s="268"/>
      <c r="H164" s="268"/>
      <c r="I164" s="268"/>
      <c r="J164" s="151" t="s">
        <v>276</v>
      </c>
      <c r="K164" s="152">
        <v>1</v>
      </c>
      <c r="L164" s="269"/>
      <c r="M164" s="268"/>
      <c r="N164" s="269">
        <f t="shared" si="10"/>
        <v>0</v>
      </c>
      <c r="O164" s="251"/>
      <c r="P164" s="251"/>
      <c r="Q164" s="251"/>
      <c r="R164" s="141"/>
      <c r="T164" s="142" t="s">
        <v>3</v>
      </c>
      <c r="U164" s="40" t="s">
        <v>43</v>
      </c>
      <c r="V164" s="143">
        <v>0</v>
      </c>
      <c r="W164" s="143">
        <f t="shared" si="11"/>
        <v>0</v>
      </c>
      <c r="X164" s="143">
        <v>0.15</v>
      </c>
      <c r="Y164" s="143">
        <f t="shared" si="12"/>
        <v>0.15</v>
      </c>
      <c r="Z164" s="143">
        <v>0</v>
      </c>
      <c r="AA164" s="144">
        <f t="shared" si="13"/>
        <v>0</v>
      </c>
      <c r="AR164" s="17" t="s">
        <v>273</v>
      </c>
      <c r="AT164" s="17" t="s">
        <v>382</v>
      </c>
      <c r="AU164" s="17" t="s">
        <v>190</v>
      </c>
      <c r="AY164" s="17" t="s">
        <v>221</v>
      </c>
      <c r="BE164" s="145">
        <f t="shared" si="14"/>
        <v>0</v>
      </c>
      <c r="BF164" s="145">
        <f t="shared" si="15"/>
        <v>0</v>
      </c>
      <c r="BG164" s="145">
        <f t="shared" si="16"/>
        <v>0</v>
      </c>
      <c r="BH164" s="145">
        <f t="shared" si="17"/>
        <v>0</v>
      </c>
      <c r="BI164" s="145">
        <f t="shared" si="18"/>
        <v>0</v>
      </c>
      <c r="BJ164" s="17" t="s">
        <v>15</v>
      </c>
      <c r="BK164" s="145">
        <f t="shared" si="19"/>
        <v>0</v>
      </c>
      <c r="BL164" s="17" t="s">
        <v>231</v>
      </c>
      <c r="BM164" s="17" t="s">
        <v>6434</v>
      </c>
    </row>
    <row r="165" spans="2:65" s="1" customFormat="1" ht="20.45" customHeight="1" x14ac:dyDescent="0.3">
      <c r="B165" s="136"/>
      <c r="C165" s="149" t="s">
        <v>1760</v>
      </c>
      <c r="D165" s="149" t="s">
        <v>382</v>
      </c>
      <c r="E165" s="150" t="s">
        <v>9</v>
      </c>
      <c r="F165" s="267" t="s">
        <v>6435</v>
      </c>
      <c r="G165" s="268"/>
      <c r="H165" s="268"/>
      <c r="I165" s="268"/>
      <c r="J165" s="151" t="s">
        <v>276</v>
      </c>
      <c r="K165" s="152">
        <v>3</v>
      </c>
      <c r="L165" s="269"/>
      <c r="M165" s="268"/>
      <c r="N165" s="269">
        <f t="shared" si="10"/>
        <v>0</v>
      </c>
      <c r="O165" s="251"/>
      <c r="P165" s="251"/>
      <c r="Q165" s="251"/>
      <c r="R165" s="141"/>
      <c r="T165" s="142" t="s">
        <v>3</v>
      </c>
      <c r="U165" s="40" t="s">
        <v>43</v>
      </c>
      <c r="V165" s="143">
        <v>0</v>
      </c>
      <c r="W165" s="143">
        <f t="shared" si="11"/>
        <v>0</v>
      </c>
      <c r="X165" s="143">
        <v>0.05</v>
      </c>
      <c r="Y165" s="143">
        <f t="shared" si="12"/>
        <v>0.15000000000000002</v>
      </c>
      <c r="Z165" s="143">
        <v>0</v>
      </c>
      <c r="AA165" s="144">
        <f t="shared" si="13"/>
        <v>0</v>
      </c>
      <c r="AR165" s="17" t="s">
        <v>273</v>
      </c>
      <c r="AT165" s="17" t="s">
        <v>382</v>
      </c>
      <c r="AU165" s="17" t="s">
        <v>190</v>
      </c>
      <c r="AY165" s="17" t="s">
        <v>221</v>
      </c>
      <c r="BE165" s="145">
        <f t="shared" si="14"/>
        <v>0</v>
      </c>
      <c r="BF165" s="145">
        <f t="shared" si="15"/>
        <v>0</v>
      </c>
      <c r="BG165" s="145">
        <f t="shared" si="16"/>
        <v>0</v>
      </c>
      <c r="BH165" s="145">
        <f t="shared" si="17"/>
        <v>0</v>
      </c>
      <c r="BI165" s="145">
        <f t="shared" si="18"/>
        <v>0</v>
      </c>
      <c r="BJ165" s="17" t="s">
        <v>15</v>
      </c>
      <c r="BK165" s="145">
        <f t="shared" si="19"/>
        <v>0</v>
      </c>
      <c r="BL165" s="17" t="s">
        <v>231</v>
      </c>
      <c r="BM165" s="17" t="s">
        <v>6436</v>
      </c>
    </row>
    <row r="166" spans="2:65" s="1" customFormat="1" ht="20.45" customHeight="1" x14ac:dyDescent="0.3">
      <c r="B166" s="136"/>
      <c r="C166" s="149" t="s">
        <v>3919</v>
      </c>
      <c r="D166" s="149" t="s">
        <v>382</v>
      </c>
      <c r="E166" s="150" t="s">
        <v>247</v>
      </c>
      <c r="F166" s="267" t="s">
        <v>6437</v>
      </c>
      <c r="G166" s="268"/>
      <c r="H166" s="268"/>
      <c r="I166" s="268"/>
      <c r="J166" s="151" t="s">
        <v>276</v>
      </c>
      <c r="K166" s="152">
        <v>4</v>
      </c>
      <c r="L166" s="269"/>
      <c r="M166" s="268"/>
      <c r="N166" s="269">
        <f t="shared" si="10"/>
        <v>0</v>
      </c>
      <c r="O166" s="251"/>
      <c r="P166" s="251"/>
      <c r="Q166" s="251"/>
      <c r="R166" s="141"/>
      <c r="T166" s="142" t="s">
        <v>3</v>
      </c>
      <c r="U166" s="40" t="s">
        <v>43</v>
      </c>
      <c r="V166" s="143">
        <v>0</v>
      </c>
      <c r="W166" s="143">
        <f t="shared" si="11"/>
        <v>0</v>
      </c>
      <c r="X166" s="143">
        <v>1.4999999999999999E-2</v>
      </c>
      <c r="Y166" s="143">
        <f t="shared" si="12"/>
        <v>0.06</v>
      </c>
      <c r="Z166" s="143">
        <v>0</v>
      </c>
      <c r="AA166" s="144">
        <f t="shared" si="13"/>
        <v>0</v>
      </c>
      <c r="AR166" s="17" t="s">
        <v>273</v>
      </c>
      <c r="AT166" s="17" t="s">
        <v>382</v>
      </c>
      <c r="AU166" s="17" t="s">
        <v>190</v>
      </c>
      <c r="AY166" s="17" t="s">
        <v>221</v>
      </c>
      <c r="BE166" s="145">
        <f t="shared" si="14"/>
        <v>0</v>
      </c>
      <c r="BF166" s="145">
        <f t="shared" si="15"/>
        <v>0</v>
      </c>
      <c r="BG166" s="145">
        <f t="shared" si="16"/>
        <v>0</v>
      </c>
      <c r="BH166" s="145">
        <f t="shared" si="17"/>
        <v>0</v>
      </c>
      <c r="BI166" s="145">
        <f t="shared" si="18"/>
        <v>0</v>
      </c>
      <c r="BJ166" s="17" t="s">
        <v>15</v>
      </c>
      <c r="BK166" s="145">
        <f t="shared" si="19"/>
        <v>0</v>
      </c>
      <c r="BL166" s="17" t="s">
        <v>231</v>
      </c>
      <c r="BM166" s="17" t="s">
        <v>6438</v>
      </c>
    </row>
    <row r="167" spans="2:65" s="1" customFormat="1" ht="20.45" customHeight="1" x14ac:dyDescent="0.3">
      <c r="B167" s="136"/>
      <c r="C167" s="149" t="s">
        <v>1764</v>
      </c>
      <c r="D167" s="149" t="s">
        <v>382</v>
      </c>
      <c r="E167" s="150" t="s">
        <v>299</v>
      </c>
      <c r="F167" s="267" t="s">
        <v>6439</v>
      </c>
      <c r="G167" s="268"/>
      <c r="H167" s="268"/>
      <c r="I167" s="268"/>
      <c r="J167" s="151" t="s">
        <v>276</v>
      </c>
      <c r="K167" s="152">
        <v>1</v>
      </c>
      <c r="L167" s="269"/>
      <c r="M167" s="268"/>
      <c r="N167" s="269">
        <f t="shared" si="10"/>
        <v>0</v>
      </c>
      <c r="O167" s="251"/>
      <c r="P167" s="251"/>
      <c r="Q167" s="251"/>
      <c r="R167" s="141"/>
      <c r="T167" s="142" t="s">
        <v>3</v>
      </c>
      <c r="U167" s="40" t="s">
        <v>43</v>
      </c>
      <c r="V167" s="143">
        <v>0</v>
      </c>
      <c r="W167" s="143">
        <f t="shared" si="11"/>
        <v>0</v>
      </c>
      <c r="X167" s="143">
        <v>1.4999999999999999E-2</v>
      </c>
      <c r="Y167" s="143">
        <f t="shared" si="12"/>
        <v>1.4999999999999999E-2</v>
      </c>
      <c r="Z167" s="143">
        <v>0</v>
      </c>
      <c r="AA167" s="144">
        <f t="shared" si="13"/>
        <v>0</v>
      </c>
      <c r="AR167" s="17" t="s">
        <v>273</v>
      </c>
      <c r="AT167" s="17" t="s">
        <v>382</v>
      </c>
      <c r="AU167" s="17" t="s">
        <v>190</v>
      </c>
      <c r="AY167" s="17" t="s">
        <v>221</v>
      </c>
      <c r="BE167" s="145">
        <f t="shared" si="14"/>
        <v>0</v>
      </c>
      <c r="BF167" s="145">
        <f t="shared" si="15"/>
        <v>0</v>
      </c>
      <c r="BG167" s="145">
        <f t="shared" si="16"/>
        <v>0</v>
      </c>
      <c r="BH167" s="145">
        <f t="shared" si="17"/>
        <v>0</v>
      </c>
      <c r="BI167" s="145">
        <f t="shared" si="18"/>
        <v>0</v>
      </c>
      <c r="BJ167" s="17" t="s">
        <v>15</v>
      </c>
      <c r="BK167" s="145">
        <f t="shared" si="19"/>
        <v>0</v>
      </c>
      <c r="BL167" s="17" t="s">
        <v>231</v>
      </c>
      <c r="BM167" s="17" t="s">
        <v>6440</v>
      </c>
    </row>
    <row r="168" spans="2:65" s="1" customFormat="1" ht="20.45" customHeight="1" x14ac:dyDescent="0.3">
      <c r="B168" s="136"/>
      <c r="C168" s="149" t="s">
        <v>1769</v>
      </c>
      <c r="D168" s="149" t="s">
        <v>382</v>
      </c>
      <c r="E168" s="150" t="s">
        <v>312</v>
      </c>
      <c r="F168" s="267" t="s">
        <v>6441</v>
      </c>
      <c r="G168" s="268"/>
      <c r="H168" s="268"/>
      <c r="I168" s="268"/>
      <c r="J168" s="151" t="s">
        <v>276</v>
      </c>
      <c r="K168" s="152">
        <v>40</v>
      </c>
      <c r="L168" s="269"/>
      <c r="M168" s="268"/>
      <c r="N168" s="269">
        <f t="shared" si="10"/>
        <v>0</v>
      </c>
      <c r="O168" s="251"/>
      <c r="P168" s="251"/>
      <c r="Q168" s="251"/>
      <c r="R168" s="141"/>
      <c r="T168" s="142" t="s">
        <v>3</v>
      </c>
      <c r="U168" s="40" t="s">
        <v>43</v>
      </c>
      <c r="V168" s="143">
        <v>0</v>
      </c>
      <c r="W168" s="143">
        <f t="shared" si="11"/>
        <v>0</v>
      </c>
      <c r="X168" s="143">
        <v>5.0000000000000001E-3</v>
      </c>
      <c r="Y168" s="143">
        <f t="shared" si="12"/>
        <v>0.2</v>
      </c>
      <c r="Z168" s="143">
        <v>0</v>
      </c>
      <c r="AA168" s="144">
        <f t="shared" si="13"/>
        <v>0</v>
      </c>
      <c r="AR168" s="17" t="s">
        <v>273</v>
      </c>
      <c r="AT168" s="17" t="s">
        <v>382</v>
      </c>
      <c r="AU168" s="17" t="s">
        <v>190</v>
      </c>
      <c r="AY168" s="17" t="s">
        <v>221</v>
      </c>
      <c r="BE168" s="145">
        <f t="shared" si="14"/>
        <v>0</v>
      </c>
      <c r="BF168" s="145">
        <f t="shared" si="15"/>
        <v>0</v>
      </c>
      <c r="BG168" s="145">
        <f t="shared" si="16"/>
        <v>0</v>
      </c>
      <c r="BH168" s="145">
        <f t="shared" si="17"/>
        <v>0</v>
      </c>
      <c r="BI168" s="145">
        <f t="shared" si="18"/>
        <v>0</v>
      </c>
      <c r="BJ168" s="17" t="s">
        <v>15</v>
      </c>
      <c r="BK168" s="145">
        <f t="shared" si="19"/>
        <v>0</v>
      </c>
      <c r="BL168" s="17" t="s">
        <v>231</v>
      </c>
      <c r="BM168" s="17" t="s">
        <v>6442</v>
      </c>
    </row>
    <row r="169" spans="2:65" s="1" customFormat="1" ht="20.45" customHeight="1" x14ac:dyDescent="0.3">
      <c r="B169" s="136"/>
      <c r="C169" s="149" t="s">
        <v>3926</v>
      </c>
      <c r="D169" s="149" t="s">
        <v>382</v>
      </c>
      <c r="E169" s="150" t="s">
        <v>317</v>
      </c>
      <c r="F169" s="267" t="s">
        <v>6443</v>
      </c>
      <c r="G169" s="268"/>
      <c r="H169" s="268"/>
      <c r="I169" s="268"/>
      <c r="J169" s="151" t="s">
        <v>276</v>
      </c>
      <c r="K169" s="152">
        <v>57</v>
      </c>
      <c r="L169" s="269"/>
      <c r="M169" s="268"/>
      <c r="N169" s="269">
        <f t="shared" si="10"/>
        <v>0</v>
      </c>
      <c r="O169" s="251"/>
      <c r="P169" s="251"/>
      <c r="Q169" s="251"/>
      <c r="R169" s="141"/>
      <c r="T169" s="142" t="s">
        <v>3</v>
      </c>
      <c r="U169" s="40" t="s">
        <v>43</v>
      </c>
      <c r="V169" s="143">
        <v>0</v>
      </c>
      <c r="W169" s="143">
        <f t="shared" si="11"/>
        <v>0</v>
      </c>
      <c r="X169" s="143">
        <v>5.0000000000000001E-3</v>
      </c>
      <c r="Y169" s="143">
        <f t="shared" si="12"/>
        <v>0.28500000000000003</v>
      </c>
      <c r="Z169" s="143">
        <v>0</v>
      </c>
      <c r="AA169" s="144">
        <f t="shared" si="13"/>
        <v>0</v>
      </c>
      <c r="AR169" s="17" t="s">
        <v>273</v>
      </c>
      <c r="AT169" s="17" t="s">
        <v>382</v>
      </c>
      <c r="AU169" s="17" t="s">
        <v>190</v>
      </c>
      <c r="AY169" s="17" t="s">
        <v>221</v>
      </c>
      <c r="BE169" s="145">
        <f t="shared" si="14"/>
        <v>0</v>
      </c>
      <c r="BF169" s="145">
        <f t="shared" si="15"/>
        <v>0</v>
      </c>
      <c r="BG169" s="145">
        <f t="shared" si="16"/>
        <v>0</v>
      </c>
      <c r="BH169" s="145">
        <f t="shared" si="17"/>
        <v>0</v>
      </c>
      <c r="BI169" s="145">
        <f t="shared" si="18"/>
        <v>0</v>
      </c>
      <c r="BJ169" s="17" t="s">
        <v>15</v>
      </c>
      <c r="BK169" s="145">
        <f t="shared" si="19"/>
        <v>0</v>
      </c>
      <c r="BL169" s="17" t="s">
        <v>231</v>
      </c>
      <c r="BM169" s="17" t="s">
        <v>6444</v>
      </c>
    </row>
    <row r="170" spans="2:65" s="1" customFormat="1" ht="20.45" customHeight="1" x14ac:dyDescent="0.3">
      <c r="B170" s="136"/>
      <c r="C170" s="149" t="s">
        <v>1774</v>
      </c>
      <c r="D170" s="149" t="s">
        <v>382</v>
      </c>
      <c r="E170" s="150" t="s">
        <v>321</v>
      </c>
      <c r="F170" s="267" t="s">
        <v>6445</v>
      </c>
      <c r="G170" s="268"/>
      <c r="H170" s="268"/>
      <c r="I170" s="268"/>
      <c r="J170" s="151" t="s">
        <v>276</v>
      </c>
      <c r="K170" s="152">
        <v>5</v>
      </c>
      <c r="L170" s="269"/>
      <c r="M170" s="268"/>
      <c r="N170" s="269">
        <f t="shared" si="10"/>
        <v>0</v>
      </c>
      <c r="O170" s="251"/>
      <c r="P170" s="251"/>
      <c r="Q170" s="251"/>
      <c r="R170" s="141"/>
      <c r="T170" s="142" t="s">
        <v>3</v>
      </c>
      <c r="U170" s="40" t="s">
        <v>43</v>
      </c>
      <c r="V170" s="143">
        <v>0</v>
      </c>
      <c r="W170" s="143">
        <f t="shared" si="11"/>
        <v>0</v>
      </c>
      <c r="X170" s="143">
        <v>5.0000000000000001E-3</v>
      </c>
      <c r="Y170" s="143">
        <f t="shared" si="12"/>
        <v>2.5000000000000001E-2</v>
      </c>
      <c r="Z170" s="143">
        <v>0</v>
      </c>
      <c r="AA170" s="144">
        <f t="shared" si="13"/>
        <v>0</v>
      </c>
      <c r="AR170" s="17" t="s">
        <v>273</v>
      </c>
      <c r="AT170" s="17" t="s">
        <v>382</v>
      </c>
      <c r="AU170" s="17" t="s">
        <v>190</v>
      </c>
      <c r="AY170" s="17" t="s">
        <v>221</v>
      </c>
      <c r="BE170" s="145">
        <f t="shared" si="14"/>
        <v>0</v>
      </c>
      <c r="BF170" s="145">
        <f t="shared" si="15"/>
        <v>0</v>
      </c>
      <c r="BG170" s="145">
        <f t="shared" si="16"/>
        <v>0</v>
      </c>
      <c r="BH170" s="145">
        <f t="shared" si="17"/>
        <v>0</v>
      </c>
      <c r="BI170" s="145">
        <f t="shared" si="18"/>
        <v>0</v>
      </c>
      <c r="BJ170" s="17" t="s">
        <v>15</v>
      </c>
      <c r="BK170" s="145">
        <f t="shared" si="19"/>
        <v>0</v>
      </c>
      <c r="BL170" s="17" t="s">
        <v>231</v>
      </c>
      <c r="BM170" s="17" t="s">
        <v>6446</v>
      </c>
    </row>
    <row r="171" spans="2:65" s="1" customFormat="1" ht="20.45" customHeight="1" x14ac:dyDescent="0.3">
      <c r="B171" s="136"/>
      <c r="C171" s="149" t="s">
        <v>2016</v>
      </c>
      <c r="D171" s="149" t="s">
        <v>382</v>
      </c>
      <c r="E171" s="150" t="s">
        <v>8</v>
      </c>
      <c r="F171" s="267" t="s">
        <v>6447</v>
      </c>
      <c r="G171" s="268"/>
      <c r="H171" s="268"/>
      <c r="I171" s="268"/>
      <c r="J171" s="151" t="s">
        <v>276</v>
      </c>
      <c r="K171" s="152">
        <v>7</v>
      </c>
      <c r="L171" s="269"/>
      <c r="M171" s="268"/>
      <c r="N171" s="269">
        <f t="shared" si="10"/>
        <v>0</v>
      </c>
      <c r="O171" s="251"/>
      <c r="P171" s="251"/>
      <c r="Q171" s="251"/>
      <c r="R171" s="141"/>
      <c r="T171" s="142" t="s">
        <v>3</v>
      </c>
      <c r="U171" s="40" t="s">
        <v>43</v>
      </c>
      <c r="V171" s="143">
        <v>0</v>
      </c>
      <c r="W171" s="143">
        <f t="shared" si="11"/>
        <v>0</v>
      </c>
      <c r="X171" s="143">
        <v>5.0000000000000001E-3</v>
      </c>
      <c r="Y171" s="143">
        <f t="shared" si="12"/>
        <v>3.5000000000000003E-2</v>
      </c>
      <c r="Z171" s="143">
        <v>0</v>
      </c>
      <c r="AA171" s="144">
        <f t="shared" si="13"/>
        <v>0</v>
      </c>
      <c r="AR171" s="17" t="s">
        <v>273</v>
      </c>
      <c r="AT171" s="17" t="s">
        <v>382</v>
      </c>
      <c r="AU171" s="17" t="s">
        <v>190</v>
      </c>
      <c r="AY171" s="17" t="s">
        <v>221</v>
      </c>
      <c r="BE171" s="145">
        <f t="shared" si="14"/>
        <v>0</v>
      </c>
      <c r="BF171" s="145">
        <f t="shared" si="15"/>
        <v>0</v>
      </c>
      <c r="BG171" s="145">
        <f t="shared" si="16"/>
        <v>0</v>
      </c>
      <c r="BH171" s="145">
        <f t="shared" si="17"/>
        <v>0</v>
      </c>
      <c r="BI171" s="145">
        <f t="shared" si="18"/>
        <v>0</v>
      </c>
      <c r="BJ171" s="17" t="s">
        <v>15</v>
      </c>
      <c r="BK171" s="145">
        <f t="shared" si="19"/>
        <v>0</v>
      </c>
      <c r="BL171" s="17" t="s">
        <v>231</v>
      </c>
      <c r="BM171" s="17" t="s">
        <v>6448</v>
      </c>
    </row>
    <row r="172" spans="2:65" s="1" customFormat="1" ht="20.45" customHeight="1" x14ac:dyDescent="0.3">
      <c r="B172" s="136"/>
      <c r="C172" s="149" t="s">
        <v>2024</v>
      </c>
      <c r="D172" s="149" t="s">
        <v>382</v>
      </c>
      <c r="E172" s="150" t="s">
        <v>332</v>
      </c>
      <c r="F172" s="267" t="s">
        <v>6449</v>
      </c>
      <c r="G172" s="268"/>
      <c r="H172" s="268"/>
      <c r="I172" s="268"/>
      <c r="J172" s="151" t="s">
        <v>276</v>
      </c>
      <c r="K172" s="152">
        <v>5</v>
      </c>
      <c r="L172" s="269"/>
      <c r="M172" s="268"/>
      <c r="N172" s="269">
        <f t="shared" si="10"/>
        <v>0</v>
      </c>
      <c r="O172" s="251"/>
      <c r="P172" s="251"/>
      <c r="Q172" s="251"/>
      <c r="R172" s="141"/>
      <c r="T172" s="142" t="s">
        <v>3</v>
      </c>
      <c r="U172" s="40" t="s">
        <v>43</v>
      </c>
      <c r="V172" s="143">
        <v>0</v>
      </c>
      <c r="W172" s="143">
        <f t="shared" si="11"/>
        <v>0</v>
      </c>
      <c r="X172" s="143">
        <v>5.0000000000000001E-3</v>
      </c>
      <c r="Y172" s="143">
        <f t="shared" si="12"/>
        <v>2.5000000000000001E-2</v>
      </c>
      <c r="Z172" s="143">
        <v>0</v>
      </c>
      <c r="AA172" s="144">
        <f t="shared" si="13"/>
        <v>0</v>
      </c>
      <c r="AR172" s="17" t="s">
        <v>273</v>
      </c>
      <c r="AT172" s="17" t="s">
        <v>382</v>
      </c>
      <c r="AU172" s="17" t="s">
        <v>190</v>
      </c>
      <c r="AY172" s="17" t="s">
        <v>221</v>
      </c>
      <c r="BE172" s="145">
        <f t="shared" si="14"/>
        <v>0</v>
      </c>
      <c r="BF172" s="145">
        <f t="shared" si="15"/>
        <v>0</v>
      </c>
      <c r="BG172" s="145">
        <f t="shared" si="16"/>
        <v>0</v>
      </c>
      <c r="BH172" s="145">
        <f t="shared" si="17"/>
        <v>0</v>
      </c>
      <c r="BI172" s="145">
        <f t="shared" si="18"/>
        <v>0</v>
      </c>
      <c r="BJ172" s="17" t="s">
        <v>15</v>
      </c>
      <c r="BK172" s="145">
        <f t="shared" si="19"/>
        <v>0</v>
      </c>
      <c r="BL172" s="17" t="s">
        <v>231</v>
      </c>
      <c r="BM172" s="17" t="s">
        <v>6450</v>
      </c>
    </row>
    <row r="173" spans="2:65" s="1" customFormat="1" ht="20.45" customHeight="1" x14ac:dyDescent="0.3">
      <c r="B173" s="136"/>
      <c r="C173" s="149" t="s">
        <v>867</v>
      </c>
      <c r="D173" s="149" t="s">
        <v>382</v>
      </c>
      <c r="E173" s="150" t="s">
        <v>338</v>
      </c>
      <c r="F173" s="267" t="s">
        <v>6451</v>
      </c>
      <c r="G173" s="268"/>
      <c r="H173" s="268"/>
      <c r="I173" s="268"/>
      <c r="J173" s="151" t="s">
        <v>276</v>
      </c>
      <c r="K173" s="152">
        <v>1</v>
      </c>
      <c r="L173" s="269"/>
      <c r="M173" s="268"/>
      <c r="N173" s="269">
        <f t="shared" si="10"/>
        <v>0</v>
      </c>
      <c r="O173" s="251"/>
      <c r="P173" s="251"/>
      <c r="Q173" s="251"/>
      <c r="R173" s="141"/>
      <c r="T173" s="142" t="s">
        <v>3</v>
      </c>
      <c r="U173" s="40" t="s">
        <v>43</v>
      </c>
      <c r="V173" s="143">
        <v>0</v>
      </c>
      <c r="W173" s="143">
        <f t="shared" si="11"/>
        <v>0</v>
      </c>
      <c r="X173" s="143">
        <v>5.0000000000000001E-3</v>
      </c>
      <c r="Y173" s="143">
        <f t="shared" si="12"/>
        <v>5.0000000000000001E-3</v>
      </c>
      <c r="Z173" s="143">
        <v>0</v>
      </c>
      <c r="AA173" s="144">
        <f t="shared" si="13"/>
        <v>0</v>
      </c>
      <c r="AR173" s="17" t="s">
        <v>273</v>
      </c>
      <c r="AT173" s="17" t="s">
        <v>382</v>
      </c>
      <c r="AU173" s="17" t="s">
        <v>190</v>
      </c>
      <c r="AY173" s="17" t="s">
        <v>221</v>
      </c>
      <c r="BE173" s="145">
        <f t="shared" si="14"/>
        <v>0</v>
      </c>
      <c r="BF173" s="145">
        <f t="shared" si="15"/>
        <v>0</v>
      </c>
      <c r="BG173" s="145">
        <f t="shared" si="16"/>
        <v>0</v>
      </c>
      <c r="BH173" s="145">
        <f t="shared" si="17"/>
        <v>0</v>
      </c>
      <c r="BI173" s="145">
        <f t="shared" si="18"/>
        <v>0</v>
      </c>
      <c r="BJ173" s="17" t="s">
        <v>15</v>
      </c>
      <c r="BK173" s="145">
        <f t="shared" si="19"/>
        <v>0</v>
      </c>
      <c r="BL173" s="17" t="s">
        <v>231</v>
      </c>
      <c r="BM173" s="17" t="s">
        <v>6452</v>
      </c>
    </row>
    <row r="174" spans="2:65" s="1" customFormat="1" ht="20.45" customHeight="1" x14ac:dyDescent="0.3">
      <c r="B174" s="136"/>
      <c r="C174" s="149" t="s">
        <v>2282</v>
      </c>
      <c r="D174" s="149" t="s">
        <v>382</v>
      </c>
      <c r="E174" s="150" t="s">
        <v>342</v>
      </c>
      <c r="F174" s="267" t="s">
        <v>6453</v>
      </c>
      <c r="G174" s="268"/>
      <c r="H174" s="268"/>
      <c r="I174" s="268"/>
      <c r="J174" s="151" t="s">
        <v>276</v>
      </c>
      <c r="K174" s="152">
        <v>9</v>
      </c>
      <c r="L174" s="269"/>
      <c r="M174" s="268"/>
      <c r="N174" s="269">
        <f t="shared" si="10"/>
        <v>0</v>
      </c>
      <c r="O174" s="251"/>
      <c r="P174" s="251"/>
      <c r="Q174" s="251"/>
      <c r="R174" s="141"/>
      <c r="T174" s="142" t="s">
        <v>3</v>
      </c>
      <c r="U174" s="40" t="s">
        <v>43</v>
      </c>
      <c r="V174" s="143">
        <v>0</v>
      </c>
      <c r="W174" s="143">
        <f t="shared" si="11"/>
        <v>0</v>
      </c>
      <c r="X174" s="143">
        <v>5.0000000000000001E-3</v>
      </c>
      <c r="Y174" s="143">
        <f t="shared" si="12"/>
        <v>4.4999999999999998E-2</v>
      </c>
      <c r="Z174" s="143">
        <v>0</v>
      </c>
      <c r="AA174" s="144">
        <f t="shared" si="13"/>
        <v>0</v>
      </c>
      <c r="AR174" s="17" t="s">
        <v>273</v>
      </c>
      <c r="AT174" s="17" t="s">
        <v>382</v>
      </c>
      <c r="AU174" s="17" t="s">
        <v>190</v>
      </c>
      <c r="AY174" s="17" t="s">
        <v>221</v>
      </c>
      <c r="BE174" s="145">
        <f t="shared" si="14"/>
        <v>0</v>
      </c>
      <c r="BF174" s="145">
        <f t="shared" si="15"/>
        <v>0</v>
      </c>
      <c r="BG174" s="145">
        <f t="shared" si="16"/>
        <v>0</v>
      </c>
      <c r="BH174" s="145">
        <f t="shared" si="17"/>
        <v>0</v>
      </c>
      <c r="BI174" s="145">
        <f t="shared" si="18"/>
        <v>0</v>
      </c>
      <c r="BJ174" s="17" t="s">
        <v>15</v>
      </c>
      <c r="BK174" s="145">
        <f t="shared" si="19"/>
        <v>0</v>
      </c>
      <c r="BL174" s="17" t="s">
        <v>231</v>
      </c>
      <c r="BM174" s="17" t="s">
        <v>6454</v>
      </c>
    </row>
    <row r="175" spans="2:65" s="1" customFormat="1" ht="28.9" customHeight="1" x14ac:dyDescent="0.3">
      <c r="B175" s="136"/>
      <c r="C175" s="149" t="s">
        <v>2286</v>
      </c>
      <c r="D175" s="149" t="s">
        <v>382</v>
      </c>
      <c r="E175" s="150" t="s">
        <v>346</v>
      </c>
      <c r="F175" s="267" t="s">
        <v>6455</v>
      </c>
      <c r="G175" s="268"/>
      <c r="H175" s="268"/>
      <c r="I175" s="268"/>
      <c r="J175" s="151" t="s">
        <v>276</v>
      </c>
      <c r="K175" s="152">
        <v>7</v>
      </c>
      <c r="L175" s="269"/>
      <c r="M175" s="268"/>
      <c r="N175" s="269">
        <f t="shared" si="10"/>
        <v>0</v>
      </c>
      <c r="O175" s="251"/>
      <c r="P175" s="251"/>
      <c r="Q175" s="251"/>
      <c r="R175" s="141"/>
      <c r="T175" s="142" t="s">
        <v>3</v>
      </c>
      <c r="U175" s="40" t="s">
        <v>43</v>
      </c>
      <c r="V175" s="143">
        <v>0</v>
      </c>
      <c r="W175" s="143">
        <f t="shared" si="11"/>
        <v>0</v>
      </c>
      <c r="X175" s="143">
        <v>1.4999999999999999E-2</v>
      </c>
      <c r="Y175" s="143">
        <f t="shared" si="12"/>
        <v>0.105</v>
      </c>
      <c r="Z175" s="143">
        <v>0</v>
      </c>
      <c r="AA175" s="144">
        <f t="shared" si="13"/>
        <v>0</v>
      </c>
      <c r="AR175" s="17" t="s">
        <v>273</v>
      </c>
      <c r="AT175" s="17" t="s">
        <v>382</v>
      </c>
      <c r="AU175" s="17" t="s">
        <v>190</v>
      </c>
      <c r="AY175" s="17" t="s">
        <v>221</v>
      </c>
      <c r="BE175" s="145">
        <f t="shared" si="14"/>
        <v>0</v>
      </c>
      <c r="BF175" s="145">
        <f t="shared" si="15"/>
        <v>0</v>
      </c>
      <c r="BG175" s="145">
        <f t="shared" si="16"/>
        <v>0</v>
      </c>
      <c r="BH175" s="145">
        <f t="shared" si="17"/>
        <v>0</v>
      </c>
      <c r="BI175" s="145">
        <f t="shared" si="18"/>
        <v>0</v>
      </c>
      <c r="BJ175" s="17" t="s">
        <v>15</v>
      </c>
      <c r="BK175" s="145">
        <f t="shared" si="19"/>
        <v>0</v>
      </c>
      <c r="BL175" s="17" t="s">
        <v>231</v>
      </c>
      <c r="BM175" s="17" t="s">
        <v>6456</v>
      </c>
    </row>
    <row r="176" spans="2:65" s="1" customFormat="1" ht="20.45" customHeight="1" x14ac:dyDescent="0.3">
      <c r="B176" s="136"/>
      <c r="C176" s="149" t="s">
        <v>1641</v>
      </c>
      <c r="D176" s="149" t="s">
        <v>382</v>
      </c>
      <c r="E176" s="150" t="s">
        <v>351</v>
      </c>
      <c r="F176" s="267" t="s">
        <v>6457</v>
      </c>
      <c r="G176" s="268"/>
      <c r="H176" s="268"/>
      <c r="I176" s="268"/>
      <c r="J176" s="151" t="s">
        <v>276</v>
      </c>
      <c r="K176" s="152">
        <v>6</v>
      </c>
      <c r="L176" s="269"/>
      <c r="M176" s="268"/>
      <c r="N176" s="269">
        <f t="shared" si="10"/>
        <v>0</v>
      </c>
      <c r="O176" s="251"/>
      <c r="P176" s="251"/>
      <c r="Q176" s="251"/>
      <c r="R176" s="141"/>
      <c r="T176" s="142" t="s">
        <v>3</v>
      </c>
      <c r="U176" s="40" t="s">
        <v>43</v>
      </c>
      <c r="V176" s="143">
        <v>0</v>
      </c>
      <c r="W176" s="143">
        <f t="shared" si="11"/>
        <v>0</v>
      </c>
      <c r="X176" s="143">
        <v>5.0000000000000001E-3</v>
      </c>
      <c r="Y176" s="143">
        <f t="shared" si="12"/>
        <v>0.03</v>
      </c>
      <c r="Z176" s="143">
        <v>0</v>
      </c>
      <c r="AA176" s="144">
        <f t="shared" si="13"/>
        <v>0</v>
      </c>
      <c r="AR176" s="17" t="s">
        <v>273</v>
      </c>
      <c r="AT176" s="17" t="s">
        <v>382</v>
      </c>
      <c r="AU176" s="17" t="s">
        <v>190</v>
      </c>
      <c r="AY176" s="17" t="s">
        <v>221</v>
      </c>
      <c r="BE176" s="145">
        <f t="shared" si="14"/>
        <v>0</v>
      </c>
      <c r="BF176" s="145">
        <f t="shared" si="15"/>
        <v>0</v>
      </c>
      <c r="BG176" s="145">
        <f t="shared" si="16"/>
        <v>0</v>
      </c>
      <c r="BH176" s="145">
        <f t="shared" si="17"/>
        <v>0</v>
      </c>
      <c r="BI176" s="145">
        <f t="shared" si="18"/>
        <v>0</v>
      </c>
      <c r="BJ176" s="17" t="s">
        <v>15</v>
      </c>
      <c r="BK176" s="145">
        <f t="shared" si="19"/>
        <v>0</v>
      </c>
      <c r="BL176" s="17" t="s">
        <v>231</v>
      </c>
      <c r="BM176" s="17" t="s">
        <v>6458</v>
      </c>
    </row>
    <row r="177" spans="2:65" s="1" customFormat="1" ht="20.45" customHeight="1" x14ac:dyDescent="0.3">
      <c r="B177" s="136"/>
      <c r="C177" s="149" t="s">
        <v>1653</v>
      </c>
      <c r="D177" s="149" t="s">
        <v>382</v>
      </c>
      <c r="E177" s="150" t="s">
        <v>355</v>
      </c>
      <c r="F177" s="267" t="s">
        <v>6459</v>
      </c>
      <c r="G177" s="268"/>
      <c r="H177" s="268"/>
      <c r="I177" s="268"/>
      <c r="J177" s="151" t="s">
        <v>276</v>
      </c>
      <c r="K177" s="152">
        <v>7</v>
      </c>
      <c r="L177" s="269"/>
      <c r="M177" s="268"/>
      <c r="N177" s="269">
        <f t="shared" si="10"/>
        <v>0</v>
      </c>
      <c r="O177" s="251"/>
      <c r="P177" s="251"/>
      <c r="Q177" s="251"/>
      <c r="R177" s="141"/>
      <c r="T177" s="142" t="s">
        <v>3</v>
      </c>
      <c r="U177" s="40" t="s">
        <v>43</v>
      </c>
      <c r="V177" s="143">
        <v>0</v>
      </c>
      <c r="W177" s="143">
        <f t="shared" si="11"/>
        <v>0</v>
      </c>
      <c r="X177" s="143">
        <v>5.0000000000000001E-3</v>
      </c>
      <c r="Y177" s="143">
        <f t="shared" si="12"/>
        <v>3.5000000000000003E-2</v>
      </c>
      <c r="Z177" s="143">
        <v>0</v>
      </c>
      <c r="AA177" s="144">
        <f t="shared" si="13"/>
        <v>0</v>
      </c>
      <c r="AR177" s="17" t="s">
        <v>273</v>
      </c>
      <c r="AT177" s="17" t="s">
        <v>382</v>
      </c>
      <c r="AU177" s="17" t="s">
        <v>190</v>
      </c>
      <c r="AY177" s="17" t="s">
        <v>221</v>
      </c>
      <c r="BE177" s="145">
        <f t="shared" si="14"/>
        <v>0</v>
      </c>
      <c r="BF177" s="145">
        <f t="shared" si="15"/>
        <v>0</v>
      </c>
      <c r="BG177" s="145">
        <f t="shared" si="16"/>
        <v>0</v>
      </c>
      <c r="BH177" s="145">
        <f t="shared" si="17"/>
        <v>0</v>
      </c>
      <c r="BI177" s="145">
        <f t="shared" si="18"/>
        <v>0</v>
      </c>
      <c r="BJ177" s="17" t="s">
        <v>15</v>
      </c>
      <c r="BK177" s="145">
        <f t="shared" si="19"/>
        <v>0</v>
      </c>
      <c r="BL177" s="17" t="s">
        <v>231</v>
      </c>
      <c r="BM177" s="17" t="s">
        <v>6460</v>
      </c>
    </row>
    <row r="178" spans="2:65" s="1" customFormat="1" ht="20.45" customHeight="1" x14ac:dyDescent="0.3">
      <c r="B178" s="136"/>
      <c r="C178" s="149" t="s">
        <v>1658</v>
      </c>
      <c r="D178" s="149" t="s">
        <v>382</v>
      </c>
      <c r="E178" s="150" t="s">
        <v>359</v>
      </c>
      <c r="F178" s="267" t="s">
        <v>6461</v>
      </c>
      <c r="G178" s="268"/>
      <c r="H178" s="268"/>
      <c r="I178" s="268"/>
      <c r="J178" s="151" t="s">
        <v>276</v>
      </c>
      <c r="K178" s="152">
        <v>6</v>
      </c>
      <c r="L178" s="269"/>
      <c r="M178" s="268"/>
      <c r="N178" s="269">
        <f t="shared" si="10"/>
        <v>0</v>
      </c>
      <c r="O178" s="251"/>
      <c r="P178" s="251"/>
      <c r="Q178" s="251"/>
      <c r="R178" s="141"/>
      <c r="T178" s="142" t="s">
        <v>3</v>
      </c>
      <c r="U178" s="40" t="s">
        <v>43</v>
      </c>
      <c r="V178" s="143">
        <v>0</v>
      </c>
      <c r="W178" s="143">
        <f t="shared" si="11"/>
        <v>0</v>
      </c>
      <c r="X178" s="143">
        <v>5.0000000000000001E-3</v>
      </c>
      <c r="Y178" s="143">
        <f t="shared" si="12"/>
        <v>0.03</v>
      </c>
      <c r="Z178" s="143">
        <v>0</v>
      </c>
      <c r="AA178" s="144">
        <f t="shared" si="13"/>
        <v>0</v>
      </c>
      <c r="AR178" s="17" t="s">
        <v>273</v>
      </c>
      <c r="AT178" s="17" t="s">
        <v>382</v>
      </c>
      <c r="AU178" s="17" t="s">
        <v>190</v>
      </c>
      <c r="AY178" s="17" t="s">
        <v>221</v>
      </c>
      <c r="BE178" s="145">
        <f t="shared" si="14"/>
        <v>0</v>
      </c>
      <c r="BF178" s="145">
        <f t="shared" si="15"/>
        <v>0</v>
      </c>
      <c r="BG178" s="145">
        <f t="shared" si="16"/>
        <v>0</v>
      </c>
      <c r="BH178" s="145">
        <f t="shared" si="17"/>
        <v>0</v>
      </c>
      <c r="BI178" s="145">
        <f t="shared" si="18"/>
        <v>0</v>
      </c>
      <c r="BJ178" s="17" t="s">
        <v>15</v>
      </c>
      <c r="BK178" s="145">
        <f t="shared" si="19"/>
        <v>0</v>
      </c>
      <c r="BL178" s="17" t="s">
        <v>231</v>
      </c>
      <c r="BM178" s="17" t="s">
        <v>6462</v>
      </c>
    </row>
    <row r="179" spans="2:65" s="1" customFormat="1" ht="20.45" customHeight="1" x14ac:dyDescent="0.3">
      <c r="B179" s="136"/>
      <c r="C179" s="149" t="s">
        <v>1681</v>
      </c>
      <c r="D179" s="149" t="s">
        <v>382</v>
      </c>
      <c r="E179" s="150" t="s">
        <v>364</v>
      </c>
      <c r="F179" s="267" t="s">
        <v>6463</v>
      </c>
      <c r="G179" s="268"/>
      <c r="H179" s="268"/>
      <c r="I179" s="268"/>
      <c r="J179" s="151" t="s">
        <v>276</v>
      </c>
      <c r="K179" s="152">
        <v>105</v>
      </c>
      <c r="L179" s="269"/>
      <c r="M179" s="268"/>
      <c r="N179" s="269">
        <f t="shared" si="10"/>
        <v>0</v>
      </c>
      <c r="O179" s="251"/>
      <c r="P179" s="251"/>
      <c r="Q179" s="251"/>
      <c r="R179" s="141"/>
      <c r="T179" s="142" t="s">
        <v>3</v>
      </c>
      <c r="U179" s="40" t="s">
        <v>43</v>
      </c>
      <c r="V179" s="143">
        <v>0</v>
      </c>
      <c r="W179" s="143">
        <f t="shared" si="11"/>
        <v>0</v>
      </c>
      <c r="X179" s="143">
        <v>3.0000000000000001E-3</v>
      </c>
      <c r="Y179" s="143">
        <f t="shared" si="12"/>
        <v>0.315</v>
      </c>
      <c r="Z179" s="143">
        <v>0</v>
      </c>
      <c r="AA179" s="144">
        <f t="shared" si="13"/>
        <v>0</v>
      </c>
      <c r="AR179" s="17" t="s">
        <v>273</v>
      </c>
      <c r="AT179" s="17" t="s">
        <v>382</v>
      </c>
      <c r="AU179" s="17" t="s">
        <v>190</v>
      </c>
      <c r="AY179" s="17" t="s">
        <v>221</v>
      </c>
      <c r="BE179" s="145">
        <f t="shared" si="14"/>
        <v>0</v>
      </c>
      <c r="BF179" s="145">
        <f t="shared" si="15"/>
        <v>0</v>
      </c>
      <c r="BG179" s="145">
        <f t="shared" si="16"/>
        <v>0</v>
      </c>
      <c r="BH179" s="145">
        <f t="shared" si="17"/>
        <v>0</v>
      </c>
      <c r="BI179" s="145">
        <f t="shared" si="18"/>
        <v>0</v>
      </c>
      <c r="BJ179" s="17" t="s">
        <v>15</v>
      </c>
      <c r="BK179" s="145">
        <f t="shared" si="19"/>
        <v>0</v>
      </c>
      <c r="BL179" s="17" t="s">
        <v>231</v>
      </c>
      <c r="BM179" s="17" t="s">
        <v>6464</v>
      </c>
    </row>
    <row r="180" spans="2:65" s="1" customFormat="1" ht="20.45" customHeight="1" x14ac:dyDescent="0.3">
      <c r="B180" s="136"/>
      <c r="C180" s="149" t="s">
        <v>1689</v>
      </c>
      <c r="D180" s="149" t="s">
        <v>382</v>
      </c>
      <c r="E180" s="150" t="s">
        <v>822</v>
      </c>
      <c r="F180" s="267" t="s">
        <v>6465</v>
      </c>
      <c r="G180" s="268"/>
      <c r="H180" s="268"/>
      <c r="I180" s="268"/>
      <c r="J180" s="151" t="s">
        <v>276</v>
      </c>
      <c r="K180" s="152">
        <v>10</v>
      </c>
      <c r="L180" s="269"/>
      <c r="M180" s="268"/>
      <c r="N180" s="269">
        <f t="shared" si="10"/>
        <v>0</v>
      </c>
      <c r="O180" s="251"/>
      <c r="P180" s="251"/>
      <c r="Q180" s="251"/>
      <c r="R180" s="141"/>
      <c r="T180" s="142" t="s">
        <v>3</v>
      </c>
      <c r="U180" s="40" t="s">
        <v>43</v>
      </c>
      <c r="V180" s="143">
        <v>0</v>
      </c>
      <c r="W180" s="143">
        <f t="shared" si="11"/>
        <v>0</v>
      </c>
      <c r="X180" s="143">
        <v>5.0000000000000001E-3</v>
      </c>
      <c r="Y180" s="143">
        <f t="shared" si="12"/>
        <v>0.05</v>
      </c>
      <c r="Z180" s="143">
        <v>0</v>
      </c>
      <c r="AA180" s="144">
        <f t="shared" si="13"/>
        <v>0</v>
      </c>
      <c r="AR180" s="17" t="s">
        <v>273</v>
      </c>
      <c r="AT180" s="17" t="s">
        <v>382</v>
      </c>
      <c r="AU180" s="17" t="s">
        <v>190</v>
      </c>
      <c r="AY180" s="17" t="s">
        <v>221</v>
      </c>
      <c r="BE180" s="145">
        <f t="shared" si="14"/>
        <v>0</v>
      </c>
      <c r="BF180" s="145">
        <f t="shared" si="15"/>
        <v>0</v>
      </c>
      <c r="BG180" s="145">
        <f t="shared" si="16"/>
        <v>0</v>
      </c>
      <c r="BH180" s="145">
        <f t="shared" si="17"/>
        <v>0</v>
      </c>
      <c r="BI180" s="145">
        <f t="shared" si="18"/>
        <v>0</v>
      </c>
      <c r="BJ180" s="17" t="s">
        <v>15</v>
      </c>
      <c r="BK180" s="145">
        <f t="shared" si="19"/>
        <v>0</v>
      </c>
      <c r="BL180" s="17" t="s">
        <v>231</v>
      </c>
      <c r="BM180" s="17" t="s">
        <v>6466</v>
      </c>
    </row>
    <row r="181" spans="2:65" s="1" customFormat="1" ht="20.45" customHeight="1" x14ac:dyDescent="0.3">
      <c r="B181" s="136"/>
      <c r="C181" s="149" t="s">
        <v>1694</v>
      </c>
      <c r="D181" s="149" t="s">
        <v>382</v>
      </c>
      <c r="E181" s="150" t="s">
        <v>826</v>
      </c>
      <c r="F181" s="267" t="s">
        <v>6467</v>
      </c>
      <c r="G181" s="268"/>
      <c r="H181" s="268"/>
      <c r="I181" s="268"/>
      <c r="J181" s="151" t="s">
        <v>276</v>
      </c>
      <c r="K181" s="152">
        <v>7</v>
      </c>
      <c r="L181" s="269"/>
      <c r="M181" s="268"/>
      <c r="N181" s="269">
        <f t="shared" si="10"/>
        <v>0</v>
      </c>
      <c r="O181" s="251"/>
      <c r="P181" s="251"/>
      <c r="Q181" s="251"/>
      <c r="R181" s="141"/>
      <c r="T181" s="142" t="s">
        <v>3</v>
      </c>
      <c r="U181" s="40" t="s">
        <v>43</v>
      </c>
      <c r="V181" s="143">
        <v>0</v>
      </c>
      <c r="W181" s="143">
        <f t="shared" si="11"/>
        <v>0</v>
      </c>
      <c r="X181" s="143">
        <v>5.0000000000000001E-3</v>
      </c>
      <c r="Y181" s="143">
        <f t="shared" si="12"/>
        <v>3.5000000000000003E-2</v>
      </c>
      <c r="Z181" s="143">
        <v>0</v>
      </c>
      <c r="AA181" s="144">
        <f t="shared" si="13"/>
        <v>0</v>
      </c>
      <c r="AR181" s="17" t="s">
        <v>273</v>
      </c>
      <c r="AT181" s="17" t="s">
        <v>382</v>
      </c>
      <c r="AU181" s="17" t="s">
        <v>190</v>
      </c>
      <c r="AY181" s="17" t="s">
        <v>221</v>
      </c>
      <c r="BE181" s="145">
        <f t="shared" si="14"/>
        <v>0</v>
      </c>
      <c r="BF181" s="145">
        <f t="shared" si="15"/>
        <v>0</v>
      </c>
      <c r="BG181" s="145">
        <f t="shared" si="16"/>
        <v>0</v>
      </c>
      <c r="BH181" s="145">
        <f t="shared" si="17"/>
        <v>0</v>
      </c>
      <c r="BI181" s="145">
        <f t="shared" si="18"/>
        <v>0</v>
      </c>
      <c r="BJ181" s="17" t="s">
        <v>15</v>
      </c>
      <c r="BK181" s="145">
        <f t="shared" si="19"/>
        <v>0</v>
      </c>
      <c r="BL181" s="17" t="s">
        <v>231</v>
      </c>
      <c r="BM181" s="17" t="s">
        <v>6468</v>
      </c>
    </row>
    <row r="182" spans="2:65" s="1" customFormat="1" ht="28.9" customHeight="1" x14ac:dyDescent="0.3">
      <c r="B182" s="136"/>
      <c r="C182" s="149" t="s">
        <v>2002</v>
      </c>
      <c r="D182" s="149" t="s">
        <v>382</v>
      </c>
      <c r="E182" s="150" t="s">
        <v>385</v>
      </c>
      <c r="F182" s="267" t="s">
        <v>6469</v>
      </c>
      <c r="G182" s="268"/>
      <c r="H182" s="268"/>
      <c r="I182" s="268"/>
      <c r="J182" s="151" t="s">
        <v>276</v>
      </c>
      <c r="K182" s="152">
        <v>3</v>
      </c>
      <c r="L182" s="269"/>
      <c r="M182" s="268"/>
      <c r="N182" s="269">
        <f t="shared" si="10"/>
        <v>0</v>
      </c>
      <c r="O182" s="251"/>
      <c r="P182" s="251"/>
      <c r="Q182" s="251"/>
      <c r="R182" s="141"/>
      <c r="T182" s="142" t="s">
        <v>3</v>
      </c>
      <c r="U182" s="40" t="s">
        <v>43</v>
      </c>
      <c r="V182" s="143">
        <v>0</v>
      </c>
      <c r="W182" s="143">
        <f t="shared" si="11"/>
        <v>0</v>
      </c>
      <c r="X182" s="143">
        <v>5.0000000000000001E-3</v>
      </c>
      <c r="Y182" s="143">
        <f t="shared" si="12"/>
        <v>1.4999999999999999E-2</v>
      </c>
      <c r="Z182" s="143">
        <v>0</v>
      </c>
      <c r="AA182" s="144">
        <f t="shared" si="13"/>
        <v>0</v>
      </c>
      <c r="AR182" s="17" t="s">
        <v>273</v>
      </c>
      <c r="AT182" s="17" t="s">
        <v>382</v>
      </c>
      <c r="AU182" s="17" t="s">
        <v>190</v>
      </c>
      <c r="AY182" s="17" t="s">
        <v>221</v>
      </c>
      <c r="BE182" s="145">
        <f t="shared" si="14"/>
        <v>0</v>
      </c>
      <c r="BF182" s="145">
        <f t="shared" si="15"/>
        <v>0</v>
      </c>
      <c r="BG182" s="145">
        <f t="shared" si="16"/>
        <v>0</v>
      </c>
      <c r="BH182" s="145">
        <f t="shared" si="17"/>
        <v>0</v>
      </c>
      <c r="BI182" s="145">
        <f t="shared" si="18"/>
        <v>0</v>
      </c>
      <c r="BJ182" s="17" t="s">
        <v>15</v>
      </c>
      <c r="BK182" s="145">
        <f t="shared" si="19"/>
        <v>0</v>
      </c>
      <c r="BL182" s="17" t="s">
        <v>231</v>
      </c>
      <c r="BM182" s="17" t="s">
        <v>6470</v>
      </c>
    </row>
    <row r="183" spans="2:65" s="1" customFormat="1" ht="20.45" customHeight="1" x14ac:dyDescent="0.3">
      <c r="B183" s="136"/>
      <c r="C183" s="149" t="s">
        <v>2006</v>
      </c>
      <c r="D183" s="149" t="s">
        <v>382</v>
      </c>
      <c r="E183" s="150" t="s">
        <v>831</v>
      </c>
      <c r="F183" s="267" t="s">
        <v>6471</v>
      </c>
      <c r="G183" s="268"/>
      <c r="H183" s="268"/>
      <c r="I183" s="268"/>
      <c r="J183" s="151" t="s">
        <v>276</v>
      </c>
      <c r="K183" s="152">
        <v>2</v>
      </c>
      <c r="L183" s="269"/>
      <c r="M183" s="268"/>
      <c r="N183" s="269">
        <f t="shared" si="10"/>
        <v>0</v>
      </c>
      <c r="O183" s="251"/>
      <c r="P183" s="251"/>
      <c r="Q183" s="251"/>
      <c r="R183" s="141"/>
      <c r="T183" s="142" t="s">
        <v>3</v>
      </c>
      <c r="U183" s="40" t="s">
        <v>43</v>
      </c>
      <c r="V183" s="143">
        <v>0</v>
      </c>
      <c r="W183" s="143">
        <f t="shared" si="11"/>
        <v>0</v>
      </c>
      <c r="X183" s="143">
        <v>5.0000000000000001E-3</v>
      </c>
      <c r="Y183" s="143">
        <f t="shared" si="12"/>
        <v>0.01</v>
      </c>
      <c r="Z183" s="143">
        <v>0</v>
      </c>
      <c r="AA183" s="144">
        <f t="shared" si="13"/>
        <v>0</v>
      </c>
      <c r="AR183" s="17" t="s">
        <v>273</v>
      </c>
      <c r="AT183" s="17" t="s">
        <v>382</v>
      </c>
      <c r="AU183" s="17" t="s">
        <v>190</v>
      </c>
      <c r="AY183" s="17" t="s">
        <v>221</v>
      </c>
      <c r="BE183" s="145">
        <f t="shared" si="14"/>
        <v>0</v>
      </c>
      <c r="BF183" s="145">
        <f t="shared" si="15"/>
        <v>0</v>
      </c>
      <c r="BG183" s="145">
        <f t="shared" si="16"/>
        <v>0</v>
      </c>
      <c r="BH183" s="145">
        <f t="shared" si="17"/>
        <v>0</v>
      </c>
      <c r="BI183" s="145">
        <f t="shared" si="18"/>
        <v>0</v>
      </c>
      <c r="BJ183" s="17" t="s">
        <v>15</v>
      </c>
      <c r="BK183" s="145">
        <f t="shared" si="19"/>
        <v>0</v>
      </c>
      <c r="BL183" s="17" t="s">
        <v>231</v>
      </c>
      <c r="BM183" s="17" t="s">
        <v>6472</v>
      </c>
    </row>
    <row r="184" spans="2:65" s="1" customFormat="1" ht="20.45" customHeight="1" x14ac:dyDescent="0.3">
      <c r="B184" s="136"/>
      <c r="C184" s="149" t="s">
        <v>2434</v>
      </c>
      <c r="D184" s="149" t="s">
        <v>382</v>
      </c>
      <c r="E184" s="150" t="s">
        <v>835</v>
      </c>
      <c r="F184" s="267" t="s">
        <v>6473</v>
      </c>
      <c r="G184" s="268"/>
      <c r="H184" s="268"/>
      <c r="I184" s="268"/>
      <c r="J184" s="151" t="s">
        <v>276</v>
      </c>
      <c r="K184" s="152">
        <v>6</v>
      </c>
      <c r="L184" s="269"/>
      <c r="M184" s="268"/>
      <c r="N184" s="269">
        <f t="shared" ref="N184:N203" si="20">ROUND(L184*K184,2)</f>
        <v>0</v>
      </c>
      <c r="O184" s="251"/>
      <c r="P184" s="251"/>
      <c r="Q184" s="251"/>
      <c r="R184" s="141"/>
      <c r="T184" s="142" t="s">
        <v>3</v>
      </c>
      <c r="U184" s="40" t="s">
        <v>43</v>
      </c>
      <c r="V184" s="143">
        <v>0</v>
      </c>
      <c r="W184" s="143">
        <f t="shared" ref="W184:W203" si="21">V184*K184</f>
        <v>0</v>
      </c>
      <c r="X184" s="143">
        <v>5.0000000000000001E-3</v>
      </c>
      <c r="Y184" s="143">
        <f t="shared" ref="Y184:Y203" si="22">X184*K184</f>
        <v>0.03</v>
      </c>
      <c r="Z184" s="143">
        <v>0</v>
      </c>
      <c r="AA184" s="144">
        <f t="shared" ref="AA184:AA203" si="23">Z184*K184</f>
        <v>0</v>
      </c>
      <c r="AR184" s="17" t="s">
        <v>273</v>
      </c>
      <c r="AT184" s="17" t="s">
        <v>382</v>
      </c>
      <c r="AU184" s="17" t="s">
        <v>190</v>
      </c>
      <c r="AY184" s="17" t="s">
        <v>221</v>
      </c>
      <c r="BE184" s="145">
        <f t="shared" ref="BE184:BE203" si="24">IF(U184="základní",N184,0)</f>
        <v>0</v>
      </c>
      <c r="BF184" s="145">
        <f t="shared" ref="BF184:BF203" si="25">IF(U184="snížená",N184,0)</f>
        <v>0</v>
      </c>
      <c r="BG184" s="145">
        <f t="shared" ref="BG184:BG203" si="26">IF(U184="zákl. přenesená",N184,0)</f>
        <v>0</v>
      </c>
      <c r="BH184" s="145">
        <f t="shared" ref="BH184:BH203" si="27">IF(U184="sníž. přenesená",N184,0)</f>
        <v>0</v>
      </c>
      <c r="BI184" s="145">
        <f t="shared" ref="BI184:BI203" si="28">IF(U184="nulová",N184,0)</f>
        <v>0</v>
      </c>
      <c r="BJ184" s="17" t="s">
        <v>15</v>
      </c>
      <c r="BK184" s="145">
        <f t="shared" ref="BK184:BK203" si="29">ROUND(L184*K184,2)</f>
        <v>0</v>
      </c>
      <c r="BL184" s="17" t="s">
        <v>231</v>
      </c>
      <c r="BM184" s="17" t="s">
        <v>6474</v>
      </c>
    </row>
    <row r="185" spans="2:65" s="1" customFormat="1" ht="20.45" customHeight="1" x14ac:dyDescent="0.3">
      <c r="B185" s="136"/>
      <c r="C185" s="149" t="s">
        <v>2008</v>
      </c>
      <c r="D185" s="149" t="s">
        <v>382</v>
      </c>
      <c r="E185" s="150" t="s">
        <v>688</v>
      </c>
      <c r="F185" s="267" t="s">
        <v>6475</v>
      </c>
      <c r="G185" s="268"/>
      <c r="H185" s="268"/>
      <c r="I185" s="268"/>
      <c r="J185" s="151" t="s">
        <v>276</v>
      </c>
      <c r="K185" s="152">
        <v>8</v>
      </c>
      <c r="L185" s="269"/>
      <c r="M185" s="268"/>
      <c r="N185" s="269">
        <f t="shared" si="20"/>
        <v>0</v>
      </c>
      <c r="O185" s="251"/>
      <c r="P185" s="251"/>
      <c r="Q185" s="251"/>
      <c r="R185" s="141"/>
      <c r="T185" s="142" t="s">
        <v>3</v>
      </c>
      <c r="U185" s="40" t="s">
        <v>43</v>
      </c>
      <c r="V185" s="143">
        <v>0</v>
      </c>
      <c r="W185" s="143">
        <f t="shared" si="21"/>
        <v>0</v>
      </c>
      <c r="X185" s="143">
        <v>2E-3</v>
      </c>
      <c r="Y185" s="143">
        <f t="shared" si="22"/>
        <v>1.6E-2</v>
      </c>
      <c r="Z185" s="143">
        <v>0</v>
      </c>
      <c r="AA185" s="144">
        <f t="shared" si="23"/>
        <v>0</v>
      </c>
      <c r="AR185" s="17" t="s">
        <v>273</v>
      </c>
      <c r="AT185" s="17" t="s">
        <v>382</v>
      </c>
      <c r="AU185" s="17" t="s">
        <v>190</v>
      </c>
      <c r="AY185" s="17" t="s">
        <v>221</v>
      </c>
      <c r="BE185" s="145">
        <f t="shared" si="24"/>
        <v>0</v>
      </c>
      <c r="BF185" s="145">
        <f t="shared" si="25"/>
        <v>0</v>
      </c>
      <c r="BG185" s="145">
        <f t="shared" si="26"/>
        <v>0</v>
      </c>
      <c r="BH185" s="145">
        <f t="shared" si="27"/>
        <v>0</v>
      </c>
      <c r="BI185" s="145">
        <f t="shared" si="28"/>
        <v>0</v>
      </c>
      <c r="BJ185" s="17" t="s">
        <v>15</v>
      </c>
      <c r="BK185" s="145">
        <f t="shared" si="29"/>
        <v>0</v>
      </c>
      <c r="BL185" s="17" t="s">
        <v>231</v>
      </c>
      <c r="BM185" s="17" t="s">
        <v>6476</v>
      </c>
    </row>
    <row r="186" spans="2:65" s="1" customFormat="1" ht="20.45" customHeight="1" x14ac:dyDescent="0.3">
      <c r="B186" s="136"/>
      <c r="C186" s="149" t="s">
        <v>2012</v>
      </c>
      <c r="D186" s="149" t="s">
        <v>382</v>
      </c>
      <c r="E186" s="150" t="s">
        <v>812</v>
      </c>
      <c r="F186" s="267" t="s">
        <v>6477</v>
      </c>
      <c r="G186" s="268"/>
      <c r="H186" s="268"/>
      <c r="I186" s="268"/>
      <c r="J186" s="151" t="s">
        <v>276</v>
      </c>
      <c r="K186" s="152">
        <v>9</v>
      </c>
      <c r="L186" s="269"/>
      <c r="M186" s="268"/>
      <c r="N186" s="269">
        <f t="shared" si="20"/>
        <v>0</v>
      </c>
      <c r="O186" s="251"/>
      <c r="P186" s="251"/>
      <c r="Q186" s="251"/>
      <c r="R186" s="141"/>
      <c r="T186" s="142" t="s">
        <v>3</v>
      </c>
      <c r="U186" s="40" t="s">
        <v>43</v>
      </c>
      <c r="V186" s="143">
        <v>0</v>
      </c>
      <c r="W186" s="143">
        <f t="shared" si="21"/>
        <v>0</v>
      </c>
      <c r="X186" s="143">
        <v>5.0000000000000001E-3</v>
      </c>
      <c r="Y186" s="143">
        <f t="shared" si="22"/>
        <v>4.4999999999999998E-2</v>
      </c>
      <c r="Z186" s="143">
        <v>0</v>
      </c>
      <c r="AA186" s="144">
        <f t="shared" si="23"/>
        <v>0</v>
      </c>
      <c r="AR186" s="17" t="s">
        <v>273</v>
      </c>
      <c r="AT186" s="17" t="s">
        <v>382</v>
      </c>
      <c r="AU186" s="17" t="s">
        <v>190</v>
      </c>
      <c r="AY186" s="17" t="s">
        <v>221</v>
      </c>
      <c r="BE186" s="145">
        <f t="shared" si="24"/>
        <v>0</v>
      </c>
      <c r="BF186" s="145">
        <f t="shared" si="25"/>
        <v>0</v>
      </c>
      <c r="BG186" s="145">
        <f t="shared" si="26"/>
        <v>0</v>
      </c>
      <c r="BH186" s="145">
        <f t="shared" si="27"/>
        <v>0</v>
      </c>
      <c r="BI186" s="145">
        <f t="shared" si="28"/>
        <v>0</v>
      </c>
      <c r="BJ186" s="17" t="s">
        <v>15</v>
      </c>
      <c r="BK186" s="145">
        <f t="shared" si="29"/>
        <v>0</v>
      </c>
      <c r="BL186" s="17" t="s">
        <v>231</v>
      </c>
      <c r="BM186" s="17" t="s">
        <v>6478</v>
      </c>
    </row>
    <row r="187" spans="2:65" s="1" customFormat="1" ht="28.9" customHeight="1" x14ac:dyDescent="0.3">
      <c r="B187" s="136"/>
      <c r="C187" s="149" t="s">
        <v>1889</v>
      </c>
      <c r="D187" s="149" t="s">
        <v>382</v>
      </c>
      <c r="E187" s="150" t="s">
        <v>840</v>
      </c>
      <c r="F187" s="267" t="s">
        <v>6479</v>
      </c>
      <c r="G187" s="268"/>
      <c r="H187" s="268"/>
      <c r="I187" s="268"/>
      <c r="J187" s="151" t="s">
        <v>276</v>
      </c>
      <c r="K187" s="152">
        <v>10</v>
      </c>
      <c r="L187" s="269"/>
      <c r="M187" s="268"/>
      <c r="N187" s="269">
        <f t="shared" si="20"/>
        <v>0</v>
      </c>
      <c r="O187" s="251"/>
      <c r="P187" s="251"/>
      <c r="Q187" s="251"/>
      <c r="R187" s="141"/>
      <c r="T187" s="142" t="s">
        <v>3</v>
      </c>
      <c r="U187" s="40" t="s">
        <v>43</v>
      </c>
      <c r="V187" s="143">
        <v>0</v>
      </c>
      <c r="W187" s="143">
        <f t="shared" si="21"/>
        <v>0</v>
      </c>
      <c r="X187" s="143">
        <v>5.0000000000000001E-3</v>
      </c>
      <c r="Y187" s="143">
        <f t="shared" si="22"/>
        <v>0.05</v>
      </c>
      <c r="Z187" s="143">
        <v>0</v>
      </c>
      <c r="AA187" s="144">
        <f t="shared" si="23"/>
        <v>0</v>
      </c>
      <c r="AR187" s="17" t="s">
        <v>273</v>
      </c>
      <c r="AT187" s="17" t="s">
        <v>382</v>
      </c>
      <c r="AU187" s="17" t="s">
        <v>190</v>
      </c>
      <c r="AY187" s="17" t="s">
        <v>221</v>
      </c>
      <c r="BE187" s="145">
        <f t="shared" si="24"/>
        <v>0</v>
      </c>
      <c r="BF187" s="145">
        <f t="shared" si="25"/>
        <v>0</v>
      </c>
      <c r="BG187" s="145">
        <f t="shared" si="26"/>
        <v>0</v>
      </c>
      <c r="BH187" s="145">
        <f t="shared" si="27"/>
        <v>0</v>
      </c>
      <c r="BI187" s="145">
        <f t="shared" si="28"/>
        <v>0</v>
      </c>
      <c r="BJ187" s="17" t="s">
        <v>15</v>
      </c>
      <c r="BK187" s="145">
        <f t="shared" si="29"/>
        <v>0</v>
      </c>
      <c r="BL187" s="17" t="s">
        <v>231</v>
      </c>
      <c r="BM187" s="17" t="s">
        <v>6480</v>
      </c>
    </row>
    <row r="188" spans="2:65" s="1" customFormat="1" ht="28.9" customHeight="1" x14ac:dyDescent="0.3">
      <c r="B188" s="136"/>
      <c r="C188" s="149" t="s">
        <v>3993</v>
      </c>
      <c r="D188" s="149" t="s">
        <v>382</v>
      </c>
      <c r="E188" s="150" t="s">
        <v>844</v>
      </c>
      <c r="F188" s="267" t="s">
        <v>6481</v>
      </c>
      <c r="G188" s="268"/>
      <c r="H188" s="268"/>
      <c r="I188" s="268"/>
      <c r="J188" s="151" t="s">
        <v>276</v>
      </c>
      <c r="K188" s="152">
        <v>20</v>
      </c>
      <c r="L188" s="269"/>
      <c r="M188" s="268"/>
      <c r="N188" s="269">
        <f t="shared" si="20"/>
        <v>0</v>
      </c>
      <c r="O188" s="251"/>
      <c r="P188" s="251"/>
      <c r="Q188" s="251"/>
      <c r="R188" s="141"/>
      <c r="T188" s="142" t="s">
        <v>3</v>
      </c>
      <c r="U188" s="40" t="s">
        <v>43</v>
      </c>
      <c r="V188" s="143">
        <v>0</v>
      </c>
      <c r="W188" s="143">
        <f t="shared" si="21"/>
        <v>0</v>
      </c>
      <c r="X188" s="143">
        <v>5.0000000000000001E-3</v>
      </c>
      <c r="Y188" s="143">
        <f t="shared" si="22"/>
        <v>0.1</v>
      </c>
      <c r="Z188" s="143">
        <v>0</v>
      </c>
      <c r="AA188" s="144">
        <f t="shared" si="23"/>
        <v>0</v>
      </c>
      <c r="AR188" s="17" t="s">
        <v>273</v>
      </c>
      <c r="AT188" s="17" t="s">
        <v>382</v>
      </c>
      <c r="AU188" s="17" t="s">
        <v>190</v>
      </c>
      <c r="AY188" s="17" t="s">
        <v>221</v>
      </c>
      <c r="BE188" s="145">
        <f t="shared" si="24"/>
        <v>0</v>
      </c>
      <c r="BF188" s="145">
        <f t="shared" si="25"/>
        <v>0</v>
      </c>
      <c r="BG188" s="145">
        <f t="shared" si="26"/>
        <v>0</v>
      </c>
      <c r="BH188" s="145">
        <f t="shared" si="27"/>
        <v>0</v>
      </c>
      <c r="BI188" s="145">
        <f t="shared" si="28"/>
        <v>0</v>
      </c>
      <c r="BJ188" s="17" t="s">
        <v>15</v>
      </c>
      <c r="BK188" s="145">
        <f t="shared" si="29"/>
        <v>0</v>
      </c>
      <c r="BL188" s="17" t="s">
        <v>231</v>
      </c>
      <c r="BM188" s="17" t="s">
        <v>6482</v>
      </c>
    </row>
    <row r="189" spans="2:65" s="1" customFormat="1" ht="28.9" customHeight="1" x14ac:dyDescent="0.3">
      <c r="B189" s="136"/>
      <c r="C189" s="149" t="s">
        <v>1885</v>
      </c>
      <c r="D189" s="149" t="s">
        <v>382</v>
      </c>
      <c r="E189" s="150" t="s">
        <v>701</v>
      </c>
      <c r="F189" s="267" t="s">
        <v>6483</v>
      </c>
      <c r="G189" s="268"/>
      <c r="H189" s="268"/>
      <c r="I189" s="268"/>
      <c r="J189" s="151" t="s">
        <v>276</v>
      </c>
      <c r="K189" s="152">
        <v>230</v>
      </c>
      <c r="L189" s="269"/>
      <c r="M189" s="268"/>
      <c r="N189" s="269">
        <f t="shared" si="20"/>
        <v>0</v>
      </c>
      <c r="O189" s="251"/>
      <c r="P189" s="251"/>
      <c r="Q189" s="251"/>
      <c r="R189" s="141"/>
      <c r="T189" s="142" t="s">
        <v>3</v>
      </c>
      <c r="U189" s="40" t="s">
        <v>43</v>
      </c>
      <c r="V189" s="143">
        <v>0</v>
      </c>
      <c r="W189" s="143">
        <f t="shared" si="21"/>
        <v>0</v>
      </c>
      <c r="X189" s="143">
        <v>5.0000000000000001E-3</v>
      </c>
      <c r="Y189" s="143">
        <f t="shared" si="22"/>
        <v>1.1500000000000001</v>
      </c>
      <c r="Z189" s="143">
        <v>0</v>
      </c>
      <c r="AA189" s="144">
        <f t="shared" si="23"/>
        <v>0</v>
      </c>
      <c r="AR189" s="17" t="s">
        <v>273</v>
      </c>
      <c r="AT189" s="17" t="s">
        <v>382</v>
      </c>
      <c r="AU189" s="17" t="s">
        <v>190</v>
      </c>
      <c r="AY189" s="17" t="s">
        <v>221</v>
      </c>
      <c r="BE189" s="145">
        <f t="shared" si="24"/>
        <v>0</v>
      </c>
      <c r="BF189" s="145">
        <f t="shared" si="25"/>
        <v>0</v>
      </c>
      <c r="BG189" s="145">
        <f t="shared" si="26"/>
        <v>0</v>
      </c>
      <c r="BH189" s="145">
        <f t="shared" si="27"/>
        <v>0</v>
      </c>
      <c r="BI189" s="145">
        <f t="shared" si="28"/>
        <v>0</v>
      </c>
      <c r="BJ189" s="17" t="s">
        <v>15</v>
      </c>
      <c r="BK189" s="145">
        <f t="shared" si="29"/>
        <v>0</v>
      </c>
      <c r="BL189" s="17" t="s">
        <v>231</v>
      </c>
      <c r="BM189" s="17" t="s">
        <v>6484</v>
      </c>
    </row>
    <row r="190" spans="2:65" s="1" customFormat="1" ht="20.45" customHeight="1" x14ac:dyDescent="0.3">
      <c r="B190" s="136"/>
      <c r="C190" s="149" t="s">
        <v>2980</v>
      </c>
      <c r="D190" s="149" t="s">
        <v>382</v>
      </c>
      <c r="E190" s="150" t="s">
        <v>804</v>
      </c>
      <c r="F190" s="267" t="s">
        <v>6485</v>
      </c>
      <c r="G190" s="268"/>
      <c r="H190" s="268"/>
      <c r="I190" s="268"/>
      <c r="J190" s="151" t="s">
        <v>276</v>
      </c>
      <c r="K190" s="152">
        <v>2</v>
      </c>
      <c r="L190" s="269"/>
      <c r="M190" s="268"/>
      <c r="N190" s="269">
        <f t="shared" si="20"/>
        <v>0</v>
      </c>
      <c r="O190" s="251"/>
      <c r="P190" s="251"/>
      <c r="Q190" s="251"/>
      <c r="R190" s="141"/>
      <c r="T190" s="142" t="s">
        <v>3</v>
      </c>
      <c r="U190" s="40" t="s">
        <v>43</v>
      </c>
      <c r="V190" s="143">
        <v>0</v>
      </c>
      <c r="W190" s="143">
        <f t="shared" si="21"/>
        <v>0</v>
      </c>
      <c r="X190" s="143">
        <v>5.0000000000000001E-3</v>
      </c>
      <c r="Y190" s="143">
        <f t="shared" si="22"/>
        <v>0.01</v>
      </c>
      <c r="Z190" s="143">
        <v>0</v>
      </c>
      <c r="AA190" s="144">
        <f t="shared" si="23"/>
        <v>0</v>
      </c>
      <c r="AR190" s="17" t="s">
        <v>273</v>
      </c>
      <c r="AT190" s="17" t="s">
        <v>382</v>
      </c>
      <c r="AU190" s="17" t="s">
        <v>190</v>
      </c>
      <c r="AY190" s="17" t="s">
        <v>221</v>
      </c>
      <c r="BE190" s="145">
        <f t="shared" si="24"/>
        <v>0</v>
      </c>
      <c r="BF190" s="145">
        <f t="shared" si="25"/>
        <v>0</v>
      </c>
      <c r="BG190" s="145">
        <f t="shared" si="26"/>
        <v>0</v>
      </c>
      <c r="BH190" s="145">
        <f t="shared" si="27"/>
        <v>0</v>
      </c>
      <c r="BI190" s="145">
        <f t="shared" si="28"/>
        <v>0</v>
      </c>
      <c r="BJ190" s="17" t="s">
        <v>15</v>
      </c>
      <c r="BK190" s="145">
        <f t="shared" si="29"/>
        <v>0</v>
      </c>
      <c r="BL190" s="17" t="s">
        <v>231</v>
      </c>
      <c r="BM190" s="17" t="s">
        <v>6486</v>
      </c>
    </row>
    <row r="191" spans="2:65" s="1" customFormat="1" ht="20.45" customHeight="1" x14ac:dyDescent="0.3">
      <c r="B191" s="136"/>
      <c r="C191" s="149" t="s">
        <v>2988</v>
      </c>
      <c r="D191" s="149" t="s">
        <v>382</v>
      </c>
      <c r="E191" s="150" t="s">
        <v>808</v>
      </c>
      <c r="F191" s="267" t="s">
        <v>6487</v>
      </c>
      <c r="G191" s="268"/>
      <c r="H191" s="268"/>
      <c r="I191" s="268"/>
      <c r="J191" s="151" t="s">
        <v>276</v>
      </c>
      <c r="K191" s="152">
        <v>1</v>
      </c>
      <c r="L191" s="269"/>
      <c r="M191" s="268"/>
      <c r="N191" s="269">
        <f t="shared" si="20"/>
        <v>0</v>
      </c>
      <c r="O191" s="251"/>
      <c r="P191" s="251"/>
      <c r="Q191" s="251"/>
      <c r="R191" s="141"/>
      <c r="T191" s="142" t="s">
        <v>3</v>
      </c>
      <c r="U191" s="40" t="s">
        <v>43</v>
      </c>
      <c r="V191" s="143">
        <v>0</v>
      </c>
      <c r="W191" s="143">
        <f t="shared" si="21"/>
        <v>0</v>
      </c>
      <c r="X191" s="143">
        <v>5.0000000000000001E-3</v>
      </c>
      <c r="Y191" s="143">
        <f t="shared" si="22"/>
        <v>5.0000000000000001E-3</v>
      </c>
      <c r="Z191" s="143">
        <v>0</v>
      </c>
      <c r="AA191" s="144">
        <f t="shared" si="23"/>
        <v>0</v>
      </c>
      <c r="AR191" s="17" t="s">
        <v>273</v>
      </c>
      <c r="AT191" s="17" t="s">
        <v>382</v>
      </c>
      <c r="AU191" s="17" t="s">
        <v>190</v>
      </c>
      <c r="AY191" s="17" t="s">
        <v>221</v>
      </c>
      <c r="BE191" s="145">
        <f t="shared" si="24"/>
        <v>0</v>
      </c>
      <c r="BF191" s="145">
        <f t="shared" si="25"/>
        <v>0</v>
      </c>
      <c r="BG191" s="145">
        <f t="shared" si="26"/>
        <v>0</v>
      </c>
      <c r="BH191" s="145">
        <f t="shared" si="27"/>
        <v>0</v>
      </c>
      <c r="BI191" s="145">
        <f t="shared" si="28"/>
        <v>0</v>
      </c>
      <c r="BJ191" s="17" t="s">
        <v>15</v>
      </c>
      <c r="BK191" s="145">
        <f t="shared" si="29"/>
        <v>0</v>
      </c>
      <c r="BL191" s="17" t="s">
        <v>231</v>
      </c>
      <c r="BM191" s="17" t="s">
        <v>6488</v>
      </c>
    </row>
    <row r="192" spans="2:65" s="1" customFormat="1" ht="20.45" customHeight="1" x14ac:dyDescent="0.3">
      <c r="B192" s="136"/>
      <c r="C192" s="149" t="s">
        <v>2966</v>
      </c>
      <c r="D192" s="149" t="s">
        <v>382</v>
      </c>
      <c r="E192" s="150" t="s">
        <v>792</v>
      </c>
      <c r="F192" s="267" t="s">
        <v>6489</v>
      </c>
      <c r="G192" s="268"/>
      <c r="H192" s="268"/>
      <c r="I192" s="268"/>
      <c r="J192" s="151" t="s">
        <v>276</v>
      </c>
      <c r="K192" s="152">
        <v>80</v>
      </c>
      <c r="L192" s="269"/>
      <c r="M192" s="268"/>
      <c r="N192" s="269">
        <f t="shared" si="20"/>
        <v>0</v>
      </c>
      <c r="O192" s="251"/>
      <c r="P192" s="251"/>
      <c r="Q192" s="251"/>
      <c r="R192" s="141"/>
      <c r="T192" s="142" t="s">
        <v>3</v>
      </c>
      <c r="U192" s="40" t="s">
        <v>43</v>
      </c>
      <c r="V192" s="143">
        <v>0</v>
      </c>
      <c r="W192" s="143">
        <f t="shared" si="21"/>
        <v>0</v>
      </c>
      <c r="X192" s="143">
        <v>5.0000000000000001E-3</v>
      </c>
      <c r="Y192" s="143">
        <f t="shared" si="22"/>
        <v>0.4</v>
      </c>
      <c r="Z192" s="143">
        <v>0</v>
      </c>
      <c r="AA192" s="144">
        <f t="shared" si="23"/>
        <v>0</v>
      </c>
      <c r="AR192" s="17" t="s">
        <v>273</v>
      </c>
      <c r="AT192" s="17" t="s">
        <v>382</v>
      </c>
      <c r="AU192" s="17" t="s">
        <v>190</v>
      </c>
      <c r="AY192" s="17" t="s">
        <v>221</v>
      </c>
      <c r="BE192" s="145">
        <f t="shared" si="24"/>
        <v>0</v>
      </c>
      <c r="BF192" s="145">
        <f t="shared" si="25"/>
        <v>0</v>
      </c>
      <c r="BG192" s="145">
        <f t="shared" si="26"/>
        <v>0</v>
      </c>
      <c r="BH192" s="145">
        <f t="shared" si="27"/>
        <v>0</v>
      </c>
      <c r="BI192" s="145">
        <f t="shared" si="28"/>
        <v>0</v>
      </c>
      <c r="BJ192" s="17" t="s">
        <v>15</v>
      </c>
      <c r="BK192" s="145">
        <f t="shared" si="29"/>
        <v>0</v>
      </c>
      <c r="BL192" s="17" t="s">
        <v>231</v>
      </c>
      <c r="BM192" s="17" t="s">
        <v>6490</v>
      </c>
    </row>
    <row r="193" spans="2:65" s="1" customFormat="1" ht="20.45" customHeight="1" x14ac:dyDescent="0.3">
      <c r="B193" s="136"/>
      <c r="C193" s="149" t="s">
        <v>2978</v>
      </c>
      <c r="D193" s="149" t="s">
        <v>382</v>
      </c>
      <c r="E193" s="150" t="s">
        <v>796</v>
      </c>
      <c r="F193" s="267" t="s">
        <v>6491</v>
      </c>
      <c r="G193" s="268"/>
      <c r="H193" s="268"/>
      <c r="I193" s="268"/>
      <c r="J193" s="151" t="s">
        <v>276</v>
      </c>
      <c r="K193" s="152">
        <v>21</v>
      </c>
      <c r="L193" s="269"/>
      <c r="M193" s="268"/>
      <c r="N193" s="269">
        <f t="shared" si="20"/>
        <v>0</v>
      </c>
      <c r="O193" s="251"/>
      <c r="P193" s="251"/>
      <c r="Q193" s="251"/>
      <c r="R193" s="141"/>
      <c r="T193" s="142" t="s">
        <v>3</v>
      </c>
      <c r="U193" s="40" t="s">
        <v>43</v>
      </c>
      <c r="V193" s="143">
        <v>0</v>
      </c>
      <c r="W193" s="143">
        <f t="shared" si="21"/>
        <v>0</v>
      </c>
      <c r="X193" s="143">
        <v>2E-3</v>
      </c>
      <c r="Y193" s="143">
        <f t="shared" si="22"/>
        <v>4.2000000000000003E-2</v>
      </c>
      <c r="Z193" s="143">
        <v>0</v>
      </c>
      <c r="AA193" s="144">
        <f t="shared" si="23"/>
        <v>0</v>
      </c>
      <c r="AR193" s="17" t="s">
        <v>273</v>
      </c>
      <c r="AT193" s="17" t="s">
        <v>382</v>
      </c>
      <c r="AU193" s="17" t="s">
        <v>190</v>
      </c>
      <c r="AY193" s="17" t="s">
        <v>221</v>
      </c>
      <c r="BE193" s="145">
        <f t="shared" si="24"/>
        <v>0</v>
      </c>
      <c r="BF193" s="145">
        <f t="shared" si="25"/>
        <v>0</v>
      </c>
      <c r="BG193" s="145">
        <f t="shared" si="26"/>
        <v>0</v>
      </c>
      <c r="BH193" s="145">
        <f t="shared" si="27"/>
        <v>0</v>
      </c>
      <c r="BI193" s="145">
        <f t="shared" si="28"/>
        <v>0</v>
      </c>
      <c r="BJ193" s="17" t="s">
        <v>15</v>
      </c>
      <c r="BK193" s="145">
        <f t="shared" si="29"/>
        <v>0</v>
      </c>
      <c r="BL193" s="17" t="s">
        <v>231</v>
      </c>
      <c r="BM193" s="17" t="s">
        <v>6492</v>
      </c>
    </row>
    <row r="194" spans="2:65" s="1" customFormat="1" ht="20.45" customHeight="1" x14ac:dyDescent="0.3">
      <c r="B194" s="136"/>
      <c r="C194" s="149" t="s">
        <v>2999</v>
      </c>
      <c r="D194" s="149" t="s">
        <v>382</v>
      </c>
      <c r="E194" s="150" t="s">
        <v>800</v>
      </c>
      <c r="F194" s="267" t="s">
        <v>6493</v>
      </c>
      <c r="G194" s="268"/>
      <c r="H194" s="268"/>
      <c r="I194" s="268"/>
      <c r="J194" s="151" t="s">
        <v>276</v>
      </c>
      <c r="K194" s="152">
        <v>8</v>
      </c>
      <c r="L194" s="269"/>
      <c r="M194" s="268"/>
      <c r="N194" s="269">
        <f t="shared" si="20"/>
        <v>0</v>
      </c>
      <c r="O194" s="251"/>
      <c r="P194" s="251"/>
      <c r="Q194" s="251"/>
      <c r="R194" s="141"/>
      <c r="T194" s="142" t="s">
        <v>3</v>
      </c>
      <c r="U194" s="40" t="s">
        <v>43</v>
      </c>
      <c r="V194" s="143">
        <v>0</v>
      </c>
      <c r="W194" s="143">
        <f t="shared" si="21"/>
        <v>0</v>
      </c>
      <c r="X194" s="143">
        <v>2E-3</v>
      </c>
      <c r="Y194" s="143">
        <f t="shared" si="22"/>
        <v>1.6E-2</v>
      </c>
      <c r="Z194" s="143">
        <v>0</v>
      </c>
      <c r="AA194" s="144">
        <f t="shared" si="23"/>
        <v>0</v>
      </c>
      <c r="AR194" s="17" t="s">
        <v>273</v>
      </c>
      <c r="AT194" s="17" t="s">
        <v>382</v>
      </c>
      <c r="AU194" s="17" t="s">
        <v>190</v>
      </c>
      <c r="AY194" s="17" t="s">
        <v>221</v>
      </c>
      <c r="BE194" s="145">
        <f t="shared" si="24"/>
        <v>0</v>
      </c>
      <c r="BF194" s="145">
        <f t="shared" si="25"/>
        <v>0</v>
      </c>
      <c r="BG194" s="145">
        <f t="shared" si="26"/>
        <v>0</v>
      </c>
      <c r="BH194" s="145">
        <f t="shared" si="27"/>
        <v>0</v>
      </c>
      <c r="BI194" s="145">
        <f t="shared" si="28"/>
        <v>0</v>
      </c>
      <c r="BJ194" s="17" t="s">
        <v>15</v>
      </c>
      <c r="BK194" s="145">
        <f t="shared" si="29"/>
        <v>0</v>
      </c>
      <c r="BL194" s="17" t="s">
        <v>231</v>
      </c>
      <c r="BM194" s="17" t="s">
        <v>6494</v>
      </c>
    </row>
    <row r="195" spans="2:65" s="1" customFormat="1" ht="20.45" customHeight="1" x14ac:dyDescent="0.3">
      <c r="B195" s="136"/>
      <c r="C195" s="149" t="s">
        <v>3011</v>
      </c>
      <c r="D195" s="149" t="s">
        <v>382</v>
      </c>
      <c r="E195" s="150" t="s">
        <v>723</v>
      </c>
      <c r="F195" s="267" t="s">
        <v>6495</v>
      </c>
      <c r="G195" s="268"/>
      <c r="H195" s="268"/>
      <c r="I195" s="268"/>
      <c r="J195" s="151" t="s">
        <v>276</v>
      </c>
      <c r="K195" s="152">
        <v>3</v>
      </c>
      <c r="L195" s="269"/>
      <c r="M195" s="268"/>
      <c r="N195" s="269">
        <f t="shared" si="20"/>
        <v>0</v>
      </c>
      <c r="O195" s="251"/>
      <c r="P195" s="251"/>
      <c r="Q195" s="251"/>
      <c r="R195" s="141"/>
      <c r="T195" s="142" t="s">
        <v>3</v>
      </c>
      <c r="U195" s="40" t="s">
        <v>43</v>
      </c>
      <c r="V195" s="143">
        <v>0</v>
      </c>
      <c r="W195" s="143">
        <f t="shared" si="21"/>
        <v>0</v>
      </c>
      <c r="X195" s="143">
        <v>2E-3</v>
      </c>
      <c r="Y195" s="143">
        <f t="shared" si="22"/>
        <v>6.0000000000000001E-3</v>
      </c>
      <c r="Z195" s="143">
        <v>0</v>
      </c>
      <c r="AA195" s="144">
        <f t="shared" si="23"/>
        <v>0</v>
      </c>
      <c r="AR195" s="17" t="s">
        <v>273</v>
      </c>
      <c r="AT195" s="17" t="s">
        <v>382</v>
      </c>
      <c r="AU195" s="17" t="s">
        <v>190</v>
      </c>
      <c r="AY195" s="17" t="s">
        <v>221</v>
      </c>
      <c r="BE195" s="145">
        <f t="shared" si="24"/>
        <v>0</v>
      </c>
      <c r="BF195" s="145">
        <f t="shared" si="25"/>
        <v>0</v>
      </c>
      <c r="BG195" s="145">
        <f t="shared" si="26"/>
        <v>0</v>
      </c>
      <c r="BH195" s="145">
        <f t="shared" si="27"/>
        <v>0</v>
      </c>
      <c r="BI195" s="145">
        <f t="shared" si="28"/>
        <v>0</v>
      </c>
      <c r="BJ195" s="17" t="s">
        <v>15</v>
      </c>
      <c r="BK195" s="145">
        <f t="shared" si="29"/>
        <v>0</v>
      </c>
      <c r="BL195" s="17" t="s">
        <v>231</v>
      </c>
      <c r="BM195" s="17" t="s">
        <v>6496</v>
      </c>
    </row>
    <row r="196" spans="2:65" s="1" customFormat="1" ht="20.45" customHeight="1" x14ac:dyDescent="0.3">
      <c r="B196" s="136"/>
      <c r="C196" s="149" t="s">
        <v>2990</v>
      </c>
      <c r="D196" s="149" t="s">
        <v>382</v>
      </c>
      <c r="E196" s="150" t="s">
        <v>2331</v>
      </c>
      <c r="F196" s="267" t="s">
        <v>6497</v>
      </c>
      <c r="G196" s="268"/>
      <c r="H196" s="268"/>
      <c r="I196" s="268"/>
      <c r="J196" s="151" t="s">
        <v>276</v>
      </c>
      <c r="K196" s="152">
        <v>1</v>
      </c>
      <c r="L196" s="269"/>
      <c r="M196" s="268"/>
      <c r="N196" s="269">
        <f t="shared" si="20"/>
        <v>0</v>
      </c>
      <c r="O196" s="251"/>
      <c r="P196" s="251"/>
      <c r="Q196" s="251"/>
      <c r="R196" s="141"/>
      <c r="T196" s="142" t="s">
        <v>3</v>
      </c>
      <c r="U196" s="40" t="s">
        <v>43</v>
      </c>
      <c r="V196" s="143">
        <v>0</v>
      </c>
      <c r="W196" s="143">
        <f t="shared" si="21"/>
        <v>0</v>
      </c>
      <c r="X196" s="143">
        <v>2E-3</v>
      </c>
      <c r="Y196" s="143">
        <f t="shared" si="22"/>
        <v>2E-3</v>
      </c>
      <c r="Z196" s="143">
        <v>0</v>
      </c>
      <c r="AA196" s="144">
        <f t="shared" si="23"/>
        <v>0</v>
      </c>
      <c r="AR196" s="17" t="s">
        <v>273</v>
      </c>
      <c r="AT196" s="17" t="s">
        <v>382</v>
      </c>
      <c r="AU196" s="17" t="s">
        <v>190</v>
      </c>
      <c r="AY196" s="17" t="s">
        <v>221</v>
      </c>
      <c r="BE196" s="145">
        <f t="shared" si="24"/>
        <v>0</v>
      </c>
      <c r="BF196" s="145">
        <f t="shared" si="25"/>
        <v>0</v>
      </c>
      <c r="BG196" s="145">
        <f t="shared" si="26"/>
        <v>0</v>
      </c>
      <c r="BH196" s="145">
        <f t="shared" si="27"/>
        <v>0</v>
      </c>
      <c r="BI196" s="145">
        <f t="shared" si="28"/>
        <v>0</v>
      </c>
      <c r="BJ196" s="17" t="s">
        <v>15</v>
      </c>
      <c r="BK196" s="145">
        <f t="shared" si="29"/>
        <v>0</v>
      </c>
      <c r="BL196" s="17" t="s">
        <v>231</v>
      </c>
      <c r="BM196" s="17" t="s">
        <v>6498</v>
      </c>
    </row>
    <row r="197" spans="2:65" s="1" customFormat="1" ht="20.45" customHeight="1" x14ac:dyDescent="0.3">
      <c r="B197" s="136"/>
      <c r="C197" s="149" t="s">
        <v>2997</v>
      </c>
      <c r="D197" s="149" t="s">
        <v>382</v>
      </c>
      <c r="E197" s="150" t="s">
        <v>2185</v>
      </c>
      <c r="F197" s="267" t="s">
        <v>6499</v>
      </c>
      <c r="G197" s="268"/>
      <c r="H197" s="268"/>
      <c r="I197" s="268"/>
      <c r="J197" s="151" t="s">
        <v>276</v>
      </c>
      <c r="K197" s="152">
        <v>17</v>
      </c>
      <c r="L197" s="269"/>
      <c r="M197" s="268"/>
      <c r="N197" s="269">
        <f t="shared" si="20"/>
        <v>0</v>
      </c>
      <c r="O197" s="251"/>
      <c r="P197" s="251"/>
      <c r="Q197" s="251"/>
      <c r="R197" s="141"/>
      <c r="T197" s="142" t="s">
        <v>3</v>
      </c>
      <c r="U197" s="40" t="s">
        <v>43</v>
      </c>
      <c r="V197" s="143">
        <v>0</v>
      </c>
      <c r="W197" s="143">
        <f t="shared" si="21"/>
        <v>0</v>
      </c>
      <c r="X197" s="143">
        <v>2E-3</v>
      </c>
      <c r="Y197" s="143">
        <f t="shared" si="22"/>
        <v>3.4000000000000002E-2</v>
      </c>
      <c r="Z197" s="143">
        <v>0</v>
      </c>
      <c r="AA197" s="144">
        <f t="shared" si="23"/>
        <v>0</v>
      </c>
      <c r="AR197" s="17" t="s">
        <v>273</v>
      </c>
      <c r="AT197" s="17" t="s">
        <v>382</v>
      </c>
      <c r="AU197" s="17" t="s">
        <v>190</v>
      </c>
      <c r="AY197" s="17" t="s">
        <v>221</v>
      </c>
      <c r="BE197" s="145">
        <f t="shared" si="24"/>
        <v>0</v>
      </c>
      <c r="BF197" s="145">
        <f t="shared" si="25"/>
        <v>0</v>
      </c>
      <c r="BG197" s="145">
        <f t="shared" si="26"/>
        <v>0</v>
      </c>
      <c r="BH197" s="145">
        <f t="shared" si="27"/>
        <v>0</v>
      </c>
      <c r="BI197" s="145">
        <f t="shared" si="28"/>
        <v>0</v>
      </c>
      <c r="BJ197" s="17" t="s">
        <v>15</v>
      </c>
      <c r="BK197" s="145">
        <f t="shared" si="29"/>
        <v>0</v>
      </c>
      <c r="BL197" s="17" t="s">
        <v>231</v>
      </c>
      <c r="BM197" s="17" t="s">
        <v>6500</v>
      </c>
    </row>
    <row r="198" spans="2:65" s="1" customFormat="1" ht="20.45" customHeight="1" x14ac:dyDescent="0.3">
      <c r="B198" s="136"/>
      <c r="C198" s="149" t="s">
        <v>2893</v>
      </c>
      <c r="D198" s="149" t="s">
        <v>382</v>
      </c>
      <c r="E198" s="150" t="s">
        <v>2190</v>
      </c>
      <c r="F198" s="267" t="s">
        <v>6501</v>
      </c>
      <c r="G198" s="268"/>
      <c r="H198" s="268"/>
      <c r="I198" s="268"/>
      <c r="J198" s="151" t="s">
        <v>276</v>
      </c>
      <c r="K198" s="152">
        <v>4</v>
      </c>
      <c r="L198" s="269"/>
      <c r="M198" s="268"/>
      <c r="N198" s="269">
        <f t="shared" si="20"/>
        <v>0</v>
      </c>
      <c r="O198" s="251"/>
      <c r="P198" s="251"/>
      <c r="Q198" s="251"/>
      <c r="R198" s="141"/>
      <c r="T198" s="142" t="s">
        <v>3</v>
      </c>
      <c r="U198" s="40" t="s">
        <v>43</v>
      </c>
      <c r="V198" s="143">
        <v>0</v>
      </c>
      <c r="W198" s="143">
        <f t="shared" si="21"/>
        <v>0</v>
      </c>
      <c r="X198" s="143">
        <v>2E-3</v>
      </c>
      <c r="Y198" s="143">
        <f t="shared" si="22"/>
        <v>8.0000000000000002E-3</v>
      </c>
      <c r="Z198" s="143">
        <v>0</v>
      </c>
      <c r="AA198" s="144">
        <f t="shared" si="23"/>
        <v>0</v>
      </c>
      <c r="AR198" s="17" t="s">
        <v>273</v>
      </c>
      <c r="AT198" s="17" t="s">
        <v>382</v>
      </c>
      <c r="AU198" s="17" t="s">
        <v>190</v>
      </c>
      <c r="AY198" s="17" t="s">
        <v>221</v>
      </c>
      <c r="BE198" s="145">
        <f t="shared" si="24"/>
        <v>0</v>
      </c>
      <c r="BF198" s="145">
        <f t="shared" si="25"/>
        <v>0</v>
      </c>
      <c r="BG198" s="145">
        <f t="shared" si="26"/>
        <v>0</v>
      </c>
      <c r="BH198" s="145">
        <f t="shared" si="27"/>
        <v>0</v>
      </c>
      <c r="BI198" s="145">
        <f t="shared" si="28"/>
        <v>0</v>
      </c>
      <c r="BJ198" s="17" t="s">
        <v>15</v>
      </c>
      <c r="BK198" s="145">
        <f t="shared" si="29"/>
        <v>0</v>
      </c>
      <c r="BL198" s="17" t="s">
        <v>231</v>
      </c>
      <c r="BM198" s="17" t="s">
        <v>6502</v>
      </c>
    </row>
    <row r="199" spans="2:65" s="1" customFormat="1" ht="20.45" customHeight="1" x14ac:dyDescent="0.3">
      <c r="B199" s="136"/>
      <c r="C199" s="149" t="s">
        <v>2898</v>
      </c>
      <c r="D199" s="149" t="s">
        <v>382</v>
      </c>
      <c r="E199" s="150" t="s">
        <v>2195</v>
      </c>
      <c r="F199" s="267" t="s">
        <v>6503</v>
      </c>
      <c r="G199" s="268"/>
      <c r="H199" s="268"/>
      <c r="I199" s="268"/>
      <c r="J199" s="151" t="s">
        <v>276</v>
      </c>
      <c r="K199" s="152">
        <v>6</v>
      </c>
      <c r="L199" s="269"/>
      <c r="M199" s="268"/>
      <c r="N199" s="269">
        <f t="shared" si="20"/>
        <v>0</v>
      </c>
      <c r="O199" s="251"/>
      <c r="P199" s="251"/>
      <c r="Q199" s="251"/>
      <c r="R199" s="141"/>
      <c r="T199" s="142" t="s">
        <v>3</v>
      </c>
      <c r="U199" s="40" t="s">
        <v>43</v>
      </c>
      <c r="V199" s="143">
        <v>0</v>
      </c>
      <c r="W199" s="143">
        <f t="shared" si="21"/>
        <v>0</v>
      </c>
      <c r="X199" s="143">
        <v>2E-3</v>
      </c>
      <c r="Y199" s="143">
        <f t="shared" si="22"/>
        <v>1.2E-2</v>
      </c>
      <c r="Z199" s="143">
        <v>0</v>
      </c>
      <c r="AA199" s="144">
        <f t="shared" si="23"/>
        <v>0</v>
      </c>
      <c r="AR199" s="17" t="s">
        <v>273</v>
      </c>
      <c r="AT199" s="17" t="s">
        <v>382</v>
      </c>
      <c r="AU199" s="17" t="s">
        <v>190</v>
      </c>
      <c r="AY199" s="17" t="s">
        <v>221</v>
      </c>
      <c r="BE199" s="145">
        <f t="shared" si="24"/>
        <v>0</v>
      </c>
      <c r="BF199" s="145">
        <f t="shared" si="25"/>
        <v>0</v>
      </c>
      <c r="BG199" s="145">
        <f t="shared" si="26"/>
        <v>0</v>
      </c>
      <c r="BH199" s="145">
        <f t="shared" si="27"/>
        <v>0</v>
      </c>
      <c r="BI199" s="145">
        <f t="shared" si="28"/>
        <v>0</v>
      </c>
      <c r="BJ199" s="17" t="s">
        <v>15</v>
      </c>
      <c r="BK199" s="145">
        <f t="shared" si="29"/>
        <v>0</v>
      </c>
      <c r="BL199" s="17" t="s">
        <v>231</v>
      </c>
      <c r="BM199" s="17" t="s">
        <v>6504</v>
      </c>
    </row>
    <row r="200" spans="2:65" s="1" customFormat="1" ht="20.45" customHeight="1" x14ac:dyDescent="0.3">
      <c r="B200" s="136"/>
      <c r="C200" s="149" t="s">
        <v>2902</v>
      </c>
      <c r="D200" s="149" t="s">
        <v>382</v>
      </c>
      <c r="E200" s="150" t="s">
        <v>3905</v>
      </c>
      <c r="F200" s="267" t="s">
        <v>6505</v>
      </c>
      <c r="G200" s="268"/>
      <c r="H200" s="268"/>
      <c r="I200" s="268"/>
      <c r="J200" s="151" t="s">
        <v>276</v>
      </c>
      <c r="K200" s="152">
        <v>10</v>
      </c>
      <c r="L200" s="269"/>
      <c r="M200" s="268"/>
      <c r="N200" s="269">
        <f t="shared" si="20"/>
        <v>0</v>
      </c>
      <c r="O200" s="251"/>
      <c r="P200" s="251"/>
      <c r="Q200" s="251"/>
      <c r="R200" s="141"/>
      <c r="T200" s="142" t="s">
        <v>3</v>
      </c>
      <c r="U200" s="40" t="s">
        <v>43</v>
      </c>
      <c r="V200" s="143">
        <v>0</v>
      </c>
      <c r="W200" s="143">
        <f t="shared" si="21"/>
        <v>0</v>
      </c>
      <c r="X200" s="143">
        <v>2E-3</v>
      </c>
      <c r="Y200" s="143">
        <f t="shared" si="22"/>
        <v>0.02</v>
      </c>
      <c r="Z200" s="143">
        <v>0</v>
      </c>
      <c r="AA200" s="144">
        <f t="shared" si="23"/>
        <v>0</v>
      </c>
      <c r="AR200" s="17" t="s">
        <v>273</v>
      </c>
      <c r="AT200" s="17" t="s">
        <v>382</v>
      </c>
      <c r="AU200" s="17" t="s">
        <v>190</v>
      </c>
      <c r="AY200" s="17" t="s">
        <v>221</v>
      </c>
      <c r="BE200" s="145">
        <f t="shared" si="24"/>
        <v>0</v>
      </c>
      <c r="BF200" s="145">
        <f t="shared" si="25"/>
        <v>0</v>
      </c>
      <c r="BG200" s="145">
        <f t="shared" si="26"/>
        <v>0</v>
      </c>
      <c r="BH200" s="145">
        <f t="shared" si="27"/>
        <v>0</v>
      </c>
      <c r="BI200" s="145">
        <f t="shared" si="28"/>
        <v>0</v>
      </c>
      <c r="BJ200" s="17" t="s">
        <v>15</v>
      </c>
      <c r="BK200" s="145">
        <f t="shared" si="29"/>
        <v>0</v>
      </c>
      <c r="BL200" s="17" t="s">
        <v>231</v>
      </c>
      <c r="BM200" s="17" t="s">
        <v>6506</v>
      </c>
    </row>
    <row r="201" spans="2:65" s="1" customFormat="1" ht="28.9" customHeight="1" x14ac:dyDescent="0.3">
      <c r="B201" s="136"/>
      <c r="C201" s="149" t="s">
        <v>3032</v>
      </c>
      <c r="D201" s="149" t="s">
        <v>382</v>
      </c>
      <c r="E201" s="150" t="s">
        <v>1756</v>
      </c>
      <c r="F201" s="267" t="s">
        <v>6507</v>
      </c>
      <c r="G201" s="268"/>
      <c r="H201" s="268"/>
      <c r="I201" s="268"/>
      <c r="J201" s="151" t="s">
        <v>362</v>
      </c>
      <c r="K201" s="152">
        <v>28.6</v>
      </c>
      <c r="L201" s="269"/>
      <c r="M201" s="268"/>
      <c r="N201" s="269">
        <f t="shared" si="20"/>
        <v>0</v>
      </c>
      <c r="O201" s="251"/>
      <c r="P201" s="251"/>
      <c r="Q201" s="251"/>
      <c r="R201" s="141"/>
      <c r="T201" s="142" t="s">
        <v>3</v>
      </c>
      <c r="U201" s="40" t="s">
        <v>43</v>
      </c>
      <c r="V201" s="143">
        <v>0</v>
      </c>
      <c r="W201" s="143">
        <f t="shared" si="21"/>
        <v>0</v>
      </c>
      <c r="X201" s="143">
        <v>1E-3</v>
      </c>
      <c r="Y201" s="143">
        <f t="shared" si="22"/>
        <v>2.86E-2</v>
      </c>
      <c r="Z201" s="143">
        <v>0</v>
      </c>
      <c r="AA201" s="144">
        <f t="shared" si="23"/>
        <v>0</v>
      </c>
      <c r="AR201" s="17" t="s">
        <v>273</v>
      </c>
      <c r="AT201" s="17" t="s">
        <v>382</v>
      </c>
      <c r="AU201" s="17" t="s">
        <v>190</v>
      </c>
      <c r="AY201" s="17" t="s">
        <v>221</v>
      </c>
      <c r="BE201" s="145">
        <f t="shared" si="24"/>
        <v>0</v>
      </c>
      <c r="BF201" s="145">
        <f t="shared" si="25"/>
        <v>0</v>
      </c>
      <c r="BG201" s="145">
        <f t="shared" si="26"/>
        <v>0</v>
      </c>
      <c r="BH201" s="145">
        <f t="shared" si="27"/>
        <v>0</v>
      </c>
      <c r="BI201" s="145">
        <f t="shared" si="28"/>
        <v>0</v>
      </c>
      <c r="BJ201" s="17" t="s">
        <v>15</v>
      </c>
      <c r="BK201" s="145">
        <f t="shared" si="29"/>
        <v>0</v>
      </c>
      <c r="BL201" s="17" t="s">
        <v>231</v>
      </c>
      <c r="BM201" s="17" t="s">
        <v>6508</v>
      </c>
    </row>
    <row r="202" spans="2:65" s="1" customFormat="1" ht="28.9" customHeight="1" x14ac:dyDescent="0.3">
      <c r="B202" s="136"/>
      <c r="C202" s="149" t="s">
        <v>3040</v>
      </c>
      <c r="D202" s="149" t="s">
        <v>382</v>
      </c>
      <c r="E202" s="150" t="s">
        <v>3912</v>
      </c>
      <c r="F202" s="267" t="s">
        <v>6509</v>
      </c>
      <c r="G202" s="268"/>
      <c r="H202" s="268"/>
      <c r="I202" s="268"/>
      <c r="J202" s="151" t="s">
        <v>362</v>
      </c>
      <c r="K202" s="152">
        <v>43</v>
      </c>
      <c r="L202" s="269"/>
      <c r="M202" s="268"/>
      <c r="N202" s="269">
        <f t="shared" si="20"/>
        <v>0</v>
      </c>
      <c r="O202" s="251"/>
      <c r="P202" s="251"/>
      <c r="Q202" s="251"/>
      <c r="R202" s="141"/>
      <c r="T202" s="142" t="s">
        <v>3</v>
      </c>
      <c r="U202" s="40" t="s">
        <v>43</v>
      </c>
      <c r="V202" s="143">
        <v>0</v>
      </c>
      <c r="W202" s="143">
        <f t="shared" si="21"/>
        <v>0</v>
      </c>
      <c r="X202" s="143">
        <v>1E-3</v>
      </c>
      <c r="Y202" s="143">
        <f t="shared" si="22"/>
        <v>4.3000000000000003E-2</v>
      </c>
      <c r="Z202" s="143">
        <v>0</v>
      </c>
      <c r="AA202" s="144">
        <f t="shared" si="23"/>
        <v>0</v>
      </c>
      <c r="AR202" s="17" t="s">
        <v>273</v>
      </c>
      <c r="AT202" s="17" t="s">
        <v>382</v>
      </c>
      <c r="AU202" s="17" t="s">
        <v>190</v>
      </c>
      <c r="AY202" s="17" t="s">
        <v>221</v>
      </c>
      <c r="BE202" s="145">
        <f t="shared" si="24"/>
        <v>0</v>
      </c>
      <c r="BF202" s="145">
        <f t="shared" si="25"/>
        <v>0</v>
      </c>
      <c r="BG202" s="145">
        <f t="shared" si="26"/>
        <v>0</v>
      </c>
      <c r="BH202" s="145">
        <f t="shared" si="27"/>
        <v>0</v>
      </c>
      <c r="BI202" s="145">
        <f t="shared" si="28"/>
        <v>0</v>
      </c>
      <c r="BJ202" s="17" t="s">
        <v>15</v>
      </c>
      <c r="BK202" s="145">
        <f t="shared" si="29"/>
        <v>0</v>
      </c>
      <c r="BL202" s="17" t="s">
        <v>231</v>
      </c>
      <c r="BM202" s="17" t="s">
        <v>6510</v>
      </c>
    </row>
    <row r="203" spans="2:65" s="1" customFormat="1" ht="28.9" customHeight="1" x14ac:dyDescent="0.3">
      <c r="B203" s="136"/>
      <c r="C203" s="149" t="s">
        <v>3068</v>
      </c>
      <c r="D203" s="149" t="s">
        <v>382</v>
      </c>
      <c r="E203" s="150" t="s">
        <v>1760</v>
      </c>
      <c r="F203" s="267" t="s">
        <v>6511</v>
      </c>
      <c r="G203" s="268"/>
      <c r="H203" s="268"/>
      <c r="I203" s="268"/>
      <c r="J203" s="151" t="s">
        <v>362</v>
      </c>
      <c r="K203" s="152">
        <v>4.3</v>
      </c>
      <c r="L203" s="269"/>
      <c r="M203" s="268"/>
      <c r="N203" s="269">
        <f t="shared" si="20"/>
        <v>0</v>
      </c>
      <c r="O203" s="251"/>
      <c r="P203" s="251"/>
      <c r="Q203" s="251"/>
      <c r="R203" s="141"/>
      <c r="T203" s="142" t="s">
        <v>3</v>
      </c>
      <c r="U203" s="40" t="s">
        <v>43</v>
      </c>
      <c r="V203" s="143">
        <v>0</v>
      </c>
      <c r="W203" s="143">
        <f t="shared" si="21"/>
        <v>0</v>
      </c>
      <c r="X203" s="143">
        <v>1E-3</v>
      </c>
      <c r="Y203" s="143">
        <f t="shared" si="22"/>
        <v>4.3E-3</v>
      </c>
      <c r="Z203" s="143">
        <v>0</v>
      </c>
      <c r="AA203" s="144">
        <f t="shared" si="23"/>
        <v>0</v>
      </c>
      <c r="AR203" s="17" t="s">
        <v>273</v>
      </c>
      <c r="AT203" s="17" t="s">
        <v>382</v>
      </c>
      <c r="AU203" s="17" t="s">
        <v>190</v>
      </c>
      <c r="AY203" s="17" t="s">
        <v>221</v>
      </c>
      <c r="BE203" s="145">
        <f t="shared" si="24"/>
        <v>0</v>
      </c>
      <c r="BF203" s="145">
        <f t="shared" si="25"/>
        <v>0</v>
      </c>
      <c r="BG203" s="145">
        <f t="shared" si="26"/>
        <v>0</v>
      </c>
      <c r="BH203" s="145">
        <f t="shared" si="27"/>
        <v>0</v>
      </c>
      <c r="BI203" s="145">
        <f t="shared" si="28"/>
        <v>0</v>
      </c>
      <c r="BJ203" s="17" t="s">
        <v>15</v>
      </c>
      <c r="BK203" s="145">
        <f t="shared" si="29"/>
        <v>0</v>
      </c>
      <c r="BL203" s="17" t="s">
        <v>231</v>
      </c>
      <c r="BM203" s="17" t="s">
        <v>6512</v>
      </c>
    </row>
    <row r="204" spans="2:65" s="1" customFormat="1" ht="20.45" customHeight="1" x14ac:dyDescent="0.3">
      <c r="B204" s="31"/>
      <c r="C204" s="32"/>
      <c r="D204" s="32"/>
      <c r="E204" s="32"/>
      <c r="F204" s="266" t="s">
        <v>6513</v>
      </c>
      <c r="G204" s="200"/>
      <c r="H204" s="200"/>
      <c r="I204" s="200"/>
      <c r="J204" s="32"/>
      <c r="K204" s="32"/>
      <c r="L204" s="32"/>
      <c r="M204" s="32"/>
      <c r="N204" s="32"/>
      <c r="O204" s="32"/>
      <c r="P204" s="32"/>
      <c r="Q204" s="32"/>
      <c r="R204" s="33"/>
      <c r="T204" s="98"/>
      <c r="U204" s="52"/>
      <c r="V204" s="52"/>
      <c r="W204" s="52"/>
      <c r="X204" s="52"/>
      <c r="Y204" s="52"/>
      <c r="Z204" s="52"/>
      <c r="AA204" s="54"/>
      <c r="AT204" s="17" t="s">
        <v>250</v>
      </c>
      <c r="AU204" s="17" t="s">
        <v>190</v>
      </c>
    </row>
    <row r="205" spans="2:65" s="1" customFormat="1" ht="6.95" customHeight="1" x14ac:dyDescent="0.3">
      <c r="B205" s="55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7"/>
    </row>
  </sheetData>
  <mergeCells count="322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3:Q93"/>
    <mergeCell ref="L95:Q95"/>
    <mergeCell ref="C101:Q101"/>
    <mergeCell ref="F103:P103"/>
    <mergeCell ref="F104:P104"/>
    <mergeCell ref="M106:P106"/>
    <mergeCell ref="M108:Q108"/>
    <mergeCell ref="M109:Q109"/>
    <mergeCell ref="F111:I111"/>
    <mergeCell ref="L111:M111"/>
    <mergeCell ref="N111:Q111"/>
    <mergeCell ref="F115:I115"/>
    <mergeCell ref="L115:M115"/>
    <mergeCell ref="N115:Q115"/>
    <mergeCell ref="F116:I116"/>
    <mergeCell ref="L116:M116"/>
    <mergeCell ref="N116:Q116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N196:Q196"/>
    <mergeCell ref="F197:I197"/>
    <mergeCell ref="L197:M197"/>
    <mergeCell ref="N197:Q197"/>
    <mergeCell ref="F198:I198"/>
    <mergeCell ref="L198:M198"/>
    <mergeCell ref="N198:Q198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H1:K1"/>
    <mergeCell ref="S2:AC2"/>
    <mergeCell ref="F202:I202"/>
    <mergeCell ref="L202:M202"/>
    <mergeCell ref="N202:Q202"/>
    <mergeCell ref="F203:I203"/>
    <mergeCell ref="L203:M203"/>
    <mergeCell ref="N203:Q203"/>
    <mergeCell ref="F204:I204"/>
    <mergeCell ref="N112:Q112"/>
    <mergeCell ref="N113:Q113"/>
    <mergeCell ref="N114:Q114"/>
    <mergeCell ref="N151:Q151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196:I196"/>
    <mergeCell ref="L196:M196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1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43"/>
  <sheetViews>
    <sheetView showGridLines="0" workbookViewId="0">
      <pane ySplit="1" topLeftCell="A4" activePane="bottomLeft" state="frozen"/>
      <selection pane="bottomLeft" activeCell="L129" sqref="L129:M345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160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6514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37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N107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ROUND((SUM(BE107:BE108)+SUM(BE126:BE342)), 2)</f>
        <v>0</v>
      </c>
      <c r="I32" s="200"/>
      <c r="J32" s="200"/>
      <c r="K32" s="32"/>
      <c r="L32" s="32"/>
      <c r="M32" s="260">
        <f>ROUND(ROUND((SUM(BE107:BE108)+SUM(BE126:BE342)),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ROUND((SUM(BF107:BF108)+SUM(BF126:BF342)), 2)</f>
        <v>0</v>
      </c>
      <c r="I33" s="200"/>
      <c r="J33" s="200"/>
      <c r="K33" s="32"/>
      <c r="L33" s="32"/>
      <c r="M33" s="260">
        <f>ROUND(ROUND((SUM(BF107:BF108)+SUM(BF126:BF342)),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ROUND((SUM(BG107:BG108)+SUM(BG126:BG342)),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ROUND((SUM(BH107:BH108)+SUM(BH126:BH342)),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ROUND((SUM(BI107:BI108)+SUM(BI126:BI342)),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07 - SO 06 - VENKOVNÍ OBJEKTY A HŘIŠTĚ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Vladimír Mrázek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N126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617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N127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618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N128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685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N155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905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N248</f>
        <v>0</v>
      </c>
      <c r="O92" s="256"/>
      <c r="P92" s="256"/>
      <c r="Q92" s="256"/>
      <c r="R92" s="115"/>
    </row>
    <row r="93" spans="2:47" s="7" customFormat="1" ht="19.899999999999999" customHeight="1" x14ac:dyDescent="0.3">
      <c r="B93" s="112"/>
      <c r="C93" s="113"/>
      <c r="D93" s="114" t="s">
        <v>906</v>
      </c>
      <c r="E93" s="113"/>
      <c r="F93" s="113"/>
      <c r="G93" s="113"/>
      <c r="H93" s="113"/>
      <c r="I93" s="113"/>
      <c r="J93" s="113"/>
      <c r="K93" s="113"/>
      <c r="L93" s="113"/>
      <c r="M93" s="113"/>
      <c r="N93" s="255">
        <f>N250</f>
        <v>0</v>
      </c>
      <c r="O93" s="256"/>
      <c r="P93" s="256"/>
      <c r="Q93" s="256"/>
      <c r="R93" s="115"/>
    </row>
    <row r="94" spans="2:47" s="7" customFormat="1" ht="19.899999999999999" customHeight="1" x14ac:dyDescent="0.3">
      <c r="B94" s="112"/>
      <c r="C94" s="113"/>
      <c r="D94" s="114" t="s">
        <v>686</v>
      </c>
      <c r="E94" s="113"/>
      <c r="F94" s="113"/>
      <c r="G94" s="113"/>
      <c r="H94" s="113"/>
      <c r="I94" s="113"/>
      <c r="J94" s="113"/>
      <c r="K94" s="113"/>
      <c r="L94" s="113"/>
      <c r="M94" s="113"/>
      <c r="N94" s="255">
        <f>N271</f>
        <v>0</v>
      </c>
      <c r="O94" s="256"/>
      <c r="P94" s="256"/>
      <c r="Q94" s="256"/>
      <c r="R94" s="115"/>
    </row>
    <row r="95" spans="2:47" s="7" customFormat="1" ht="19.899999999999999" customHeight="1" x14ac:dyDescent="0.3">
      <c r="B95" s="112"/>
      <c r="C95" s="113"/>
      <c r="D95" s="114" t="s">
        <v>907</v>
      </c>
      <c r="E95" s="113"/>
      <c r="F95" s="113"/>
      <c r="G95" s="113"/>
      <c r="H95" s="113"/>
      <c r="I95" s="113"/>
      <c r="J95" s="113"/>
      <c r="K95" s="113"/>
      <c r="L95" s="113"/>
      <c r="M95" s="113"/>
      <c r="N95" s="255">
        <f>N279</f>
        <v>0</v>
      </c>
      <c r="O95" s="256"/>
      <c r="P95" s="256"/>
      <c r="Q95" s="256"/>
      <c r="R95" s="115"/>
    </row>
    <row r="96" spans="2:47" s="7" customFormat="1" ht="19.899999999999999" customHeight="1" x14ac:dyDescent="0.3">
      <c r="B96" s="112"/>
      <c r="C96" s="113"/>
      <c r="D96" s="114" t="s">
        <v>687</v>
      </c>
      <c r="E96" s="113"/>
      <c r="F96" s="113"/>
      <c r="G96" s="113"/>
      <c r="H96" s="113"/>
      <c r="I96" s="113"/>
      <c r="J96" s="113"/>
      <c r="K96" s="113"/>
      <c r="L96" s="113"/>
      <c r="M96" s="113"/>
      <c r="N96" s="255">
        <f>N282</f>
        <v>0</v>
      </c>
      <c r="O96" s="256"/>
      <c r="P96" s="256"/>
      <c r="Q96" s="256"/>
      <c r="R96" s="115"/>
    </row>
    <row r="97" spans="2:21" s="6" customFormat="1" ht="24.95" customHeight="1" x14ac:dyDescent="0.3">
      <c r="B97" s="108"/>
      <c r="C97" s="109"/>
      <c r="D97" s="110" t="s">
        <v>908</v>
      </c>
      <c r="E97" s="109"/>
      <c r="F97" s="109"/>
      <c r="G97" s="109"/>
      <c r="H97" s="109"/>
      <c r="I97" s="109"/>
      <c r="J97" s="109"/>
      <c r="K97" s="109"/>
      <c r="L97" s="109"/>
      <c r="M97" s="109"/>
      <c r="N97" s="239">
        <f>N284</f>
        <v>0</v>
      </c>
      <c r="O97" s="249"/>
      <c r="P97" s="249"/>
      <c r="Q97" s="249"/>
      <c r="R97" s="111"/>
    </row>
    <row r="98" spans="2:21" s="7" customFormat="1" ht="19.899999999999999" customHeight="1" x14ac:dyDescent="0.3">
      <c r="B98" s="112"/>
      <c r="C98" s="113"/>
      <c r="D98" s="114" t="s">
        <v>909</v>
      </c>
      <c r="E98" s="113"/>
      <c r="F98" s="113"/>
      <c r="G98" s="113"/>
      <c r="H98" s="113"/>
      <c r="I98" s="113"/>
      <c r="J98" s="113"/>
      <c r="K98" s="113"/>
      <c r="L98" s="113"/>
      <c r="M98" s="113"/>
      <c r="N98" s="255">
        <f>N285</f>
        <v>0</v>
      </c>
      <c r="O98" s="256"/>
      <c r="P98" s="256"/>
      <c r="Q98" s="256"/>
      <c r="R98" s="115"/>
    </row>
    <row r="99" spans="2:21" s="7" customFormat="1" ht="19.899999999999999" customHeight="1" x14ac:dyDescent="0.3">
      <c r="B99" s="112"/>
      <c r="C99" s="113"/>
      <c r="D99" s="114" t="s">
        <v>915</v>
      </c>
      <c r="E99" s="113"/>
      <c r="F99" s="113"/>
      <c r="G99" s="113"/>
      <c r="H99" s="113"/>
      <c r="I99" s="113"/>
      <c r="J99" s="113"/>
      <c r="K99" s="113"/>
      <c r="L99" s="113"/>
      <c r="M99" s="113"/>
      <c r="N99" s="255">
        <f>N305</f>
        <v>0</v>
      </c>
      <c r="O99" s="256"/>
      <c r="P99" s="256"/>
      <c r="Q99" s="256"/>
      <c r="R99" s="115"/>
    </row>
    <row r="100" spans="2:21" s="7" customFormat="1" ht="19.899999999999999" customHeight="1" x14ac:dyDescent="0.3">
      <c r="B100" s="112"/>
      <c r="C100" s="113"/>
      <c r="D100" s="114" t="s">
        <v>916</v>
      </c>
      <c r="E100" s="113"/>
      <c r="F100" s="113"/>
      <c r="G100" s="113"/>
      <c r="H100" s="113"/>
      <c r="I100" s="113"/>
      <c r="J100" s="113"/>
      <c r="K100" s="113"/>
      <c r="L100" s="113"/>
      <c r="M100" s="113"/>
      <c r="N100" s="255">
        <f>N308</f>
        <v>0</v>
      </c>
      <c r="O100" s="256"/>
      <c r="P100" s="256"/>
      <c r="Q100" s="256"/>
      <c r="R100" s="115"/>
    </row>
    <row r="101" spans="2:21" s="7" customFormat="1" ht="19.899999999999999" customHeight="1" x14ac:dyDescent="0.3">
      <c r="B101" s="112"/>
      <c r="C101" s="113"/>
      <c r="D101" s="114" t="s">
        <v>921</v>
      </c>
      <c r="E101" s="113"/>
      <c r="F101" s="113"/>
      <c r="G101" s="113"/>
      <c r="H101" s="113"/>
      <c r="I101" s="113"/>
      <c r="J101" s="113"/>
      <c r="K101" s="113"/>
      <c r="L101" s="113"/>
      <c r="M101" s="113"/>
      <c r="N101" s="255">
        <f>N315</f>
        <v>0</v>
      </c>
      <c r="O101" s="256"/>
      <c r="P101" s="256"/>
      <c r="Q101" s="256"/>
      <c r="R101" s="115"/>
    </row>
    <row r="102" spans="2:21" s="7" customFormat="1" ht="19.899999999999999" customHeight="1" x14ac:dyDescent="0.3">
      <c r="B102" s="112"/>
      <c r="C102" s="113"/>
      <c r="D102" s="114" t="s">
        <v>923</v>
      </c>
      <c r="E102" s="113"/>
      <c r="F102" s="113"/>
      <c r="G102" s="113"/>
      <c r="H102" s="113"/>
      <c r="I102" s="113"/>
      <c r="J102" s="113"/>
      <c r="K102" s="113"/>
      <c r="L102" s="113"/>
      <c r="M102" s="113"/>
      <c r="N102" s="255">
        <f>N318</f>
        <v>0</v>
      </c>
      <c r="O102" s="256"/>
      <c r="P102" s="256"/>
      <c r="Q102" s="256"/>
      <c r="R102" s="115"/>
    </row>
    <row r="103" spans="2:21" s="7" customFormat="1" ht="19.899999999999999" customHeight="1" x14ac:dyDescent="0.3">
      <c r="B103" s="112"/>
      <c r="C103" s="113"/>
      <c r="D103" s="114" t="s">
        <v>6515</v>
      </c>
      <c r="E103" s="113"/>
      <c r="F103" s="113"/>
      <c r="G103" s="113"/>
      <c r="H103" s="113"/>
      <c r="I103" s="113"/>
      <c r="J103" s="113"/>
      <c r="K103" s="113"/>
      <c r="L103" s="113"/>
      <c r="M103" s="113"/>
      <c r="N103" s="255">
        <f>N328</f>
        <v>0</v>
      </c>
      <c r="O103" s="256"/>
      <c r="P103" s="256"/>
      <c r="Q103" s="256"/>
      <c r="R103" s="115"/>
    </row>
    <row r="104" spans="2:21" s="7" customFormat="1" ht="19.899999999999999" customHeight="1" x14ac:dyDescent="0.3">
      <c r="B104" s="112"/>
      <c r="C104" s="113"/>
      <c r="D104" s="114" t="s">
        <v>6516</v>
      </c>
      <c r="E104" s="113"/>
      <c r="F104" s="113"/>
      <c r="G104" s="113"/>
      <c r="H104" s="113"/>
      <c r="I104" s="113"/>
      <c r="J104" s="113"/>
      <c r="K104" s="113"/>
      <c r="L104" s="113"/>
      <c r="M104" s="113"/>
      <c r="N104" s="255">
        <f>N335</f>
        <v>0</v>
      </c>
      <c r="O104" s="256"/>
      <c r="P104" s="256"/>
      <c r="Q104" s="256"/>
      <c r="R104" s="115"/>
    </row>
    <row r="105" spans="2:21" s="7" customFormat="1" ht="19.899999999999999" customHeight="1" x14ac:dyDescent="0.3">
      <c r="B105" s="112"/>
      <c r="C105" s="113"/>
      <c r="D105" s="114" t="s">
        <v>6517</v>
      </c>
      <c r="E105" s="113"/>
      <c r="F105" s="113"/>
      <c r="G105" s="113"/>
      <c r="H105" s="113"/>
      <c r="I105" s="113"/>
      <c r="J105" s="113"/>
      <c r="K105" s="113"/>
      <c r="L105" s="113"/>
      <c r="M105" s="113"/>
      <c r="N105" s="255">
        <f>N340</f>
        <v>0</v>
      </c>
      <c r="O105" s="256"/>
      <c r="P105" s="256"/>
      <c r="Q105" s="256"/>
      <c r="R105" s="115"/>
    </row>
    <row r="106" spans="2:21" s="1" customFormat="1" ht="21.75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21" s="1" customFormat="1" ht="29.25" customHeight="1" x14ac:dyDescent="0.3">
      <c r="B107" s="31"/>
      <c r="C107" s="107" t="s">
        <v>205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257">
        <v>0</v>
      </c>
      <c r="O107" s="200"/>
      <c r="P107" s="200"/>
      <c r="Q107" s="200"/>
      <c r="R107" s="33"/>
      <c r="T107" s="116"/>
      <c r="U107" s="117" t="s">
        <v>42</v>
      </c>
    </row>
    <row r="108" spans="2:21" s="1" customFormat="1" ht="18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21" s="1" customFormat="1" ht="29.25" customHeight="1" x14ac:dyDescent="0.3">
      <c r="B109" s="31"/>
      <c r="C109" s="99" t="s">
        <v>188</v>
      </c>
      <c r="D109" s="100"/>
      <c r="E109" s="100"/>
      <c r="F109" s="100"/>
      <c r="G109" s="100"/>
      <c r="H109" s="100"/>
      <c r="I109" s="100"/>
      <c r="J109" s="100"/>
      <c r="K109" s="100"/>
      <c r="L109" s="201">
        <f>ROUND(SUM(N88+N107),2)</f>
        <v>0</v>
      </c>
      <c r="M109" s="246"/>
      <c r="N109" s="246"/>
      <c r="O109" s="246"/>
      <c r="P109" s="246"/>
      <c r="Q109" s="246"/>
      <c r="R109" s="33"/>
    </row>
    <row r="110" spans="2:21" s="1" customFormat="1" ht="6.95" customHeight="1" x14ac:dyDescent="0.3"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7"/>
    </row>
    <row r="114" spans="2:63" s="1" customFormat="1" ht="6.95" customHeight="1" x14ac:dyDescent="0.3"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60"/>
    </row>
    <row r="115" spans="2:63" s="1" customFormat="1" ht="36.950000000000003" customHeight="1" x14ac:dyDescent="0.3">
      <c r="B115" s="31"/>
      <c r="C115" s="212" t="s">
        <v>206</v>
      </c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33"/>
    </row>
    <row r="116" spans="2:63" s="1" customFormat="1" ht="6.95" customHeight="1" x14ac:dyDescent="0.3">
      <c r="B116" s="31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3"/>
    </row>
    <row r="117" spans="2:63" s="1" customFormat="1" ht="30" customHeight="1" x14ac:dyDescent="0.3">
      <c r="B117" s="31"/>
      <c r="C117" s="28" t="s">
        <v>16</v>
      </c>
      <c r="D117" s="32"/>
      <c r="E117" s="32"/>
      <c r="F117" s="247" t="str">
        <f>F6</f>
        <v>DOPLNĚNÍ - ROZŠÍŘENÍ KAPACIT ZŠ A MŠ TŘEBOTOV</v>
      </c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32"/>
      <c r="R117" s="33"/>
    </row>
    <row r="118" spans="2:63" s="1" customFormat="1" ht="36.950000000000003" customHeight="1" x14ac:dyDescent="0.3">
      <c r="B118" s="31"/>
      <c r="C118" s="65" t="s">
        <v>192</v>
      </c>
      <c r="D118" s="32"/>
      <c r="E118" s="32"/>
      <c r="F118" s="213" t="str">
        <f>F7</f>
        <v>07 - SO 06 - VENKOVNÍ OBJEKTY A HŘIŠTĚ</v>
      </c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32"/>
      <c r="R118" s="33"/>
    </row>
    <row r="119" spans="2:63" s="1" customFormat="1" ht="6.95" customHeight="1" x14ac:dyDescent="0.3"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3"/>
    </row>
    <row r="120" spans="2:63" s="1" customFormat="1" ht="18" customHeight="1" x14ac:dyDescent="0.3">
      <c r="B120" s="31"/>
      <c r="C120" s="28" t="s">
        <v>22</v>
      </c>
      <c r="D120" s="32"/>
      <c r="E120" s="32"/>
      <c r="F120" s="26" t="str">
        <f>F9</f>
        <v>Třebotov, Hlavní 190, 252 26 areál školy</v>
      </c>
      <c r="G120" s="32"/>
      <c r="H120" s="32"/>
      <c r="I120" s="32"/>
      <c r="J120" s="32"/>
      <c r="K120" s="28" t="s">
        <v>24</v>
      </c>
      <c r="L120" s="32"/>
      <c r="M120" s="248" t="str">
        <f>IF(O9="","",O9)</f>
        <v>31. 10. 2016</v>
      </c>
      <c r="N120" s="200"/>
      <c r="O120" s="200"/>
      <c r="P120" s="200"/>
      <c r="Q120" s="32"/>
      <c r="R120" s="33"/>
    </row>
    <row r="121" spans="2:63" s="1" customFormat="1" ht="6.95" customHeight="1" x14ac:dyDescent="0.3">
      <c r="B121" s="31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3"/>
    </row>
    <row r="122" spans="2:63" s="1" customFormat="1" ht="15" x14ac:dyDescent="0.3">
      <c r="B122" s="31"/>
      <c r="C122" s="28" t="s">
        <v>26</v>
      </c>
      <c r="D122" s="32"/>
      <c r="E122" s="32"/>
      <c r="F122" s="26" t="str">
        <f>E12</f>
        <v>Obec Třebotov</v>
      </c>
      <c r="G122" s="32"/>
      <c r="H122" s="32"/>
      <c r="I122" s="32"/>
      <c r="J122" s="32"/>
      <c r="K122" s="28" t="s">
        <v>33</v>
      </c>
      <c r="L122" s="32"/>
      <c r="M122" s="226" t="str">
        <f>E18</f>
        <v>Ing.arch. Jan Linhart</v>
      </c>
      <c r="N122" s="200"/>
      <c r="O122" s="200"/>
      <c r="P122" s="200"/>
      <c r="Q122" s="200"/>
      <c r="R122" s="33"/>
    </row>
    <row r="123" spans="2:63" s="1" customFormat="1" ht="14.45" customHeight="1" x14ac:dyDescent="0.3">
      <c r="B123" s="31"/>
      <c r="C123" s="28" t="s">
        <v>31</v>
      </c>
      <c r="D123" s="32"/>
      <c r="E123" s="32"/>
      <c r="F123" s="26" t="str">
        <f>IF(E15="","",E15)</f>
        <v xml:space="preserve"> </v>
      </c>
      <c r="G123" s="32"/>
      <c r="H123" s="32"/>
      <c r="I123" s="32"/>
      <c r="J123" s="32"/>
      <c r="K123" s="28" t="s">
        <v>36</v>
      </c>
      <c r="L123" s="32"/>
      <c r="M123" s="226" t="str">
        <f>E21</f>
        <v>Vladimír Mrázek</v>
      </c>
      <c r="N123" s="200"/>
      <c r="O123" s="200"/>
      <c r="P123" s="200"/>
      <c r="Q123" s="200"/>
      <c r="R123" s="33"/>
    </row>
    <row r="124" spans="2:63" s="1" customFormat="1" ht="10.35" customHeight="1" x14ac:dyDescent="0.3">
      <c r="B124" s="31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3"/>
    </row>
    <row r="125" spans="2:63" s="8" customFormat="1" ht="29.25" customHeight="1" x14ac:dyDescent="0.3">
      <c r="B125" s="118"/>
      <c r="C125" s="119" t="s">
        <v>207</v>
      </c>
      <c r="D125" s="120" t="s">
        <v>208</v>
      </c>
      <c r="E125" s="120" t="s">
        <v>60</v>
      </c>
      <c r="F125" s="242" t="s">
        <v>209</v>
      </c>
      <c r="G125" s="243"/>
      <c r="H125" s="243"/>
      <c r="I125" s="243"/>
      <c r="J125" s="120" t="s">
        <v>210</v>
      </c>
      <c r="K125" s="120" t="s">
        <v>211</v>
      </c>
      <c r="L125" s="244" t="s">
        <v>212</v>
      </c>
      <c r="M125" s="243"/>
      <c r="N125" s="242" t="s">
        <v>198</v>
      </c>
      <c r="O125" s="243"/>
      <c r="P125" s="243"/>
      <c r="Q125" s="245"/>
      <c r="R125" s="121"/>
      <c r="T125" s="73" t="s">
        <v>213</v>
      </c>
      <c r="U125" s="74" t="s">
        <v>42</v>
      </c>
      <c r="V125" s="74" t="s">
        <v>214</v>
      </c>
      <c r="W125" s="74" t="s">
        <v>215</v>
      </c>
      <c r="X125" s="74" t="s">
        <v>216</v>
      </c>
      <c r="Y125" s="74" t="s">
        <v>217</v>
      </c>
      <c r="Z125" s="74" t="s">
        <v>218</v>
      </c>
      <c r="AA125" s="75" t="s">
        <v>219</v>
      </c>
    </row>
    <row r="126" spans="2:63" s="1" customFormat="1" ht="29.25" customHeight="1" x14ac:dyDescent="0.35">
      <c r="B126" s="31"/>
      <c r="C126" s="77" t="s">
        <v>194</v>
      </c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236">
        <f>BK126</f>
        <v>0</v>
      </c>
      <c r="O126" s="237"/>
      <c r="P126" s="237"/>
      <c r="Q126" s="237"/>
      <c r="R126" s="33"/>
      <c r="T126" s="76"/>
      <c r="U126" s="47"/>
      <c r="V126" s="47"/>
      <c r="W126" s="122">
        <f>W127+W284</f>
        <v>1729.3343319999997</v>
      </c>
      <c r="X126" s="47"/>
      <c r="Y126" s="122">
        <f>Y127+Y284</f>
        <v>368.61076210000004</v>
      </c>
      <c r="Z126" s="47"/>
      <c r="AA126" s="123">
        <f>AA127+AA284</f>
        <v>0</v>
      </c>
      <c r="AT126" s="17" t="s">
        <v>77</v>
      </c>
      <c r="AU126" s="17" t="s">
        <v>200</v>
      </c>
      <c r="BK126" s="124">
        <f>BK127+BK284</f>
        <v>0</v>
      </c>
    </row>
    <row r="127" spans="2:63" s="9" customFormat="1" ht="37.35" customHeight="1" x14ac:dyDescent="0.35">
      <c r="B127" s="125"/>
      <c r="C127" s="126"/>
      <c r="D127" s="127" t="s">
        <v>617</v>
      </c>
      <c r="E127" s="127"/>
      <c r="F127" s="127"/>
      <c r="G127" s="127"/>
      <c r="H127" s="127"/>
      <c r="I127" s="127"/>
      <c r="J127" s="127"/>
      <c r="K127" s="127"/>
      <c r="L127" s="127"/>
      <c r="M127" s="127"/>
      <c r="N127" s="238">
        <f>BK127</f>
        <v>0</v>
      </c>
      <c r="O127" s="239"/>
      <c r="P127" s="239"/>
      <c r="Q127" s="239"/>
      <c r="R127" s="128"/>
      <c r="T127" s="129"/>
      <c r="U127" s="126"/>
      <c r="V127" s="126"/>
      <c r="W127" s="130">
        <f>W128+W155+W248+W250+W271+W279+W282</f>
        <v>1620.9492119999998</v>
      </c>
      <c r="X127" s="126"/>
      <c r="Y127" s="130">
        <f>Y128+Y155+Y248+Y250+Y271+Y279+Y282</f>
        <v>364.48686150000003</v>
      </c>
      <c r="Z127" s="126"/>
      <c r="AA127" s="131">
        <f>AA128+AA155+AA248+AA250+AA271+AA279+AA282</f>
        <v>0</v>
      </c>
      <c r="AR127" s="132" t="s">
        <v>15</v>
      </c>
      <c r="AT127" s="133" t="s">
        <v>77</v>
      </c>
      <c r="AU127" s="133" t="s">
        <v>78</v>
      </c>
      <c r="AY127" s="132" t="s">
        <v>221</v>
      </c>
      <c r="BK127" s="134">
        <f>BK128+BK155+BK248+BK250+BK271+BK279+BK282</f>
        <v>0</v>
      </c>
    </row>
    <row r="128" spans="2:63" s="9" customFormat="1" ht="19.899999999999999" customHeight="1" x14ac:dyDescent="0.3">
      <c r="B128" s="125"/>
      <c r="C128" s="126"/>
      <c r="D128" s="135" t="s">
        <v>618</v>
      </c>
      <c r="E128" s="135"/>
      <c r="F128" s="135"/>
      <c r="G128" s="135"/>
      <c r="H128" s="135"/>
      <c r="I128" s="135"/>
      <c r="J128" s="135"/>
      <c r="K128" s="135"/>
      <c r="L128" s="135"/>
      <c r="M128" s="135"/>
      <c r="N128" s="240">
        <f>BK128</f>
        <v>0</v>
      </c>
      <c r="O128" s="241"/>
      <c r="P128" s="241"/>
      <c r="Q128" s="241"/>
      <c r="R128" s="128"/>
      <c r="T128" s="129"/>
      <c r="U128" s="126"/>
      <c r="V128" s="126"/>
      <c r="W128" s="130">
        <f>SUM(W129:W154)</f>
        <v>243.62279699999999</v>
      </c>
      <c r="X128" s="126"/>
      <c r="Y128" s="130">
        <f>SUM(Y129:Y154)</f>
        <v>0</v>
      </c>
      <c r="Z128" s="126"/>
      <c r="AA128" s="131">
        <f>SUM(AA129:AA154)</f>
        <v>0</v>
      </c>
      <c r="AR128" s="132" t="s">
        <v>15</v>
      </c>
      <c r="AT128" s="133" t="s">
        <v>77</v>
      </c>
      <c r="AU128" s="133" t="s">
        <v>15</v>
      </c>
      <c r="AY128" s="132" t="s">
        <v>221</v>
      </c>
      <c r="BK128" s="134">
        <f>SUM(BK129:BK154)</f>
        <v>0</v>
      </c>
    </row>
    <row r="129" spans="2:65" s="1" customFormat="1" ht="28.9" customHeight="1" x14ac:dyDescent="0.3">
      <c r="B129" s="136"/>
      <c r="C129" s="137" t="s">
        <v>2006</v>
      </c>
      <c r="D129" s="137" t="s">
        <v>222</v>
      </c>
      <c r="E129" s="138" t="s">
        <v>6518</v>
      </c>
      <c r="F129" s="250" t="s">
        <v>6519</v>
      </c>
      <c r="G129" s="251"/>
      <c r="H129" s="251"/>
      <c r="I129" s="251"/>
      <c r="J129" s="139" t="s">
        <v>520</v>
      </c>
      <c r="K129" s="140">
        <v>128.07</v>
      </c>
      <c r="L129" s="252"/>
      <c r="M129" s="251"/>
      <c r="N129" s="252">
        <f>ROUND(L129*K129,2)</f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0.46700000000000003</v>
      </c>
      <c r="W129" s="143">
        <f>V129*K129</f>
        <v>59.808689999999999</v>
      </c>
      <c r="X129" s="143">
        <v>0</v>
      </c>
      <c r="Y129" s="143">
        <f>X129*K129</f>
        <v>0</v>
      </c>
      <c r="Z129" s="143">
        <v>0</v>
      </c>
      <c r="AA129" s="144">
        <f>Z129*K129</f>
        <v>0</v>
      </c>
      <c r="AR129" s="17" t="s">
        <v>231</v>
      </c>
      <c r="AT129" s="17" t="s">
        <v>222</v>
      </c>
      <c r="AU129" s="17" t="s">
        <v>190</v>
      </c>
      <c r="AY129" s="17" t="s">
        <v>221</v>
      </c>
      <c r="BE129" s="145">
        <f>IF(U129="základní",N129,0)</f>
        <v>0</v>
      </c>
      <c r="BF129" s="145">
        <f>IF(U129="snížená",N129,0)</f>
        <v>0</v>
      </c>
      <c r="BG129" s="145">
        <f>IF(U129="zákl. přenesená",N129,0)</f>
        <v>0</v>
      </c>
      <c r="BH129" s="145">
        <f>IF(U129="sníž. přenesená",N129,0)</f>
        <v>0</v>
      </c>
      <c r="BI129" s="145">
        <f>IF(U129="nulová",N129,0)</f>
        <v>0</v>
      </c>
      <c r="BJ129" s="17" t="s">
        <v>15</v>
      </c>
      <c r="BK129" s="145">
        <f>ROUND(L129*K129,2)</f>
        <v>0</v>
      </c>
      <c r="BL129" s="17" t="s">
        <v>231</v>
      </c>
      <c r="BM129" s="17" t="s">
        <v>6520</v>
      </c>
    </row>
    <row r="130" spans="2:65" s="10" customFormat="1" ht="20.45" customHeight="1" x14ac:dyDescent="0.3">
      <c r="B130" s="153"/>
      <c r="C130" s="154"/>
      <c r="D130" s="154"/>
      <c r="E130" s="155" t="s">
        <v>3</v>
      </c>
      <c r="F130" s="274" t="s">
        <v>6521</v>
      </c>
      <c r="G130" s="273"/>
      <c r="H130" s="273"/>
      <c r="I130" s="273"/>
      <c r="J130" s="154"/>
      <c r="K130" s="156">
        <v>26.74</v>
      </c>
      <c r="L130" s="154"/>
      <c r="M130" s="154"/>
      <c r="N130" s="154"/>
      <c r="O130" s="154"/>
      <c r="P130" s="154"/>
      <c r="Q130" s="154"/>
      <c r="R130" s="157"/>
      <c r="T130" s="158"/>
      <c r="U130" s="154"/>
      <c r="V130" s="154"/>
      <c r="W130" s="154"/>
      <c r="X130" s="154"/>
      <c r="Y130" s="154"/>
      <c r="Z130" s="154"/>
      <c r="AA130" s="159"/>
      <c r="AT130" s="160" t="s">
        <v>524</v>
      </c>
      <c r="AU130" s="160" t="s">
        <v>190</v>
      </c>
      <c r="AV130" s="10" t="s">
        <v>190</v>
      </c>
      <c r="AW130" s="10" t="s">
        <v>35</v>
      </c>
      <c r="AX130" s="10" t="s">
        <v>78</v>
      </c>
      <c r="AY130" s="160" t="s">
        <v>221</v>
      </c>
    </row>
    <row r="131" spans="2:65" s="12" customFormat="1" ht="20.45" customHeight="1" x14ac:dyDescent="0.3">
      <c r="B131" s="173"/>
      <c r="C131" s="174"/>
      <c r="D131" s="174"/>
      <c r="E131" s="175" t="s">
        <v>3</v>
      </c>
      <c r="F131" s="277" t="s">
        <v>6522</v>
      </c>
      <c r="G131" s="278"/>
      <c r="H131" s="278"/>
      <c r="I131" s="278"/>
      <c r="J131" s="174"/>
      <c r="K131" s="176" t="s">
        <v>3</v>
      </c>
      <c r="L131" s="174"/>
      <c r="M131" s="174"/>
      <c r="N131" s="174"/>
      <c r="O131" s="174"/>
      <c r="P131" s="174"/>
      <c r="Q131" s="174"/>
      <c r="R131" s="177"/>
      <c r="T131" s="178"/>
      <c r="U131" s="174"/>
      <c r="V131" s="174"/>
      <c r="W131" s="174"/>
      <c r="X131" s="174"/>
      <c r="Y131" s="174"/>
      <c r="Z131" s="174"/>
      <c r="AA131" s="179"/>
      <c r="AT131" s="180" t="s">
        <v>524</v>
      </c>
      <c r="AU131" s="180" t="s">
        <v>190</v>
      </c>
      <c r="AV131" s="12" t="s">
        <v>15</v>
      </c>
      <c r="AW131" s="12" t="s">
        <v>35</v>
      </c>
      <c r="AX131" s="12" t="s">
        <v>78</v>
      </c>
      <c r="AY131" s="180" t="s">
        <v>221</v>
      </c>
    </row>
    <row r="132" spans="2:65" s="12" customFormat="1" ht="20.45" customHeight="1" x14ac:dyDescent="0.3">
      <c r="B132" s="173"/>
      <c r="C132" s="174"/>
      <c r="D132" s="174"/>
      <c r="E132" s="175" t="s">
        <v>3</v>
      </c>
      <c r="F132" s="277" t="s">
        <v>6523</v>
      </c>
      <c r="G132" s="278"/>
      <c r="H132" s="278"/>
      <c r="I132" s="278"/>
      <c r="J132" s="174"/>
      <c r="K132" s="176" t="s">
        <v>3</v>
      </c>
      <c r="L132" s="174"/>
      <c r="M132" s="174"/>
      <c r="N132" s="174"/>
      <c r="O132" s="174"/>
      <c r="P132" s="174"/>
      <c r="Q132" s="174"/>
      <c r="R132" s="177"/>
      <c r="T132" s="178"/>
      <c r="U132" s="174"/>
      <c r="V132" s="174"/>
      <c r="W132" s="174"/>
      <c r="X132" s="174"/>
      <c r="Y132" s="174"/>
      <c r="Z132" s="174"/>
      <c r="AA132" s="179"/>
      <c r="AT132" s="180" t="s">
        <v>524</v>
      </c>
      <c r="AU132" s="180" t="s">
        <v>190</v>
      </c>
      <c r="AV132" s="12" t="s">
        <v>15</v>
      </c>
      <c r="AW132" s="12" t="s">
        <v>35</v>
      </c>
      <c r="AX132" s="12" t="s">
        <v>78</v>
      </c>
      <c r="AY132" s="180" t="s">
        <v>221</v>
      </c>
    </row>
    <row r="133" spans="2:65" s="10" customFormat="1" ht="20.45" customHeight="1" x14ac:dyDescent="0.3">
      <c r="B133" s="153"/>
      <c r="C133" s="154"/>
      <c r="D133" s="154"/>
      <c r="E133" s="155" t="s">
        <v>3</v>
      </c>
      <c r="F133" s="272" t="s">
        <v>6524</v>
      </c>
      <c r="G133" s="273"/>
      <c r="H133" s="273"/>
      <c r="I133" s="273"/>
      <c r="J133" s="154"/>
      <c r="K133" s="156">
        <v>68</v>
      </c>
      <c r="L133" s="154"/>
      <c r="M133" s="154"/>
      <c r="N133" s="154"/>
      <c r="O133" s="154"/>
      <c r="P133" s="154"/>
      <c r="Q133" s="154"/>
      <c r="R133" s="157"/>
      <c r="T133" s="158"/>
      <c r="U133" s="154"/>
      <c r="V133" s="154"/>
      <c r="W133" s="154"/>
      <c r="X133" s="154"/>
      <c r="Y133" s="154"/>
      <c r="Z133" s="154"/>
      <c r="AA133" s="159"/>
      <c r="AT133" s="160" t="s">
        <v>524</v>
      </c>
      <c r="AU133" s="160" t="s">
        <v>190</v>
      </c>
      <c r="AV133" s="10" t="s">
        <v>190</v>
      </c>
      <c r="AW133" s="10" t="s">
        <v>35</v>
      </c>
      <c r="AX133" s="10" t="s">
        <v>78</v>
      </c>
      <c r="AY133" s="160" t="s">
        <v>221</v>
      </c>
    </row>
    <row r="134" spans="2:65" s="10" customFormat="1" ht="20.45" customHeight="1" x14ac:dyDescent="0.3">
      <c r="B134" s="153"/>
      <c r="C134" s="154"/>
      <c r="D134" s="154"/>
      <c r="E134" s="155" t="s">
        <v>3</v>
      </c>
      <c r="F134" s="272" t="s">
        <v>6525</v>
      </c>
      <c r="G134" s="273"/>
      <c r="H134" s="273"/>
      <c r="I134" s="273"/>
      <c r="J134" s="154"/>
      <c r="K134" s="156">
        <v>75</v>
      </c>
      <c r="L134" s="154"/>
      <c r="M134" s="154"/>
      <c r="N134" s="154"/>
      <c r="O134" s="154"/>
      <c r="P134" s="154"/>
      <c r="Q134" s="154"/>
      <c r="R134" s="157"/>
      <c r="T134" s="158"/>
      <c r="U134" s="154"/>
      <c r="V134" s="154"/>
      <c r="W134" s="154"/>
      <c r="X134" s="154"/>
      <c r="Y134" s="154"/>
      <c r="Z134" s="154"/>
      <c r="AA134" s="159"/>
      <c r="AT134" s="160" t="s">
        <v>524</v>
      </c>
      <c r="AU134" s="160" t="s">
        <v>190</v>
      </c>
      <c r="AV134" s="10" t="s">
        <v>190</v>
      </c>
      <c r="AW134" s="10" t="s">
        <v>35</v>
      </c>
      <c r="AX134" s="10" t="s">
        <v>78</v>
      </c>
      <c r="AY134" s="160" t="s">
        <v>221</v>
      </c>
    </row>
    <row r="135" spans="2:65" s="12" customFormat="1" ht="20.45" customHeight="1" x14ac:dyDescent="0.3">
      <c r="B135" s="173"/>
      <c r="C135" s="174"/>
      <c r="D135" s="174"/>
      <c r="E135" s="175" t="s">
        <v>3</v>
      </c>
      <c r="F135" s="277" t="s">
        <v>6526</v>
      </c>
      <c r="G135" s="278"/>
      <c r="H135" s="278"/>
      <c r="I135" s="278"/>
      <c r="J135" s="174"/>
      <c r="K135" s="176" t="s">
        <v>3</v>
      </c>
      <c r="L135" s="174"/>
      <c r="M135" s="174"/>
      <c r="N135" s="174"/>
      <c r="O135" s="174"/>
      <c r="P135" s="174"/>
      <c r="Q135" s="174"/>
      <c r="R135" s="177"/>
      <c r="T135" s="178"/>
      <c r="U135" s="174"/>
      <c r="V135" s="174"/>
      <c r="W135" s="174"/>
      <c r="X135" s="174"/>
      <c r="Y135" s="174"/>
      <c r="Z135" s="174"/>
      <c r="AA135" s="179"/>
      <c r="AT135" s="180" t="s">
        <v>524</v>
      </c>
      <c r="AU135" s="180" t="s">
        <v>190</v>
      </c>
      <c r="AV135" s="12" t="s">
        <v>15</v>
      </c>
      <c r="AW135" s="12" t="s">
        <v>35</v>
      </c>
      <c r="AX135" s="12" t="s">
        <v>78</v>
      </c>
      <c r="AY135" s="180" t="s">
        <v>221</v>
      </c>
    </row>
    <row r="136" spans="2:65" s="10" customFormat="1" ht="20.45" customHeight="1" x14ac:dyDescent="0.3">
      <c r="B136" s="153"/>
      <c r="C136" s="154"/>
      <c r="D136" s="154"/>
      <c r="E136" s="155" t="s">
        <v>3</v>
      </c>
      <c r="F136" s="272" t="s">
        <v>6527</v>
      </c>
      <c r="G136" s="273"/>
      <c r="H136" s="273"/>
      <c r="I136" s="273"/>
      <c r="J136" s="154"/>
      <c r="K136" s="156">
        <v>36</v>
      </c>
      <c r="L136" s="154"/>
      <c r="M136" s="154"/>
      <c r="N136" s="154"/>
      <c r="O136" s="154"/>
      <c r="P136" s="154"/>
      <c r="Q136" s="154"/>
      <c r="R136" s="157"/>
      <c r="T136" s="158"/>
      <c r="U136" s="154"/>
      <c r="V136" s="154"/>
      <c r="W136" s="154"/>
      <c r="X136" s="154"/>
      <c r="Y136" s="154"/>
      <c r="Z136" s="154"/>
      <c r="AA136" s="159"/>
      <c r="AT136" s="160" t="s">
        <v>524</v>
      </c>
      <c r="AU136" s="160" t="s">
        <v>190</v>
      </c>
      <c r="AV136" s="10" t="s">
        <v>190</v>
      </c>
      <c r="AW136" s="10" t="s">
        <v>35</v>
      </c>
      <c r="AX136" s="10" t="s">
        <v>78</v>
      </c>
      <c r="AY136" s="160" t="s">
        <v>221</v>
      </c>
    </row>
    <row r="137" spans="2:65" s="10" customFormat="1" ht="20.45" customHeight="1" x14ac:dyDescent="0.3">
      <c r="B137" s="153"/>
      <c r="C137" s="154"/>
      <c r="D137" s="154"/>
      <c r="E137" s="155" t="s">
        <v>3</v>
      </c>
      <c r="F137" s="272" t="s">
        <v>6528</v>
      </c>
      <c r="G137" s="273"/>
      <c r="H137" s="273"/>
      <c r="I137" s="273"/>
      <c r="J137" s="154"/>
      <c r="K137" s="156">
        <v>50.4</v>
      </c>
      <c r="L137" s="154"/>
      <c r="M137" s="154"/>
      <c r="N137" s="154"/>
      <c r="O137" s="154"/>
      <c r="P137" s="154"/>
      <c r="Q137" s="154"/>
      <c r="R137" s="157"/>
      <c r="T137" s="158"/>
      <c r="U137" s="154"/>
      <c r="V137" s="154"/>
      <c r="W137" s="154"/>
      <c r="X137" s="154"/>
      <c r="Y137" s="154"/>
      <c r="Z137" s="154"/>
      <c r="AA137" s="159"/>
      <c r="AT137" s="160" t="s">
        <v>524</v>
      </c>
      <c r="AU137" s="160" t="s">
        <v>190</v>
      </c>
      <c r="AV137" s="10" t="s">
        <v>190</v>
      </c>
      <c r="AW137" s="10" t="s">
        <v>35</v>
      </c>
      <c r="AX137" s="10" t="s">
        <v>78</v>
      </c>
      <c r="AY137" s="160" t="s">
        <v>221</v>
      </c>
    </row>
    <row r="138" spans="2:65" s="13" customFormat="1" ht="20.45" customHeight="1" x14ac:dyDescent="0.3">
      <c r="B138" s="181"/>
      <c r="C138" s="182"/>
      <c r="D138" s="182"/>
      <c r="E138" s="183" t="s">
        <v>3</v>
      </c>
      <c r="F138" s="279" t="s">
        <v>946</v>
      </c>
      <c r="G138" s="280"/>
      <c r="H138" s="280"/>
      <c r="I138" s="280"/>
      <c r="J138" s="182"/>
      <c r="K138" s="184">
        <v>256.14</v>
      </c>
      <c r="L138" s="182"/>
      <c r="M138" s="182"/>
      <c r="N138" s="182"/>
      <c r="O138" s="182"/>
      <c r="P138" s="182"/>
      <c r="Q138" s="182"/>
      <c r="R138" s="185"/>
      <c r="T138" s="186"/>
      <c r="U138" s="182"/>
      <c r="V138" s="182"/>
      <c r="W138" s="182"/>
      <c r="X138" s="182"/>
      <c r="Y138" s="182"/>
      <c r="Z138" s="182"/>
      <c r="AA138" s="187"/>
      <c r="AT138" s="188" t="s">
        <v>524</v>
      </c>
      <c r="AU138" s="188" t="s">
        <v>190</v>
      </c>
      <c r="AV138" s="13" t="s">
        <v>254</v>
      </c>
      <c r="AW138" s="13" t="s">
        <v>35</v>
      </c>
      <c r="AX138" s="13" t="s">
        <v>78</v>
      </c>
      <c r="AY138" s="188" t="s">
        <v>221</v>
      </c>
    </row>
    <row r="139" spans="2:65" s="10" customFormat="1" ht="20.45" customHeight="1" x14ac:dyDescent="0.3">
      <c r="B139" s="153"/>
      <c r="C139" s="154"/>
      <c r="D139" s="154"/>
      <c r="E139" s="155" t="s">
        <v>3</v>
      </c>
      <c r="F139" s="272" t="s">
        <v>6529</v>
      </c>
      <c r="G139" s="273"/>
      <c r="H139" s="273"/>
      <c r="I139" s="273"/>
      <c r="J139" s="154"/>
      <c r="K139" s="156">
        <v>-256.14</v>
      </c>
      <c r="L139" s="154"/>
      <c r="M139" s="154"/>
      <c r="N139" s="154"/>
      <c r="O139" s="154"/>
      <c r="P139" s="154"/>
      <c r="Q139" s="154"/>
      <c r="R139" s="157"/>
      <c r="T139" s="158"/>
      <c r="U139" s="154"/>
      <c r="V139" s="154"/>
      <c r="W139" s="154"/>
      <c r="X139" s="154"/>
      <c r="Y139" s="154"/>
      <c r="Z139" s="154"/>
      <c r="AA139" s="159"/>
      <c r="AT139" s="160" t="s">
        <v>524</v>
      </c>
      <c r="AU139" s="160" t="s">
        <v>190</v>
      </c>
      <c r="AV139" s="10" t="s">
        <v>190</v>
      </c>
      <c r="AW139" s="10" t="s">
        <v>35</v>
      </c>
      <c r="AX139" s="10" t="s">
        <v>78</v>
      </c>
      <c r="AY139" s="160" t="s">
        <v>221</v>
      </c>
    </row>
    <row r="140" spans="2:65" s="11" customFormat="1" ht="20.45" customHeight="1" x14ac:dyDescent="0.3">
      <c r="B140" s="161"/>
      <c r="C140" s="162"/>
      <c r="D140" s="162"/>
      <c r="E140" s="163" t="s">
        <v>3</v>
      </c>
      <c r="F140" s="270" t="s">
        <v>526</v>
      </c>
      <c r="G140" s="271"/>
      <c r="H140" s="271"/>
      <c r="I140" s="271"/>
      <c r="J140" s="162"/>
      <c r="K140" s="164">
        <v>0</v>
      </c>
      <c r="L140" s="162"/>
      <c r="M140" s="162"/>
      <c r="N140" s="162"/>
      <c r="O140" s="162"/>
      <c r="P140" s="162"/>
      <c r="Q140" s="162"/>
      <c r="R140" s="165"/>
      <c r="T140" s="166"/>
      <c r="U140" s="162"/>
      <c r="V140" s="162"/>
      <c r="W140" s="162"/>
      <c r="X140" s="162"/>
      <c r="Y140" s="162"/>
      <c r="Z140" s="162"/>
      <c r="AA140" s="167"/>
      <c r="AT140" s="168" t="s">
        <v>524</v>
      </c>
      <c r="AU140" s="168" t="s">
        <v>190</v>
      </c>
      <c r="AV140" s="11" t="s">
        <v>231</v>
      </c>
      <c r="AW140" s="11" t="s">
        <v>35</v>
      </c>
      <c r="AX140" s="11" t="s">
        <v>78</v>
      </c>
      <c r="AY140" s="168" t="s">
        <v>221</v>
      </c>
    </row>
    <row r="141" spans="2:65" s="10" customFormat="1" ht="20.45" customHeight="1" x14ac:dyDescent="0.3">
      <c r="B141" s="153"/>
      <c r="C141" s="154"/>
      <c r="D141" s="154"/>
      <c r="E141" s="155" t="s">
        <v>3</v>
      </c>
      <c r="F141" s="272" t="s">
        <v>6530</v>
      </c>
      <c r="G141" s="273"/>
      <c r="H141" s="273"/>
      <c r="I141" s="273"/>
      <c r="J141" s="154"/>
      <c r="K141" s="156">
        <v>128.07</v>
      </c>
      <c r="L141" s="154"/>
      <c r="M141" s="154"/>
      <c r="N141" s="154"/>
      <c r="O141" s="154"/>
      <c r="P141" s="154"/>
      <c r="Q141" s="154"/>
      <c r="R141" s="157"/>
      <c r="T141" s="158"/>
      <c r="U141" s="154"/>
      <c r="V141" s="154"/>
      <c r="W141" s="154"/>
      <c r="X141" s="154"/>
      <c r="Y141" s="154"/>
      <c r="Z141" s="154"/>
      <c r="AA141" s="159"/>
      <c r="AT141" s="160" t="s">
        <v>524</v>
      </c>
      <c r="AU141" s="160" t="s">
        <v>190</v>
      </c>
      <c r="AV141" s="10" t="s">
        <v>190</v>
      </c>
      <c r="AW141" s="10" t="s">
        <v>35</v>
      </c>
      <c r="AX141" s="10" t="s">
        <v>15</v>
      </c>
      <c r="AY141" s="160" t="s">
        <v>221</v>
      </c>
    </row>
    <row r="142" spans="2:65" s="1" customFormat="1" ht="28.9" customHeight="1" x14ac:dyDescent="0.3">
      <c r="B142" s="136"/>
      <c r="C142" s="137" t="s">
        <v>2434</v>
      </c>
      <c r="D142" s="137" t="s">
        <v>222</v>
      </c>
      <c r="E142" s="138" t="s">
        <v>950</v>
      </c>
      <c r="F142" s="250" t="s">
        <v>951</v>
      </c>
      <c r="G142" s="251"/>
      <c r="H142" s="251"/>
      <c r="I142" s="251"/>
      <c r="J142" s="139" t="s">
        <v>520</v>
      </c>
      <c r="K142" s="140">
        <v>128.07</v>
      </c>
      <c r="L142" s="252"/>
      <c r="M142" s="251"/>
      <c r="N142" s="252">
        <f>ROUND(L142*K142,2)</f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0.04</v>
      </c>
      <c r="W142" s="143">
        <f>V142*K142</f>
        <v>5.1227999999999998</v>
      </c>
      <c r="X142" s="143">
        <v>0</v>
      </c>
      <c r="Y142" s="143">
        <f>X142*K142</f>
        <v>0</v>
      </c>
      <c r="Z142" s="143">
        <v>0</v>
      </c>
      <c r="AA142" s="144">
        <f>Z142*K142</f>
        <v>0</v>
      </c>
      <c r="AR142" s="17" t="s">
        <v>231</v>
      </c>
      <c r="AT142" s="17" t="s">
        <v>222</v>
      </c>
      <c r="AU142" s="17" t="s">
        <v>190</v>
      </c>
      <c r="AY142" s="17" t="s">
        <v>221</v>
      </c>
      <c r="BE142" s="145">
        <f>IF(U142="základní",N142,0)</f>
        <v>0</v>
      </c>
      <c r="BF142" s="145">
        <f>IF(U142="snížená",N142,0)</f>
        <v>0</v>
      </c>
      <c r="BG142" s="145">
        <f>IF(U142="zákl. přenesená",N142,0)</f>
        <v>0</v>
      </c>
      <c r="BH142" s="145">
        <f>IF(U142="sníž. přenesená",N142,0)</f>
        <v>0</v>
      </c>
      <c r="BI142" s="145">
        <f>IF(U142="nulová",N142,0)</f>
        <v>0</v>
      </c>
      <c r="BJ142" s="17" t="s">
        <v>15</v>
      </c>
      <c r="BK142" s="145">
        <f>ROUND(L142*K142,2)</f>
        <v>0</v>
      </c>
      <c r="BL142" s="17" t="s">
        <v>231</v>
      </c>
      <c r="BM142" s="17" t="s">
        <v>6531</v>
      </c>
    </row>
    <row r="143" spans="2:65" s="1" customFormat="1" ht="28.9" customHeight="1" x14ac:dyDescent="0.3">
      <c r="B143" s="136"/>
      <c r="C143" s="137" t="s">
        <v>2008</v>
      </c>
      <c r="D143" s="137" t="s">
        <v>222</v>
      </c>
      <c r="E143" s="138" t="s">
        <v>6532</v>
      </c>
      <c r="F143" s="250" t="s">
        <v>6533</v>
      </c>
      <c r="G143" s="251"/>
      <c r="H143" s="251"/>
      <c r="I143" s="251"/>
      <c r="J143" s="139" t="s">
        <v>520</v>
      </c>
      <c r="K143" s="140">
        <v>128.07</v>
      </c>
      <c r="L143" s="252"/>
      <c r="M143" s="251"/>
      <c r="N143" s="252">
        <f>ROUND(L143*K143,2)</f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0.64300000000000002</v>
      </c>
      <c r="W143" s="143">
        <f>V143*K143</f>
        <v>82.349009999999993</v>
      </c>
      <c r="X143" s="143">
        <v>0</v>
      </c>
      <c r="Y143" s="143">
        <f>X143*K143</f>
        <v>0</v>
      </c>
      <c r="Z143" s="143">
        <v>0</v>
      </c>
      <c r="AA143" s="144">
        <f>Z143*K143</f>
        <v>0</v>
      </c>
      <c r="AR143" s="17" t="s">
        <v>231</v>
      </c>
      <c r="AT143" s="17" t="s">
        <v>222</v>
      </c>
      <c r="AU143" s="17" t="s">
        <v>190</v>
      </c>
      <c r="AY143" s="17" t="s">
        <v>221</v>
      </c>
      <c r="BE143" s="145">
        <f>IF(U143="základní",N143,0)</f>
        <v>0</v>
      </c>
      <c r="BF143" s="145">
        <f>IF(U143="snížená",N143,0)</f>
        <v>0</v>
      </c>
      <c r="BG143" s="145">
        <f>IF(U143="zákl. přenesená",N143,0)</f>
        <v>0</v>
      </c>
      <c r="BH143" s="145">
        <f>IF(U143="sníž. přenesená",N143,0)</f>
        <v>0</v>
      </c>
      <c r="BI143" s="145">
        <f>IF(U143="nulová",N143,0)</f>
        <v>0</v>
      </c>
      <c r="BJ143" s="17" t="s">
        <v>15</v>
      </c>
      <c r="BK143" s="145">
        <f>ROUND(L143*K143,2)</f>
        <v>0</v>
      </c>
      <c r="BL143" s="17" t="s">
        <v>231</v>
      </c>
      <c r="BM143" s="17" t="s">
        <v>6534</v>
      </c>
    </row>
    <row r="144" spans="2:65" s="1" customFormat="1" ht="28.9" customHeight="1" x14ac:dyDescent="0.3">
      <c r="B144" s="136"/>
      <c r="C144" s="137" t="s">
        <v>2012</v>
      </c>
      <c r="D144" s="137" t="s">
        <v>222</v>
      </c>
      <c r="E144" s="138" t="s">
        <v>959</v>
      </c>
      <c r="F144" s="250" t="s">
        <v>960</v>
      </c>
      <c r="G144" s="251"/>
      <c r="H144" s="251"/>
      <c r="I144" s="251"/>
      <c r="J144" s="139" t="s">
        <v>520</v>
      </c>
      <c r="K144" s="140">
        <v>128.07</v>
      </c>
      <c r="L144" s="252"/>
      <c r="M144" s="251"/>
      <c r="N144" s="252">
        <f>ROUND(L144*K144,2)</f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0.10199999999999999</v>
      </c>
      <c r="W144" s="143">
        <f>V144*K144</f>
        <v>13.063139999999999</v>
      </c>
      <c r="X144" s="143">
        <v>0</v>
      </c>
      <c r="Y144" s="143">
        <f>X144*K144</f>
        <v>0</v>
      </c>
      <c r="Z144" s="143">
        <v>0</v>
      </c>
      <c r="AA144" s="144">
        <f>Z144*K144</f>
        <v>0</v>
      </c>
      <c r="AR144" s="17" t="s">
        <v>231</v>
      </c>
      <c r="AT144" s="17" t="s">
        <v>222</v>
      </c>
      <c r="AU144" s="17" t="s">
        <v>190</v>
      </c>
      <c r="AY144" s="17" t="s">
        <v>221</v>
      </c>
      <c r="BE144" s="145">
        <f>IF(U144="základní",N144,0)</f>
        <v>0</v>
      </c>
      <c r="BF144" s="145">
        <f>IF(U144="snížená",N144,0)</f>
        <v>0</v>
      </c>
      <c r="BG144" s="145">
        <f>IF(U144="zákl. přenesená",N144,0)</f>
        <v>0</v>
      </c>
      <c r="BH144" s="145">
        <f>IF(U144="sníž. přenesená",N144,0)</f>
        <v>0</v>
      </c>
      <c r="BI144" s="145">
        <f>IF(U144="nulová",N144,0)</f>
        <v>0</v>
      </c>
      <c r="BJ144" s="17" t="s">
        <v>15</v>
      </c>
      <c r="BK144" s="145">
        <f>ROUND(L144*K144,2)</f>
        <v>0</v>
      </c>
      <c r="BL144" s="17" t="s">
        <v>231</v>
      </c>
      <c r="BM144" s="17" t="s">
        <v>6535</v>
      </c>
    </row>
    <row r="145" spans="2:65" s="1" customFormat="1" ht="40.15" customHeight="1" x14ac:dyDescent="0.3">
      <c r="B145" s="136"/>
      <c r="C145" s="137" t="s">
        <v>1641</v>
      </c>
      <c r="D145" s="137" t="s">
        <v>222</v>
      </c>
      <c r="E145" s="138" t="s">
        <v>698</v>
      </c>
      <c r="F145" s="250" t="s">
        <v>978</v>
      </c>
      <c r="G145" s="251"/>
      <c r="H145" s="251"/>
      <c r="I145" s="251"/>
      <c r="J145" s="139" t="s">
        <v>520</v>
      </c>
      <c r="K145" s="140">
        <v>179.31899999999999</v>
      </c>
      <c r="L145" s="252"/>
      <c r="M145" s="251"/>
      <c r="N145" s="252">
        <f>ROUND(L145*K145,2)</f>
        <v>0</v>
      </c>
      <c r="O145" s="251"/>
      <c r="P145" s="251"/>
      <c r="Q145" s="251"/>
      <c r="R145" s="141"/>
      <c r="T145" s="142" t="s">
        <v>3</v>
      </c>
      <c r="U145" s="40" t="s">
        <v>43</v>
      </c>
      <c r="V145" s="143">
        <v>4.3999999999999997E-2</v>
      </c>
      <c r="W145" s="143">
        <f>V145*K145</f>
        <v>7.8900359999999994</v>
      </c>
      <c r="X145" s="143">
        <v>0</v>
      </c>
      <c r="Y145" s="143">
        <f>X145*K145</f>
        <v>0</v>
      </c>
      <c r="Z145" s="143">
        <v>0</v>
      </c>
      <c r="AA145" s="144">
        <f>Z145*K145</f>
        <v>0</v>
      </c>
      <c r="AR145" s="17" t="s">
        <v>231</v>
      </c>
      <c r="AT145" s="17" t="s">
        <v>222</v>
      </c>
      <c r="AU145" s="17" t="s">
        <v>190</v>
      </c>
      <c r="AY145" s="17" t="s">
        <v>221</v>
      </c>
      <c r="BE145" s="145">
        <f>IF(U145="základní",N145,0)</f>
        <v>0</v>
      </c>
      <c r="BF145" s="145">
        <f>IF(U145="snížená",N145,0)</f>
        <v>0</v>
      </c>
      <c r="BG145" s="145">
        <f>IF(U145="zákl. přenesená",N145,0)</f>
        <v>0</v>
      </c>
      <c r="BH145" s="145">
        <f>IF(U145="sníž. přenesená",N145,0)</f>
        <v>0</v>
      </c>
      <c r="BI145" s="145">
        <f>IF(U145="nulová",N145,0)</f>
        <v>0</v>
      </c>
      <c r="BJ145" s="17" t="s">
        <v>15</v>
      </c>
      <c r="BK145" s="145">
        <f>ROUND(L145*K145,2)</f>
        <v>0</v>
      </c>
      <c r="BL145" s="17" t="s">
        <v>231</v>
      </c>
      <c r="BM145" s="17" t="s">
        <v>6536</v>
      </c>
    </row>
    <row r="146" spans="2:65" s="12" customFormat="1" ht="20.45" customHeight="1" x14ac:dyDescent="0.3">
      <c r="B146" s="173"/>
      <c r="C146" s="174"/>
      <c r="D146" s="174"/>
      <c r="E146" s="175" t="s">
        <v>3</v>
      </c>
      <c r="F146" s="281" t="s">
        <v>6537</v>
      </c>
      <c r="G146" s="278"/>
      <c r="H146" s="278"/>
      <c r="I146" s="278"/>
      <c r="J146" s="174"/>
      <c r="K146" s="176" t="s">
        <v>3</v>
      </c>
      <c r="L146" s="174"/>
      <c r="M146" s="174"/>
      <c r="N146" s="174"/>
      <c r="O146" s="174"/>
      <c r="P146" s="174"/>
      <c r="Q146" s="174"/>
      <c r="R146" s="177"/>
      <c r="T146" s="178"/>
      <c r="U146" s="174"/>
      <c r="V146" s="174"/>
      <c r="W146" s="174"/>
      <c r="X146" s="174"/>
      <c r="Y146" s="174"/>
      <c r="Z146" s="174"/>
      <c r="AA146" s="179"/>
      <c r="AT146" s="180" t="s">
        <v>524</v>
      </c>
      <c r="AU146" s="180" t="s">
        <v>190</v>
      </c>
      <c r="AV146" s="12" t="s">
        <v>15</v>
      </c>
      <c r="AW146" s="12" t="s">
        <v>35</v>
      </c>
      <c r="AX146" s="12" t="s">
        <v>78</v>
      </c>
      <c r="AY146" s="180" t="s">
        <v>221</v>
      </c>
    </row>
    <row r="147" spans="2:65" s="10" customFormat="1" ht="20.45" customHeight="1" x14ac:dyDescent="0.3">
      <c r="B147" s="153"/>
      <c r="C147" s="154"/>
      <c r="D147" s="154"/>
      <c r="E147" s="155" t="s">
        <v>3</v>
      </c>
      <c r="F147" s="272" t="s">
        <v>6538</v>
      </c>
      <c r="G147" s="273"/>
      <c r="H147" s="273"/>
      <c r="I147" s="273"/>
      <c r="J147" s="154"/>
      <c r="K147" s="156">
        <v>179.31899999999999</v>
      </c>
      <c r="L147" s="154"/>
      <c r="M147" s="154"/>
      <c r="N147" s="154"/>
      <c r="O147" s="154"/>
      <c r="P147" s="154"/>
      <c r="Q147" s="154"/>
      <c r="R147" s="157"/>
      <c r="T147" s="158"/>
      <c r="U147" s="154"/>
      <c r="V147" s="154"/>
      <c r="W147" s="154"/>
      <c r="X147" s="154"/>
      <c r="Y147" s="154"/>
      <c r="Z147" s="154"/>
      <c r="AA147" s="159"/>
      <c r="AT147" s="160" t="s">
        <v>524</v>
      </c>
      <c r="AU147" s="160" t="s">
        <v>190</v>
      </c>
      <c r="AV147" s="10" t="s">
        <v>190</v>
      </c>
      <c r="AW147" s="10" t="s">
        <v>35</v>
      </c>
      <c r="AX147" s="10" t="s">
        <v>15</v>
      </c>
      <c r="AY147" s="160" t="s">
        <v>221</v>
      </c>
    </row>
    <row r="148" spans="2:65" s="1" customFormat="1" ht="28.9" customHeight="1" x14ac:dyDescent="0.3">
      <c r="B148" s="136"/>
      <c r="C148" s="137" t="s">
        <v>1653</v>
      </c>
      <c r="D148" s="137" t="s">
        <v>222</v>
      </c>
      <c r="E148" s="138" t="s">
        <v>702</v>
      </c>
      <c r="F148" s="250" t="s">
        <v>703</v>
      </c>
      <c r="G148" s="251"/>
      <c r="H148" s="251"/>
      <c r="I148" s="251"/>
      <c r="J148" s="139" t="s">
        <v>520</v>
      </c>
      <c r="K148" s="140">
        <v>76.820999999999998</v>
      </c>
      <c r="L148" s="252"/>
      <c r="M148" s="251"/>
      <c r="N148" s="252">
        <f>ROUND(L148*K148,2)</f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4.8000000000000001E-2</v>
      </c>
      <c r="W148" s="143">
        <f>V148*K148</f>
        <v>3.687408</v>
      </c>
      <c r="X148" s="143">
        <v>0</v>
      </c>
      <c r="Y148" s="143">
        <f>X148*K148</f>
        <v>0</v>
      </c>
      <c r="Z148" s="143">
        <v>0</v>
      </c>
      <c r="AA148" s="144">
        <f>Z148*K148</f>
        <v>0</v>
      </c>
      <c r="AR148" s="17" t="s">
        <v>231</v>
      </c>
      <c r="AT148" s="17" t="s">
        <v>222</v>
      </c>
      <c r="AU148" s="17" t="s">
        <v>190</v>
      </c>
      <c r="AY148" s="17" t="s">
        <v>221</v>
      </c>
      <c r="BE148" s="145">
        <f>IF(U148="základní",N148,0)</f>
        <v>0</v>
      </c>
      <c r="BF148" s="145">
        <f>IF(U148="snížená",N148,0)</f>
        <v>0</v>
      </c>
      <c r="BG148" s="145">
        <f>IF(U148="zákl. přenesená",N148,0)</f>
        <v>0</v>
      </c>
      <c r="BH148" s="145">
        <f>IF(U148="sníž. přenesená",N148,0)</f>
        <v>0</v>
      </c>
      <c r="BI148" s="145">
        <f>IF(U148="nulová",N148,0)</f>
        <v>0</v>
      </c>
      <c r="BJ148" s="17" t="s">
        <v>15</v>
      </c>
      <c r="BK148" s="145">
        <f>ROUND(L148*K148,2)</f>
        <v>0</v>
      </c>
      <c r="BL148" s="17" t="s">
        <v>231</v>
      </c>
      <c r="BM148" s="17" t="s">
        <v>6539</v>
      </c>
    </row>
    <row r="149" spans="2:65" s="10" customFormat="1" ht="20.45" customHeight="1" x14ac:dyDescent="0.3">
      <c r="B149" s="153"/>
      <c r="C149" s="154"/>
      <c r="D149" s="154"/>
      <c r="E149" s="155" t="s">
        <v>3</v>
      </c>
      <c r="F149" s="274" t="s">
        <v>6540</v>
      </c>
      <c r="G149" s="273"/>
      <c r="H149" s="273"/>
      <c r="I149" s="273"/>
      <c r="J149" s="154"/>
      <c r="K149" s="156">
        <v>76.820999999999998</v>
      </c>
      <c r="L149" s="154"/>
      <c r="M149" s="154"/>
      <c r="N149" s="154"/>
      <c r="O149" s="154"/>
      <c r="P149" s="154"/>
      <c r="Q149" s="154"/>
      <c r="R149" s="157"/>
      <c r="T149" s="158"/>
      <c r="U149" s="154"/>
      <c r="V149" s="154"/>
      <c r="W149" s="154"/>
      <c r="X149" s="154"/>
      <c r="Y149" s="154"/>
      <c r="Z149" s="154"/>
      <c r="AA149" s="159"/>
      <c r="AT149" s="160" t="s">
        <v>524</v>
      </c>
      <c r="AU149" s="160" t="s">
        <v>190</v>
      </c>
      <c r="AV149" s="10" t="s">
        <v>190</v>
      </c>
      <c r="AW149" s="10" t="s">
        <v>35</v>
      </c>
      <c r="AX149" s="10" t="s">
        <v>15</v>
      </c>
      <c r="AY149" s="160" t="s">
        <v>221</v>
      </c>
    </row>
    <row r="150" spans="2:65" s="1" customFormat="1" ht="28.9" customHeight="1" x14ac:dyDescent="0.3">
      <c r="B150" s="136"/>
      <c r="C150" s="137" t="s">
        <v>1681</v>
      </c>
      <c r="D150" s="137" t="s">
        <v>222</v>
      </c>
      <c r="E150" s="138" t="s">
        <v>706</v>
      </c>
      <c r="F150" s="250" t="s">
        <v>707</v>
      </c>
      <c r="G150" s="251"/>
      <c r="H150" s="251"/>
      <c r="I150" s="251"/>
      <c r="J150" s="139" t="s">
        <v>520</v>
      </c>
      <c r="K150" s="140">
        <v>179.31899999999999</v>
      </c>
      <c r="L150" s="252"/>
      <c r="M150" s="251"/>
      <c r="N150" s="252">
        <f>ROUND(L150*K150,2)</f>
        <v>0</v>
      </c>
      <c r="O150" s="251"/>
      <c r="P150" s="251"/>
      <c r="Q150" s="251"/>
      <c r="R150" s="141"/>
      <c r="T150" s="142" t="s">
        <v>3</v>
      </c>
      <c r="U150" s="40" t="s">
        <v>43</v>
      </c>
      <c r="V150" s="143">
        <v>9.7000000000000003E-2</v>
      </c>
      <c r="W150" s="143">
        <f>V150*K150</f>
        <v>17.393943</v>
      </c>
      <c r="X150" s="143">
        <v>0</v>
      </c>
      <c r="Y150" s="143">
        <f>X150*K150</f>
        <v>0</v>
      </c>
      <c r="Z150" s="143">
        <v>0</v>
      </c>
      <c r="AA150" s="144">
        <f>Z150*K150</f>
        <v>0</v>
      </c>
      <c r="AR150" s="17" t="s">
        <v>231</v>
      </c>
      <c r="AT150" s="17" t="s">
        <v>222</v>
      </c>
      <c r="AU150" s="17" t="s">
        <v>190</v>
      </c>
      <c r="AY150" s="17" t="s">
        <v>221</v>
      </c>
      <c r="BE150" s="145">
        <f>IF(U150="základní",N150,0)</f>
        <v>0</v>
      </c>
      <c r="BF150" s="145">
        <f>IF(U150="snížená",N150,0)</f>
        <v>0</v>
      </c>
      <c r="BG150" s="145">
        <f>IF(U150="zákl. přenesená",N150,0)</f>
        <v>0</v>
      </c>
      <c r="BH150" s="145">
        <f>IF(U150="sníž. přenesená",N150,0)</f>
        <v>0</v>
      </c>
      <c r="BI150" s="145">
        <f>IF(U150="nulová",N150,0)</f>
        <v>0</v>
      </c>
      <c r="BJ150" s="17" t="s">
        <v>15</v>
      </c>
      <c r="BK150" s="145">
        <f>ROUND(L150*K150,2)</f>
        <v>0</v>
      </c>
      <c r="BL150" s="17" t="s">
        <v>231</v>
      </c>
      <c r="BM150" s="17" t="s">
        <v>6541</v>
      </c>
    </row>
    <row r="151" spans="2:65" s="1" customFormat="1" ht="20.45" customHeight="1" x14ac:dyDescent="0.3">
      <c r="B151" s="136"/>
      <c r="C151" s="137" t="s">
        <v>1689</v>
      </c>
      <c r="D151" s="137" t="s">
        <v>222</v>
      </c>
      <c r="E151" s="138" t="s">
        <v>712</v>
      </c>
      <c r="F151" s="250" t="s">
        <v>713</v>
      </c>
      <c r="G151" s="251"/>
      <c r="H151" s="251"/>
      <c r="I151" s="251"/>
      <c r="J151" s="139" t="s">
        <v>520</v>
      </c>
      <c r="K151" s="140">
        <v>76.820999999999998</v>
      </c>
      <c r="L151" s="252"/>
      <c r="M151" s="251"/>
      <c r="N151" s="252">
        <f>ROUND(L151*K151,2)</f>
        <v>0</v>
      </c>
      <c r="O151" s="251"/>
      <c r="P151" s="251"/>
      <c r="Q151" s="251"/>
      <c r="R151" s="141"/>
      <c r="T151" s="142" t="s">
        <v>3</v>
      </c>
      <c r="U151" s="40" t="s">
        <v>43</v>
      </c>
      <c r="V151" s="143">
        <v>8.9999999999999993E-3</v>
      </c>
      <c r="W151" s="143">
        <f>V151*K151</f>
        <v>0.69138899999999992</v>
      </c>
      <c r="X151" s="143">
        <v>0</v>
      </c>
      <c r="Y151" s="143">
        <f>X151*K151</f>
        <v>0</v>
      </c>
      <c r="Z151" s="143">
        <v>0</v>
      </c>
      <c r="AA151" s="144">
        <f>Z151*K151</f>
        <v>0</v>
      </c>
      <c r="AR151" s="17" t="s">
        <v>231</v>
      </c>
      <c r="AT151" s="17" t="s">
        <v>222</v>
      </c>
      <c r="AU151" s="17" t="s">
        <v>190</v>
      </c>
      <c r="AY151" s="17" t="s">
        <v>221</v>
      </c>
      <c r="BE151" s="145">
        <f>IF(U151="základní",N151,0)</f>
        <v>0</v>
      </c>
      <c r="BF151" s="145">
        <f>IF(U151="snížená",N151,0)</f>
        <v>0</v>
      </c>
      <c r="BG151" s="145">
        <f>IF(U151="zákl. přenesená",N151,0)</f>
        <v>0</v>
      </c>
      <c r="BH151" s="145">
        <f>IF(U151="sníž. přenesená",N151,0)</f>
        <v>0</v>
      </c>
      <c r="BI151" s="145">
        <f>IF(U151="nulová",N151,0)</f>
        <v>0</v>
      </c>
      <c r="BJ151" s="17" t="s">
        <v>15</v>
      </c>
      <c r="BK151" s="145">
        <f>ROUND(L151*K151,2)</f>
        <v>0</v>
      </c>
      <c r="BL151" s="17" t="s">
        <v>231</v>
      </c>
      <c r="BM151" s="17" t="s">
        <v>6542</v>
      </c>
    </row>
    <row r="152" spans="2:65" s="1" customFormat="1" ht="28.9" customHeight="1" x14ac:dyDescent="0.3">
      <c r="B152" s="136"/>
      <c r="C152" s="137" t="s">
        <v>1694</v>
      </c>
      <c r="D152" s="137" t="s">
        <v>222</v>
      </c>
      <c r="E152" s="138" t="s">
        <v>715</v>
      </c>
      <c r="F152" s="250" t="s">
        <v>716</v>
      </c>
      <c r="G152" s="251"/>
      <c r="H152" s="251"/>
      <c r="I152" s="251"/>
      <c r="J152" s="139" t="s">
        <v>613</v>
      </c>
      <c r="K152" s="140">
        <v>130.596</v>
      </c>
      <c r="L152" s="252"/>
      <c r="M152" s="251"/>
      <c r="N152" s="252">
        <f>ROUND(L152*K152,2)</f>
        <v>0</v>
      </c>
      <c r="O152" s="251"/>
      <c r="P152" s="251"/>
      <c r="Q152" s="251"/>
      <c r="R152" s="141"/>
      <c r="T152" s="142" t="s">
        <v>3</v>
      </c>
      <c r="U152" s="40" t="s">
        <v>43</v>
      </c>
      <c r="V152" s="143">
        <v>0</v>
      </c>
      <c r="W152" s="143">
        <f>V152*K152</f>
        <v>0</v>
      </c>
      <c r="X152" s="143">
        <v>0</v>
      </c>
      <c r="Y152" s="143">
        <f>X152*K152</f>
        <v>0</v>
      </c>
      <c r="Z152" s="143">
        <v>0</v>
      </c>
      <c r="AA152" s="144">
        <f>Z152*K152</f>
        <v>0</v>
      </c>
      <c r="AR152" s="17" t="s">
        <v>231</v>
      </c>
      <c r="AT152" s="17" t="s">
        <v>222</v>
      </c>
      <c r="AU152" s="17" t="s">
        <v>190</v>
      </c>
      <c r="AY152" s="17" t="s">
        <v>221</v>
      </c>
      <c r="BE152" s="145">
        <f>IF(U152="základní",N152,0)</f>
        <v>0</v>
      </c>
      <c r="BF152" s="145">
        <f>IF(U152="snížená",N152,0)</f>
        <v>0</v>
      </c>
      <c r="BG152" s="145">
        <f>IF(U152="zákl. přenesená",N152,0)</f>
        <v>0</v>
      </c>
      <c r="BH152" s="145">
        <f>IF(U152="sníž. přenesená",N152,0)</f>
        <v>0</v>
      </c>
      <c r="BI152" s="145">
        <f>IF(U152="nulová",N152,0)</f>
        <v>0</v>
      </c>
      <c r="BJ152" s="17" t="s">
        <v>15</v>
      </c>
      <c r="BK152" s="145">
        <f>ROUND(L152*K152,2)</f>
        <v>0</v>
      </c>
      <c r="BL152" s="17" t="s">
        <v>231</v>
      </c>
      <c r="BM152" s="17" t="s">
        <v>6543</v>
      </c>
    </row>
    <row r="153" spans="2:65" s="10" customFormat="1" ht="20.45" customHeight="1" x14ac:dyDescent="0.3">
      <c r="B153" s="153"/>
      <c r="C153" s="154"/>
      <c r="D153" s="154"/>
      <c r="E153" s="155" t="s">
        <v>3</v>
      </c>
      <c r="F153" s="274" t="s">
        <v>6544</v>
      </c>
      <c r="G153" s="273"/>
      <c r="H153" s="273"/>
      <c r="I153" s="273"/>
      <c r="J153" s="154"/>
      <c r="K153" s="156">
        <v>130.596</v>
      </c>
      <c r="L153" s="154"/>
      <c r="M153" s="154"/>
      <c r="N153" s="154"/>
      <c r="O153" s="154"/>
      <c r="P153" s="154"/>
      <c r="Q153" s="154"/>
      <c r="R153" s="157"/>
      <c r="T153" s="158"/>
      <c r="U153" s="154"/>
      <c r="V153" s="154"/>
      <c r="W153" s="154"/>
      <c r="X153" s="154"/>
      <c r="Y153" s="154"/>
      <c r="Z153" s="154"/>
      <c r="AA153" s="159"/>
      <c r="AT153" s="160" t="s">
        <v>524</v>
      </c>
      <c r="AU153" s="160" t="s">
        <v>190</v>
      </c>
      <c r="AV153" s="10" t="s">
        <v>190</v>
      </c>
      <c r="AW153" s="10" t="s">
        <v>35</v>
      </c>
      <c r="AX153" s="10" t="s">
        <v>15</v>
      </c>
      <c r="AY153" s="160" t="s">
        <v>221</v>
      </c>
    </row>
    <row r="154" spans="2:65" s="1" customFormat="1" ht="28.9" customHeight="1" x14ac:dyDescent="0.3">
      <c r="B154" s="136"/>
      <c r="C154" s="137" t="s">
        <v>2002</v>
      </c>
      <c r="D154" s="137" t="s">
        <v>222</v>
      </c>
      <c r="E154" s="138" t="s">
        <v>996</v>
      </c>
      <c r="F154" s="250" t="s">
        <v>997</v>
      </c>
      <c r="G154" s="251"/>
      <c r="H154" s="251"/>
      <c r="I154" s="251"/>
      <c r="J154" s="139" t="s">
        <v>520</v>
      </c>
      <c r="K154" s="140">
        <v>179.31899999999999</v>
      </c>
      <c r="L154" s="252"/>
      <c r="M154" s="251"/>
      <c r="N154" s="252">
        <f>ROUND(L154*K154,2)</f>
        <v>0</v>
      </c>
      <c r="O154" s="251"/>
      <c r="P154" s="251"/>
      <c r="Q154" s="251"/>
      <c r="R154" s="141"/>
      <c r="T154" s="142" t="s">
        <v>3</v>
      </c>
      <c r="U154" s="40" t="s">
        <v>43</v>
      </c>
      <c r="V154" s="143">
        <v>0.29899999999999999</v>
      </c>
      <c r="W154" s="143">
        <f>V154*K154</f>
        <v>53.616380999999997</v>
      </c>
      <c r="X154" s="143">
        <v>0</v>
      </c>
      <c r="Y154" s="143">
        <f>X154*K154</f>
        <v>0</v>
      </c>
      <c r="Z154" s="143">
        <v>0</v>
      </c>
      <c r="AA154" s="144">
        <f>Z154*K154</f>
        <v>0</v>
      </c>
      <c r="AR154" s="17" t="s">
        <v>231</v>
      </c>
      <c r="AT154" s="17" t="s">
        <v>222</v>
      </c>
      <c r="AU154" s="17" t="s">
        <v>190</v>
      </c>
      <c r="AY154" s="17" t="s">
        <v>221</v>
      </c>
      <c r="BE154" s="145">
        <f>IF(U154="základní",N154,0)</f>
        <v>0</v>
      </c>
      <c r="BF154" s="145">
        <f>IF(U154="snížená",N154,0)</f>
        <v>0</v>
      </c>
      <c r="BG154" s="145">
        <f>IF(U154="zákl. přenesená",N154,0)</f>
        <v>0</v>
      </c>
      <c r="BH154" s="145">
        <f>IF(U154="sníž. přenesená",N154,0)</f>
        <v>0</v>
      </c>
      <c r="BI154" s="145">
        <f>IF(U154="nulová",N154,0)</f>
        <v>0</v>
      </c>
      <c r="BJ154" s="17" t="s">
        <v>15</v>
      </c>
      <c r="BK154" s="145">
        <f>ROUND(L154*K154,2)</f>
        <v>0</v>
      </c>
      <c r="BL154" s="17" t="s">
        <v>231</v>
      </c>
      <c r="BM154" s="17" t="s">
        <v>6545</v>
      </c>
    </row>
    <row r="155" spans="2:65" s="9" customFormat="1" ht="29.85" customHeight="1" x14ac:dyDescent="0.3">
      <c r="B155" s="125"/>
      <c r="C155" s="126"/>
      <c r="D155" s="135" t="s">
        <v>685</v>
      </c>
      <c r="E155" s="135"/>
      <c r="F155" s="135"/>
      <c r="G155" s="135"/>
      <c r="H155" s="135"/>
      <c r="I155" s="135"/>
      <c r="J155" s="135"/>
      <c r="K155" s="135"/>
      <c r="L155" s="135"/>
      <c r="M155" s="135"/>
      <c r="N155" s="253">
        <f>BK155</f>
        <v>0</v>
      </c>
      <c r="O155" s="254"/>
      <c r="P155" s="254"/>
      <c r="Q155" s="254"/>
      <c r="R155" s="128"/>
      <c r="T155" s="129"/>
      <c r="U155" s="126"/>
      <c r="V155" s="126"/>
      <c r="W155" s="130">
        <f>SUM(W156:W247)</f>
        <v>1065.5735579999998</v>
      </c>
      <c r="X155" s="126"/>
      <c r="Y155" s="130">
        <f>SUM(Y156:Y247)</f>
        <v>335.02947919999997</v>
      </c>
      <c r="Z155" s="126"/>
      <c r="AA155" s="131">
        <f>SUM(AA156:AA247)</f>
        <v>0</v>
      </c>
      <c r="AR155" s="132" t="s">
        <v>15</v>
      </c>
      <c r="AT155" s="133" t="s">
        <v>77</v>
      </c>
      <c r="AU155" s="133" t="s">
        <v>15</v>
      </c>
      <c r="AY155" s="132" t="s">
        <v>221</v>
      </c>
      <c r="BK155" s="134">
        <f>SUM(BK156:BK247)</f>
        <v>0</v>
      </c>
    </row>
    <row r="156" spans="2:65" s="1" customFormat="1" ht="20.45" customHeight="1" x14ac:dyDescent="0.3">
      <c r="B156" s="136"/>
      <c r="C156" s="137" t="s">
        <v>265</v>
      </c>
      <c r="D156" s="137" t="s">
        <v>222</v>
      </c>
      <c r="E156" s="138" t="s">
        <v>6546</v>
      </c>
      <c r="F156" s="250" t="s">
        <v>6547</v>
      </c>
      <c r="G156" s="251"/>
      <c r="H156" s="251"/>
      <c r="I156" s="251"/>
      <c r="J156" s="139" t="s">
        <v>520</v>
      </c>
      <c r="K156" s="140">
        <v>13.151999999999999</v>
      </c>
      <c r="L156" s="252"/>
      <c r="M156" s="251"/>
      <c r="N156" s="252">
        <f>ROUND(L156*K156,2)</f>
        <v>0</v>
      </c>
      <c r="O156" s="251"/>
      <c r="P156" s="251"/>
      <c r="Q156" s="251"/>
      <c r="R156" s="141"/>
      <c r="T156" s="142" t="s">
        <v>3</v>
      </c>
      <c r="U156" s="40" t="s">
        <v>43</v>
      </c>
      <c r="V156" s="143">
        <v>0.58399999999999996</v>
      </c>
      <c r="W156" s="143">
        <f>V156*K156</f>
        <v>7.6807679999999987</v>
      </c>
      <c r="X156" s="143">
        <v>2.45329</v>
      </c>
      <c r="Y156" s="143">
        <f>X156*K156</f>
        <v>32.26567008</v>
      </c>
      <c r="Z156" s="143">
        <v>0</v>
      </c>
      <c r="AA156" s="144">
        <f>Z156*K156</f>
        <v>0</v>
      </c>
      <c r="AR156" s="17" t="s">
        <v>231</v>
      </c>
      <c r="AT156" s="17" t="s">
        <v>222</v>
      </c>
      <c r="AU156" s="17" t="s">
        <v>190</v>
      </c>
      <c r="AY156" s="17" t="s">
        <v>221</v>
      </c>
      <c r="BE156" s="145">
        <f>IF(U156="základní",N156,0)</f>
        <v>0</v>
      </c>
      <c r="BF156" s="145">
        <f>IF(U156="snížená",N156,0)</f>
        <v>0</v>
      </c>
      <c r="BG156" s="145">
        <f>IF(U156="zákl. přenesená",N156,0)</f>
        <v>0</v>
      </c>
      <c r="BH156" s="145">
        <f>IF(U156="sníž. přenesená",N156,0)</f>
        <v>0</v>
      </c>
      <c r="BI156" s="145">
        <f>IF(U156="nulová",N156,0)</f>
        <v>0</v>
      </c>
      <c r="BJ156" s="17" t="s">
        <v>15</v>
      </c>
      <c r="BK156" s="145">
        <f>ROUND(L156*K156,2)</f>
        <v>0</v>
      </c>
      <c r="BL156" s="17" t="s">
        <v>231</v>
      </c>
      <c r="BM156" s="17" t="s">
        <v>6548</v>
      </c>
    </row>
    <row r="157" spans="2:65" s="10" customFormat="1" ht="20.45" customHeight="1" x14ac:dyDescent="0.3">
      <c r="B157" s="153"/>
      <c r="C157" s="154"/>
      <c r="D157" s="154"/>
      <c r="E157" s="155" t="s">
        <v>3</v>
      </c>
      <c r="F157" s="274" t="s">
        <v>6549</v>
      </c>
      <c r="G157" s="273"/>
      <c r="H157" s="273"/>
      <c r="I157" s="273"/>
      <c r="J157" s="154"/>
      <c r="K157" s="156">
        <v>1.56</v>
      </c>
      <c r="L157" s="154"/>
      <c r="M157" s="154"/>
      <c r="N157" s="154"/>
      <c r="O157" s="154"/>
      <c r="P157" s="154"/>
      <c r="Q157" s="154"/>
      <c r="R157" s="157"/>
      <c r="T157" s="158"/>
      <c r="U157" s="154"/>
      <c r="V157" s="154"/>
      <c r="W157" s="154"/>
      <c r="X157" s="154"/>
      <c r="Y157" s="154"/>
      <c r="Z157" s="154"/>
      <c r="AA157" s="159"/>
      <c r="AT157" s="160" t="s">
        <v>524</v>
      </c>
      <c r="AU157" s="160" t="s">
        <v>190</v>
      </c>
      <c r="AV157" s="10" t="s">
        <v>190</v>
      </c>
      <c r="AW157" s="10" t="s">
        <v>35</v>
      </c>
      <c r="AX157" s="10" t="s">
        <v>78</v>
      </c>
      <c r="AY157" s="160" t="s">
        <v>221</v>
      </c>
    </row>
    <row r="158" spans="2:65" s="10" customFormat="1" ht="40.15" customHeight="1" x14ac:dyDescent="0.3">
      <c r="B158" s="153"/>
      <c r="C158" s="154"/>
      <c r="D158" s="154"/>
      <c r="E158" s="155" t="s">
        <v>3</v>
      </c>
      <c r="F158" s="272" t="s">
        <v>6550</v>
      </c>
      <c r="G158" s="273"/>
      <c r="H158" s="273"/>
      <c r="I158" s="273"/>
      <c r="J158" s="154"/>
      <c r="K158" s="156">
        <v>2.952</v>
      </c>
      <c r="L158" s="154"/>
      <c r="M158" s="154"/>
      <c r="N158" s="154"/>
      <c r="O158" s="154"/>
      <c r="P158" s="154"/>
      <c r="Q158" s="154"/>
      <c r="R158" s="157"/>
      <c r="T158" s="158"/>
      <c r="U158" s="154"/>
      <c r="V158" s="154"/>
      <c r="W158" s="154"/>
      <c r="X158" s="154"/>
      <c r="Y158" s="154"/>
      <c r="Z158" s="154"/>
      <c r="AA158" s="159"/>
      <c r="AT158" s="160" t="s">
        <v>524</v>
      </c>
      <c r="AU158" s="160" t="s">
        <v>190</v>
      </c>
      <c r="AV158" s="10" t="s">
        <v>190</v>
      </c>
      <c r="AW158" s="10" t="s">
        <v>35</v>
      </c>
      <c r="AX158" s="10" t="s">
        <v>78</v>
      </c>
      <c r="AY158" s="160" t="s">
        <v>221</v>
      </c>
    </row>
    <row r="159" spans="2:65" s="10" customFormat="1" ht="20.45" customHeight="1" x14ac:dyDescent="0.3">
      <c r="B159" s="153"/>
      <c r="C159" s="154"/>
      <c r="D159" s="154"/>
      <c r="E159" s="155" t="s">
        <v>3</v>
      </c>
      <c r="F159" s="272" t="s">
        <v>6551</v>
      </c>
      <c r="G159" s="273"/>
      <c r="H159" s="273"/>
      <c r="I159" s="273"/>
      <c r="J159" s="154"/>
      <c r="K159" s="156">
        <v>8.64</v>
      </c>
      <c r="L159" s="154"/>
      <c r="M159" s="154"/>
      <c r="N159" s="154"/>
      <c r="O159" s="154"/>
      <c r="P159" s="154"/>
      <c r="Q159" s="154"/>
      <c r="R159" s="157"/>
      <c r="T159" s="158"/>
      <c r="U159" s="154"/>
      <c r="V159" s="154"/>
      <c r="W159" s="154"/>
      <c r="X159" s="154"/>
      <c r="Y159" s="154"/>
      <c r="Z159" s="154"/>
      <c r="AA159" s="159"/>
      <c r="AT159" s="160" t="s">
        <v>524</v>
      </c>
      <c r="AU159" s="160" t="s">
        <v>190</v>
      </c>
      <c r="AV159" s="10" t="s">
        <v>190</v>
      </c>
      <c r="AW159" s="10" t="s">
        <v>35</v>
      </c>
      <c r="AX159" s="10" t="s">
        <v>78</v>
      </c>
      <c r="AY159" s="160" t="s">
        <v>221</v>
      </c>
    </row>
    <row r="160" spans="2:65" s="11" customFormat="1" ht="20.45" customHeight="1" x14ac:dyDescent="0.3">
      <c r="B160" s="161"/>
      <c r="C160" s="162"/>
      <c r="D160" s="162"/>
      <c r="E160" s="163" t="s">
        <v>3</v>
      </c>
      <c r="F160" s="270" t="s">
        <v>526</v>
      </c>
      <c r="G160" s="271"/>
      <c r="H160" s="271"/>
      <c r="I160" s="271"/>
      <c r="J160" s="162"/>
      <c r="K160" s="164">
        <v>13.151999999999999</v>
      </c>
      <c r="L160" s="162"/>
      <c r="M160" s="162"/>
      <c r="N160" s="162"/>
      <c r="O160" s="162"/>
      <c r="P160" s="162"/>
      <c r="Q160" s="162"/>
      <c r="R160" s="165"/>
      <c r="T160" s="166"/>
      <c r="U160" s="162"/>
      <c r="V160" s="162"/>
      <c r="W160" s="162"/>
      <c r="X160" s="162"/>
      <c r="Y160" s="162"/>
      <c r="Z160" s="162"/>
      <c r="AA160" s="167"/>
      <c r="AT160" s="168" t="s">
        <v>524</v>
      </c>
      <c r="AU160" s="168" t="s">
        <v>190</v>
      </c>
      <c r="AV160" s="11" t="s">
        <v>231</v>
      </c>
      <c r="AW160" s="11" t="s">
        <v>35</v>
      </c>
      <c r="AX160" s="11" t="s">
        <v>15</v>
      </c>
      <c r="AY160" s="168" t="s">
        <v>221</v>
      </c>
    </row>
    <row r="161" spans="2:65" s="1" customFormat="1" ht="20.45" customHeight="1" x14ac:dyDescent="0.3">
      <c r="B161" s="136"/>
      <c r="C161" s="137" t="s">
        <v>15</v>
      </c>
      <c r="D161" s="137" t="s">
        <v>222</v>
      </c>
      <c r="E161" s="138" t="s">
        <v>6552</v>
      </c>
      <c r="F161" s="250" t="s">
        <v>6553</v>
      </c>
      <c r="G161" s="251"/>
      <c r="H161" s="251"/>
      <c r="I161" s="251"/>
      <c r="J161" s="139" t="s">
        <v>520</v>
      </c>
      <c r="K161" s="140">
        <v>116.717</v>
      </c>
      <c r="L161" s="252"/>
      <c r="M161" s="251"/>
      <c r="N161" s="252">
        <f>ROUND(L161*K161,2)</f>
        <v>0</v>
      </c>
      <c r="O161" s="251"/>
      <c r="P161" s="251"/>
      <c r="Q161" s="251"/>
      <c r="R161" s="141"/>
      <c r="T161" s="142" t="s">
        <v>3</v>
      </c>
      <c r="U161" s="40" t="s">
        <v>43</v>
      </c>
      <c r="V161" s="143">
        <v>0.71499999999999997</v>
      </c>
      <c r="W161" s="143">
        <f>V161*K161</f>
        <v>83.452654999999993</v>
      </c>
      <c r="X161" s="143">
        <v>2.45329</v>
      </c>
      <c r="Y161" s="143">
        <f>X161*K161</f>
        <v>286.34064892999999</v>
      </c>
      <c r="Z161" s="143">
        <v>0</v>
      </c>
      <c r="AA161" s="144">
        <f>Z161*K161</f>
        <v>0</v>
      </c>
      <c r="AR161" s="17" t="s">
        <v>231</v>
      </c>
      <c r="AT161" s="17" t="s">
        <v>222</v>
      </c>
      <c r="AU161" s="17" t="s">
        <v>190</v>
      </c>
      <c r="AY161" s="17" t="s">
        <v>221</v>
      </c>
      <c r="BE161" s="145">
        <f>IF(U161="základní",N161,0)</f>
        <v>0</v>
      </c>
      <c r="BF161" s="145">
        <f>IF(U161="snížená",N161,0)</f>
        <v>0</v>
      </c>
      <c r="BG161" s="145">
        <f>IF(U161="zákl. přenesená",N161,0)</f>
        <v>0</v>
      </c>
      <c r="BH161" s="145">
        <f>IF(U161="sníž. přenesená",N161,0)</f>
        <v>0</v>
      </c>
      <c r="BI161" s="145">
        <f>IF(U161="nulová",N161,0)</f>
        <v>0</v>
      </c>
      <c r="BJ161" s="17" t="s">
        <v>15</v>
      </c>
      <c r="BK161" s="145">
        <f>ROUND(L161*K161,2)</f>
        <v>0</v>
      </c>
      <c r="BL161" s="17" t="s">
        <v>231</v>
      </c>
      <c r="BM161" s="17" t="s">
        <v>6554</v>
      </c>
    </row>
    <row r="162" spans="2:65" s="12" customFormat="1" ht="20.45" customHeight="1" x14ac:dyDescent="0.3">
      <c r="B162" s="173"/>
      <c r="C162" s="174"/>
      <c r="D162" s="174"/>
      <c r="E162" s="175" t="s">
        <v>3</v>
      </c>
      <c r="F162" s="281" t="s">
        <v>6555</v>
      </c>
      <c r="G162" s="278"/>
      <c r="H162" s="278"/>
      <c r="I162" s="278"/>
      <c r="J162" s="174"/>
      <c r="K162" s="176" t="s">
        <v>3</v>
      </c>
      <c r="L162" s="174"/>
      <c r="M162" s="174"/>
      <c r="N162" s="174"/>
      <c r="O162" s="174"/>
      <c r="P162" s="174"/>
      <c r="Q162" s="174"/>
      <c r="R162" s="177"/>
      <c r="T162" s="178"/>
      <c r="U162" s="174"/>
      <c r="V162" s="174"/>
      <c r="W162" s="174"/>
      <c r="X162" s="174"/>
      <c r="Y162" s="174"/>
      <c r="Z162" s="174"/>
      <c r="AA162" s="179"/>
      <c r="AT162" s="180" t="s">
        <v>524</v>
      </c>
      <c r="AU162" s="180" t="s">
        <v>190</v>
      </c>
      <c r="AV162" s="12" t="s">
        <v>15</v>
      </c>
      <c r="AW162" s="12" t="s">
        <v>35</v>
      </c>
      <c r="AX162" s="12" t="s">
        <v>78</v>
      </c>
      <c r="AY162" s="180" t="s">
        <v>221</v>
      </c>
    </row>
    <row r="163" spans="2:65" s="10" customFormat="1" ht="20.45" customHeight="1" x14ac:dyDescent="0.3">
      <c r="B163" s="153"/>
      <c r="C163" s="154"/>
      <c r="D163" s="154"/>
      <c r="E163" s="155" t="s">
        <v>3</v>
      </c>
      <c r="F163" s="272" t="s">
        <v>6556</v>
      </c>
      <c r="G163" s="273"/>
      <c r="H163" s="273"/>
      <c r="I163" s="273"/>
      <c r="J163" s="154"/>
      <c r="K163" s="156">
        <v>3.49</v>
      </c>
      <c r="L163" s="154"/>
      <c r="M163" s="154"/>
      <c r="N163" s="154"/>
      <c r="O163" s="154"/>
      <c r="P163" s="154"/>
      <c r="Q163" s="154"/>
      <c r="R163" s="157"/>
      <c r="T163" s="158"/>
      <c r="U163" s="154"/>
      <c r="V163" s="154"/>
      <c r="W163" s="154"/>
      <c r="X163" s="154"/>
      <c r="Y163" s="154"/>
      <c r="Z163" s="154"/>
      <c r="AA163" s="159"/>
      <c r="AT163" s="160" t="s">
        <v>524</v>
      </c>
      <c r="AU163" s="160" t="s">
        <v>190</v>
      </c>
      <c r="AV163" s="10" t="s">
        <v>190</v>
      </c>
      <c r="AW163" s="10" t="s">
        <v>35</v>
      </c>
      <c r="AX163" s="10" t="s">
        <v>78</v>
      </c>
      <c r="AY163" s="160" t="s">
        <v>221</v>
      </c>
    </row>
    <row r="164" spans="2:65" s="10" customFormat="1" ht="20.45" customHeight="1" x14ac:dyDescent="0.3">
      <c r="B164" s="153"/>
      <c r="C164" s="154"/>
      <c r="D164" s="154"/>
      <c r="E164" s="155" t="s">
        <v>3</v>
      </c>
      <c r="F164" s="272" t="s">
        <v>6557</v>
      </c>
      <c r="G164" s="273"/>
      <c r="H164" s="273"/>
      <c r="I164" s="273"/>
      <c r="J164" s="154"/>
      <c r="K164" s="156">
        <v>1.3440000000000001</v>
      </c>
      <c r="L164" s="154"/>
      <c r="M164" s="154"/>
      <c r="N164" s="154"/>
      <c r="O164" s="154"/>
      <c r="P164" s="154"/>
      <c r="Q164" s="154"/>
      <c r="R164" s="157"/>
      <c r="T164" s="158"/>
      <c r="U164" s="154"/>
      <c r="V164" s="154"/>
      <c r="W164" s="154"/>
      <c r="X164" s="154"/>
      <c r="Y164" s="154"/>
      <c r="Z164" s="154"/>
      <c r="AA164" s="159"/>
      <c r="AT164" s="160" t="s">
        <v>524</v>
      </c>
      <c r="AU164" s="160" t="s">
        <v>190</v>
      </c>
      <c r="AV164" s="10" t="s">
        <v>190</v>
      </c>
      <c r="AW164" s="10" t="s">
        <v>35</v>
      </c>
      <c r="AX164" s="10" t="s">
        <v>78</v>
      </c>
      <c r="AY164" s="160" t="s">
        <v>221</v>
      </c>
    </row>
    <row r="165" spans="2:65" s="10" customFormat="1" ht="20.45" customHeight="1" x14ac:dyDescent="0.3">
      <c r="B165" s="153"/>
      <c r="C165" s="154"/>
      <c r="D165" s="154"/>
      <c r="E165" s="155" t="s">
        <v>3</v>
      </c>
      <c r="F165" s="272" t="s">
        <v>6558</v>
      </c>
      <c r="G165" s="273"/>
      <c r="H165" s="273"/>
      <c r="I165" s="273"/>
      <c r="J165" s="154"/>
      <c r="K165" s="156">
        <v>3.1720000000000002</v>
      </c>
      <c r="L165" s="154"/>
      <c r="M165" s="154"/>
      <c r="N165" s="154"/>
      <c r="O165" s="154"/>
      <c r="P165" s="154"/>
      <c r="Q165" s="154"/>
      <c r="R165" s="157"/>
      <c r="T165" s="158"/>
      <c r="U165" s="154"/>
      <c r="V165" s="154"/>
      <c r="W165" s="154"/>
      <c r="X165" s="154"/>
      <c r="Y165" s="154"/>
      <c r="Z165" s="154"/>
      <c r="AA165" s="159"/>
      <c r="AT165" s="160" t="s">
        <v>524</v>
      </c>
      <c r="AU165" s="160" t="s">
        <v>190</v>
      </c>
      <c r="AV165" s="10" t="s">
        <v>190</v>
      </c>
      <c r="AW165" s="10" t="s">
        <v>35</v>
      </c>
      <c r="AX165" s="10" t="s">
        <v>78</v>
      </c>
      <c r="AY165" s="160" t="s">
        <v>221</v>
      </c>
    </row>
    <row r="166" spans="2:65" s="13" customFormat="1" ht="20.45" customHeight="1" x14ac:dyDescent="0.3">
      <c r="B166" s="181"/>
      <c r="C166" s="182"/>
      <c r="D166" s="182"/>
      <c r="E166" s="183" t="s">
        <v>3</v>
      </c>
      <c r="F166" s="279" t="s">
        <v>946</v>
      </c>
      <c r="G166" s="280"/>
      <c r="H166" s="280"/>
      <c r="I166" s="280"/>
      <c r="J166" s="182"/>
      <c r="K166" s="184">
        <v>8.0060000000000002</v>
      </c>
      <c r="L166" s="182"/>
      <c r="M166" s="182"/>
      <c r="N166" s="182"/>
      <c r="O166" s="182"/>
      <c r="P166" s="182"/>
      <c r="Q166" s="182"/>
      <c r="R166" s="185"/>
      <c r="T166" s="186"/>
      <c r="U166" s="182"/>
      <c r="V166" s="182"/>
      <c r="W166" s="182"/>
      <c r="X166" s="182"/>
      <c r="Y166" s="182"/>
      <c r="Z166" s="182"/>
      <c r="AA166" s="187"/>
      <c r="AT166" s="188" t="s">
        <v>524</v>
      </c>
      <c r="AU166" s="188" t="s">
        <v>190</v>
      </c>
      <c r="AV166" s="13" t="s">
        <v>254</v>
      </c>
      <c r="AW166" s="13" t="s">
        <v>35</v>
      </c>
      <c r="AX166" s="13" t="s">
        <v>78</v>
      </c>
      <c r="AY166" s="188" t="s">
        <v>221</v>
      </c>
    </row>
    <row r="167" spans="2:65" s="12" customFormat="1" ht="20.45" customHeight="1" x14ac:dyDescent="0.3">
      <c r="B167" s="173"/>
      <c r="C167" s="174"/>
      <c r="D167" s="174"/>
      <c r="E167" s="175" t="s">
        <v>3</v>
      </c>
      <c r="F167" s="277" t="s">
        <v>6559</v>
      </c>
      <c r="G167" s="278"/>
      <c r="H167" s="278"/>
      <c r="I167" s="278"/>
      <c r="J167" s="174"/>
      <c r="K167" s="176" t="s">
        <v>3</v>
      </c>
      <c r="L167" s="174"/>
      <c r="M167" s="174"/>
      <c r="N167" s="174"/>
      <c r="O167" s="174"/>
      <c r="P167" s="174"/>
      <c r="Q167" s="174"/>
      <c r="R167" s="177"/>
      <c r="T167" s="178"/>
      <c r="U167" s="174"/>
      <c r="V167" s="174"/>
      <c r="W167" s="174"/>
      <c r="X167" s="174"/>
      <c r="Y167" s="174"/>
      <c r="Z167" s="174"/>
      <c r="AA167" s="179"/>
      <c r="AT167" s="180" t="s">
        <v>524</v>
      </c>
      <c r="AU167" s="180" t="s">
        <v>190</v>
      </c>
      <c r="AV167" s="12" t="s">
        <v>15</v>
      </c>
      <c r="AW167" s="12" t="s">
        <v>35</v>
      </c>
      <c r="AX167" s="12" t="s">
        <v>78</v>
      </c>
      <c r="AY167" s="180" t="s">
        <v>221</v>
      </c>
    </row>
    <row r="168" spans="2:65" s="10" customFormat="1" ht="20.45" customHeight="1" x14ac:dyDescent="0.3">
      <c r="B168" s="153"/>
      <c r="C168" s="154"/>
      <c r="D168" s="154"/>
      <c r="E168" s="155" t="s">
        <v>3</v>
      </c>
      <c r="F168" s="272" t="s">
        <v>6560</v>
      </c>
      <c r="G168" s="273"/>
      <c r="H168" s="273"/>
      <c r="I168" s="273"/>
      <c r="J168" s="154"/>
      <c r="K168" s="156">
        <v>7.0839999999999996</v>
      </c>
      <c r="L168" s="154"/>
      <c r="M168" s="154"/>
      <c r="N168" s="154"/>
      <c r="O168" s="154"/>
      <c r="P168" s="154"/>
      <c r="Q168" s="154"/>
      <c r="R168" s="157"/>
      <c r="T168" s="158"/>
      <c r="U168" s="154"/>
      <c r="V168" s="154"/>
      <c r="W168" s="154"/>
      <c r="X168" s="154"/>
      <c r="Y168" s="154"/>
      <c r="Z168" s="154"/>
      <c r="AA168" s="159"/>
      <c r="AT168" s="160" t="s">
        <v>524</v>
      </c>
      <c r="AU168" s="160" t="s">
        <v>190</v>
      </c>
      <c r="AV168" s="10" t="s">
        <v>190</v>
      </c>
      <c r="AW168" s="10" t="s">
        <v>35</v>
      </c>
      <c r="AX168" s="10" t="s">
        <v>78</v>
      </c>
      <c r="AY168" s="160" t="s">
        <v>221</v>
      </c>
    </row>
    <row r="169" spans="2:65" s="10" customFormat="1" ht="20.45" customHeight="1" x14ac:dyDescent="0.3">
      <c r="B169" s="153"/>
      <c r="C169" s="154"/>
      <c r="D169" s="154"/>
      <c r="E169" s="155" t="s">
        <v>3</v>
      </c>
      <c r="F169" s="272" t="s">
        <v>6561</v>
      </c>
      <c r="G169" s="273"/>
      <c r="H169" s="273"/>
      <c r="I169" s="273"/>
      <c r="J169" s="154"/>
      <c r="K169" s="156">
        <v>4.7149999999999999</v>
      </c>
      <c r="L169" s="154"/>
      <c r="M169" s="154"/>
      <c r="N169" s="154"/>
      <c r="O169" s="154"/>
      <c r="P169" s="154"/>
      <c r="Q169" s="154"/>
      <c r="R169" s="157"/>
      <c r="T169" s="158"/>
      <c r="U169" s="154"/>
      <c r="V169" s="154"/>
      <c r="W169" s="154"/>
      <c r="X169" s="154"/>
      <c r="Y169" s="154"/>
      <c r="Z169" s="154"/>
      <c r="AA169" s="159"/>
      <c r="AT169" s="160" t="s">
        <v>524</v>
      </c>
      <c r="AU169" s="160" t="s">
        <v>190</v>
      </c>
      <c r="AV169" s="10" t="s">
        <v>190</v>
      </c>
      <c r="AW169" s="10" t="s">
        <v>35</v>
      </c>
      <c r="AX169" s="10" t="s">
        <v>78</v>
      </c>
      <c r="AY169" s="160" t="s">
        <v>221</v>
      </c>
    </row>
    <row r="170" spans="2:65" s="13" customFormat="1" ht="20.45" customHeight="1" x14ac:dyDescent="0.3">
      <c r="B170" s="181"/>
      <c r="C170" s="182"/>
      <c r="D170" s="182"/>
      <c r="E170" s="183" t="s">
        <v>3</v>
      </c>
      <c r="F170" s="279" t="s">
        <v>946</v>
      </c>
      <c r="G170" s="280"/>
      <c r="H170" s="280"/>
      <c r="I170" s="280"/>
      <c r="J170" s="182"/>
      <c r="K170" s="184">
        <v>11.798999999999999</v>
      </c>
      <c r="L170" s="182"/>
      <c r="M170" s="182"/>
      <c r="N170" s="182"/>
      <c r="O170" s="182"/>
      <c r="P170" s="182"/>
      <c r="Q170" s="182"/>
      <c r="R170" s="185"/>
      <c r="T170" s="186"/>
      <c r="U170" s="182"/>
      <c r="V170" s="182"/>
      <c r="W170" s="182"/>
      <c r="X170" s="182"/>
      <c r="Y170" s="182"/>
      <c r="Z170" s="182"/>
      <c r="AA170" s="187"/>
      <c r="AT170" s="188" t="s">
        <v>524</v>
      </c>
      <c r="AU170" s="188" t="s">
        <v>190</v>
      </c>
      <c r="AV170" s="13" t="s">
        <v>254</v>
      </c>
      <c r="AW170" s="13" t="s">
        <v>35</v>
      </c>
      <c r="AX170" s="13" t="s">
        <v>78</v>
      </c>
      <c r="AY170" s="188" t="s">
        <v>221</v>
      </c>
    </row>
    <row r="171" spans="2:65" s="12" customFormat="1" ht="20.45" customHeight="1" x14ac:dyDescent="0.3">
      <c r="B171" s="173"/>
      <c r="C171" s="174"/>
      <c r="D171" s="174"/>
      <c r="E171" s="175" t="s">
        <v>3</v>
      </c>
      <c r="F171" s="277" t="s">
        <v>6562</v>
      </c>
      <c r="G171" s="278"/>
      <c r="H171" s="278"/>
      <c r="I171" s="278"/>
      <c r="J171" s="174"/>
      <c r="K171" s="176" t="s">
        <v>3</v>
      </c>
      <c r="L171" s="174"/>
      <c r="M171" s="174"/>
      <c r="N171" s="174"/>
      <c r="O171" s="174"/>
      <c r="P171" s="174"/>
      <c r="Q171" s="174"/>
      <c r="R171" s="177"/>
      <c r="T171" s="178"/>
      <c r="U171" s="174"/>
      <c r="V171" s="174"/>
      <c r="W171" s="174"/>
      <c r="X171" s="174"/>
      <c r="Y171" s="174"/>
      <c r="Z171" s="174"/>
      <c r="AA171" s="179"/>
      <c r="AT171" s="180" t="s">
        <v>524</v>
      </c>
      <c r="AU171" s="180" t="s">
        <v>190</v>
      </c>
      <c r="AV171" s="12" t="s">
        <v>15</v>
      </c>
      <c r="AW171" s="12" t="s">
        <v>35</v>
      </c>
      <c r="AX171" s="12" t="s">
        <v>78</v>
      </c>
      <c r="AY171" s="180" t="s">
        <v>221</v>
      </c>
    </row>
    <row r="172" spans="2:65" s="10" customFormat="1" ht="20.45" customHeight="1" x14ac:dyDescent="0.3">
      <c r="B172" s="153"/>
      <c r="C172" s="154"/>
      <c r="D172" s="154"/>
      <c r="E172" s="155" t="s">
        <v>3</v>
      </c>
      <c r="F172" s="272" t="s">
        <v>6563</v>
      </c>
      <c r="G172" s="273"/>
      <c r="H172" s="273"/>
      <c r="I172" s="273"/>
      <c r="J172" s="154"/>
      <c r="K172" s="156">
        <v>24.263000000000002</v>
      </c>
      <c r="L172" s="154"/>
      <c r="M172" s="154"/>
      <c r="N172" s="154"/>
      <c r="O172" s="154"/>
      <c r="P172" s="154"/>
      <c r="Q172" s="154"/>
      <c r="R172" s="157"/>
      <c r="T172" s="158"/>
      <c r="U172" s="154"/>
      <c r="V172" s="154"/>
      <c r="W172" s="154"/>
      <c r="X172" s="154"/>
      <c r="Y172" s="154"/>
      <c r="Z172" s="154"/>
      <c r="AA172" s="159"/>
      <c r="AT172" s="160" t="s">
        <v>524</v>
      </c>
      <c r="AU172" s="160" t="s">
        <v>190</v>
      </c>
      <c r="AV172" s="10" t="s">
        <v>190</v>
      </c>
      <c r="AW172" s="10" t="s">
        <v>35</v>
      </c>
      <c r="AX172" s="10" t="s">
        <v>78</v>
      </c>
      <c r="AY172" s="160" t="s">
        <v>221</v>
      </c>
    </row>
    <row r="173" spans="2:65" s="10" customFormat="1" ht="20.45" customHeight="1" x14ac:dyDescent="0.3">
      <c r="B173" s="153"/>
      <c r="C173" s="154"/>
      <c r="D173" s="154"/>
      <c r="E173" s="155" t="s">
        <v>3</v>
      </c>
      <c r="F173" s="272" t="s">
        <v>6564</v>
      </c>
      <c r="G173" s="273"/>
      <c r="H173" s="273"/>
      <c r="I173" s="273"/>
      <c r="J173" s="154"/>
      <c r="K173" s="156">
        <v>2.2999999999999998</v>
      </c>
      <c r="L173" s="154"/>
      <c r="M173" s="154"/>
      <c r="N173" s="154"/>
      <c r="O173" s="154"/>
      <c r="P173" s="154"/>
      <c r="Q173" s="154"/>
      <c r="R173" s="157"/>
      <c r="T173" s="158"/>
      <c r="U173" s="154"/>
      <c r="V173" s="154"/>
      <c r="W173" s="154"/>
      <c r="X173" s="154"/>
      <c r="Y173" s="154"/>
      <c r="Z173" s="154"/>
      <c r="AA173" s="159"/>
      <c r="AT173" s="160" t="s">
        <v>524</v>
      </c>
      <c r="AU173" s="160" t="s">
        <v>190</v>
      </c>
      <c r="AV173" s="10" t="s">
        <v>190</v>
      </c>
      <c r="AW173" s="10" t="s">
        <v>35</v>
      </c>
      <c r="AX173" s="10" t="s">
        <v>78</v>
      </c>
      <c r="AY173" s="160" t="s">
        <v>221</v>
      </c>
    </row>
    <row r="174" spans="2:65" s="10" customFormat="1" ht="20.45" customHeight="1" x14ac:dyDescent="0.3">
      <c r="B174" s="153"/>
      <c r="C174" s="154"/>
      <c r="D174" s="154"/>
      <c r="E174" s="155" t="s">
        <v>3</v>
      </c>
      <c r="F174" s="272" t="s">
        <v>6565</v>
      </c>
      <c r="G174" s="273"/>
      <c r="H174" s="273"/>
      <c r="I174" s="273"/>
      <c r="J174" s="154"/>
      <c r="K174" s="156">
        <v>27.111000000000001</v>
      </c>
      <c r="L174" s="154"/>
      <c r="M174" s="154"/>
      <c r="N174" s="154"/>
      <c r="O174" s="154"/>
      <c r="P174" s="154"/>
      <c r="Q174" s="154"/>
      <c r="R174" s="157"/>
      <c r="T174" s="158"/>
      <c r="U174" s="154"/>
      <c r="V174" s="154"/>
      <c r="W174" s="154"/>
      <c r="X174" s="154"/>
      <c r="Y174" s="154"/>
      <c r="Z174" s="154"/>
      <c r="AA174" s="159"/>
      <c r="AT174" s="160" t="s">
        <v>524</v>
      </c>
      <c r="AU174" s="160" t="s">
        <v>190</v>
      </c>
      <c r="AV174" s="10" t="s">
        <v>190</v>
      </c>
      <c r="AW174" s="10" t="s">
        <v>35</v>
      </c>
      <c r="AX174" s="10" t="s">
        <v>78</v>
      </c>
      <c r="AY174" s="160" t="s">
        <v>221</v>
      </c>
    </row>
    <row r="175" spans="2:65" s="13" customFormat="1" ht="20.45" customHeight="1" x14ac:dyDescent="0.3">
      <c r="B175" s="181"/>
      <c r="C175" s="182"/>
      <c r="D175" s="182"/>
      <c r="E175" s="183" t="s">
        <v>3</v>
      </c>
      <c r="F175" s="279" t="s">
        <v>946</v>
      </c>
      <c r="G175" s="280"/>
      <c r="H175" s="280"/>
      <c r="I175" s="280"/>
      <c r="J175" s="182"/>
      <c r="K175" s="184">
        <v>53.673999999999999</v>
      </c>
      <c r="L175" s="182"/>
      <c r="M175" s="182"/>
      <c r="N175" s="182"/>
      <c r="O175" s="182"/>
      <c r="P175" s="182"/>
      <c r="Q175" s="182"/>
      <c r="R175" s="185"/>
      <c r="T175" s="186"/>
      <c r="U175" s="182"/>
      <c r="V175" s="182"/>
      <c r="W175" s="182"/>
      <c r="X175" s="182"/>
      <c r="Y175" s="182"/>
      <c r="Z175" s="182"/>
      <c r="AA175" s="187"/>
      <c r="AT175" s="188" t="s">
        <v>524</v>
      </c>
      <c r="AU175" s="188" t="s">
        <v>190</v>
      </c>
      <c r="AV175" s="13" t="s">
        <v>254</v>
      </c>
      <c r="AW175" s="13" t="s">
        <v>35</v>
      </c>
      <c r="AX175" s="13" t="s">
        <v>78</v>
      </c>
      <c r="AY175" s="188" t="s">
        <v>221</v>
      </c>
    </row>
    <row r="176" spans="2:65" s="12" customFormat="1" ht="20.45" customHeight="1" x14ac:dyDescent="0.3">
      <c r="B176" s="173"/>
      <c r="C176" s="174"/>
      <c r="D176" s="174"/>
      <c r="E176" s="175" t="s">
        <v>3</v>
      </c>
      <c r="F176" s="277" t="s">
        <v>6566</v>
      </c>
      <c r="G176" s="278"/>
      <c r="H176" s="278"/>
      <c r="I176" s="278"/>
      <c r="J176" s="174"/>
      <c r="K176" s="176" t="s">
        <v>3</v>
      </c>
      <c r="L176" s="174"/>
      <c r="M176" s="174"/>
      <c r="N176" s="174"/>
      <c r="O176" s="174"/>
      <c r="P176" s="174"/>
      <c r="Q176" s="174"/>
      <c r="R176" s="177"/>
      <c r="T176" s="178"/>
      <c r="U176" s="174"/>
      <c r="V176" s="174"/>
      <c r="W176" s="174"/>
      <c r="X176" s="174"/>
      <c r="Y176" s="174"/>
      <c r="Z176" s="174"/>
      <c r="AA176" s="179"/>
      <c r="AT176" s="180" t="s">
        <v>524</v>
      </c>
      <c r="AU176" s="180" t="s">
        <v>190</v>
      </c>
      <c r="AV176" s="12" t="s">
        <v>15</v>
      </c>
      <c r="AW176" s="12" t="s">
        <v>35</v>
      </c>
      <c r="AX176" s="12" t="s">
        <v>78</v>
      </c>
      <c r="AY176" s="180" t="s">
        <v>221</v>
      </c>
    </row>
    <row r="177" spans="2:51" s="10" customFormat="1" ht="20.45" customHeight="1" x14ac:dyDescent="0.3">
      <c r="B177" s="153"/>
      <c r="C177" s="154"/>
      <c r="D177" s="154"/>
      <c r="E177" s="155" t="s">
        <v>3</v>
      </c>
      <c r="F177" s="272" t="s">
        <v>6567</v>
      </c>
      <c r="G177" s="273"/>
      <c r="H177" s="273"/>
      <c r="I177" s="273"/>
      <c r="J177" s="154"/>
      <c r="K177" s="156">
        <v>3.36</v>
      </c>
      <c r="L177" s="154"/>
      <c r="M177" s="154"/>
      <c r="N177" s="154"/>
      <c r="O177" s="154"/>
      <c r="P177" s="154"/>
      <c r="Q177" s="154"/>
      <c r="R177" s="157"/>
      <c r="T177" s="158"/>
      <c r="U177" s="154"/>
      <c r="V177" s="154"/>
      <c r="W177" s="154"/>
      <c r="X177" s="154"/>
      <c r="Y177" s="154"/>
      <c r="Z177" s="154"/>
      <c r="AA177" s="159"/>
      <c r="AT177" s="160" t="s">
        <v>524</v>
      </c>
      <c r="AU177" s="160" t="s">
        <v>190</v>
      </c>
      <c r="AV177" s="10" t="s">
        <v>190</v>
      </c>
      <c r="AW177" s="10" t="s">
        <v>35</v>
      </c>
      <c r="AX177" s="10" t="s">
        <v>78</v>
      </c>
      <c r="AY177" s="160" t="s">
        <v>221</v>
      </c>
    </row>
    <row r="178" spans="2:51" s="10" customFormat="1" ht="20.45" customHeight="1" x14ac:dyDescent="0.3">
      <c r="B178" s="153"/>
      <c r="C178" s="154"/>
      <c r="D178" s="154"/>
      <c r="E178" s="155" t="s">
        <v>3</v>
      </c>
      <c r="F178" s="272" t="s">
        <v>6568</v>
      </c>
      <c r="G178" s="273"/>
      <c r="H178" s="273"/>
      <c r="I178" s="273"/>
      <c r="J178" s="154"/>
      <c r="K178" s="156">
        <v>1.08</v>
      </c>
      <c r="L178" s="154"/>
      <c r="M178" s="154"/>
      <c r="N178" s="154"/>
      <c r="O178" s="154"/>
      <c r="P178" s="154"/>
      <c r="Q178" s="154"/>
      <c r="R178" s="157"/>
      <c r="T178" s="158"/>
      <c r="U178" s="154"/>
      <c r="V178" s="154"/>
      <c r="W178" s="154"/>
      <c r="X178" s="154"/>
      <c r="Y178" s="154"/>
      <c r="Z178" s="154"/>
      <c r="AA178" s="159"/>
      <c r="AT178" s="160" t="s">
        <v>524</v>
      </c>
      <c r="AU178" s="160" t="s">
        <v>190</v>
      </c>
      <c r="AV178" s="10" t="s">
        <v>190</v>
      </c>
      <c r="AW178" s="10" t="s">
        <v>35</v>
      </c>
      <c r="AX178" s="10" t="s">
        <v>78</v>
      </c>
      <c r="AY178" s="160" t="s">
        <v>221</v>
      </c>
    </row>
    <row r="179" spans="2:51" s="10" customFormat="1" ht="20.45" customHeight="1" x14ac:dyDescent="0.3">
      <c r="B179" s="153"/>
      <c r="C179" s="154"/>
      <c r="D179" s="154"/>
      <c r="E179" s="155" t="s">
        <v>3</v>
      </c>
      <c r="F179" s="272" t="s">
        <v>6569</v>
      </c>
      <c r="G179" s="273"/>
      <c r="H179" s="273"/>
      <c r="I179" s="273"/>
      <c r="J179" s="154"/>
      <c r="K179" s="156">
        <v>4.4800000000000004</v>
      </c>
      <c r="L179" s="154"/>
      <c r="M179" s="154"/>
      <c r="N179" s="154"/>
      <c r="O179" s="154"/>
      <c r="P179" s="154"/>
      <c r="Q179" s="154"/>
      <c r="R179" s="157"/>
      <c r="T179" s="158"/>
      <c r="U179" s="154"/>
      <c r="V179" s="154"/>
      <c r="W179" s="154"/>
      <c r="X179" s="154"/>
      <c r="Y179" s="154"/>
      <c r="Z179" s="154"/>
      <c r="AA179" s="159"/>
      <c r="AT179" s="160" t="s">
        <v>524</v>
      </c>
      <c r="AU179" s="160" t="s">
        <v>190</v>
      </c>
      <c r="AV179" s="10" t="s">
        <v>190</v>
      </c>
      <c r="AW179" s="10" t="s">
        <v>35</v>
      </c>
      <c r="AX179" s="10" t="s">
        <v>78</v>
      </c>
      <c r="AY179" s="160" t="s">
        <v>221</v>
      </c>
    </row>
    <row r="180" spans="2:51" s="13" customFormat="1" ht="20.45" customHeight="1" x14ac:dyDescent="0.3">
      <c r="B180" s="181"/>
      <c r="C180" s="182"/>
      <c r="D180" s="182"/>
      <c r="E180" s="183" t="s">
        <v>3</v>
      </c>
      <c r="F180" s="279" t="s">
        <v>946</v>
      </c>
      <c r="G180" s="280"/>
      <c r="H180" s="280"/>
      <c r="I180" s="280"/>
      <c r="J180" s="182"/>
      <c r="K180" s="184">
        <v>8.92</v>
      </c>
      <c r="L180" s="182"/>
      <c r="M180" s="182"/>
      <c r="N180" s="182"/>
      <c r="O180" s="182"/>
      <c r="P180" s="182"/>
      <c r="Q180" s="182"/>
      <c r="R180" s="185"/>
      <c r="T180" s="186"/>
      <c r="U180" s="182"/>
      <c r="V180" s="182"/>
      <c r="W180" s="182"/>
      <c r="X180" s="182"/>
      <c r="Y180" s="182"/>
      <c r="Z180" s="182"/>
      <c r="AA180" s="187"/>
      <c r="AT180" s="188" t="s">
        <v>524</v>
      </c>
      <c r="AU180" s="188" t="s">
        <v>190</v>
      </c>
      <c r="AV180" s="13" t="s">
        <v>254</v>
      </c>
      <c r="AW180" s="13" t="s">
        <v>35</v>
      </c>
      <c r="AX180" s="13" t="s">
        <v>78</v>
      </c>
      <c r="AY180" s="188" t="s">
        <v>221</v>
      </c>
    </row>
    <row r="181" spans="2:51" s="12" customFormat="1" ht="20.45" customHeight="1" x14ac:dyDescent="0.3">
      <c r="B181" s="173"/>
      <c r="C181" s="174"/>
      <c r="D181" s="174"/>
      <c r="E181" s="175" t="s">
        <v>3</v>
      </c>
      <c r="F181" s="277" t="s">
        <v>6570</v>
      </c>
      <c r="G181" s="278"/>
      <c r="H181" s="278"/>
      <c r="I181" s="278"/>
      <c r="J181" s="174"/>
      <c r="K181" s="176" t="s">
        <v>3</v>
      </c>
      <c r="L181" s="174"/>
      <c r="M181" s="174"/>
      <c r="N181" s="174"/>
      <c r="O181" s="174"/>
      <c r="P181" s="174"/>
      <c r="Q181" s="174"/>
      <c r="R181" s="177"/>
      <c r="T181" s="178"/>
      <c r="U181" s="174"/>
      <c r="V181" s="174"/>
      <c r="W181" s="174"/>
      <c r="X181" s="174"/>
      <c r="Y181" s="174"/>
      <c r="Z181" s="174"/>
      <c r="AA181" s="179"/>
      <c r="AT181" s="180" t="s">
        <v>524</v>
      </c>
      <c r="AU181" s="180" t="s">
        <v>190</v>
      </c>
      <c r="AV181" s="12" t="s">
        <v>15</v>
      </c>
      <c r="AW181" s="12" t="s">
        <v>35</v>
      </c>
      <c r="AX181" s="12" t="s">
        <v>78</v>
      </c>
      <c r="AY181" s="180" t="s">
        <v>221</v>
      </c>
    </row>
    <row r="182" spans="2:51" s="10" customFormat="1" ht="20.45" customHeight="1" x14ac:dyDescent="0.3">
      <c r="B182" s="153"/>
      <c r="C182" s="154"/>
      <c r="D182" s="154"/>
      <c r="E182" s="155" t="s">
        <v>3</v>
      </c>
      <c r="F182" s="272" t="s">
        <v>6571</v>
      </c>
      <c r="G182" s="273"/>
      <c r="H182" s="273"/>
      <c r="I182" s="273"/>
      <c r="J182" s="154"/>
      <c r="K182" s="156">
        <v>11.138999999999999</v>
      </c>
      <c r="L182" s="154"/>
      <c r="M182" s="154"/>
      <c r="N182" s="154"/>
      <c r="O182" s="154"/>
      <c r="P182" s="154"/>
      <c r="Q182" s="154"/>
      <c r="R182" s="157"/>
      <c r="T182" s="158"/>
      <c r="U182" s="154"/>
      <c r="V182" s="154"/>
      <c r="W182" s="154"/>
      <c r="X182" s="154"/>
      <c r="Y182" s="154"/>
      <c r="Z182" s="154"/>
      <c r="AA182" s="159"/>
      <c r="AT182" s="160" t="s">
        <v>524</v>
      </c>
      <c r="AU182" s="160" t="s">
        <v>190</v>
      </c>
      <c r="AV182" s="10" t="s">
        <v>190</v>
      </c>
      <c r="AW182" s="10" t="s">
        <v>35</v>
      </c>
      <c r="AX182" s="10" t="s">
        <v>78</v>
      </c>
      <c r="AY182" s="160" t="s">
        <v>221</v>
      </c>
    </row>
    <row r="183" spans="2:51" s="10" customFormat="1" ht="20.45" customHeight="1" x14ac:dyDescent="0.3">
      <c r="B183" s="153"/>
      <c r="C183" s="154"/>
      <c r="D183" s="154"/>
      <c r="E183" s="155" t="s">
        <v>3</v>
      </c>
      <c r="F183" s="272" t="s">
        <v>6572</v>
      </c>
      <c r="G183" s="273"/>
      <c r="H183" s="273"/>
      <c r="I183" s="273"/>
      <c r="J183" s="154"/>
      <c r="K183" s="156">
        <v>6.032</v>
      </c>
      <c r="L183" s="154"/>
      <c r="M183" s="154"/>
      <c r="N183" s="154"/>
      <c r="O183" s="154"/>
      <c r="P183" s="154"/>
      <c r="Q183" s="154"/>
      <c r="R183" s="157"/>
      <c r="T183" s="158"/>
      <c r="U183" s="154"/>
      <c r="V183" s="154"/>
      <c r="W183" s="154"/>
      <c r="X183" s="154"/>
      <c r="Y183" s="154"/>
      <c r="Z183" s="154"/>
      <c r="AA183" s="159"/>
      <c r="AT183" s="160" t="s">
        <v>524</v>
      </c>
      <c r="AU183" s="160" t="s">
        <v>190</v>
      </c>
      <c r="AV183" s="10" t="s">
        <v>190</v>
      </c>
      <c r="AW183" s="10" t="s">
        <v>35</v>
      </c>
      <c r="AX183" s="10" t="s">
        <v>78</v>
      </c>
      <c r="AY183" s="160" t="s">
        <v>221</v>
      </c>
    </row>
    <row r="184" spans="2:51" s="13" customFormat="1" ht="20.45" customHeight="1" x14ac:dyDescent="0.3">
      <c r="B184" s="181"/>
      <c r="C184" s="182"/>
      <c r="D184" s="182"/>
      <c r="E184" s="183" t="s">
        <v>3</v>
      </c>
      <c r="F184" s="279" t="s">
        <v>946</v>
      </c>
      <c r="G184" s="280"/>
      <c r="H184" s="280"/>
      <c r="I184" s="280"/>
      <c r="J184" s="182"/>
      <c r="K184" s="184">
        <v>17.170999999999999</v>
      </c>
      <c r="L184" s="182"/>
      <c r="M184" s="182"/>
      <c r="N184" s="182"/>
      <c r="O184" s="182"/>
      <c r="P184" s="182"/>
      <c r="Q184" s="182"/>
      <c r="R184" s="185"/>
      <c r="T184" s="186"/>
      <c r="U184" s="182"/>
      <c r="V184" s="182"/>
      <c r="W184" s="182"/>
      <c r="X184" s="182"/>
      <c r="Y184" s="182"/>
      <c r="Z184" s="182"/>
      <c r="AA184" s="187"/>
      <c r="AT184" s="188" t="s">
        <v>524</v>
      </c>
      <c r="AU184" s="188" t="s">
        <v>190</v>
      </c>
      <c r="AV184" s="13" t="s">
        <v>254</v>
      </c>
      <c r="AW184" s="13" t="s">
        <v>35</v>
      </c>
      <c r="AX184" s="13" t="s">
        <v>78</v>
      </c>
      <c r="AY184" s="188" t="s">
        <v>221</v>
      </c>
    </row>
    <row r="185" spans="2:51" s="12" customFormat="1" ht="20.45" customHeight="1" x14ac:dyDescent="0.3">
      <c r="B185" s="173"/>
      <c r="C185" s="174"/>
      <c r="D185" s="174"/>
      <c r="E185" s="175" t="s">
        <v>3</v>
      </c>
      <c r="F185" s="277" t="s">
        <v>6573</v>
      </c>
      <c r="G185" s="278"/>
      <c r="H185" s="278"/>
      <c r="I185" s="278"/>
      <c r="J185" s="174"/>
      <c r="K185" s="176" t="s">
        <v>3</v>
      </c>
      <c r="L185" s="174"/>
      <c r="M185" s="174"/>
      <c r="N185" s="174"/>
      <c r="O185" s="174"/>
      <c r="P185" s="174"/>
      <c r="Q185" s="174"/>
      <c r="R185" s="177"/>
      <c r="T185" s="178"/>
      <c r="U185" s="174"/>
      <c r="V185" s="174"/>
      <c r="W185" s="174"/>
      <c r="X185" s="174"/>
      <c r="Y185" s="174"/>
      <c r="Z185" s="174"/>
      <c r="AA185" s="179"/>
      <c r="AT185" s="180" t="s">
        <v>524</v>
      </c>
      <c r="AU185" s="180" t="s">
        <v>190</v>
      </c>
      <c r="AV185" s="12" t="s">
        <v>15</v>
      </c>
      <c r="AW185" s="12" t="s">
        <v>35</v>
      </c>
      <c r="AX185" s="12" t="s">
        <v>78</v>
      </c>
      <c r="AY185" s="180" t="s">
        <v>221</v>
      </c>
    </row>
    <row r="186" spans="2:51" s="10" customFormat="1" ht="20.45" customHeight="1" x14ac:dyDescent="0.3">
      <c r="B186" s="153"/>
      <c r="C186" s="154"/>
      <c r="D186" s="154"/>
      <c r="E186" s="155" t="s">
        <v>3</v>
      </c>
      <c r="F186" s="272" t="s">
        <v>6574</v>
      </c>
      <c r="G186" s="273"/>
      <c r="H186" s="273"/>
      <c r="I186" s="273"/>
      <c r="J186" s="154"/>
      <c r="K186" s="156">
        <v>3.7679999999999998</v>
      </c>
      <c r="L186" s="154"/>
      <c r="M186" s="154"/>
      <c r="N186" s="154"/>
      <c r="O186" s="154"/>
      <c r="P186" s="154"/>
      <c r="Q186" s="154"/>
      <c r="R186" s="157"/>
      <c r="T186" s="158"/>
      <c r="U186" s="154"/>
      <c r="V186" s="154"/>
      <c r="W186" s="154"/>
      <c r="X186" s="154"/>
      <c r="Y186" s="154"/>
      <c r="Z186" s="154"/>
      <c r="AA186" s="159"/>
      <c r="AT186" s="160" t="s">
        <v>524</v>
      </c>
      <c r="AU186" s="160" t="s">
        <v>190</v>
      </c>
      <c r="AV186" s="10" t="s">
        <v>190</v>
      </c>
      <c r="AW186" s="10" t="s">
        <v>35</v>
      </c>
      <c r="AX186" s="10" t="s">
        <v>78</v>
      </c>
      <c r="AY186" s="160" t="s">
        <v>221</v>
      </c>
    </row>
    <row r="187" spans="2:51" s="13" customFormat="1" ht="20.45" customHeight="1" x14ac:dyDescent="0.3">
      <c r="B187" s="181"/>
      <c r="C187" s="182"/>
      <c r="D187" s="182"/>
      <c r="E187" s="183" t="s">
        <v>3</v>
      </c>
      <c r="F187" s="279" t="s">
        <v>946</v>
      </c>
      <c r="G187" s="280"/>
      <c r="H187" s="280"/>
      <c r="I187" s="280"/>
      <c r="J187" s="182"/>
      <c r="K187" s="184">
        <v>3.7679999999999998</v>
      </c>
      <c r="L187" s="182"/>
      <c r="M187" s="182"/>
      <c r="N187" s="182"/>
      <c r="O187" s="182"/>
      <c r="P187" s="182"/>
      <c r="Q187" s="182"/>
      <c r="R187" s="185"/>
      <c r="T187" s="186"/>
      <c r="U187" s="182"/>
      <c r="V187" s="182"/>
      <c r="W187" s="182"/>
      <c r="X187" s="182"/>
      <c r="Y187" s="182"/>
      <c r="Z187" s="182"/>
      <c r="AA187" s="187"/>
      <c r="AT187" s="188" t="s">
        <v>524</v>
      </c>
      <c r="AU187" s="188" t="s">
        <v>190</v>
      </c>
      <c r="AV187" s="13" t="s">
        <v>254</v>
      </c>
      <c r="AW187" s="13" t="s">
        <v>35</v>
      </c>
      <c r="AX187" s="13" t="s">
        <v>78</v>
      </c>
      <c r="AY187" s="188" t="s">
        <v>221</v>
      </c>
    </row>
    <row r="188" spans="2:51" s="12" customFormat="1" ht="20.45" customHeight="1" x14ac:dyDescent="0.3">
      <c r="B188" s="173"/>
      <c r="C188" s="174"/>
      <c r="D188" s="174"/>
      <c r="E188" s="175" t="s">
        <v>3</v>
      </c>
      <c r="F188" s="277" t="s">
        <v>6575</v>
      </c>
      <c r="G188" s="278"/>
      <c r="H188" s="278"/>
      <c r="I188" s="278"/>
      <c r="J188" s="174"/>
      <c r="K188" s="176" t="s">
        <v>3</v>
      </c>
      <c r="L188" s="174"/>
      <c r="M188" s="174"/>
      <c r="N188" s="174"/>
      <c r="O188" s="174"/>
      <c r="P188" s="174"/>
      <c r="Q188" s="174"/>
      <c r="R188" s="177"/>
      <c r="T188" s="178"/>
      <c r="U188" s="174"/>
      <c r="V188" s="174"/>
      <c r="W188" s="174"/>
      <c r="X188" s="174"/>
      <c r="Y188" s="174"/>
      <c r="Z188" s="174"/>
      <c r="AA188" s="179"/>
      <c r="AT188" s="180" t="s">
        <v>524</v>
      </c>
      <c r="AU188" s="180" t="s">
        <v>190</v>
      </c>
      <c r="AV188" s="12" t="s">
        <v>15</v>
      </c>
      <c r="AW188" s="12" t="s">
        <v>35</v>
      </c>
      <c r="AX188" s="12" t="s">
        <v>78</v>
      </c>
      <c r="AY188" s="180" t="s">
        <v>221</v>
      </c>
    </row>
    <row r="189" spans="2:51" s="10" customFormat="1" ht="20.45" customHeight="1" x14ac:dyDescent="0.3">
      <c r="B189" s="153"/>
      <c r="C189" s="154"/>
      <c r="D189" s="154"/>
      <c r="E189" s="155" t="s">
        <v>3</v>
      </c>
      <c r="F189" s="272" t="s">
        <v>6576</v>
      </c>
      <c r="G189" s="273"/>
      <c r="H189" s="273"/>
      <c r="I189" s="273"/>
      <c r="J189" s="154"/>
      <c r="K189" s="156">
        <v>1.827</v>
      </c>
      <c r="L189" s="154"/>
      <c r="M189" s="154"/>
      <c r="N189" s="154"/>
      <c r="O189" s="154"/>
      <c r="P189" s="154"/>
      <c r="Q189" s="154"/>
      <c r="R189" s="157"/>
      <c r="T189" s="158"/>
      <c r="U189" s="154"/>
      <c r="V189" s="154"/>
      <c r="W189" s="154"/>
      <c r="X189" s="154"/>
      <c r="Y189" s="154"/>
      <c r="Z189" s="154"/>
      <c r="AA189" s="159"/>
      <c r="AT189" s="160" t="s">
        <v>524</v>
      </c>
      <c r="AU189" s="160" t="s">
        <v>190</v>
      </c>
      <c r="AV189" s="10" t="s">
        <v>190</v>
      </c>
      <c r="AW189" s="10" t="s">
        <v>35</v>
      </c>
      <c r="AX189" s="10" t="s">
        <v>78</v>
      </c>
      <c r="AY189" s="160" t="s">
        <v>221</v>
      </c>
    </row>
    <row r="190" spans="2:51" s="10" customFormat="1" ht="20.45" customHeight="1" x14ac:dyDescent="0.3">
      <c r="B190" s="153"/>
      <c r="C190" s="154"/>
      <c r="D190" s="154"/>
      <c r="E190" s="155" t="s">
        <v>3</v>
      </c>
      <c r="F190" s="272" t="s">
        <v>6577</v>
      </c>
      <c r="G190" s="273"/>
      <c r="H190" s="273"/>
      <c r="I190" s="273"/>
      <c r="J190" s="154"/>
      <c r="K190" s="156">
        <v>2</v>
      </c>
      <c r="L190" s="154"/>
      <c r="M190" s="154"/>
      <c r="N190" s="154"/>
      <c r="O190" s="154"/>
      <c r="P190" s="154"/>
      <c r="Q190" s="154"/>
      <c r="R190" s="157"/>
      <c r="T190" s="158"/>
      <c r="U190" s="154"/>
      <c r="V190" s="154"/>
      <c r="W190" s="154"/>
      <c r="X190" s="154"/>
      <c r="Y190" s="154"/>
      <c r="Z190" s="154"/>
      <c r="AA190" s="159"/>
      <c r="AT190" s="160" t="s">
        <v>524</v>
      </c>
      <c r="AU190" s="160" t="s">
        <v>190</v>
      </c>
      <c r="AV190" s="10" t="s">
        <v>190</v>
      </c>
      <c r="AW190" s="10" t="s">
        <v>35</v>
      </c>
      <c r="AX190" s="10" t="s">
        <v>78</v>
      </c>
      <c r="AY190" s="160" t="s">
        <v>221</v>
      </c>
    </row>
    <row r="191" spans="2:51" s="10" customFormat="1" ht="20.45" customHeight="1" x14ac:dyDescent="0.3">
      <c r="B191" s="153"/>
      <c r="C191" s="154"/>
      <c r="D191" s="154"/>
      <c r="E191" s="155" t="s">
        <v>3</v>
      </c>
      <c r="F191" s="272" t="s">
        <v>6578</v>
      </c>
      <c r="G191" s="273"/>
      <c r="H191" s="273"/>
      <c r="I191" s="273"/>
      <c r="J191" s="154"/>
      <c r="K191" s="156">
        <v>1.92</v>
      </c>
      <c r="L191" s="154"/>
      <c r="M191" s="154"/>
      <c r="N191" s="154"/>
      <c r="O191" s="154"/>
      <c r="P191" s="154"/>
      <c r="Q191" s="154"/>
      <c r="R191" s="157"/>
      <c r="T191" s="158"/>
      <c r="U191" s="154"/>
      <c r="V191" s="154"/>
      <c r="W191" s="154"/>
      <c r="X191" s="154"/>
      <c r="Y191" s="154"/>
      <c r="Z191" s="154"/>
      <c r="AA191" s="159"/>
      <c r="AT191" s="160" t="s">
        <v>524</v>
      </c>
      <c r="AU191" s="160" t="s">
        <v>190</v>
      </c>
      <c r="AV191" s="10" t="s">
        <v>190</v>
      </c>
      <c r="AW191" s="10" t="s">
        <v>35</v>
      </c>
      <c r="AX191" s="10" t="s">
        <v>78</v>
      </c>
      <c r="AY191" s="160" t="s">
        <v>221</v>
      </c>
    </row>
    <row r="192" spans="2:51" s="13" customFormat="1" ht="20.45" customHeight="1" x14ac:dyDescent="0.3">
      <c r="B192" s="181"/>
      <c r="C192" s="182"/>
      <c r="D192" s="182"/>
      <c r="E192" s="183" t="s">
        <v>3</v>
      </c>
      <c r="F192" s="279" t="s">
        <v>946</v>
      </c>
      <c r="G192" s="280"/>
      <c r="H192" s="280"/>
      <c r="I192" s="280"/>
      <c r="J192" s="182"/>
      <c r="K192" s="184">
        <v>5.7469999999999999</v>
      </c>
      <c r="L192" s="182"/>
      <c r="M192" s="182"/>
      <c r="N192" s="182"/>
      <c r="O192" s="182"/>
      <c r="P192" s="182"/>
      <c r="Q192" s="182"/>
      <c r="R192" s="185"/>
      <c r="T192" s="186"/>
      <c r="U192" s="182"/>
      <c r="V192" s="182"/>
      <c r="W192" s="182"/>
      <c r="X192" s="182"/>
      <c r="Y192" s="182"/>
      <c r="Z192" s="182"/>
      <c r="AA192" s="187"/>
      <c r="AT192" s="188" t="s">
        <v>524</v>
      </c>
      <c r="AU192" s="188" t="s">
        <v>190</v>
      </c>
      <c r="AV192" s="13" t="s">
        <v>254</v>
      </c>
      <c r="AW192" s="13" t="s">
        <v>35</v>
      </c>
      <c r="AX192" s="13" t="s">
        <v>78</v>
      </c>
      <c r="AY192" s="188" t="s">
        <v>221</v>
      </c>
    </row>
    <row r="193" spans="2:65" s="12" customFormat="1" ht="20.45" customHeight="1" x14ac:dyDescent="0.3">
      <c r="B193" s="173"/>
      <c r="C193" s="174"/>
      <c r="D193" s="174"/>
      <c r="E193" s="175" t="s">
        <v>3</v>
      </c>
      <c r="F193" s="277" t="s">
        <v>6579</v>
      </c>
      <c r="G193" s="278"/>
      <c r="H193" s="278"/>
      <c r="I193" s="278"/>
      <c r="J193" s="174"/>
      <c r="K193" s="176" t="s">
        <v>3</v>
      </c>
      <c r="L193" s="174"/>
      <c r="M193" s="174"/>
      <c r="N193" s="174"/>
      <c r="O193" s="174"/>
      <c r="P193" s="174"/>
      <c r="Q193" s="174"/>
      <c r="R193" s="177"/>
      <c r="T193" s="178"/>
      <c r="U193" s="174"/>
      <c r="V193" s="174"/>
      <c r="W193" s="174"/>
      <c r="X193" s="174"/>
      <c r="Y193" s="174"/>
      <c r="Z193" s="174"/>
      <c r="AA193" s="179"/>
      <c r="AT193" s="180" t="s">
        <v>524</v>
      </c>
      <c r="AU193" s="180" t="s">
        <v>190</v>
      </c>
      <c r="AV193" s="12" t="s">
        <v>15</v>
      </c>
      <c r="AW193" s="12" t="s">
        <v>35</v>
      </c>
      <c r="AX193" s="12" t="s">
        <v>78</v>
      </c>
      <c r="AY193" s="180" t="s">
        <v>221</v>
      </c>
    </row>
    <row r="194" spans="2:65" s="10" customFormat="1" ht="20.45" customHeight="1" x14ac:dyDescent="0.3">
      <c r="B194" s="153"/>
      <c r="C194" s="154"/>
      <c r="D194" s="154"/>
      <c r="E194" s="155" t="s">
        <v>3</v>
      </c>
      <c r="F194" s="272" t="s">
        <v>6580</v>
      </c>
      <c r="G194" s="273"/>
      <c r="H194" s="273"/>
      <c r="I194" s="273"/>
      <c r="J194" s="154"/>
      <c r="K194" s="156">
        <v>4.6079999999999997</v>
      </c>
      <c r="L194" s="154"/>
      <c r="M194" s="154"/>
      <c r="N194" s="154"/>
      <c r="O194" s="154"/>
      <c r="P194" s="154"/>
      <c r="Q194" s="154"/>
      <c r="R194" s="157"/>
      <c r="T194" s="158"/>
      <c r="U194" s="154"/>
      <c r="V194" s="154"/>
      <c r="W194" s="154"/>
      <c r="X194" s="154"/>
      <c r="Y194" s="154"/>
      <c r="Z194" s="154"/>
      <c r="AA194" s="159"/>
      <c r="AT194" s="160" t="s">
        <v>524</v>
      </c>
      <c r="AU194" s="160" t="s">
        <v>190</v>
      </c>
      <c r="AV194" s="10" t="s">
        <v>190</v>
      </c>
      <c r="AW194" s="10" t="s">
        <v>35</v>
      </c>
      <c r="AX194" s="10" t="s">
        <v>78</v>
      </c>
      <c r="AY194" s="160" t="s">
        <v>221</v>
      </c>
    </row>
    <row r="195" spans="2:65" s="10" customFormat="1" ht="20.45" customHeight="1" x14ac:dyDescent="0.3">
      <c r="B195" s="153"/>
      <c r="C195" s="154"/>
      <c r="D195" s="154"/>
      <c r="E195" s="155" t="s">
        <v>3</v>
      </c>
      <c r="F195" s="272" t="s">
        <v>6581</v>
      </c>
      <c r="G195" s="273"/>
      <c r="H195" s="273"/>
      <c r="I195" s="273"/>
      <c r="J195" s="154"/>
      <c r="K195" s="156">
        <v>3.024</v>
      </c>
      <c r="L195" s="154"/>
      <c r="M195" s="154"/>
      <c r="N195" s="154"/>
      <c r="O195" s="154"/>
      <c r="P195" s="154"/>
      <c r="Q195" s="154"/>
      <c r="R195" s="157"/>
      <c r="T195" s="158"/>
      <c r="U195" s="154"/>
      <c r="V195" s="154"/>
      <c r="W195" s="154"/>
      <c r="X195" s="154"/>
      <c r="Y195" s="154"/>
      <c r="Z195" s="154"/>
      <c r="AA195" s="159"/>
      <c r="AT195" s="160" t="s">
        <v>524</v>
      </c>
      <c r="AU195" s="160" t="s">
        <v>190</v>
      </c>
      <c r="AV195" s="10" t="s">
        <v>190</v>
      </c>
      <c r="AW195" s="10" t="s">
        <v>35</v>
      </c>
      <c r="AX195" s="10" t="s">
        <v>78</v>
      </c>
      <c r="AY195" s="160" t="s">
        <v>221</v>
      </c>
    </row>
    <row r="196" spans="2:65" s="13" customFormat="1" ht="20.45" customHeight="1" x14ac:dyDescent="0.3">
      <c r="B196" s="181"/>
      <c r="C196" s="182"/>
      <c r="D196" s="182"/>
      <c r="E196" s="183" t="s">
        <v>3</v>
      </c>
      <c r="F196" s="279" t="s">
        <v>946</v>
      </c>
      <c r="G196" s="280"/>
      <c r="H196" s="280"/>
      <c r="I196" s="280"/>
      <c r="J196" s="182"/>
      <c r="K196" s="184">
        <v>7.6319999999999997</v>
      </c>
      <c r="L196" s="182"/>
      <c r="M196" s="182"/>
      <c r="N196" s="182"/>
      <c r="O196" s="182"/>
      <c r="P196" s="182"/>
      <c r="Q196" s="182"/>
      <c r="R196" s="185"/>
      <c r="T196" s="186"/>
      <c r="U196" s="182"/>
      <c r="V196" s="182"/>
      <c r="W196" s="182"/>
      <c r="X196" s="182"/>
      <c r="Y196" s="182"/>
      <c r="Z196" s="182"/>
      <c r="AA196" s="187"/>
      <c r="AT196" s="188" t="s">
        <v>524</v>
      </c>
      <c r="AU196" s="188" t="s">
        <v>190</v>
      </c>
      <c r="AV196" s="13" t="s">
        <v>254</v>
      </c>
      <c r="AW196" s="13" t="s">
        <v>35</v>
      </c>
      <c r="AX196" s="13" t="s">
        <v>78</v>
      </c>
      <c r="AY196" s="188" t="s">
        <v>221</v>
      </c>
    </row>
    <row r="197" spans="2:65" s="11" customFormat="1" ht="20.45" customHeight="1" x14ac:dyDescent="0.3">
      <c r="B197" s="161"/>
      <c r="C197" s="162"/>
      <c r="D197" s="162"/>
      <c r="E197" s="163" t="s">
        <v>3</v>
      </c>
      <c r="F197" s="270" t="s">
        <v>526</v>
      </c>
      <c r="G197" s="271"/>
      <c r="H197" s="271"/>
      <c r="I197" s="271"/>
      <c r="J197" s="162"/>
      <c r="K197" s="164">
        <v>116.717</v>
      </c>
      <c r="L197" s="162"/>
      <c r="M197" s="162"/>
      <c r="N197" s="162"/>
      <c r="O197" s="162"/>
      <c r="P197" s="162"/>
      <c r="Q197" s="162"/>
      <c r="R197" s="165"/>
      <c r="T197" s="166"/>
      <c r="U197" s="162"/>
      <c r="V197" s="162"/>
      <c r="W197" s="162"/>
      <c r="X197" s="162"/>
      <c r="Y197" s="162"/>
      <c r="Z197" s="162"/>
      <c r="AA197" s="167"/>
      <c r="AT197" s="168" t="s">
        <v>524</v>
      </c>
      <c r="AU197" s="168" t="s">
        <v>190</v>
      </c>
      <c r="AV197" s="11" t="s">
        <v>231</v>
      </c>
      <c r="AW197" s="11" t="s">
        <v>35</v>
      </c>
      <c r="AX197" s="11" t="s">
        <v>15</v>
      </c>
      <c r="AY197" s="168" t="s">
        <v>221</v>
      </c>
    </row>
    <row r="198" spans="2:65" s="1" customFormat="1" ht="28.9" customHeight="1" x14ac:dyDescent="0.3">
      <c r="B198" s="136"/>
      <c r="C198" s="137" t="s">
        <v>190</v>
      </c>
      <c r="D198" s="137" t="s">
        <v>222</v>
      </c>
      <c r="E198" s="138" t="s">
        <v>6582</v>
      </c>
      <c r="F198" s="250" t="s">
        <v>6583</v>
      </c>
      <c r="G198" s="251"/>
      <c r="H198" s="251"/>
      <c r="I198" s="251"/>
      <c r="J198" s="139" t="s">
        <v>536</v>
      </c>
      <c r="K198" s="140">
        <v>601.58000000000004</v>
      </c>
      <c r="L198" s="252"/>
      <c r="M198" s="251"/>
      <c r="N198" s="252">
        <f>ROUND(L198*K198,2)</f>
        <v>0</v>
      </c>
      <c r="O198" s="251"/>
      <c r="P198" s="251"/>
      <c r="Q198" s="251"/>
      <c r="R198" s="141"/>
      <c r="T198" s="142" t="s">
        <v>3</v>
      </c>
      <c r="U198" s="40" t="s">
        <v>43</v>
      </c>
      <c r="V198" s="143">
        <v>0.53600000000000003</v>
      </c>
      <c r="W198" s="143">
        <f>V198*K198</f>
        <v>322.44688000000002</v>
      </c>
      <c r="X198" s="143">
        <v>1.09E-3</v>
      </c>
      <c r="Y198" s="143">
        <f>X198*K198</f>
        <v>0.65572220000000003</v>
      </c>
      <c r="Z198" s="143">
        <v>0</v>
      </c>
      <c r="AA198" s="144">
        <f>Z198*K198</f>
        <v>0</v>
      </c>
      <c r="AR198" s="17" t="s">
        <v>231</v>
      </c>
      <c r="AT198" s="17" t="s">
        <v>222</v>
      </c>
      <c r="AU198" s="17" t="s">
        <v>190</v>
      </c>
      <c r="AY198" s="17" t="s">
        <v>221</v>
      </c>
      <c r="BE198" s="145">
        <f>IF(U198="základní",N198,0)</f>
        <v>0</v>
      </c>
      <c r="BF198" s="145">
        <f>IF(U198="snížená",N198,0)</f>
        <v>0</v>
      </c>
      <c r="BG198" s="145">
        <f>IF(U198="zákl. přenesená",N198,0)</f>
        <v>0</v>
      </c>
      <c r="BH198" s="145">
        <f>IF(U198="sníž. přenesená",N198,0)</f>
        <v>0</v>
      </c>
      <c r="BI198" s="145">
        <f>IF(U198="nulová",N198,0)</f>
        <v>0</v>
      </c>
      <c r="BJ198" s="17" t="s">
        <v>15</v>
      </c>
      <c r="BK198" s="145">
        <f>ROUND(L198*K198,2)</f>
        <v>0</v>
      </c>
      <c r="BL198" s="17" t="s">
        <v>231</v>
      </c>
      <c r="BM198" s="17" t="s">
        <v>6584</v>
      </c>
    </row>
    <row r="199" spans="2:65" s="12" customFormat="1" ht="20.45" customHeight="1" x14ac:dyDescent="0.3">
      <c r="B199" s="173"/>
      <c r="C199" s="174"/>
      <c r="D199" s="174"/>
      <c r="E199" s="175" t="s">
        <v>3</v>
      </c>
      <c r="F199" s="281" t="s">
        <v>6555</v>
      </c>
      <c r="G199" s="278"/>
      <c r="H199" s="278"/>
      <c r="I199" s="278"/>
      <c r="J199" s="174"/>
      <c r="K199" s="176" t="s">
        <v>3</v>
      </c>
      <c r="L199" s="174"/>
      <c r="M199" s="174"/>
      <c r="N199" s="174"/>
      <c r="O199" s="174"/>
      <c r="P199" s="174"/>
      <c r="Q199" s="174"/>
      <c r="R199" s="177"/>
      <c r="T199" s="178"/>
      <c r="U199" s="174"/>
      <c r="V199" s="174"/>
      <c r="W199" s="174"/>
      <c r="X199" s="174"/>
      <c r="Y199" s="174"/>
      <c r="Z199" s="174"/>
      <c r="AA199" s="179"/>
      <c r="AT199" s="180" t="s">
        <v>524</v>
      </c>
      <c r="AU199" s="180" t="s">
        <v>190</v>
      </c>
      <c r="AV199" s="12" t="s">
        <v>15</v>
      </c>
      <c r="AW199" s="12" t="s">
        <v>35</v>
      </c>
      <c r="AX199" s="12" t="s">
        <v>78</v>
      </c>
      <c r="AY199" s="180" t="s">
        <v>221</v>
      </c>
    </row>
    <row r="200" spans="2:65" s="10" customFormat="1" ht="20.45" customHeight="1" x14ac:dyDescent="0.3">
      <c r="B200" s="153"/>
      <c r="C200" s="154"/>
      <c r="D200" s="154"/>
      <c r="E200" s="155" t="s">
        <v>3</v>
      </c>
      <c r="F200" s="272" t="s">
        <v>6585</v>
      </c>
      <c r="G200" s="273"/>
      <c r="H200" s="273"/>
      <c r="I200" s="273"/>
      <c r="J200" s="154"/>
      <c r="K200" s="156">
        <v>4.41</v>
      </c>
      <c r="L200" s="154"/>
      <c r="M200" s="154"/>
      <c r="N200" s="154"/>
      <c r="O200" s="154"/>
      <c r="P200" s="154"/>
      <c r="Q200" s="154"/>
      <c r="R200" s="157"/>
      <c r="T200" s="158"/>
      <c r="U200" s="154"/>
      <c r="V200" s="154"/>
      <c r="W200" s="154"/>
      <c r="X200" s="154"/>
      <c r="Y200" s="154"/>
      <c r="Z200" s="154"/>
      <c r="AA200" s="159"/>
      <c r="AT200" s="160" t="s">
        <v>524</v>
      </c>
      <c r="AU200" s="160" t="s">
        <v>190</v>
      </c>
      <c r="AV200" s="10" t="s">
        <v>190</v>
      </c>
      <c r="AW200" s="10" t="s">
        <v>35</v>
      </c>
      <c r="AX200" s="10" t="s">
        <v>78</v>
      </c>
      <c r="AY200" s="160" t="s">
        <v>221</v>
      </c>
    </row>
    <row r="201" spans="2:65" s="10" customFormat="1" ht="20.45" customHeight="1" x14ac:dyDescent="0.3">
      <c r="B201" s="153"/>
      <c r="C201" s="154"/>
      <c r="D201" s="154"/>
      <c r="E201" s="155" t="s">
        <v>3</v>
      </c>
      <c r="F201" s="272" t="s">
        <v>6586</v>
      </c>
      <c r="G201" s="273"/>
      <c r="H201" s="273"/>
      <c r="I201" s="273"/>
      <c r="J201" s="154"/>
      <c r="K201" s="156">
        <v>3.82</v>
      </c>
      <c r="L201" s="154"/>
      <c r="M201" s="154"/>
      <c r="N201" s="154"/>
      <c r="O201" s="154"/>
      <c r="P201" s="154"/>
      <c r="Q201" s="154"/>
      <c r="R201" s="157"/>
      <c r="T201" s="158"/>
      <c r="U201" s="154"/>
      <c r="V201" s="154"/>
      <c r="W201" s="154"/>
      <c r="X201" s="154"/>
      <c r="Y201" s="154"/>
      <c r="Z201" s="154"/>
      <c r="AA201" s="159"/>
      <c r="AT201" s="160" t="s">
        <v>524</v>
      </c>
      <c r="AU201" s="160" t="s">
        <v>190</v>
      </c>
      <c r="AV201" s="10" t="s">
        <v>190</v>
      </c>
      <c r="AW201" s="10" t="s">
        <v>35</v>
      </c>
      <c r="AX201" s="10" t="s">
        <v>78</v>
      </c>
      <c r="AY201" s="160" t="s">
        <v>221</v>
      </c>
    </row>
    <row r="202" spans="2:65" s="10" customFormat="1" ht="28.9" customHeight="1" x14ac:dyDescent="0.3">
      <c r="B202" s="153"/>
      <c r="C202" s="154"/>
      <c r="D202" s="154"/>
      <c r="E202" s="155" t="s">
        <v>3</v>
      </c>
      <c r="F202" s="272" t="s">
        <v>6587</v>
      </c>
      <c r="G202" s="273"/>
      <c r="H202" s="273"/>
      <c r="I202" s="273"/>
      <c r="J202" s="154"/>
      <c r="K202" s="156">
        <v>34.18</v>
      </c>
      <c r="L202" s="154"/>
      <c r="M202" s="154"/>
      <c r="N202" s="154"/>
      <c r="O202" s="154"/>
      <c r="P202" s="154"/>
      <c r="Q202" s="154"/>
      <c r="R202" s="157"/>
      <c r="T202" s="158"/>
      <c r="U202" s="154"/>
      <c r="V202" s="154"/>
      <c r="W202" s="154"/>
      <c r="X202" s="154"/>
      <c r="Y202" s="154"/>
      <c r="Z202" s="154"/>
      <c r="AA202" s="159"/>
      <c r="AT202" s="160" t="s">
        <v>524</v>
      </c>
      <c r="AU202" s="160" t="s">
        <v>190</v>
      </c>
      <c r="AV202" s="10" t="s">
        <v>190</v>
      </c>
      <c r="AW202" s="10" t="s">
        <v>35</v>
      </c>
      <c r="AX202" s="10" t="s">
        <v>78</v>
      </c>
      <c r="AY202" s="160" t="s">
        <v>221</v>
      </c>
    </row>
    <row r="203" spans="2:65" s="13" customFormat="1" ht="20.45" customHeight="1" x14ac:dyDescent="0.3">
      <c r="B203" s="181"/>
      <c r="C203" s="182"/>
      <c r="D203" s="182"/>
      <c r="E203" s="183" t="s">
        <v>3</v>
      </c>
      <c r="F203" s="279" t="s">
        <v>946</v>
      </c>
      <c r="G203" s="280"/>
      <c r="H203" s="280"/>
      <c r="I203" s="280"/>
      <c r="J203" s="182"/>
      <c r="K203" s="184">
        <v>42.41</v>
      </c>
      <c r="L203" s="182"/>
      <c r="M203" s="182"/>
      <c r="N203" s="182"/>
      <c r="O203" s="182"/>
      <c r="P203" s="182"/>
      <c r="Q203" s="182"/>
      <c r="R203" s="185"/>
      <c r="T203" s="186"/>
      <c r="U203" s="182"/>
      <c r="V203" s="182"/>
      <c r="W203" s="182"/>
      <c r="X203" s="182"/>
      <c r="Y203" s="182"/>
      <c r="Z203" s="182"/>
      <c r="AA203" s="187"/>
      <c r="AT203" s="188" t="s">
        <v>524</v>
      </c>
      <c r="AU203" s="188" t="s">
        <v>190</v>
      </c>
      <c r="AV203" s="13" t="s">
        <v>254</v>
      </c>
      <c r="AW203" s="13" t="s">
        <v>35</v>
      </c>
      <c r="AX203" s="13" t="s">
        <v>78</v>
      </c>
      <c r="AY203" s="188" t="s">
        <v>221</v>
      </c>
    </row>
    <row r="204" spans="2:65" s="12" customFormat="1" ht="20.45" customHeight="1" x14ac:dyDescent="0.3">
      <c r="B204" s="173"/>
      <c r="C204" s="174"/>
      <c r="D204" s="174"/>
      <c r="E204" s="175" t="s">
        <v>3</v>
      </c>
      <c r="F204" s="277" t="s">
        <v>6559</v>
      </c>
      <c r="G204" s="278"/>
      <c r="H204" s="278"/>
      <c r="I204" s="278"/>
      <c r="J204" s="174"/>
      <c r="K204" s="176" t="s">
        <v>3</v>
      </c>
      <c r="L204" s="174"/>
      <c r="M204" s="174"/>
      <c r="N204" s="174"/>
      <c r="O204" s="174"/>
      <c r="P204" s="174"/>
      <c r="Q204" s="174"/>
      <c r="R204" s="177"/>
      <c r="T204" s="178"/>
      <c r="U204" s="174"/>
      <c r="V204" s="174"/>
      <c r="W204" s="174"/>
      <c r="X204" s="174"/>
      <c r="Y204" s="174"/>
      <c r="Z204" s="174"/>
      <c r="AA204" s="179"/>
      <c r="AT204" s="180" t="s">
        <v>524</v>
      </c>
      <c r="AU204" s="180" t="s">
        <v>190</v>
      </c>
      <c r="AV204" s="12" t="s">
        <v>15</v>
      </c>
      <c r="AW204" s="12" t="s">
        <v>35</v>
      </c>
      <c r="AX204" s="12" t="s">
        <v>78</v>
      </c>
      <c r="AY204" s="180" t="s">
        <v>221</v>
      </c>
    </row>
    <row r="205" spans="2:65" s="10" customFormat="1" ht="20.45" customHeight="1" x14ac:dyDescent="0.3">
      <c r="B205" s="153"/>
      <c r="C205" s="154"/>
      <c r="D205" s="154"/>
      <c r="E205" s="155" t="s">
        <v>3</v>
      </c>
      <c r="F205" s="272" t="s">
        <v>6588</v>
      </c>
      <c r="G205" s="273"/>
      <c r="H205" s="273"/>
      <c r="I205" s="273"/>
      <c r="J205" s="154"/>
      <c r="K205" s="156">
        <v>6.76</v>
      </c>
      <c r="L205" s="154"/>
      <c r="M205" s="154"/>
      <c r="N205" s="154"/>
      <c r="O205" s="154"/>
      <c r="P205" s="154"/>
      <c r="Q205" s="154"/>
      <c r="R205" s="157"/>
      <c r="T205" s="158"/>
      <c r="U205" s="154"/>
      <c r="V205" s="154"/>
      <c r="W205" s="154"/>
      <c r="X205" s="154"/>
      <c r="Y205" s="154"/>
      <c r="Z205" s="154"/>
      <c r="AA205" s="159"/>
      <c r="AT205" s="160" t="s">
        <v>524</v>
      </c>
      <c r="AU205" s="160" t="s">
        <v>190</v>
      </c>
      <c r="AV205" s="10" t="s">
        <v>190</v>
      </c>
      <c r="AW205" s="10" t="s">
        <v>35</v>
      </c>
      <c r="AX205" s="10" t="s">
        <v>78</v>
      </c>
      <c r="AY205" s="160" t="s">
        <v>221</v>
      </c>
    </row>
    <row r="206" spans="2:65" s="10" customFormat="1" ht="20.45" customHeight="1" x14ac:dyDescent="0.3">
      <c r="B206" s="153"/>
      <c r="C206" s="154"/>
      <c r="D206" s="154"/>
      <c r="E206" s="155" t="s">
        <v>3</v>
      </c>
      <c r="F206" s="272" t="s">
        <v>6589</v>
      </c>
      <c r="G206" s="273"/>
      <c r="H206" s="273"/>
      <c r="I206" s="273"/>
      <c r="J206" s="154"/>
      <c r="K206" s="156">
        <v>38.47</v>
      </c>
      <c r="L206" s="154"/>
      <c r="M206" s="154"/>
      <c r="N206" s="154"/>
      <c r="O206" s="154"/>
      <c r="P206" s="154"/>
      <c r="Q206" s="154"/>
      <c r="R206" s="157"/>
      <c r="T206" s="158"/>
      <c r="U206" s="154"/>
      <c r="V206" s="154"/>
      <c r="W206" s="154"/>
      <c r="X206" s="154"/>
      <c r="Y206" s="154"/>
      <c r="Z206" s="154"/>
      <c r="AA206" s="159"/>
      <c r="AT206" s="160" t="s">
        <v>524</v>
      </c>
      <c r="AU206" s="160" t="s">
        <v>190</v>
      </c>
      <c r="AV206" s="10" t="s">
        <v>190</v>
      </c>
      <c r="AW206" s="10" t="s">
        <v>35</v>
      </c>
      <c r="AX206" s="10" t="s">
        <v>78</v>
      </c>
      <c r="AY206" s="160" t="s">
        <v>221</v>
      </c>
    </row>
    <row r="207" spans="2:65" s="13" customFormat="1" ht="20.45" customHeight="1" x14ac:dyDescent="0.3">
      <c r="B207" s="181"/>
      <c r="C207" s="182"/>
      <c r="D207" s="182"/>
      <c r="E207" s="183" t="s">
        <v>3</v>
      </c>
      <c r="F207" s="279" t="s">
        <v>946</v>
      </c>
      <c r="G207" s="280"/>
      <c r="H207" s="280"/>
      <c r="I207" s="280"/>
      <c r="J207" s="182"/>
      <c r="K207" s="184">
        <v>45.23</v>
      </c>
      <c r="L207" s="182"/>
      <c r="M207" s="182"/>
      <c r="N207" s="182"/>
      <c r="O207" s="182"/>
      <c r="P207" s="182"/>
      <c r="Q207" s="182"/>
      <c r="R207" s="185"/>
      <c r="T207" s="186"/>
      <c r="U207" s="182"/>
      <c r="V207" s="182"/>
      <c r="W207" s="182"/>
      <c r="X207" s="182"/>
      <c r="Y207" s="182"/>
      <c r="Z207" s="182"/>
      <c r="AA207" s="187"/>
      <c r="AT207" s="188" t="s">
        <v>524</v>
      </c>
      <c r="AU207" s="188" t="s">
        <v>190</v>
      </c>
      <c r="AV207" s="13" t="s">
        <v>254</v>
      </c>
      <c r="AW207" s="13" t="s">
        <v>35</v>
      </c>
      <c r="AX207" s="13" t="s">
        <v>78</v>
      </c>
      <c r="AY207" s="188" t="s">
        <v>221</v>
      </c>
    </row>
    <row r="208" spans="2:65" s="12" customFormat="1" ht="20.45" customHeight="1" x14ac:dyDescent="0.3">
      <c r="B208" s="173"/>
      <c r="C208" s="174"/>
      <c r="D208" s="174"/>
      <c r="E208" s="175" t="s">
        <v>3</v>
      </c>
      <c r="F208" s="277" t="s">
        <v>6562</v>
      </c>
      <c r="G208" s="278"/>
      <c r="H208" s="278"/>
      <c r="I208" s="278"/>
      <c r="J208" s="174"/>
      <c r="K208" s="176" t="s">
        <v>3</v>
      </c>
      <c r="L208" s="174"/>
      <c r="M208" s="174"/>
      <c r="N208" s="174"/>
      <c r="O208" s="174"/>
      <c r="P208" s="174"/>
      <c r="Q208" s="174"/>
      <c r="R208" s="177"/>
      <c r="T208" s="178"/>
      <c r="U208" s="174"/>
      <c r="V208" s="174"/>
      <c r="W208" s="174"/>
      <c r="X208" s="174"/>
      <c r="Y208" s="174"/>
      <c r="Z208" s="174"/>
      <c r="AA208" s="179"/>
      <c r="AT208" s="180" t="s">
        <v>524</v>
      </c>
      <c r="AU208" s="180" t="s">
        <v>190</v>
      </c>
      <c r="AV208" s="12" t="s">
        <v>15</v>
      </c>
      <c r="AW208" s="12" t="s">
        <v>35</v>
      </c>
      <c r="AX208" s="12" t="s">
        <v>78</v>
      </c>
      <c r="AY208" s="180" t="s">
        <v>221</v>
      </c>
    </row>
    <row r="209" spans="2:51" s="10" customFormat="1" ht="20.45" customHeight="1" x14ac:dyDescent="0.3">
      <c r="B209" s="153"/>
      <c r="C209" s="154"/>
      <c r="D209" s="154"/>
      <c r="E209" s="155" t="s">
        <v>3</v>
      </c>
      <c r="F209" s="272" t="s">
        <v>6590</v>
      </c>
      <c r="G209" s="273"/>
      <c r="H209" s="273"/>
      <c r="I209" s="273"/>
      <c r="J209" s="154"/>
      <c r="K209" s="156">
        <v>16.52</v>
      </c>
      <c r="L209" s="154"/>
      <c r="M209" s="154"/>
      <c r="N209" s="154"/>
      <c r="O209" s="154"/>
      <c r="P209" s="154"/>
      <c r="Q209" s="154"/>
      <c r="R209" s="157"/>
      <c r="T209" s="158"/>
      <c r="U209" s="154"/>
      <c r="V209" s="154"/>
      <c r="W209" s="154"/>
      <c r="X209" s="154"/>
      <c r="Y209" s="154"/>
      <c r="Z209" s="154"/>
      <c r="AA209" s="159"/>
      <c r="AT209" s="160" t="s">
        <v>524</v>
      </c>
      <c r="AU209" s="160" t="s">
        <v>190</v>
      </c>
      <c r="AV209" s="10" t="s">
        <v>190</v>
      </c>
      <c r="AW209" s="10" t="s">
        <v>35</v>
      </c>
      <c r="AX209" s="10" t="s">
        <v>78</v>
      </c>
      <c r="AY209" s="160" t="s">
        <v>221</v>
      </c>
    </row>
    <row r="210" spans="2:51" s="10" customFormat="1" ht="20.45" customHeight="1" x14ac:dyDescent="0.3">
      <c r="B210" s="153"/>
      <c r="C210" s="154"/>
      <c r="D210" s="154"/>
      <c r="E210" s="155" t="s">
        <v>3</v>
      </c>
      <c r="F210" s="272" t="s">
        <v>6591</v>
      </c>
      <c r="G210" s="273"/>
      <c r="H210" s="273"/>
      <c r="I210" s="273"/>
      <c r="J210" s="154"/>
      <c r="K210" s="156">
        <v>3.3</v>
      </c>
      <c r="L210" s="154"/>
      <c r="M210" s="154"/>
      <c r="N210" s="154"/>
      <c r="O210" s="154"/>
      <c r="P210" s="154"/>
      <c r="Q210" s="154"/>
      <c r="R210" s="157"/>
      <c r="T210" s="158"/>
      <c r="U210" s="154"/>
      <c r="V210" s="154"/>
      <c r="W210" s="154"/>
      <c r="X210" s="154"/>
      <c r="Y210" s="154"/>
      <c r="Z210" s="154"/>
      <c r="AA210" s="159"/>
      <c r="AT210" s="160" t="s">
        <v>524</v>
      </c>
      <c r="AU210" s="160" t="s">
        <v>190</v>
      </c>
      <c r="AV210" s="10" t="s">
        <v>190</v>
      </c>
      <c r="AW210" s="10" t="s">
        <v>35</v>
      </c>
      <c r="AX210" s="10" t="s">
        <v>78</v>
      </c>
      <c r="AY210" s="160" t="s">
        <v>221</v>
      </c>
    </row>
    <row r="211" spans="2:51" s="10" customFormat="1" ht="20.45" customHeight="1" x14ac:dyDescent="0.3">
      <c r="B211" s="153"/>
      <c r="C211" s="154"/>
      <c r="D211" s="154"/>
      <c r="E211" s="155" t="s">
        <v>3</v>
      </c>
      <c r="F211" s="272" t="s">
        <v>6592</v>
      </c>
      <c r="G211" s="273"/>
      <c r="H211" s="273"/>
      <c r="I211" s="273"/>
      <c r="J211" s="154"/>
      <c r="K211" s="156">
        <v>181.2</v>
      </c>
      <c r="L211" s="154"/>
      <c r="M211" s="154"/>
      <c r="N211" s="154"/>
      <c r="O211" s="154"/>
      <c r="P211" s="154"/>
      <c r="Q211" s="154"/>
      <c r="R211" s="157"/>
      <c r="T211" s="158"/>
      <c r="U211" s="154"/>
      <c r="V211" s="154"/>
      <c r="W211" s="154"/>
      <c r="X211" s="154"/>
      <c r="Y211" s="154"/>
      <c r="Z211" s="154"/>
      <c r="AA211" s="159"/>
      <c r="AT211" s="160" t="s">
        <v>524</v>
      </c>
      <c r="AU211" s="160" t="s">
        <v>190</v>
      </c>
      <c r="AV211" s="10" t="s">
        <v>190</v>
      </c>
      <c r="AW211" s="10" t="s">
        <v>35</v>
      </c>
      <c r="AX211" s="10" t="s">
        <v>78</v>
      </c>
      <c r="AY211" s="160" t="s">
        <v>221</v>
      </c>
    </row>
    <row r="212" spans="2:51" s="13" customFormat="1" ht="20.45" customHeight="1" x14ac:dyDescent="0.3">
      <c r="B212" s="181"/>
      <c r="C212" s="182"/>
      <c r="D212" s="182"/>
      <c r="E212" s="183" t="s">
        <v>3</v>
      </c>
      <c r="F212" s="279" t="s">
        <v>946</v>
      </c>
      <c r="G212" s="280"/>
      <c r="H212" s="280"/>
      <c r="I212" s="280"/>
      <c r="J212" s="182"/>
      <c r="K212" s="184">
        <v>201.02</v>
      </c>
      <c r="L212" s="182"/>
      <c r="M212" s="182"/>
      <c r="N212" s="182"/>
      <c r="O212" s="182"/>
      <c r="P212" s="182"/>
      <c r="Q212" s="182"/>
      <c r="R212" s="185"/>
      <c r="T212" s="186"/>
      <c r="U212" s="182"/>
      <c r="V212" s="182"/>
      <c r="W212" s="182"/>
      <c r="X212" s="182"/>
      <c r="Y212" s="182"/>
      <c r="Z212" s="182"/>
      <c r="AA212" s="187"/>
      <c r="AT212" s="188" t="s">
        <v>524</v>
      </c>
      <c r="AU212" s="188" t="s">
        <v>190</v>
      </c>
      <c r="AV212" s="13" t="s">
        <v>254</v>
      </c>
      <c r="AW212" s="13" t="s">
        <v>35</v>
      </c>
      <c r="AX212" s="13" t="s">
        <v>78</v>
      </c>
      <c r="AY212" s="188" t="s">
        <v>221</v>
      </c>
    </row>
    <row r="213" spans="2:51" s="12" customFormat="1" ht="20.45" customHeight="1" x14ac:dyDescent="0.3">
      <c r="B213" s="173"/>
      <c r="C213" s="174"/>
      <c r="D213" s="174"/>
      <c r="E213" s="175" t="s">
        <v>3</v>
      </c>
      <c r="F213" s="277" t="s">
        <v>6566</v>
      </c>
      <c r="G213" s="278"/>
      <c r="H213" s="278"/>
      <c r="I213" s="278"/>
      <c r="J213" s="174"/>
      <c r="K213" s="176" t="s">
        <v>3</v>
      </c>
      <c r="L213" s="174"/>
      <c r="M213" s="174"/>
      <c r="N213" s="174"/>
      <c r="O213" s="174"/>
      <c r="P213" s="174"/>
      <c r="Q213" s="174"/>
      <c r="R213" s="177"/>
      <c r="T213" s="178"/>
      <c r="U213" s="174"/>
      <c r="V213" s="174"/>
      <c r="W213" s="174"/>
      <c r="X213" s="174"/>
      <c r="Y213" s="174"/>
      <c r="Z213" s="174"/>
      <c r="AA213" s="179"/>
      <c r="AT213" s="180" t="s">
        <v>524</v>
      </c>
      <c r="AU213" s="180" t="s">
        <v>190</v>
      </c>
      <c r="AV213" s="12" t="s">
        <v>15</v>
      </c>
      <c r="AW213" s="12" t="s">
        <v>35</v>
      </c>
      <c r="AX213" s="12" t="s">
        <v>78</v>
      </c>
      <c r="AY213" s="180" t="s">
        <v>221</v>
      </c>
    </row>
    <row r="214" spans="2:51" s="10" customFormat="1" ht="20.45" customHeight="1" x14ac:dyDescent="0.3">
      <c r="B214" s="153"/>
      <c r="C214" s="154"/>
      <c r="D214" s="154"/>
      <c r="E214" s="155" t="s">
        <v>3</v>
      </c>
      <c r="F214" s="272" t="s">
        <v>6593</v>
      </c>
      <c r="G214" s="273"/>
      <c r="H214" s="273"/>
      <c r="I214" s="273"/>
      <c r="J214" s="154"/>
      <c r="K214" s="156">
        <v>36</v>
      </c>
      <c r="L214" s="154"/>
      <c r="M214" s="154"/>
      <c r="N214" s="154"/>
      <c r="O214" s="154"/>
      <c r="P214" s="154"/>
      <c r="Q214" s="154"/>
      <c r="R214" s="157"/>
      <c r="T214" s="158"/>
      <c r="U214" s="154"/>
      <c r="V214" s="154"/>
      <c r="W214" s="154"/>
      <c r="X214" s="154"/>
      <c r="Y214" s="154"/>
      <c r="Z214" s="154"/>
      <c r="AA214" s="159"/>
      <c r="AT214" s="160" t="s">
        <v>524</v>
      </c>
      <c r="AU214" s="160" t="s">
        <v>190</v>
      </c>
      <c r="AV214" s="10" t="s">
        <v>190</v>
      </c>
      <c r="AW214" s="10" t="s">
        <v>35</v>
      </c>
      <c r="AX214" s="10" t="s">
        <v>78</v>
      </c>
      <c r="AY214" s="160" t="s">
        <v>221</v>
      </c>
    </row>
    <row r="215" spans="2:51" s="10" customFormat="1" ht="20.45" customHeight="1" x14ac:dyDescent="0.3">
      <c r="B215" s="153"/>
      <c r="C215" s="154"/>
      <c r="D215" s="154"/>
      <c r="E215" s="155" t="s">
        <v>3</v>
      </c>
      <c r="F215" s="272" t="s">
        <v>6594</v>
      </c>
      <c r="G215" s="273"/>
      <c r="H215" s="273"/>
      <c r="I215" s="273"/>
      <c r="J215" s="154"/>
      <c r="K215" s="156">
        <v>12</v>
      </c>
      <c r="L215" s="154"/>
      <c r="M215" s="154"/>
      <c r="N215" s="154"/>
      <c r="O215" s="154"/>
      <c r="P215" s="154"/>
      <c r="Q215" s="154"/>
      <c r="R215" s="157"/>
      <c r="T215" s="158"/>
      <c r="U215" s="154"/>
      <c r="V215" s="154"/>
      <c r="W215" s="154"/>
      <c r="X215" s="154"/>
      <c r="Y215" s="154"/>
      <c r="Z215" s="154"/>
      <c r="AA215" s="159"/>
      <c r="AT215" s="160" t="s">
        <v>524</v>
      </c>
      <c r="AU215" s="160" t="s">
        <v>190</v>
      </c>
      <c r="AV215" s="10" t="s">
        <v>190</v>
      </c>
      <c r="AW215" s="10" t="s">
        <v>35</v>
      </c>
      <c r="AX215" s="10" t="s">
        <v>78</v>
      </c>
      <c r="AY215" s="160" t="s">
        <v>221</v>
      </c>
    </row>
    <row r="216" spans="2:51" s="13" customFormat="1" ht="20.45" customHeight="1" x14ac:dyDescent="0.3">
      <c r="B216" s="181"/>
      <c r="C216" s="182"/>
      <c r="D216" s="182"/>
      <c r="E216" s="183" t="s">
        <v>3</v>
      </c>
      <c r="F216" s="279" t="s">
        <v>946</v>
      </c>
      <c r="G216" s="280"/>
      <c r="H216" s="280"/>
      <c r="I216" s="280"/>
      <c r="J216" s="182"/>
      <c r="K216" s="184">
        <v>48</v>
      </c>
      <c r="L216" s="182"/>
      <c r="M216" s="182"/>
      <c r="N216" s="182"/>
      <c r="O216" s="182"/>
      <c r="P216" s="182"/>
      <c r="Q216" s="182"/>
      <c r="R216" s="185"/>
      <c r="T216" s="186"/>
      <c r="U216" s="182"/>
      <c r="V216" s="182"/>
      <c r="W216" s="182"/>
      <c r="X216" s="182"/>
      <c r="Y216" s="182"/>
      <c r="Z216" s="182"/>
      <c r="AA216" s="187"/>
      <c r="AT216" s="188" t="s">
        <v>524</v>
      </c>
      <c r="AU216" s="188" t="s">
        <v>190</v>
      </c>
      <c r="AV216" s="13" t="s">
        <v>254</v>
      </c>
      <c r="AW216" s="13" t="s">
        <v>35</v>
      </c>
      <c r="AX216" s="13" t="s">
        <v>78</v>
      </c>
      <c r="AY216" s="188" t="s">
        <v>221</v>
      </c>
    </row>
    <row r="217" spans="2:51" s="12" customFormat="1" ht="20.45" customHeight="1" x14ac:dyDescent="0.3">
      <c r="B217" s="173"/>
      <c r="C217" s="174"/>
      <c r="D217" s="174"/>
      <c r="E217" s="175" t="s">
        <v>3</v>
      </c>
      <c r="F217" s="277" t="s">
        <v>6570</v>
      </c>
      <c r="G217" s="278"/>
      <c r="H217" s="278"/>
      <c r="I217" s="278"/>
      <c r="J217" s="174"/>
      <c r="K217" s="176" t="s">
        <v>3</v>
      </c>
      <c r="L217" s="174"/>
      <c r="M217" s="174"/>
      <c r="N217" s="174"/>
      <c r="O217" s="174"/>
      <c r="P217" s="174"/>
      <c r="Q217" s="174"/>
      <c r="R217" s="177"/>
      <c r="T217" s="178"/>
      <c r="U217" s="174"/>
      <c r="V217" s="174"/>
      <c r="W217" s="174"/>
      <c r="X217" s="174"/>
      <c r="Y217" s="174"/>
      <c r="Z217" s="174"/>
      <c r="AA217" s="179"/>
      <c r="AT217" s="180" t="s">
        <v>524</v>
      </c>
      <c r="AU217" s="180" t="s">
        <v>190</v>
      </c>
      <c r="AV217" s="12" t="s">
        <v>15</v>
      </c>
      <c r="AW217" s="12" t="s">
        <v>35</v>
      </c>
      <c r="AX217" s="12" t="s">
        <v>78</v>
      </c>
      <c r="AY217" s="180" t="s">
        <v>221</v>
      </c>
    </row>
    <row r="218" spans="2:51" s="10" customFormat="1" ht="20.45" customHeight="1" x14ac:dyDescent="0.3">
      <c r="B218" s="153"/>
      <c r="C218" s="154"/>
      <c r="D218" s="154"/>
      <c r="E218" s="155" t="s">
        <v>3</v>
      </c>
      <c r="F218" s="272" t="s">
        <v>6595</v>
      </c>
      <c r="G218" s="273"/>
      <c r="H218" s="273"/>
      <c r="I218" s="273"/>
      <c r="J218" s="154"/>
      <c r="K218" s="156">
        <v>76.8</v>
      </c>
      <c r="L218" s="154"/>
      <c r="M218" s="154"/>
      <c r="N218" s="154"/>
      <c r="O218" s="154"/>
      <c r="P218" s="154"/>
      <c r="Q218" s="154"/>
      <c r="R218" s="157"/>
      <c r="T218" s="158"/>
      <c r="U218" s="154"/>
      <c r="V218" s="154"/>
      <c r="W218" s="154"/>
      <c r="X218" s="154"/>
      <c r="Y218" s="154"/>
      <c r="Z218" s="154"/>
      <c r="AA218" s="159"/>
      <c r="AT218" s="160" t="s">
        <v>524</v>
      </c>
      <c r="AU218" s="160" t="s">
        <v>190</v>
      </c>
      <c r="AV218" s="10" t="s">
        <v>190</v>
      </c>
      <c r="AW218" s="10" t="s">
        <v>35</v>
      </c>
      <c r="AX218" s="10" t="s">
        <v>78</v>
      </c>
      <c r="AY218" s="160" t="s">
        <v>221</v>
      </c>
    </row>
    <row r="219" spans="2:51" s="13" customFormat="1" ht="20.45" customHeight="1" x14ac:dyDescent="0.3">
      <c r="B219" s="181"/>
      <c r="C219" s="182"/>
      <c r="D219" s="182"/>
      <c r="E219" s="183" t="s">
        <v>3</v>
      </c>
      <c r="F219" s="279" t="s">
        <v>946</v>
      </c>
      <c r="G219" s="280"/>
      <c r="H219" s="280"/>
      <c r="I219" s="280"/>
      <c r="J219" s="182"/>
      <c r="K219" s="184">
        <v>76.8</v>
      </c>
      <c r="L219" s="182"/>
      <c r="M219" s="182"/>
      <c r="N219" s="182"/>
      <c r="O219" s="182"/>
      <c r="P219" s="182"/>
      <c r="Q219" s="182"/>
      <c r="R219" s="185"/>
      <c r="T219" s="186"/>
      <c r="U219" s="182"/>
      <c r="V219" s="182"/>
      <c r="W219" s="182"/>
      <c r="X219" s="182"/>
      <c r="Y219" s="182"/>
      <c r="Z219" s="182"/>
      <c r="AA219" s="187"/>
      <c r="AT219" s="188" t="s">
        <v>524</v>
      </c>
      <c r="AU219" s="188" t="s">
        <v>190</v>
      </c>
      <c r="AV219" s="13" t="s">
        <v>254</v>
      </c>
      <c r="AW219" s="13" t="s">
        <v>35</v>
      </c>
      <c r="AX219" s="13" t="s">
        <v>78</v>
      </c>
      <c r="AY219" s="188" t="s">
        <v>221</v>
      </c>
    </row>
    <row r="220" spans="2:51" s="12" customFormat="1" ht="20.45" customHeight="1" x14ac:dyDescent="0.3">
      <c r="B220" s="173"/>
      <c r="C220" s="174"/>
      <c r="D220" s="174"/>
      <c r="E220" s="175" t="s">
        <v>3</v>
      </c>
      <c r="F220" s="277" t="s">
        <v>6573</v>
      </c>
      <c r="G220" s="278"/>
      <c r="H220" s="278"/>
      <c r="I220" s="278"/>
      <c r="J220" s="174"/>
      <c r="K220" s="176" t="s">
        <v>3</v>
      </c>
      <c r="L220" s="174"/>
      <c r="M220" s="174"/>
      <c r="N220" s="174"/>
      <c r="O220" s="174"/>
      <c r="P220" s="174"/>
      <c r="Q220" s="174"/>
      <c r="R220" s="177"/>
      <c r="T220" s="178"/>
      <c r="U220" s="174"/>
      <c r="V220" s="174"/>
      <c r="W220" s="174"/>
      <c r="X220" s="174"/>
      <c r="Y220" s="174"/>
      <c r="Z220" s="174"/>
      <c r="AA220" s="179"/>
      <c r="AT220" s="180" t="s">
        <v>524</v>
      </c>
      <c r="AU220" s="180" t="s">
        <v>190</v>
      </c>
      <c r="AV220" s="12" t="s">
        <v>15</v>
      </c>
      <c r="AW220" s="12" t="s">
        <v>35</v>
      </c>
      <c r="AX220" s="12" t="s">
        <v>78</v>
      </c>
      <c r="AY220" s="180" t="s">
        <v>221</v>
      </c>
    </row>
    <row r="221" spans="2:51" s="10" customFormat="1" ht="20.45" customHeight="1" x14ac:dyDescent="0.3">
      <c r="B221" s="153"/>
      <c r="C221" s="154"/>
      <c r="D221" s="154"/>
      <c r="E221" s="155" t="s">
        <v>3</v>
      </c>
      <c r="F221" s="272" t="s">
        <v>6596</v>
      </c>
      <c r="G221" s="273"/>
      <c r="H221" s="273"/>
      <c r="I221" s="273"/>
      <c r="J221" s="154"/>
      <c r="K221" s="156">
        <v>37.68</v>
      </c>
      <c r="L221" s="154"/>
      <c r="M221" s="154"/>
      <c r="N221" s="154"/>
      <c r="O221" s="154"/>
      <c r="P221" s="154"/>
      <c r="Q221" s="154"/>
      <c r="R221" s="157"/>
      <c r="T221" s="158"/>
      <c r="U221" s="154"/>
      <c r="V221" s="154"/>
      <c r="W221" s="154"/>
      <c r="X221" s="154"/>
      <c r="Y221" s="154"/>
      <c r="Z221" s="154"/>
      <c r="AA221" s="159"/>
      <c r="AT221" s="160" t="s">
        <v>524</v>
      </c>
      <c r="AU221" s="160" t="s">
        <v>190</v>
      </c>
      <c r="AV221" s="10" t="s">
        <v>190</v>
      </c>
      <c r="AW221" s="10" t="s">
        <v>35</v>
      </c>
      <c r="AX221" s="10" t="s">
        <v>78</v>
      </c>
      <c r="AY221" s="160" t="s">
        <v>221</v>
      </c>
    </row>
    <row r="222" spans="2:51" s="13" customFormat="1" ht="20.45" customHeight="1" x14ac:dyDescent="0.3">
      <c r="B222" s="181"/>
      <c r="C222" s="182"/>
      <c r="D222" s="182"/>
      <c r="E222" s="183" t="s">
        <v>3</v>
      </c>
      <c r="F222" s="279" t="s">
        <v>946</v>
      </c>
      <c r="G222" s="280"/>
      <c r="H222" s="280"/>
      <c r="I222" s="280"/>
      <c r="J222" s="182"/>
      <c r="K222" s="184">
        <v>37.68</v>
      </c>
      <c r="L222" s="182"/>
      <c r="M222" s="182"/>
      <c r="N222" s="182"/>
      <c r="O222" s="182"/>
      <c r="P222" s="182"/>
      <c r="Q222" s="182"/>
      <c r="R222" s="185"/>
      <c r="T222" s="186"/>
      <c r="U222" s="182"/>
      <c r="V222" s="182"/>
      <c r="W222" s="182"/>
      <c r="X222" s="182"/>
      <c r="Y222" s="182"/>
      <c r="Z222" s="182"/>
      <c r="AA222" s="187"/>
      <c r="AT222" s="188" t="s">
        <v>524</v>
      </c>
      <c r="AU222" s="188" t="s">
        <v>190</v>
      </c>
      <c r="AV222" s="13" t="s">
        <v>254</v>
      </c>
      <c r="AW222" s="13" t="s">
        <v>35</v>
      </c>
      <c r="AX222" s="13" t="s">
        <v>78</v>
      </c>
      <c r="AY222" s="188" t="s">
        <v>221</v>
      </c>
    </row>
    <row r="223" spans="2:51" s="12" customFormat="1" ht="20.45" customHeight="1" x14ac:dyDescent="0.3">
      <c r="B223" s="173"/>
      <c r="C223" s="174"/>
      <c r="D223" s="174"/>
      <c r="E223" s="175" t="s">
        <v>3</v>
      </c>
      <c r="F223" s="277" t="s">
        <v>6575</v>
      </c>
      <c r="G223" s="278"/>
      <c r="H223" s="278"/>
      <c r="I223" s="278"/>
      <c r="J223" s="174"/>
      <c r="K223" s="176" t="s">
        <v>3</v>
      </c>
      <c r="L223" s="174"/>
      <c r="M223" s="174"/>
      <c r="N223" s="174"/>
      <c r="O223" s="174"/>
      <c r="P223" s="174"/>
      <c r="Q223" s="174"/>
      <c r="R223" s="177"/>
      <c r="T223" s="178"/>
      <c r="U223" s="174"/>
      <c r="V223" s="174"/>
      <c r="W223" s="174"/>
      <c r="X223" s="174"/>
      <c r="Y223" s="174"/>
      <c r="Z223" s="174"/>
      <c r="AA223" s="179"/>
      <c r="AT223" s="180" t="s">
        <v>524</v>
      </c>
      <c r="AU223" s="180" t="s">
        <v>190</v>
      </c>
      <c r="AV223" s="12" t="s">
        <v>15</v>
      </c>
      <c r="AW223" s="12" t="s">
        <v>35</v>
      </c>
      <c r="AX223" s="12" t="s">
        <v>78</v>
      </c>
      <c r="AY223" s="180" t="s">
        <v>221</v>
      </c>
    </row>
    <row r="224" spans="2:51" s="10" customFormat="1" ht="20.45" customHeight="1" x14ac:dyDescent="0.3">
      <c r="B224" s="153"/>
      <c r="C224" s="154"/>
      <c r="D224" s="154"/>
      <c r="E224" s="155" t="s">
        <v>3</v>
      </c>
      <c r="F224" s="272" t="s">
        <v>6597</v>
      </c>
      <c r="G224" s="273"/>
      <c r="H224" s="273"/>
      <c r="I224" s="273"/>
      <c r="J224" s="154"/>
      <c r="K224" s="156">
        <v>2.2400000000000002</v>
      </c>
      <c r="L224" s="154"/>
      <c r="M224" s="154"/>
      <c r="N224" s="154"/>
      <c r="O224" s="154"/>
      <c r="P224" s="154"/>
      <c r="Q224" s="154"/>
      <c r="R224" s="157"/>
      <c r="T224" s="158"/>
      <c r="U224" s="154"/>
      <c r="V224" s="154"/>
      <c r="W224" s="154"/>
      <c r="X224" s="154"/>
      <c r="Y224" s="154"/>
      <c r="Z224" s="154"/>
      <c r="AA224" s="159"/>
      <c r="AT224" s="160" t="s">
        <v>524</v>
      </c>
      <c r="AU224" s="160" t="s">
        <v>190</v>
      </c>
      <c r="AV224" s="10" t="s">
        <v>190</v>
      </c>
      <c r="AW224" s="10" t="s">
        <v>35</v>
      </c>
      <c r="AX224" s="10" t="s">
        <v>78</v>
      </c>
      <c r="AY224" s="160" t="s">
        <v>221</v>
      </c>
    </row>
    <row r="225" spans="2:65" s="10" customFormat="1" ht="20.45" customHeight="1" x14ac:dyDescent="0.3">
      <c r="B225" s="153"/>
      <c r="C225" s="154"/>
      <c r="D225" s="154"/>
      <c r="E225" s="155" t="s">
        <v>3</v>
      </c>
      <c r="F225" s="272" t="s">
        <v>6598</v>
      </c>
      <c r="G225" s="273"/>
      <c r="H225" s="273"/>
      <c r="I225" s="273"/>
      <c r="J225" s="154"/>
      <c r="K225" s="156">
        <v>16.8</v>
      </c>
      <c r="L225" s="154"/>
      <c r="M225" s="154"/>
      <c r="N225" s="154"/>
      <c r="O225" s="154"/>
      <c r="P225" s="154"/>
      <c r="Q225" s="154"/>
      <c r="R225" s="157"/>
      <c r="T225" s="158"/>
      <c r="U225" s="154"/>
      <c r="V225" s="154"/>
      <c r="W225" s="154"/>
      <c r="X225" s="154"/>
      <c r="Y225" s="154"/>
      <c r="Z225" s="154"/>
      <c r="AA225" s="159"/>
      <c r="AT225" s="160" t="s">
        <v>524</v>
      </c>
      <c r="AU225" s="160" t="s">
        <v>190</v>
      </c>
      <c r="AV225" s="10" t="s">
        <v>190</v>
      </c>
      <c r="AW225" s="10" t="s">
        <v>35</v>
      </c>
      <c r="AX225" s="10" t="s">
        <v>78</v>
      </c>
      <c r="AY225" s="160" t="s">
        <v>221</v>
      </c>
    </row>
    <row r="226" spans="2:65" s="10" customFormat="1" ht="20.45" customHeight="1" x14ac:dyDescent="0.3">
      <c r="B226" s="153"/>
      <c r="C226" s="154"/>
      <c r="D226" s="154"/>
      <c r="E226" s="155" t="s">
        <v>3</v>
      </c>
      <c r="F226" s="272" t="s">
        <v>6599</v>
      </c>
      <c r="G226" s="273"/>
      <c r="H226" s="273"/>
      <c r="I226" s="273"/>
      <c r="J226" s="154"/>
      <c r="K226" s="156">
        <v>36</v>
      </c>
      <c r="L226" s="154"/>
      <c r="M226" s="154"/>
      <c r="N226" s="154"/>
      <c r="O226" s="154"/>
      <c r="P226" s="154"/>
      <c r="Q226" s="154"/>
      <c r="R226" s="157"/>
      <c r="T226" s="158"/>
      <c r="U226" s="154"/>
      <c r="V226" s="154"/>
      <c r="W226" s="154"/>
      <c r="X226" s="154"/>
      <c r="Y226" s="154"/>
      <c r="Z226" s="154"/>
      <c r="AA226" s="159"/>
      <c r="AT226" s="160" t="s">
        <v>524</v>
      </c>
      <c r="AU226" s="160" t="s">
        <v>190</v>
      </c>
      <c r="AV226" s="10" t="s">
        <v>190</v>
      </c>
      <c r="AW226" s="10" t="s">
        <v>35</v>
      </c>
      <c r="AX226" s="10" t="s">
        <v>78</v>
      </c>
      <c r="AY226" s="160" t="s">
        <v>221</v>
      </c>
    </row>
    <row r="227" spans="2:65" s="13" customFormat="1" ht="20.45" customHeight="1" x14ac:dyDescent="0.3">
      <c r="B227" s="181"/>
      <c r="C227" s="182"/>
      <c r="D227" s="182"/>
      <c r="E227" s="183" t="s">
        <v>3</v>
      </c>
      <c r="F227" s="279" t="s">
        <v>946</v>
      </c>
      <c r="G227" s="280"/>
      <c r="H227" s="280"/>
      <c r="I227" s="280"/>
      <c r="J227" s="182"/>
      <c r="K227" s="184">
        <v>55.04</v>
      </c>
      <c r="L227" s="182"/>
      <c r="M227" s="182"/>
      <c r="N227" s="182"/>
      <c r="O227" s="182"/>
      <c r="P227" s="182"/>
      <c r="Q227" s="182"/>
      <c r="R227" s="185"/>
      <c r="T227" s="186"/>
      <c r="U227" s="182"/>
      <c r="V227" s="182"/>
      <c r="W227" s="182"/>
      <c r="X227" s="182"/>
      <c r="Y227" s="182"/>
      <c r="Z227" s="182"/>
      <c r="AA227" s="187"/>
      <c r="AT227" s="188" t="s">
        <v>524</v>
      </c>
      <c r="AU227" s="188" t="s">
        <v>190</v>
      </c>
      <c r="AV227" s="13" t="s">
        <v>254</v>
      </c>
      <c r="AW227" s="13" t="s">
        <v>4</v>
      </c>
      <c r="AX227" s="13" t="s">
        <v>78</v>
      </c>
      <c r="AY227" s="188" t="s">
        <v>221</v>
      </c>
    </row>
    <row r="228" spans="2:65" s="12" customFormat="1" ht="20.45" customHeight="1" x14ac:dyDescent="0.3">
      <c r="B228" s="173"/>
      <c r="C228" s="174"/>
      <c r="D228" s="174"/>
      <c r="E228" s="175" t="s">
        <v>3</v>
      </c>
      <c r="F228" s="277" t="s">
        <v>6579</v>
      </c>
      <c r="G228" s="278"/>
      <c r="H228" s="278"/>
      <c r="I228" s="278"/>
      <c r="J228" s="174"/>
      <c r="K228" s="176" t="s">
        <v>3</v>
      </c>
      <c r="L228" s="174"/>
      <c r="M228" s="174"/>
      <c r="N228" s="174"/>
      <c r="O228" s="174"/>
      <c r="P228" s="174"/>
      <c r="Q228" s="174"/>
      <c r="R228" s="177"/>
      <c r="T228" s="178"/>
      <c r="U228" s="174"/>
      <c r="V228" s="174"/>
      <c r="W228" s="174"/>
      <c r="X228" s="174"/>
      <c r="Y228" s="174"/>
      <c r="Z228" s="174"/>
      <c r="AA228" s="179"/>
      <c r="AT228" s="180" t="s">
        <v>524</v>
      </c>
      <c r="AU228" s="180" t="s">
        <v>190</v>
      </c>
      <c r="AV228" s="12" t="s">
        <v>15</v>
      </c>
      <c r="AW228" s="12" t="s">
        <v>35</v>
      </c>
      <c r="AX228" s="12" t="s">
        <v>78</v>
      </c>
      <c r="AY228" s="180" t="s">
        <v>221</v>
      </c>
    </row>
    <row r="229" spans="2:65" s="10" customFormat="1" ht="20.45" customHeight="1" x14ac:dyDescent="0.3">
      <c r="B229" s="153"/>
      <c r="C229" s="154"/>
      <c r="D229" s="154"/>
      <c r="E229" s="155" t="s">
        <v>3</v>
      </c>
      <c r="F229" s="272" t="s">
        <v>6600</v>
      </c>
      <c r="G229" s="273"/>
      <c r="H229" s="273"/>
      <c r="I229" s="273"/>
      <c r="J229" s="154"/>
      <c r="K229" s="156">
        <v>57.6</v>
      </c>
      <c r="L229" s="154"/>
      <c r="M229" s="154"/>
      <c r="N229" s="154"/>
      <c r="O229" s="154"/>
      <c r="P229" s="154"/>
      <c r="Q229" s="154"/>
      <c r="R229" s="157"/>
      <c r="T229" s="158"/>
      <c r="U229" s="154"/>
      <c r="V229" s="154"/>
      <c r="W229" s="154"/>
      <c r="X229" s="154"/>
      <c r="Y229" s="154"/>
      <c r="Z229" s="154"/>
      <c r="AA229" s="159"/>
      <c r="AT229" s="160" t="s">
        <v>524</v>
      </c>
      <c r="AU229" s="160" t="s">
        <v>190</v>
      </c>
      <c r="AV229" s="10" t="s">
        <v>190</v>
      </c>
      <c r="AW229" s="10" t="s">
        <v>35</v>
      </c>
      <c r="AX229" s="10" t="s">
        <v>78</v>
      </c>
      <c r="AY229" s="160" t="s">
        <v>221</v>
      </c>
    </row>
    <row r="230" spans="2:65" s="10" customFormat="1" ht="20.45" customHeight="1" x14ac:dyDescent="0.3">
      <c r="B230" s="153"/>
      <c r="C230" s="154"/>
      <c r="D230" s="154"/>
      <c r="E230" s="155" t="s">
        <v>3</v>
      </c>
      <c r="F230" s="272" t="s">
        <v>6601</v>
      </c>
      <c r="G230" s="273"/>
      <c r="H230" s="273"/>
      <c r="I230" s="273"/>
      <c r="J230" s="154"/>
      <c r="K230" s="156">
        <v>37.799999999999997</v>
      </c>
      <c r="L230" s="154"/>
      <c r="M230" s="154"/>
      <c r="N230" s="154"/>
      <c r="O230" s="154"/>
      <c r="P230" s="154"/>
      <c r="Q230" s="154"/>
      <c r="R230" s="157"/>
      <c r="T230" s="158"/>
      <c r="U230" s="154"/>
      <c r="V230" s="154"/>
      <c r="W230" s="154"/>
      <c r="X230" s="154"/>
      <c r="Y230" s="154"/>
      <c r="Z230" s="154"/>
      <c r="AA230" s="159"/>
      <c r="AT230" s="160" t="s">
        <v>524</v>
      </c>
      <c r="AU230" s="160" t="s">
        <v>190</v>
      </c>
      <c r="AV230" s="10" t="s">
        <v>190</v>
      </c>
      <c r="AW230" s="10" t="s">
        <v>35</v>
      </c>
      <c r="AX230" s="10" t="s">
        <v>78</v>
      </c>
      <c r="AY230" s="160" t="s">
        <v>221</v>
      </c>
    </row>
    <row r="231" spans="2:65" s="13" customFormat="1" ht="20.45" customHeight="1" x14ac:dyDescent="0.3">
      <c r="B231" s="181"/>
      <c r="C231" s="182"/>
      <c r="D231" s="182"/>
      <c r="E231" s="183" t="s">
        <v>3</v>
      </c>
      <c r="F231" s="279" t="s">
        <v>946</v>
      </c>
      <c r="G231" s="280"/>
      <c r="H231" s="280"/>
      <c r="I231" s="280"/>
      <c r="J231" s="182"/>
      <c r="K231" s="184">
        <v>95.4</v>
      </c>
      <c r="L231" s="182"/>
      <c r="M231" s="182"/>
      <c r="N231" s="182"/>
      <c r="O231" s="182"/>
      <c r="P231" s="182"/>
      <c r="Q231" s="182"/>
      <c r="R231" s="185"/>
      <c r="T231" s="186"/>
      <c r="U231" s="182"/>
      <c r="V231" s="182"/>
      <c r="W231" s="182"/>
      <c r="X231" s="182"/>
      <c r="Y231" s="182"/>
      <c r="Z231" s="182"/>
      <c r="AA231" s="187"/>
      <c r="AT231" s="188" t="s">
        <v>524</v>
      </c>
      <c r="AU231" s="188" t="s">
        <v>190</v>
      </c>
      <c r="AV231" s="13" t="s">
        <v>254</v>
      </c>
      <c r="AW231" s="13" t="s">
        <v>35</v>
      </c>
      <c r="AX231" s="13" t="s">
        <v>78</v>
      </c>
      <c r="AY231" s="188" t="s">
        <v>221</v>
      </c>
    </row>
    <row r="232" spans="2:65" s="11" customFormat="1" ht="20.45" customHeight="1" x14ac:dyDescent="0.3">
      <c r="B232" s="161"/>
      <c r="C232" s="162"/>
      <c r="D232" s="162"/>
      <c r="E232" s="163" t="s">
        <v>3</v>
      </c>
      <c r="F232" s="270" t="s">
        <v>526</v>
      </c>
      <c r="G232" s="271"/>
      <c r="H232" s="271"/>
      <c r="I232" s="271"/>
      <c r="J232" s="162"/>
      <c r="K232" s="164">
        <v>601.58000000000004</v>
      </c>
      <c r="L232" s="162"/>
      <c r="M232" s="162"/>
      <c r="N232" s="162"/>
      <c r="O232" s="162"/>
      <c r="P232" s="162"/>
      <c r="Q232" s="162"/>
      <c r="R232" s="165"/>
      <c r="T232" s="166"/>
      <c r="U232" s="162"/>
      <c r="V232" s="162"/>
      <c r="W232" s="162"/>
      <c r="X232" s="162"/>
      <c r="Y232" s="162"/>
      <c r="Z232" s="162"/>
      <c r="AA232" s="167"/>
      <c r="AT232" s="168" t="s">
        <v>524</v>
      </c>
      <c r="AU232" s="168" t="s">
        <v>190</v>
      </c>
      <c r="AV232" s="11" t="s">
        <v>231</v>
      </c>
      <c r="AW232" s="11" t="s">
        <v>35</v>
      </c>
      <c r="AX232" s="11" t="s">
        <v>15</v>
      </c>
      <c r="AY232" s="168" t="s">
        <v>221</v>
      </c>
    </row>
    <row r="233" spans="2:65" s="1" customFormat="1" ht="28.9" customHeight="1" x14ac:dyDescent="0.3">
      <c r="B233" s="136"/>
      <c r="C233" s="137" t="s">
        <v>254</v>
      </c>
      <c r="D233" s="137" t="s">
        <v>222</v>
      </c>
      <c r="E233" s="138" t="s">
        <v>6602</v>
      </c>
      <c r="F233" s="250" t="s">
        <v>6603</v>
      </c>
      <c r="G233" s="251"/>
      <c r="H233" s="251"/>
      <c r="I233" s="251"/>
      <c r="J233" s="139" t="s">
        <v>536</v>
      </c>
      <c r="K233" s="140">
        <v>601.58000000000004</v>
      </c>
      <c r="L233" s="252"/>
      <c r="M233" s="251"/>
      <c r="N233" s="252">
        <f>ROUND(L233*K233,2)</f>
        <v>0</v>
      </c>
      <c r="O233" s="251"/>
      <c r="P233" s="251"/>
      <c r="Q233" s="251"/>
      <c r="R233" s="141"/>
      <c r="T233" s="142" t="s">
        <v>3</v>
      </c>
      <c r="U233" s="40" t="s">
        <v>43</v>
      </c>
      <c r="V233" s="143">
        <v>0.28299999999999997</v>
      </c>
      <c r="W233" s="143">
        <f>V233*K233</f>
        <v>170.24714</v>
      </c>
      <c r="X233" s="143">
        <v>0</v>
      </c>
      <c r="Y233" s="143">
        <f>X233*K233</f>
        <v>0</v>
      </c>
      <c r="Z233" s="143">
        <v>0</v>
      </c>
      <c r="AA233" s="144">
        <f>Z233*K233</f>
        <v>0</v>
      </c>
      <c r="AR233" s="17" t="s">
        <v>231</v>
      </c>
      <c r="AT233" s="17" t="s">
        <v>222</v>
      </c>
      <c r="AU233" s="17" t="s">
        <v>190</v>
      </c>
      <c r="AY233" s="17" t="s">
        <v>221</v>
      </c>
      <c r="BE233" s="145">
        <f>IF(U233="základní",N233,0)</f>
        <v>0</v>
      </c>
      <c r="BF233" s="145">
        <f>IF(U233="snížená",N233,0)</f>
        <v>0</v>
      </c>
      <c r="BG233" s="145">
        <f>IF(U233="zákl. přenesená",N233,0)</f>
        <v>0</v>
      </c>
      <c r="BH233" s="145">
        <f>IF(U233="sníž. přenesená",N233,0)</f>
        <v>0</v>
      </c>
      <c r="BI233" s="145">
        <f>IF(U233="nulová",N233,0)</f>
        <v>0</v>
      </c>
      <c r="BJ233" s="17" t="s">
        <v>15</v>
      </c>
      <c r="BK233" s="145">
        <f>ROUND(L233*K233,2)</f>
        <v>0</v>
      </c>
      <c r="BL233" s="17" t="s">
        <v>231</v>
      </c>
      <c r="BM233" s="17" t="s">
        <v>6604</v>
      </c>
    </row>
    <row r="234" spans="2:65" s="1" customFormat="1" ht="20.45" customHeight="1" x14ac:dyDescent="0.3">
      <c r="B234" s="136"/>
      <c r="C234" s="137" t="s">
        <v>338</v>
      </c>
      <c r="D234" s="137" t="s">
        <v>222</v>
      </c>
      <c r="E234" s="138" t="s">
        <v>6605</v>
      </c>
      <c r="F234" s="250" t="s">
        <v>1453</v>
      </c>
      <c r="G234" s="251"/>
      <c r="H234" s="251"/>
      <c r="I234" s="251"/>
      <c r="J234" s="139" t="s">
        <v>376</v>
      </c>
      <c r="K234" s="140">
        <v>1</v>
      </c>
      <c r="L234" s="252"/>
      <c r="M234" s="251"/>
      <c r="N234" s="252">
        <f>ROUND(L234*K234,2)</f>
        <v>0</v>
      </c>
      <c r="O234" s="251"/>
      <c r="P234" s="251"/>
      <c r="Q234" s="251"/>
      <c r="R234" s="141"/>
      <c r="T234" s="142" t="s">
        <v>3</v>
      </c>
      <c r="U234" s="40" t="s">
        <v>43</v>
      </c>
      <c r="V234" s="143">
        <v>0.28299999999999997</v>
      </c>
      <c r="W234" s="143">
        <f>V234*K234</f>
        <v>0.28299999999999997</v>
      </c>
      <c r="X234" s="143">
        <v>0</v>
      </c>
      <c r="Y234" s="143">
        <f>X234*K234</f>
        <v>0</v>
      </c>
      <c r="Z234" s="143">
        <v>0</v>
      </c>
      <c r="AA234" s="144">
        <f>Z234*K234</f>
        <v>0</v>
      </c>
      <c r="AR234" s="17" t="s">
        <v>231</v>
      </c>
      <c r="AT234" s="17" t="s">
        <v>222</v>
      </c>
      <c r="AU234" s="17" t="s">
        <v>190</v>
      </c>
      <c r="AY234" s="17" t="s">
        <v>221</v>
      </c>
      <c r="BE234" s="145">
        <f>IF(U234="základní",N234,0)</f>
        <v>0</v>
      </c>
      <c r="BF234" s="145">
        <f>IF(U234="snížená",N234,0)</f>
        <v>0</v>
      </c>
      <c r="BG234" s="145">
        <f>IF(U234="zákl. přenesená",N234,0)</f>
        <v>0</v>
      </c>
      <c r="BH234" s="145">
        <f>IF(U234="sníž. přenesená",N234,0)</f>
        <v>0</v>
      </c>
      <c r="BI234" s="145">
        <f>IF(U234="nulová",N234,0)</f>
        <v>0</v>
      </c>
      <c r="BJ234" s="17" t="s">
        <v>15</v>
      </c>
      <c r="BK234" s="145">
        <f>ROUND(L234*K234,2)</f>
        <v>0</v>
      </c>
      <c r="BL234" s="17" t="s">
        <v>231</v>
      </c>
      <c r="BM234" s="17" t="s">
        <v>6606</v>
      </c>
    </row>
    <row r="235" spans="2:65" s="1" customFormat="1" ht="20.45" customHeight="1" x14ac:dyDescent="0.3">
      <c r="B235" s="136"/>
      <c r="C235" s="137" t="s">
        <v>342</v>
      </c>
      <c r="D235" s="137" t="s">
        <v>222</v>
      </c>
      <c r="E235" s="138" t="s">
        <v>6607</v>
      </c>
      <c r="F235" s="250" t="s">
        <v>6608</v>
      </c>
      <c r="G235" s="251"/>
      <c r="H235" s="251"/>
      <c r="I235" s="251"/>
      <c r="J235" s="139" t="s">
        <v>376</v>
      </c>
      <c r="K235" s="140">
        <v>1</v>
      </c>
      <c r="L235" s="252"/>
      <c r="M235" s="251"/>
      <c r="N235" s="252">
        <f>ROUND(L235*K235,2)</f>
        <v>0</v>
      </c>
      <c r="O235" s="251"/>
      <c r="P235" s="251"/>
      <c r="Q235" s="251"/>
      <c r="R235" s="141"/>
      <c r="T235" s="142" t="s">
        <v>3</v>
      </c>
      <c r="U235" s="40" t="s">
        <v>43</v>
      </c>
      <c r="V235" s="143">
        <v>0.28299999999999997</v>
      </c>
      <c r="W235" s="143">
        <f>V235*K235</f>
        <v>0.28299999999999997</v>
      </c>
      <c r="X235" s="143">
        <v>0</v>
      </c>
      <c r="Y235" s="143">
        <f>X235*K235</f>
        <v>0</v>
      </c>
      <c r="Z235" s="143">
        <v>0</v>
      </c>
      <c r="AA235" s="144">
        <f>Z235*K235</f>
        <v>0</v>
      </c>
      <c r="AR235" s="17" t="s">
        <v>231</v>
      </c>
      <c r="AT235" s="17" t="s">
        <v>222</v>
      </c>
      <c r="AU235" s="17" t="s">
        <v>190</v>
      </c>
      <c r="AY235" s="17" t="s">
        <v>221</v>
      </c>
      <c r="BE235" s="145">
        <f>IF(U235="základní",N235,0)</f>
        <v>0</v>
      </c>
      <c r="BF235" s="145">
        <f>IF(U235="snížená",N235,0)</f>
        <v>0</v>
      </c>
      <c r="BG235" s="145">
        <f>IF(U235="zákl. přenesená",N235,0)</f>
        <v>0</v>
      </c>
      <c r="BH235" s="145">
        <f>IF(U235="sníž. přenesená",N235,0)</f>
        <v>0</v>
      </c>
      <c r="BI235" s="145">
        <f>IF(U235="nulová",N235,0)</f>
        <v>0</v>
      </c>
      <c r="BJ235" s="17" t="s">
        <v>15</v>
      </c>
      <c r="BK235" s="145">
        <f>ROUND(L235*K235,2)</f>
        <v>0</v>
      </c>
      <c r="BL235" s="17" t="s">
        <v>231</v>
      </c>
      <c r="BM235" s="17" t="s">
        <v>6609</v>
      </c>
    </row>
    <row r="236" spans="2:65" s="1" customFormat="1" ht="28.9" customHeight="1" x14ac:dyDescent="0.3">
      <c r="B236" s="136"/>
      <c r="C236" s="137" t="s">
        <v>231</v>
      </c>
      <c r="D236" s="137" t="s">
        <v>222</v>
      </c>
      <c r="E236" s="138" t="s">
        <v>6610</v>
      </c>
      <c r="F236" s="250" t="s">
        <v>6611</v>
      </c>
      <c r="G236" s="251"/>
      <c r="H236" s="251"/>
      <c r="I236" s="251"/>
      <c r="J236" s="139" t="s">
        <v>613</v>
      </c>
      <c r="K236" s="140">
        <v>14.718999999999999</v>
      </c>
      <c r="L236" s="252"/>
      <c r="M236" s="251"/>
      <c r="N236" s="252">
        <f>ROUND(L236*K236,2)</f>
        <v>0</v>
      </c>
      <c r="O236" s="251"/>
      <c r="P236" s="251"/>
      <c r="Q236" s="251"/>
      <c r="R236" s="141"/>
      <c r="T236" s="142" t="s">
        <v>3</v>
      </c>
      <c r="U236" s="40" t="s">
        <v>43</v>
      </c>
      <c r="V236" s="143">
        <v>32.51</v>
      </c>
      <c r="W236" s="143">
        <f>V236*K236</f>
        <v>478.51468999999997</v>
      </c>
      <c r="X236" s="143">
        <v>1.05871</v>
      </c>
      <c r="Y236" s="143">
        <f>X236*K236</f>
        <v>15.58315249</v>
      </c>
      <c r="Z236" s="143">
        <v>0</v>
      </c>
      <c r="AA236" s="144">
        <f>Z236*K236</f>
        <v>0</v>
      </c>
      <c r="AR236" s="17" t="s">
        <v>231</v>
      </c>
      <c r="AT236" s="17" t="s">
        <v>222</v>
      </c>
      <c r="AU236" s="17" t="s">
        <v>190</v>
      </c>
      <c r="AY236" s="17" t="s">
        <v>221</v>
      </c>
      <c r="BE236" s="145">
        <f>IF(U236="základní",N236,0)</f>
        <v>0</v>
      </c>
      <c r="BF236" s="145">
        <f>IF(U236="snížená",N236,0)</f>
        <v>0</v>
      </c>
      <c r="BG236" s="145">
        <f>IF(U236="zákl. přenesená",N236,0)</f>
        <v>0</v>
      </c>
      <c r="BH236" s="145">
        <f>IF(U236="sníž. přenesená",N236,0)</f>
        <v>0</v>
      </c>
      <c r="BI236" s="145">
        <f>IF(U236="nulová",N236,0)</f>
        <v>0</v>
      </c>
      <c r="BJ236" s="17" t="s">
        <v>15</v>
      </c>
      <c r="BK236" s="145">
        <f>ROUND(L236*K236,2)</f>
        <v>0</v>
      </c>
      <c r="BL236" s="17" t="s">
        <v>231</v>
      </c>
      <c r="BM236" s="17" t="s">
        <v>6612</v>
      </c>
    </row>
    <row r="237" spans="2:65" s="10" customFormat="1" ht="20.45" customHeight="1" x14ac:dyDescent="0.3">
      <c r="B237" s="153"/>
      <c r="C237" s="154"/>
      <c r="D237" s="154"/>
      <c r="E237" s="155" t="s">
        <v>3</v>
      </c>
      <c r="F237" s="274" t="s">
        <v>6613</v>
      </c>
      <c r="G237" s="273"/>
      <c r="H237" s="273"/>
      <c r="I237" s="273"/>
      <c r="J237" s="154"/>
      <c r="K237" s="156">
        <v>0.88</v>
      </c>
      <c r="L237" s="154"/>
      <c r="M237" s="154"/>
      <c r="N237" s="154"/>
      <c r="O237" s="154"/>
      <c r="P237" s="154"/>
      <c r="Q237" s="154"/>
      <c r="R237" s="157"/>
      <c r="T237" s="158"/>
      <c r="U237" s="154"/>
      <c r="V237" s="154"/>
      <c r="W237" s="154"/>
      <c r="X237" s="154"/>
      <c r="Y237" s="154"/>
      <c r="Z237" s="154"/>
      <c r="AA237" s="159"/>
      <c r="AT237" s="160" t="s">
        <v>524</v>
      </c>
      <c r="AU237" s="160" t="s">
        <v>190</v>
      </c>
      <c r="AV237" s="10" t="s">
        <v>190</v>
      </c>
      <c r="AW237" s="10" t="s">
        <v>35</v>
      </c>
      <c r="AX237" s="10" t="s">
        <v>78</v>
      </c>
      <c r="AY237" s="160" t="s">
        <v>221</v>
      </c>
    </row>
    <row r="238" spans="2:65" s="10" customFormat="1" ht="20.45" customHeight="1" x14ac:dyDescent="0.3">
      <c r="B238" s="153"/>
      <c r="C238" s="154"/>
      <c r="D238" s="154"/>
      <c r="E238" s="155" t="s">
        <v>3</v>
      </c>
      <c r="F238" s="272" t="s">
        <v>6614</v>
      </c>
      <c r="G238" s="273"/>
      <c r="H238" s="273"/>
      <c r="I238" s="273"/>
      <c r="J238" s="154"/>
      <c r="K238" s="156">
        <v>2.2839999999999998</v>
      </c>
      <c r="L238" s="154"/>
      <c r="M238" s="154"/>
      <c r="N238" s="154"/>
      <c r="O238" s="154"/>
      <c r="P238" s="154"/>
      <c r="Q238" s="154"/>
      <c r="R238" s="157"/>
      <c r="T238" s="158"/>
      <c r="U238" s="154"/>
      <c r="V238" s="154"/>
      <c r="W238" s="154"/>
      <c r="X238" s="154"/>
      <c r="Y238" s="154"/>
      <c r="Z238" s="154"/>
      <c r="AA238" s="159"/>
      <c r="AT238" s="160" t="s">
        <v>524</v>
      </c>
      <c r="AU238" s="160" t="s">
        <v>190</v>
      </c>
      <c r="AV238" s="10" t="s">
        <v>190</v>
      </c>
      <c r="AW238" s="10" t="s">
        <v>35</v>
      </c>
      <c r="AX238" s="10" t="s">
        <v>78</v>
      </c>
      <c r="AY238" s="160" t="s">
        <v>221</v>
      </c>
    </row>
    <row r="239" spans="2:65" s="10" customFormat="1" ht="20.45" customHeight="1" x14ac:dyDescent="0.3">
      <c r="B239" s="153"/>
      <c r="C239" s="154"/>
      <c r="D239" s="154"/>
      <c r="E239" s="155" t="s">
        <v>3</v>
      </c>
      <c r="F239" s="272" t="s">
        <v>6615</v>
      </c>
      <c r="G239" s="273"/>
      <c r="H239" s="273"/>
      <c r="I239" s="273"/>
      <c r="J239" s="154"/>
      <c r="K239" s="156">
        <v>7.2649999999999997</v>
      </c>
      <c r="L239" s="154"/>
      <c r="M239" s="154"/>
      <c r="N239" s="154"/>
      <c r="O239" s="154"/>
      <c r="P239" s="154"/>
      <c r="Q239" s="154"/>
      <c r="R239" s="157"/>
      <c r="T239" s="158"/>
      <c r="U239" s="154"/>
      <c r="V239" s="154"/>
      <c r="W239" s="154"/>
      <c r="X239" s="154"/>
      <c r="Y239" s="154"/>
      <c r="Z239" s="154"/>
      <c r="AA239" s="159"/>
      <c r="AT239" s="160" t="s">
        <v>524</v>
      </c>
      <c r="AU239" s="160" t="s">
        <v>190</v>
      </c>
      <c r="AV239" s="10" t="s">
        <v>190</v>
      </c>
      <c r="AW239" s="10" t="s">
        <v>35</v>
      </c>
      <c r="AX239" s="10" t="s">
        <v>78</v>
      </c>
      <c r="AY239" s="160" t="s">
        <v>221</v>
      </c>
    </row>
    <row r="240" spans="2:65" s="10" customFormat="1" ht="20.45" customHeight="1" x14ac:dyDescent="0.3">
      <c r="B240" s="153"/>
      <c r="C240" s="154"/>
      <c r="D240" s="154"/>
      <c r="E240" s="155" t="s">
        <v>3</v>
      </c>
      <c r="F240" s="272" t="s">
        <v>6616</v>
      </c>
      <c r="G240" s="273"/>
      <c r="H240" s="273"/>
      <c r="I240" s="273"/>
      <c r="J240" s="154"/>
      <c r="K240" s="156">
        <v>1.524</v>
      </c>
      <c r="L240" s="154"/>
      <c r="M240" s="154"/>
      <c r="N240" s="154"/>
      <c r="O240" s="154"/>
      <c r="P240" s="154"/>
      <c r="Q240" s="154"/>
      <c r="R240" s="157"/>
      <c r="T240" s="158"/>
      <c r="U240" s="154"/>
      <c r="V240" s="154"/>
      <c r="W240" s="154"/>
      <c r="X240" s="154"/>
      <c r="Y240" s="154"/>
      <c r="Z240" s="154"/>
      <c r="AA240" s="159"/>
      <c r="AT240" s="160" t="s">
        <v>524</v>
      </c>
      <c r="AU240" s="160" t="s">
        <v>190</v>
      </c>
      <c r="AV240" s="10" t="s">
        <v>190</v>
      </c>
      <c r="AW240" s="10" t="s">
        <v>35</v>
      </c>
      <c r="AX240" s="10" t="s">
        <v>78</v>
      </c>
      <c r="AY240" s="160" t="s">
        <v>221</v>
      </c>
    </row>
    <row r="241" spans="2:65" s="10" customFormat="1" ht="20.45" customHeight="1" x14ac:dyDescent="0.3">
      <c r="B241" s="153"/>
      <c r="C241" s="154"/>
      <c r="D241" s="154"/>
      <c r="E241" s="155" t="s">
        <v>3</v>
      </c>
      <c r="F241" s="272" t="s">
        <v>6617</v>
      </c>
      <c r="G241" s="273"/>
      <c r="H241" s="273"/>
      <c r="I241" s="273"/>
      <c r="J241" s="154"/>
      <c r="K241" s="156">
        <v>1.631</v>
      </c>
      <c r="L241" s="154"/>
      <c r="M241" s="154"/>
      <c r="N241" s="154"/>
      <c r="O241" s="154"/>
      <c r="P241" s="154"/>
      <c r="Q241" s="154"/>
      <c r="R241" s="157"/>
      <c r="T241" s="158"/>
      <c r="U241" s="154"/>
      <c r="V241" s="154"/>
      <c r="W241" s="154"/>
      <c r="X241" s="154"/>
      <c r="Y241" s="154"/>
      <c r="Z241" s="154"/>
      <c r="AA241" s="159"/>
      <c r="AT241" s="160" t="s">
        <v>524</v>
      </c>
      <c r="AU241" s="160" t="s">
        <v>190</v>
      </c>
      <c r="AV241" s="10" t="s">
        <v>190</v>
      </c>
      <c r="AW241" s="10" t="s">
        <v>35</v>
      </c>
      <c r="AX241" s="10" t="s">
        <v>78</v>
      </c>
      <c r="AY241" s="160" t="s">
        <v>221</v>
      </c>
    </row>
    <row r="242" spans="2:65" s="10" customFormat="1" ht="20.45" customHeight="1" x14ac:dyDescent="0.3">
      <c r="B242" s="153"/>
      <c r="C242" s="154"/>
      <c r="D242" s="154"/>
      <c r="E242" s="155" t="s">
        <v>3</v>
      </c>
      <c r="F242" s="272" t="s">
        <v>6618</v>
      </c>
      <c r="G242" s="273"/>
      <c r="H242" s="273"/>
      <c r="I242" s="273"/>
      <c r="J242" s="154"/>
      <c r="K242" s="156">
        <v>0.73</v>
      </c>
      <c r="L242" s="154"/>
      <c r="M242" s="154"/>
      <c r="N242" s="154"/>
      <c r="O242" s="154"/>
      <c r="P242" s="154"/>
      <c r="Q242" s="154"/>
      <c r="R242" s="157"/>
      <c r="T242" s="158"/>
      <c r="U242" s="154"/>
      <c r="V242" s="154"/>
      <c r="W242" s="154"/>
      <c r="X242" s="154"/>
      <c r="Y242" s="154"/>
      <c r="Z242" s="154"/>
      <c r="AA242" s="159"/>
      <c r="AT242" s="160" t="s">
        <v>524</v>
      </c>
      <c r="AU242" s="160" t="s">
        <v>190</v>
      </c>
      <c r="AV242" s="10" t="s">
        <v>190</v>
      </c>
      <c r="AW242" s="10" t="s">
        <v>35</v>
      </c>
      <c r="AX242" s="10" t="s">
        <v>78</v>
      </c>
      <c r="AY242" s="160" t="s">
        <v>221</v>
      </c>
    </row>
    <row r="243" spans="2:65" s="10" customFormat="1" ht="20.45" customHeight="1" x14ac:dyDescent="0.3">
      <c r="B243" s="153"/>
      <c r="C243" s="154"/>
      <c r="D243" s="154"/>
      <c r="E243" s="155" t="s">
        <v>3</v>
      </c>
      <c r="F243" s="272" t="s">
        <v>6619</v>
      </c>
      <c r="G243" s="273"/>
      <c r="H243" s="273"/>
      <c r="I243" s="273"/>
      <c r="J243" s="154"/>
      <c r="K243" s="156">
        <v>0.185</v>
      </c>
      <c r="L243" s="154"/>
      <c r="M243" s="154"/>
      <c r="N243" s="154"/>
      <c r="O243" s="154"/>
      <c r="P243" s="154"/>
      <c r="Q243" s="154"/>
      <c r="R243" s="157"/>
      <c r="T243" s="158"/>
      <c r="U243" s="154"/>
      <c r="V243" s="154"/>
      <c r="W243" s="154"/>
      <c r="X243" s="154"/>
      <c r="Y243" s="154"/>
      <c r="Z243" s="154"/>
      <c r="AA243" s="159"/>
      <c r="AT243" s="160" t="s">
        <v>524</v>
      </c>
      <c r="AU243" s="160" t="s">
        <v>190</v>
      </c>
      <c r="AV243" s="10" t="s">
        <v>190</v>
      </c>
      <c r="AW243" s="10" t="s">
        <v>35</v>
      </c>
      <c r="AX243" s="10" t="s">
        <v>78</v>
      </c>
      <c r="AY243" s="160" t="s">
        <v>221</v>
      </c>
    </row>
    <row r="244" spans="2:65" s="10" customFormat="1" ht="20.45" customHeight="1" x14ac:dyDescent="0.3">
      <c r="B244" s="153"/>
      <c r="C244" s="154"/>
      <c r="D244" s="154"/>
      <c r="E244" s="155" t="s">
        <v>3</v>
      </c>
      <c r="F244" s="272" t="s">
        <v>6620</v>
      </c>
      <c r="G244" s="273"/>
      <c r="H244" s="273"/>
      <c r="I244" s="273"/>
      <c r="J244" s="154"/>
      <c r="K244" s="156">
        <v>0.22</v>
      </c>
      <c r="L244" s="154"/>
      <c r="M244" s="154"/>
      <c r="N244" s="154"/>
      <c r="O244" s="154"/>
      <c r="P244" s="154"/>
      <c r="Q244" s="154"/>
      <c r="R244" s="157"/>
      <c r="T244" s="158"/>
      <c r="U244" s="154"/>
      <c r="V244" s="154"/>
      <c r="W244" s="154"/>
      <c r="X244" s="154"/>
      <c r="Y244" s="154"/>
      <c r="Z244" s="154"/>
      <c r="AA244" s="159"/>
      <c r="AT244" s="160" t="s">
        <v>524</v>
      </c>
      <c r="AU244" s="160" t="s">
        <v>190</v>
      </c>
      <c r="AV244" s="10" t="s">
        <v>190</v>
      </c>
      <c r="AW244" s="10" t="s">
        <v>35</v>
      </c>
      <c r="AX244" s="10" t="s">
        <v>78</v>
      </c>
      <c r="AY244" s="160" t="s">
        <v>221</v>
      </c>
    </row>
    <row r="245" spans="2:65" s="11" customFormat="1" ht="20.45" customHeight="1" x14ac:dyDescent="0.3">
      <c r="B245" s="161"/>
      <c r="C245" s="162"/>
      <c r="D245" s="162"/>
      <c r="E245" s="163" t="s">
        <v>3</v>
      </c>
      <c r="F245" s="270" t="s">
        <v>526</v>
      </c>
      <c r="G245" s="271"/>
      <c r="H245" s="271"/>
      <c r="I245" s="271"/>
      <c r="J245" s="162"/>
      <c r="K245" s="164">
        <v>14.718999999999999</v>
      </c>
      <c r="L245" s="162"/>
      <c r="M245" s="162"/>
      <c r="N245" s="162"/>
      <c r="O245" s="162"/>
      <c r="P245" s="162"/>
      <c r="Q245" s="162"/>
      <c r="R245" s="165"/>
      <c r="T245" s="166"/>
      <c r="U245" s="162"/>
      <c r="V245" s="162"/>
      <c r="W245" s="162"/>
      <c r="X245" s="162"/>
      <c r="Y245" s="162"/>
      <c r="Z245" s="162"/>
      <c r="AA245" s="167"/>
      <c r="AT245" s="168" t="s">
        <v>524</v>
      </c>
      <c r="AU245" s="168" t="s">
        <v>190</v>
      </c>
      <c r="AV245" s="11" t="s">
        <v>231</v>
      </c>
      <c r="AW245" s="11" t="s">
        <v>35</v>
      </c>
      <c r="AX245" s="11" t="s">
        <v>15</v>
      </c>
      <c r="AY245" s="168" t="s">
        <v>221</v>
      </c>
    </row>
    <row r="246" spans="2:65" s="1" customFormat="1" ht="28.9" customHeight="1" x14ac:dyDescent="0.3">
      <c r="B246" s="136"/>
      <c r="C246" s="137" t="s">
        <v>812</v>
      </c>
      <c r="D246" s="137" t="s">
        <v>222</v>
      </c>
      <c r="E246" s="138" t="s">
        <v>6621</v>
      </c>
      <c r="F246" s="250" t="s">
        <v>6622</v>
      </c>
      <c r="G246" s="251"/>
      <c r="H246" s="251"/>
      <c r="I246" s="251"/>
      <c r="J246" s="139" t="s">
        <v>613</v>
      </c>
      <c r="K246" s="140">
        <v>0.17499999999999999</v>
      </c>
      <c r="L246" s="252"/>
      <c r="M246" s="251"/>
      <c r="N246" s="252">
        <f>ROUND(L246*K246,2)</f>
        <v>0</v>
      </c>
      <c r="O246" s="251"/>
      <c r="P246" s="251"/>
      <c r="Q246" s="251"/>
      <c r="R246" s="141"/>
      <c r="T246" s="142" t="s">
        <v>3</v>
      </c>
      <c r="U246" s="40" t="s">
        <v>43</v>
      </c>
      <c r="V246" s="143">
        <v>15.231</v>
      </c>
      <c r="W246" s="143">
        <f>V246*K246</f>
        <v>2.6654249999999999</v>
      </c>
      <c r="X246" s="143">
        <v>1.0530600000000001</v>
      </c>
      <c r="Y246" s="143">
        <f>X246*K246</f>
        <v>0.18428550000000002</v>
      </c>
      <c r="Z246" s="143">
        <v>0</v>
      </c>
      <c r="AA246" s="144">
        <f>Z246*K246</f>
        <v>0</v>
      </c>
      <c r="AR246" s="17" t="s">
        <v>231</v>
      </c>
      <c r="AT246" s="17" t="s">
        <v>222</v>
      </c>
      <c r="AU246" s="17" t="s">
        <v>190</v>
      </c>
      <c r="AY246" s="17" t="s">
        <v>221</v>
      </c>
      <c r="BE246" s="145">
        <f>IF(U246="základní",N246,0)</f>
        <v>0</v>
      </c>
      <c r="BF246" s="145">
        <f>IF(U246="snížená",N246,0)</f>
        <v>0</v>
      </c>
      <c r="BG246" s="145">
        <f>IF(U246="zákl. přenesená",N246,0)</f>
        <v>0</v>
      </c>
      <c r="BH246" s="145">
        <f>IF(U246="sníž. přenesená",N246,0)</f>
        <v>0</v>
      </c>
      <c r="BI246" s="145">
        <f>IF(U246="nulová",N246,0)</f>
        <v>0</v>
      </c>
      <c r="BJ246" s="17" t="s">
        <v>15</v>
      </c>
      <c r="BK246" s="145">
        <f>ROUND(L246*K246,2)</f>
        <v>0</v>
      </c>
      <c r="BL246" s="17" t="s">
        <v>231</v>
      </c>
      <c r="BM246" s="17" t="s">
        <v>6623</v>
      </c>
    </row>
    <row r="247" spans="2:65" s="10" customFormat="1" ht="20.45" customHeight="1" x14ac:dyDescent="0.3">
      <c r="B247" s="153"/>
      <c r="C247" s="154"/>
      <c r="D247" s="154"/>
      <c r="E247" s="155" t="s">
        <v>3</v>
      </c>
      <c r="F247" s="274" t="s">
        <v>6624</v>
      </c>
      <c r="G247" s="273"/>
      <c r="H247" s="273"/>
      <c r="I247" s="273"/>
      <c r="J247" s="154"/>
      <c r="K247" s="156">
        <v>0.17499999999999999</v>
      </c>
      <c r="L247" s="154"/>
      <c r="M247" s="154"/>
      <c r="N247" s="154"/>
      <c r="O247" s="154"/>
      <c r="P247" s="154"/>
      <c r="Q247" s="154"/>
      <c r="R247" s="157"/>
      <c r="T247" s="158"/>
      <c r="U247" s="154"/>
      <c r="V247" s="154"/>
      <c r="W247" s="154"/>
      <c r="X247" s="154"/>
      <c r="Y247" s="154"/>
      <c r="Z247" s="154"/>
      <c r="AA247" s="159"/>
      <c r="AT247" s="160" t="s">
        <v>524</v>
      </c>
      <c r="AU247" s="160" t="s">
        <v>190</v>
      </c>
      <c r="AV247" s="10" t="s">
        <v>190</v>
      </c>
      <c r="AW247" s="10" t="s">
        <v>35</v>
      </c>
      <c r="AX247" s="10" t="s">
        <v>15</v>
      </c>
      <c r="AY247" s="160" t="s">
        <v>221</v>
      </c>
    </row>
    <row r="248" spans="2:65" s="9" customFormat="1" ht="29.85" customHeight="1" x14ac:dyDescent="0.3">
      <c r="B248" s="125"/>
      <c r="C248" s="126"/>
      <c r="D248" s="135" t="s">
        <v>905</v>
      </c>
      <c r="E248" s="135"/>
      <c r="F248" s="135"/>
      <c r="G248" s="135"/>
      <c r="H248" s="135"/>
      <c r="I248" s="135"/>
      <c r="J248" s="135"/>
      <c r="K248" s="135"/>
      <c r="L248" s="135"/>
      <c r="M248" s="135"/>
      <c r="N248" s="240">
        <f>BK248</f>
        <v>0</v>
      </c>
      <c r="O248" s="241"/>
      <c r="P248" s="241"/>
      <c r="Q248" s="241"/>
      <c r="R248" s="128"/>
      <c r="T248" s="129"/>
      <c r="U248" s="126"/>
      <c r="V248" s="126"/>
      <c r="W248" s="130">
        <f>W249</f>
        <v>2.9340000000000002</v>
      </c>
      <c r="X248" s="126"/>
      <c r="Y248" s="130">
        <f>Y249</f>
        <v>2</v>
      </c>
      <c r="Z248" s="126"/>
      <c r="AA248" s="131">
        <f>AA249</f>
        <v>0</v>
      </c>
      <c r="AR248" s="132" t="s">
        <v>15</v>
      </c>
      <c r="AT248" s="133" t="s">
        <v>77</v>
      </c>
      <c r="AU248" s="133" t="s">
        <v>15</v>
      </c>
      <c r="AY248" s="132" t="s">
        <v>221</v>
      </c>
      <c r="BK248" s="134">
        <f>BK249</f>
        <v>0</v>
      </c>
    </row>
    <row r="249" spans="2:65" s="1" customFormat="1" ht="20.45" customHeight="1" x14ac:dyDescent="0.3">
      <c r="B249" s="136"/>
      <c r="C249" s="137" t="s">
        <v>346</v>
      </c>
      <c r="D249" s="137" t="s">
        <v>222</v>
      </c>
      <c r="E249" s="138" t="s">
        <v>6625</v>
      </c>
      <c r="F249" s="250" t="s">
        <v>6626</v>
      </c>
      <c r="G249" s="251"/>
      <c r="H249" s="251"/>
      <c r="I249" s="251"/>
      <c r="J249" s="139" t="s">
        <v>376</v>
      </c>
      <c r="K249" s="140">
        <v>1</v>
      </c>
      <c r="L249" s="252"/>
      <c r="M249" s="251"/>
      <c r="N249" s="252">
        <f>ROUND(L249*K249,2)</f>
        <v>0</v>
      </c>
      <c r="O249" s="251"/>
      <c r="P249" s="251"/>
      <c r="Q249" s="251"/>
      <c r="R249" s="141"/>
      <c r="T249" s="142" t="s">
        <v>3</v>
      </c>
      <c r="U249" s="40" t="s">
        <v>43</v>
      </c>
      <c r="V249" s="143">
        <v>2.9340000000000002</v>
      </c>
      <c r="W249" s="143">
        <f>V249*K249</f>
        <v>2.9340000000000002</v>
      </c>
      <c r="X249" s="143">
        <v>2</v>
      </c>
      <c r="Y249" s="143">
        <f>X249*K249</f>
        <v>2</v>
      </c>
      <c r="Z249" s="143">
        <v>0</v>
      </c>
      <c r="AA249" s="144">
        <f>Z249*K249</f>
        <v>0</v>
      </c>
      <c r="AR249" s="17" t="s">
        <v>231</v>
      </c>
      <c r="AT249" s="17" t="s">
        <v>222</v>
      </c>
      <c r="AU249" s="17" t="s">
        <v>190</v>
      </c>
      <c r="AY249" s="17" t="s">
        <v>221</v>
      </c>
      <c r="BE249" s="145">
        <f>IF(U249="základní",N249,0)</f>
        <v>0</v>
      </c>
      <c r="BF249" s="145">
        <f>IF(U249="snížená",N249,0)</f>
        <v>0</v>
      </c>
      <c r="BG249" s="145">
        <f>IF(U249="zákl. přenesená",N249,0)</f>
        <v>0</v>
      </c>
      <c r="BH249" s="145">
        <f>IF(U249="sníž. přenesená",N249,0)</f>
        <v>0</v>
      </c>
      <c r="BI249" s="145">
        <f>IF(U249="nulová",N249,0)</f>
        <v>0</v>
      </c>
      <c r="BJ249" s="17" t="s">
        <v>15</v>
      </c>
      <c r="BK249" s="145">
        <f>ROUND(L249*K249,2)</f>
        <v>0</v>
      </c>
      <c r="BL249" s="17" t="s">
        <v>231</v>
      </c>
      <c r="BM249" s="17" t="s">
        <v>6627</v>
      </c>
    </row>
    <row r="250" spans="2:65" s="9" customFormat="1" ht="29.85" customHeight="1" x14ac:dyDescent="0.3">
      <c r="B250" s="125"/>
      <c r="C250" s="126"/>
      <c r="D250" s="135" t="s">
        <v>906</v>
      </c>
      <c r="E250" s="135"/>
      <c r="F250" s="135"/>
      <c r="G250" s="135"/>
      <c r="H250" s="135"/>
      <c r="I250" s="135"/>
      <c r="J250" s="135"/>
      <c r="K250" s="135"/>
      <c r="L250" s="135"/>
      <c r="M250" s="135"/>
      <c r="N250" s="253">
        <f>BK250</f>
        <v>0</v>
      </c>
      <c r="O250" s="254"/>
      <c r="P250" s="254"/>
      <c r="Q250" s="254"/>
      <c r="R250" s="128"/>
      <c r="T250" s="129"/>
      <c r="U250" s="126"/>
      <c r="V250" s="126"/>
      <c r="W250" s="130">
        <f>SUM(W251:W270)</f>
        <v>55.880828000000001</v>
      </c>
      <c r="X250" s="126"/>
      <c r="Y250" s="130">
        <f>SUM(Y251:Y270)</f>
        <v>22.744049800000003</v>
      </c>
      <c r="Z250" s="126"/>
      <c r="AA250" s="131">
        <f>SUM(AA251:AA270)</f>
        <v>0</v>
      </c>
      <c r="AR250" s="132" t="s">
        <v>15</v>
      </c>
      <c r="AT250" s="133" t="s">
        <v>77</v>
      </c>
      <c r="AU250" s="133" t="s">
        <v>15</v>
      </c>
      <c r="AY250" s="132" t="s">
        <v>221</v>
      </c>
      <c r="BK250" s="134">
        <f>SUM(BK251:BK270)</f>
        <v>0</v>
      </c>
    </row>
    <row r="251" spans="2:65" s="1" customFormat="1" ht="20.45" customHeight="1" x14ac:dyDescent="0.3">
      <c r="B251" s="136"/>
      <c r="C251" s="137" t="s">
        <v>359</v>
      </c>
      <c r="D251" s="137" t="s">
        <v>222</v>
      </c>
      <c r="E251" s="138" t="s">
        <v>1418</v>
      </c>
      <c r="F251" s="250" t="s">
        <v>6628</v>
      </c>
      <c r="G251" s="251"/>
      <c r="H251" s="251"/>
      <c r="I251" s="251"/>
      <c r="J251" s="139" t="s">
        <v>520</v>
      </c>
      <c r="K251" s="140">
        <v>4.1580000000000004</v>
      </c>
      <c r="L251" s="252"/>
      <c r="M251" s="251"/>
      <c r="N251" s="252">
        <f>ROUND(L251*K251,2)</f>
        <v>0</v>
      </c>
      <c r="O251" s="251"/>
      <c r="P251" s="251"/>
      <c r="Q251" s="251"/>
      <c r="R251" s="141"/>
      <c r="T251" s="142" t="s">
        <v>3</v>
      </c>
      <c r="U251" s="40" t="s">
        <v>43</v>
      </c>
      <c r="V251" s="143">
        <v>1.224</v>
      </c>
      <c r="W251" s="143">
        <f>V251*K251</f>
        <v>5.0893920000000001</v>
      </c>
      <c r="X251" s="143">
        <v>2.45343</v>
      </c>
      <c r="Y251" s="143">
        <f>X251*K251</f>
        <v>10.201361940000002</v>
      </c>
      <c r="Z251" s="143">
        <v>0</v>
      </c>
      <c r="AA251" s="144">
        <f>Z251*K251</f>
        <v>0</v>
      </c>
      <c r="AR251" s="17" t="s">
        <v>231</v>
      </c>
      <c r="AT251" s="17" t="s">
        <v>222</v>
      </c>
      <c r="AU251" s="17" t="s">
        <v>190</v>
      </c>
      <c r="AY251" s="17" t="s">
        <v>221</v>
      </c>
      <c r="BE251" s="145">
        <f>IF(U251="základní",N251,0)</f>
        <v>0</v>
      </c>
      <c r="BF251" s="145">
        <f>IF(U251="snížená",N251,0)</f>
        <v>0</v>
      </c>
      <c r="BG251" s="145">
        <f>IF(U251="zákl. přenesená",N251,0)</f>
        <v>0</v>
      </c>
      <c r="BH251" s="145">
        <f>IF(U251="sníž. přenesená",N251,0)</f>
        <v>0</v>
      </c>
      <c r="BI251" s="145">
        <f>IF(U251="nulová",N251,0)</f>
        <v>0</v>
      </c>
      <c r="BJ251" s="17" t="s">
        <v>15</v>
      </c>
      <c r="BK251" s="145">
        <f>ROUND(L251*K251,2)</f>
        <v>0</v>
      </c>
      <c r="BL251" s="17" t="s">
        <v>231</v>
      </c>
      <c r="BM251" s="17" t="s">
        <v>6629</v>
      </c>
    </row>
    <row r="252" spans="2:65" s="10" customFormat="1" ht="20.45" customHeight="1" x14ac:dyDescent="0.3">
      <c r="B252" s="153"/>
      <c r="C252" s="154"/>
      <c r="D252" s="154"/>
      <c r="E252" s="155" t="s">
        <v>3</v>
      </c>
      <c r="F252" s="274" t="s">
        <v>6630</v>
      </c>
      <c r="G252" s="273"/>
      <c r="H252" s="273"/>
      <c r="I252" s="273"/>
      <c r="J252" s="154"/>
      <c r="K252" s="156">
        <v>4.1580000000000004</v>
      </c>
      <c r="L252" s="154"/>
      <c r="M252" s="154"/>
      <c r="N252" s="154"/>
      <c r="O252" s="154"/>
      <c r="P252" s="154"/>
      <c r="Q252" s="154"/>
      <c r="R252" s="157"/>
      <c r="T252" s="158"/>
      <c r="U252" s="154"/>
      <c r="V252" s="154"/>
      <c r="W252" s="154"/>
      <c r="X252" s="154"/>
      <c r="Y252" s="154"/>
      <c r="Z252" s="154"/>
      <c r="AA252" s="159"/>
      <c r="AT252" s="160" t="s">
        <v>524</v>
      </c>
      <c r="AU252" s="160" t="s">
        <v>190</v>
      </c>
      <c r="AV252" s="10" t="s">
        <v>190</v>
      </c>
      <c r="AW252" s="10" t="s">
        <v>35</v>
      </c>
      <c r="AX252" s="10" t="s">
        <v>15</v>
      </c>
      <c r="AY252" s="160" t="s">
        <v>221</v>
      </c>
    </row>
    <row r="253" spans="2:65" s="1" customFormat="1" ht="20.45" customHeight="1" x14ac:dyDescent="0.3">
      <c r="B253" s="136"/>
      <c r="C253" s="137" t="s">
        <v>364</v>
      </c>
      <c r="D253" s="137" t="s">
        <v>222</v>
      </c>
      <c r="E253" s="138" t="s">
        <v>1429</v>
      </c>
      <c r="F253" s="250" t="s">
        <v>1430</v>
      </c>
      <c r="G253" s="251"/>
      <c r="H253" s="251"/>
      <c r="I253" s="251"/>
      <c r="J253" s="139" t="s">
        <v>536</v>
      </c>
      <c r="K253" s="140">
        <v>20.79</v>
      </c>
      <c r="L253" s="252"/>
      <c r="M253" s="251"/>
      <c r="N253" s="252">
        <f>ROUND(L253*K253,2)</f>
        <v>0</v>
      </c>
      <c r="O253" s="251"/>
      <c r="P253" s="251"/>
      <c r="Q253" s="251"/>
      <c r="R253" s="141"/>
      <c r="T253" s="142" t="s">
        <v>3</v>
      </c>
      <c r="U253" s="40" t="s">
        <v>43</v>
      </c>
      <c r="V253" s="143">
        <v>0.51100000000000001</v>
      </c>
      <c r="W253" s="143">
        <f>V253*K253</f>
        <v>10.62369</v>
      </c>
      <c r="X253" s="143">
        <v>2.15E-3</v>
      </c>
      <c r="Y253" s="143">
        <f>X253*K253</f>
        <v>4.4698499999999995E-2</v>
      </c>
      <c r="Z253" s="143">
        <v>0</v>
      </c>
      <c r="AA253" s="144">
        <f>Z253*K253</f>
        <v>0</v>
      </c>
      <c r="AR253" s="17" t="s">
        <v>231</v>
      </c>
      <c r="AT253" s="17" t="s">
        <v>222</v>
      </c>
      <c r="AU253" s="17" t="s">
        <v>190</v>
      </c>
      <c r="AY253" s="17" t="s">
        <v>221</v>
      </c>
      <c r="BE253" s="145">
        <f>IF(U253="základní",N253,0)</f>
        <v>0</v>
      </c>
      <c r="BF253" s="145">
        <f>IF(U253="snížená",N253,0)</f>
        <v>0</v>
      </c>
      <c r="BG253" s="145">
        <f>IF(U253="zákl. přenesená",N253,0)</f>
        <v>0</v>
      </c>
      <c r="BH253" s="145">
        <f>IF(U253="sníž. přenesená",N253,0)</f>
        <v>0</v>
      </c>
      <c r="BI253" s="145">
        <f>IF(U253="nulová",N253,0)</f>
        <v>0</v>
      </c>
      <c r="BJ253" s="17" t="s">
        <v>15</v>
      </c>
      <c r="BK253" s="145">
        <f>ROUND(L253*K253,2)</f>
        <v>0</v>
      </c>
      <c r="BL253" s="17" t="s">
        <v>231</v>
      </c>
      <c r="BM253" s="17" t="s">
        <v>6631</v>
      </c>
    </row>
    <row r="254" spans="2:65" s="10" customFormat="1" ht="20.45" customHeight="1" x14ac:dyDescent="0.3">
      <c r="B254" s="153"/>
      <c r="C254" s="154"/>
      <c r="D254" s="154"/>
      <c r="E254" s="155" t="s">
        <v>3</v>
      </c>
      <c r="F254" s="274" t="s">
        <v>6632</v>
      </c>
      <c r="G254" s="273"/>
      <c r="H254" s="273"/>
      <c r="I254" s="273"/>
      <c r="J254" s="154"/>
      <c r="K254" s="156">
        <v>20.79</v>
      </c>
      <c r="L254" s="154"/>
      <c r="M254" s="154"/>
      <c r="N254" s="154"/>
      <c r="O254" s="154"/>
      <c r="P254" s="154"/>
      <c r="Q254" s="154"/>
      <c r="R254" s="157"/>
      <c r="T254" s="158"/>
      <c r="U254" s="154"/>
      <c r="V254" s="154"/>
      <c r="W254" s="154"/>
      <c r="X254" s="154"/>
      <c r="Y254" s="154"/>
      <c r="Z254" s="154"/>
      <c r="AA254" s="159"/>
      <c r="AT254" s="160" t="s">
        <v>524</v>
      </c>
      <c r="AU254" s="160" t="s">
        <v>190</v>
      </c>
      <c r="AV254" s="10" t="s">
        <v>190</v>
      </c>
      <c r="AW254" s="10" t="s">
        <v>35</v>
      </c>
      <c r="AX254" s="10" t="s">
        <v>15</v>
      </c>
      <c r="AY254" s="160" t="s">
        <v>221</v>
      </c>
    </row>
    <row r="255" spans="2:65" s="1" customFormat="1" ht="20.45" customHeight="1" x14ac:dyDescent="0.3">
      <c r="B255" s="136"/>
      <c r="C255" s="137" t="s">
        <v>822</v>
      </c>
      <c r="D255" s="137" t="s">
        <v>222</v>
      </c>
      <c r="E255" s="138" t="s">
        <v>1440</v>
      </c>
      <c r="F255" s="250" t="s">
        <v>1441</v>
      </c>
      <c r="G255" s="251"/>
      <c r="H255" s="251"/>
      <c r="I255" s="251"/>
      <c r="J255" s="139" t="s">
        <v>536</v>
      </c>
      <c r="K255" s="140">
        <v>20.79</v>
      </c>
      <c r="L255" s="252"/>
      <c r="M255" s="251"/>
      <c r="N255" s="252">
        <f>ROUND(L255*K255,2)</f>
        <v>0</v>
      </c>
      <c r="O255" s="251"/>
      <c r="P255" s="251"/>
      <c r="Q255" s="251"/>
      <c r="R255" s="141"/>
      <c r="T255" s="142" t="s">
        <v>3</v>
      </c>
      <c r="U255" s="40" t="s">
        <v>43</v>
      </c>
      <c r="V255" s="143">
        <v>0.26600000000000001</v>
      </c>
      <c r="W255" s="143">
        <f>V255*K255</f>
        <v>5.5301400000000003</v>
      </c>
      <c r="X255" s="143">
        <v>0</v>
      </c>
      <c r="Y255" s="143">
        <f>X255*K255</f>
        <v>0</v>
      </c>
      <c r="Z255" s="143">
        <v>0</v>
      </c>
      <c r="AA255" s="144">
        <f>Z255*K255</f>
        <v>0</v>
      </c>
      <c r="AR255" s="17" t="s">
        <v>231</v>
      </c>
      <c r="AT255" s="17" t="s">
        <v>222</v>
      </c>
      <c r="AU255" s="17" t="s">
        <v>190</v>
      </c>
      <c r="AY255" s="17" t="s">
        <v>221</v>
      </c>
      <c r="BE255" s="145">
        <f>IF(U255="základní",N255,0)</f>
        <v>0</v>
      </c>
      <c r="BF255" s="145">
        <f>IF(U255="snížená",N255,0)</f>
        <v>0</v>
      </c>
      <c r="BG255" s="145">
        <f>IF(U255="zákl. přenesená",N255,0)</f>
        <v>0</v>
      </c>
      <c r="BH255" s="145">
        <f>IF(U255="sníž. přenesená",N255,0)</f>
        <v>0</v>
      </c>
      <c r="BI255" s="145">
        <f>IF(U255="nulová",N255,0)</f>
        <v>0</v>
      </c>
      <c r="BJ255" s="17" t="s">
        <v>15</v>
      </c>
      <c r="BK255" s="145">
        <f>ROUND(L255*K255,2)</f>
        <v>0</v>
      </c>
      <c r="BL255" s="17" t="s">
        <v>231</v>
      </c>
      <c r="BM255" s="17" t="s">
        <v>6633</v>
      </c>
    </row>
    <row r="256" spans="2:65" s="1" customFormat="1" ht="28.9" customHeight="1" x14ac:dyDescent="0.3">
      <c r="B256" s="136"/>
      <c r="C256" s="137" t="s">
        <v>831</v>
      </c>
      <c r="D256" s="137" t="s">
        <v>222</v>
      </c>
      <c r="E256" s="138" t="s">
        <v>6634</v>
      </c>
      <c r="F256" s="250" t="s">
        <v>6635</v>
      </c>
      <c r="G256" s="251"/>
      <c r="H256" s="251"/>
      <c r="I256" s="251"/>
      <c r="J256" s="139" t="s">
        <v>536</v>
      </c>
      <c r="K256" s="140">
        <v>20.79</v>
      </c>
      <c r="L256" s="252"/>
      <c r="M256" s="251"/>
      <c r="N256" s="252">
        <f>ROUND(L256*K256,2)</f>
        <v>0</v>
      </c>
      <c r="O256" s="251"/>
      <c r="P256" s="251"/>
      <c r="Q256" s="251"/>
      <c r="R256" s="141"/>
      <c r="T256" s="142" t="s">
        <v>3</v>
      </c>
      <c r="U256" s="40" t="s">
        <v>43</v>
      </c>
      <c r="V256" s="143">
        <v>0.38600000000000001</v>
      </c>
      <c r="W256" s="143">
        <f>V256*K256</f>
        <v>8.0249399999999991</v>
      </c>
      <c r="X256" s="143">
        <v>3.0999999999999999E-3</v>
      </c>
      <c r="Y256" s="143">
        <f>X256*K256</f>
        <v>6.4448999999999992E-2</v>
      </c>
      <c r="Z256" s="143">
        <v>0</v>
      </c>
      <c r="AA256" s="144">
        <f>Z256*K256</f>
        <v>0</v>
      </c>
      <c r="AR256" s="17" t="s">
        <v>231</v>
      </c>
      <c r="AT256" s="17" t="s">
        <v>222</v>
      </c>
      <c r="AU256" s="17" t="s">
        <v>190</v>
      </c>
      <c r="AY256" s="17" t="s">
        <v>221</v>
      </c>
      <c r="BE256" s="145">
        <f>IF(U256="základní",N256,0)</f>
        <v>0</v>
      </c>
      <c r="BF256" s="145">
        <f>IF(U256="snížená",N256,0)</f>
        <v>0</v>
      </c>
      <c r="BG256" s="145">
        <f>IF(U256="zákl. přenesená",N256,0)</f>
        <v>0</v>
      </c>
      <c r="BH256" s="145">
        <f>IF(U256="sníž. přenesená",N256,0)</f>
        <v>0</v>
      </c>
      <c r="BI256" s="145">
        <f>IF(U256="nulová",N256,0)</f>
        <v>0</v>
      </c>
      <c r="BJ256" s="17" t="s">
        <v>15</v>
      </c>
      <c r="BK256" s="145">
        <f>ROUND(L256*K256,2)</f>
        <v>0</v>
      </c>
      <c r="BL256" s="17" t="s">
        <v>231</v>
      </c>
      <c r="BM256" s="17" t="s">
        <v>6636</v>
      </c>
    </row>
    <row r="257" spans="2:65" s="1" customFormat="1" ht="28.9" customHeight="1" x14ac:dyDescent="0.3">
      <c r="B257" s="136"/>
      <c r="C257" s="137" t="s">
        <v>835</v>
      </c>
      <c r="D257" s="137" t="s">
        <v>222</v>
      </c>
      <c r="E257" s="138" t="s">
        <v>6637</v>
      </c>
      <c r="F257" s="250" t="s">
        <v>6638</v>
      </c>
      <c r="G257" s="251"/>
      <c r="H257" s="251"/>
      <c r="I257" s="251"/>
      <c r="J257" s="139" t="s">
        <v>536</v>
      </c>
      <c r="K257" s="140">
        <v>20.79</v>
      </c>
      <c r="L257" s="252"/>
      <c r="M257" s="251"/>
      <c r="N257" s="252">
        <f>ROUND(L257*K257,2)</f>
        <v>0</v>
      </c>
      <c r="O257" s="251"/>
      <c r="P257" s="251"/>
      <c r="Q257" s="251"/>
      <c r="R257" s="141"/>
      <c r="T257" s="142" t="s">
        <v>3</v>
      </c>
      <c r="U257" s="40" t="s">
        <v>43</v>
      </c>
      <c r="V257" s="143">
        <v>0.13</v>
      </c>
      <c r="W257" s="143">
        <f>V257*K257</f>
        <v>2.7027000000000001</v>
      </c>
      <c r="X257" s="143">
        <v>0</v>
      </c>
      <c r="Y257" s="143">
        <f>X257*K257</f>
        <v>0</v>
      </c>
      <c r="Z257" s="143">
        <v>0</v>
      </c>
      <c r="AA257" s="144">
        <f>Z257*K257</f>
        <v>0</v>
      </c>
      <c r="AR257" s="17" t="s">
        <v>231</v>
      </c>
      <c r="AT257" s="17" t="s">
        <v>222</v>
      </c>
      <c r="AU257" s="17" t="s">
        <v>190</v>
      </c>
      <c r="AY257" s="17" t="s">
        <v>221</v>
      </c>
      <c r="BE257" s="145">
        <f>IF(U257="základní",N257,0)</f>
        <v>0</v>
      </c>
      <c r="BF257" s="145">
        <f>IF(U257="snížená",N257,0)</f>
        <v>0</v>
      </c>
      <c r="BG257" s="145">
        <f>IF(U257="zákl. přenesená",N257,0)</f>
        <v>0</v>
      </c>
      <c r="BH257" s="145">
        <f>IF(U257="sníž. přenesená",N257,0)</f>
        <v>0</v>
      </c>
      <c r="BI257" s="145">
        <f>IF(U257="nulová",N257,0)</f>
        <v>0</v>
      </c>
      <c r="BJ257" s="17" t="s">
        <v>15</v>
      </c>
      <c r="BK257" s="145">
        <f>ROUND(L257*K257,2)</f>
        <v>0</v>
      </c>
      <c r="BL257" s="17" t="s">
        <v>231</v>
      </c>
      <c r="BM257" s="17" t="s">
        <v>6639</v>
      </c>
    </row>
    <row r="258" spans="2:65" s="1" customFormat="1" ht="20.45" customHeight="1" x14ac:dyDescent="0.3">
      <c r="B258" s="136"/>
      <c r="C258" s="137" t="s">
        <v>688</v>
      </c>
      <c r="D258" s="137" t="s">
        <v>222</v>
      </c>
      <c r="E258" s="138" t="s">
        <v>1465</v>
      </c>
      <c r="F258" s="250" t="s">
        <v>1466</v>
      </c>
      <c r="G258" s="251"/>
      <c r="H258" s="251"/>
      <c r="I258" s="251"/>
      <c r="J258" s="139" t="s">
        <v>613</v>
      </c>
      <c r="K258" s="140">
        <v>0.20599999999999999</v>
      </c>
      <c r="L258" s="252"/>
      <c r="M258" s="251"/>
      <c r="N258" s="252">
        <f>ROUND(L258*K258,2)</f>
        <v>0</v>
      </c>
      <c r="O258" s="251"/>
      <c r="P258" s="251"/>
      <c r="Q258" s="251"/>
      <c r="R258" s="141"/>
      <c r="T258" s="142" t="s">
        <v>3</v>
      </c>
      <c r="U258" s="40" t="s">
        <v>43</v>
      </c>
      <c r="V258" s="143">
        <v>15.211</v>
      </c>
      <c r="W258" s="143">
        <f>V258*K258</f>
        <v>3.1334659999999999</v>
      </c>
      <c r="X258" s="143">
        <v>1.0530600000000001</v>
      </c>
      <c r="Y258" s="143">
        <f>X258*K258</f>
        <v>0.21693036000000002</v>
      </c>
      <c r="Z258" s="143">
        <v>0</v>
      </c>
      <c r="AA258" s="144">
        <f>Z258*K258</f>
        <v>0</v>
      </c>
      <c r="AR258" s="17" t="s">
        <v>231</v>
      </c>
      <c r="AT258" s="17" t="s">
        <v>222</v>
      </c>
      <c r="AU258" s="17" t="s">
        <v>190</v>
      </c>
      <c r="AY258" s="17" t="s">
        <v>221</v>
      </c>
      <c r="BE258" s="145">
        <f>IF(U258="základní",N258,0)</f>
        <v>0</v>
      </c>
      <c r="BF258" s="145">
        <f>IF(U258="snížená",N258,0)</f>
        <v>0</v>
      </c>
      <c r="BG258" s="145">
        <f>IF(U258="zákl. přenesená",N258,0)</f>
        <v>0</v>
      </c>
      <c r="BH258" s="145">
        <f>IF(U258="sníž. přenesená",N258,0)</f>
        <v>0</v>
      </c>
      <c r="BI258" s="145">
        <f>IF(U258="nulová",N258,0)</f>
        <v>0</v>
      </c>
      <c r="BJ258" s="17" t="s">
        <v>15</v>
      </c>
      <c r="BK258" s="145">
        <f>ROUND(L258*K258,2)</f>
        <v>0</v>
      </c>
      <c r="BL258" s="17" t="s">
        <v>231</v>
      </c>
      <c r="BM258" s="17" t="s">
        <v>6640</v>
      </c>
    </row>
    <row r="259" spans="2:65" s="10" customFormat="1" ht="28.9" customHeight="1" x14ac:dyDescent="0.3">
      <c r="B259" s="153"/>
      <c r="C259" s="154"/>
      <c r="D259" s="154"/>
      <c r="E259" s="155" t="s">
        <v>3</v>
      </c>
      <c r="F259" s="274" t="s">
        <v>6641</v>
      </c>
      <c r="G259" s="273"/>
      <c r="H259" s="273"/>
      <c r="I259" s="273"/>
      <c r="J259" s="154"/>
      <c r="K259" s="156">
        <v>0.20599999999999999</v>
      </c>
      <c r="L259" s="154"/>
      <c r="M259" s="154"/>
      <c r="N259" s="154"/>
      <c r="O259" s="154"/>
      <c r="P259" s="154"/>
      <c r="Q259" s="154"/>
      <c r="R259" s="157"/>
      <c r="T259" s="158"/>
      <c r="U259" s="154"/>
      <c r="V259" s="154"/>
      <c r="W259" s="154"/>
      <c r="X259" s="154"/>
      <c r="Y259" s="154"/>
      <c r="Z259" s="154"/>
      <c r="AA259" s="159"/>
      <c r="AT259" s="160" t="s">
        <v>524</v>
      </c>
      <c r="AU259" s="160" t="s">
        <v>190</v>
      </c>
      <c r="AV259" s="10" t="s">
        <v>190</v>
      </c>
      <c r="AW259" s="10" t="s">
        <v>35</v>
      </c>
      <c r="AX259" s="10" t="s">
        <v>15</v>
      </c>
      <c r="AY259" s="160" t="s">
        <v>221</v>
      </c>
    </row>
    <row r="260" spans="2:65" s="1" customFormat="1" ht="20.45" customHeight="1" x14ac:dyDescent="0.3">
      <c r="B260" s="136"/>
      <c r="C260" s="137" t="s">
        <v>279</v>
      </c>
      <c r="D260" s="137" t="s">
        <v>222</v>
      </c>
      <c r="E260" s="138" t="s">
        <v>6642</v>
      </c>
      <c r="F260" s="250" t="s">
        <v>6643</v>
      </c>
      <c r="G260" s="251"/>
      <c r="H260" s="251"/>
      <c r="I260" s="251"/>
      <c r="J260" s="139" t="s">
        <v>276</v>
      </c>
      <c r="K260" s="140">
        <v>1</v>
      </c>
      <c r="L260" s="252"/>
      <c r="M260" s="251"/>
      <c r="N260" s="252">
        <f t="shared" ref="N260:N266" si="0">ROUND(L260*K260,2)</f>
        <v>0</v>
      </c>
      <c r="O260" s="251"/>
      <c r="P260" s="251"/>
      <c r="Q260" s="251"/>
      <c r="R260" s="141"/>
      <c r="T260" s="142" t="s">
        <v>3</v>
      </c>
      <c r="U260" s="40" t="s">
        <v>43</v>
      </c>
      <c r="V260" s="143">
        <v>1.242</v>
      </c>
      <c r="W260" s="143">
        <f t="shared" ref="W260:W266" si="1">V260*K260</f>
        <v>1.242</v>
      </c>
      <c r="X260" s="143">
        <v>8.7260000000000004E-2</v>
      </c>
      <c r="Y260" s="143">
        <f t="shared" ref="Y260:Y266" si="2">X260*K260</f>
        <v>8.7260000000000004E-2</v>
      </c>
      <c r="Z260" s="143">
        <v>0</v>
      </c>
      <c r="AA260" s="144">
        <f t="shared" ref="AA260:AA266" si="3">Z260*K260</f>
        <v>0</v>
      </c>
      <c r="AR260" s="17" t="s">
        <v>231</v>
      </c>
      <c r="AT260" s="17" t="s">
        <v>222</v>
      </c>
      <c r="AU260" s="17" t="s">
        <v>190</v>
      </c>
      <c r="AY260" s="17" t="s">
        <v>221</v>
      </c>
      <c r="BE260" s="145">
        <f t="shared" ref="BE260:BE266" si="4">IF(U260="základní",N260,0)</f>
        <v>0</v>
      </c>
      <c r="BF260" s="145">
        <f t="shared" ref="BF260:BF266" si="5">IF(U260="snížená",N260,0)</f>
        <v>0</v>
      </c>
      <c r="BG260" s="145">
        <f t="shared" ref="BG260:BG266" si="6">IF(U260="zákl. přenesená",N260,0)</f>
        <v>0</v>
      </c>
      <c r="BH260" s="145">
        <f t="shared" ref="BH260:BH266" si="7">IF(U260="sníž. přenesená",N260,0)</f>
        <v>0</v>
      </c>
      <c r="BI260" s="145">
        <f t="shared" ref="BI260:BI266" si="8">IF(U260="nulová",N260,0)</f>
        <v>0</v>
      </c>
      <c r="BJ260" s="17" t="s">
        <v>15</v>
      </c>
      <c r="BK260" s="145">
        <f t="shared" ref="BK260:BK266" si="9">ROUND(L260*K260,2)</f>
        <v>0</v>
      </c>
      <c r="BL260" s="17" t="s">
        <v>231</v>
      </c>
      <c r="BM260" s="17" t="s">
        <v>6644</v>
      </c>
    </row>
    <row r="261" spans="2:65" s="1" customFormat="1" ht="20.45" customHeight="1" x14ac:dyDescent="0.3">
      <c r="B261" s="136"/>
      <c r="C261" s="149" t="s">
        <v>284</v>
      </c>
      <c r="D261" s="149" t="s">
        <v>382</v>
      </c>
      <c r="E261" s="150" t="s">
        <v>6645</v>
      </c>
      <c r="F261" s="267" t="s">
        <v>6646</v>
      </c>
      <c r="G261" s="268"/>
      <c r="H261" s="268"/>
      <c r="I261" s="268"/>
      <c r="J261" s="151" t="s">
        <v>276</v>
      </c>
      <c r="K261" s="152">
        <v>1</v>
      </c>
      <c r="L261" s="269"/>
      <c r="M261" s="268"/>
      <c r="N261" s="269">
        <f t="shared" si="0"/>
        <v>0</v>
      </c>
      <c r="O261" s="251"/>
      <c r="P261" s="251"/>
      <c r="Q261" s="251"/>
      <c r="R261" s="141"/>
      <c r="T261" s="142" t="s">
        <v>3</v>
      </c>
      <c r="U261" s="40" t="s">
        <v>43</v>
      </c>
      <c r="V261" s="143">
        <v>0</v>
      </c>
      <c r="W261" s="143">
        <f t="shared" si="1"/>
        <v>0</v>
      </c>
      <c r="X261" s="143">
        <v>1.4</v>
      </c>
      <c r="Y261" s="143">
        <f t="shared" si="2"/>
        <v>1.4</v>
      </c>
      <c r="Z261" s="143">
        <v>0</v>
      </c>
      <c r="AA261" s="144">
        <f t="shared" si="3"/>
        <v>0</v>
      </c>
      <c r="AR261" s="17" t="s">
        <v>273</v>
      </c>
      <c r="AT261" s="17" t="s">
        <v>382</v>
      </c>
      <c r="AU261" s="17" t="s">
        <v>190</v>
      </c>
      <c r="AY261" s="17" t="s">
        <v>221</v>
      </c>
      <c r="BE261" s="145">
        <f t="shared" si="4"/>
        <v>0</v>
      </c>
      <c r="BF261" s="145">
        <f t="shared" si="5"/>
        <v>0</v>
      </c>
      <c r="BG261" s="145">
        <f t="shared" si="6"/>
        <v>0</v>
      </c>
      <c r="BH261" s="145">
        <f t="shared" si="7"/>
        <v>0</v>
      </c>
      <c r="BI261" s="145">
        <f t="shared" si="8"/>
        <v>0</v>
      </c>
      <c r="BJ261" s="17" t="s">
        <v>15</v>
      </c>
      <c r="BK261" s="145">
        <f t="shared" si="9"/>
        <v>0</v>
      </c>
      <c r="BL261" s="17" t="s">
        <v>231</v>
      </c>
      <c r="BM261" s="17" t="s">
        <v>6647</v>
      </c>
    </row>
    <row r="262" spans="2:65" s="1" customFormat="1" ht="20.45" customHeight="1" x14ac:dyDescent="0.3">
      <c r="B262" s="136"/>
      <c r="C262" s="137" t="s">
        <v>288</v>
      </c>
      <c r="D262" s="137" t="s">
        <v>222</v>
      </c>
      <c r="E262" s="138" t="s">
        <v>6648</v>
      </c>
      <c r="F262" s="250" t="s">
        <v>6649</v>
      </c>
      <c r="G262" s="251"/>
      <c r="H262" s="251"/>
      <c r="I262" s="251"/>
      <c r="J262" s="139" t="s">
        <v>276</v>
      </c>
      <c r="K262" s="140">
        <v>9</v>
      </c>
      <c r="L262" s="252"/>
      <c r="M262" s="251"/>
      <c r="N262" s="252">
        <f t="shared" si="0"/>
        <v>0</v>
      </c>
      <c r="O262" s="251"/>
      <c r="P262" s="251"/>
      <c r="Q262" s="251"/>
      <c r="R262" s="141"/>
      <c r="T262" s="142" t="s">
        <v>3</v>
      </c>
      <c r="U262" s="40" t="s">
        <v>43</v>
      </c>
      <c r="V262" s="143">
        <v>1.242</v>
      </c>
      <c r="W262" s="143">
        <f t="shared" si="1"/>
        <v>11.178000000000001</v>
      </c>
      <c r="X262" s="143">
        <v>8.7260000000000004E-2</v>
      </c>
      <c r="Y262" s="143">
        <f t="shared" si="2"/>
        <v>0.78534000000000004</v>
      </c>
      <c r="Z262" s="143">
        <v>0</v>
      </c>
      <c r="AA262" s="144">
        <f t="shared" si="3"/>
        <v>0</v>
      </c>
      <c r="AR262" s="17" t="s">
        <v>231</v>
      </c>
      <c r="AT262" s="17" t="s">
        <v>222</v>
      </c>
      <c r="AU262" s="17" t="s">
        <v>190</v>
      </c>
      <c r="AY262" s="17" t="s">
        <v>221</v>
      </c>
      <c r="BE262" s="145">
        <f t="shared" si="4"/>
        <v>0</v>
      </c>
      <c r="BF262" s="145">
        <f t="shared" si="5"/>
        <v>0</v>
      </c>
      <c r="BG262" s="145">
        <f t="shared" si="6"/>
        <v>0</v>
      </c>
      <c r="BH262" s="145">
        <f t="shared" si="7"/>
        <v>0</v>
      </c>
      <c r="BI262" s="145">
        <f t="shared" si="8"/>
        <v>0</v>
      </c>
      <c r="BJ262" s="17" t="s">
        <v>15</v>
      </c>
      <c r="BK262" s="145">
        <f t="shared" si="9"/>
        <v>0</v>
      </c>
      <c r="BL262" s="17" t="s">
        <v>231</v>
      </c>
      <c r="BM262" s="17" t="s">
        <v>6650</v>
      </c>
    </row>
    <row r="263" spans="2:65" s="1" customFormat="1" ht="20.45" customHeight="1" x14ac:dyDescent="0.3">
      <c r="B263" s="136"/>
      <c r="C263" s="149" t="s">
        <v>182</v>
      </c>
      <c r="D263" s="149" t="s">
        <v>382</v>
      </c>
      <c r="E263" s="150" t="s">
        <v>6651</v>
      </c>
      <c r="F263" s="267" t="s">
        <v>6652</v>
      </c>
      <c r="G263" s="268"/>
      <c r="H263" s="268"/>
      <c r="I263" s="268"/>
      <c r="J263" s="151" t="s">
        <v>276</v>
      </c>
      <c r="K263" s="152">
        <v>4</v>
      </c>
      <c r="L263" s="269"/>
      <c r="M263" s="268"/>
      <c r="N263" s="269">
        <f t="shared" si="0"/>
        <v>0</v>
      </c>
      <c r="O263" s="251"/>
      <c r="P263" s="251"/>
      <c r="Q263" s="251"/>
      <c r="R263" s="141"/>
      <c r="T263" s="142" t="s">
        <v>3</v>
      </c>
      <c r="U263" s="40" t="s">
        <v>43</v>
      </c>
      <c r="V263" s="143">
        <v>0</v>
      </c>
      <c r="W263" s="143">
        <f t="shared" si="1"/>
        <v>0</v>
      </c>
      <c r="X263" s="143">
        <v>1</v>
      </c>
      <c r="Y263" s="143">
        <f t="shared" si="2"/>
        <v>4</v>
      </c>
      <c r="Z263" s="143">
        <v>0</v>
      </c>
      <c r="AA263" s="144">
        <f t="shared" si="3"/>
        <v>0</v>
      </c>
      <c r="AR263" s="17" t="s">
        <v>273</v>
      </c>
      <c r="AT263" s="17" t="s">
        <v>382</v>
      </c>
      <c r="AU263" s="17" t="s">
        <v>190</v>
      </c>
      <c r="AY263" s="17" t="s">
        <v>221</v>
      </c>
      <c r="BE263" s="145">
        <f t="shared" si="4"/>
        <v>0</v>
      </c>
      <c r="BF263" s="145">
        <f t="shared" si="5"/>
        <v>0</v>
      </c>
      <c r="BG263" s="145">
        <f t="shared" si="6"/>
        <v>0</v>
      </c>
      <c r="BH263" s="145">
        <f t="shared" si="7"/>
        <v>0</v>
      </c>
      <c r="BI263" s="145">
        <f t="shared" si="8"/>
        <v>0</v>
      </c>
      <c r="BJ263" s="17" t="s">
        <v>15</v>
      </c>
      <c r="BK263" s="145">
        <f t="shared" si="9"/>
        <v>0</v>
      </c>
      <c r="BL263" s="17" t="s">
        <v>231</v>
      </c>
      <c r="BM263" s="17" t="s">
        <v>6653</v>
      </c>
    </row>
    <row r="264" spans="2:65" s="1" customFormat="1" ht="20.45" customHeight="1" x14ac:dyDescent="0.3">
      <c r="B264" s="136"/>
      <c r="C264" s="149" t="s">
        <v>295</v>
      </c>
      <c r="D264" s="149" t="s">
        <v>382</v>
      </c>
      <c r="E264" s="150" t="s">
        <v>6654</v>
      </c>
      <c r="F264" s="267" t="s">
        <v>6655</v>
      </c>
      <c r="G264" s="268"/>
      <c r="H264" s="268"/>
      <c r="I264" s="268"/>
      <c r="J264" s="151" t="s">
        <v>276</v>
      </c>
      <c r="K264" s="152">
        <v>3</v>
      </c>
      <c r="L264" s="269"/>
      <c r="M264" s="268"/>
      <c r="N264" s="269">
        <f t="shared" si="0"/>
        <v>0</v>
      </c>
      <c r="O264" s="251"/>
      <c r="P264" s="251"/>
      <c r="Q264" s="251"/>
      <c r="R264" s="141"/>
      <c r="T264" s="142" t="s">
        <v>3</v>
      </c>
      <c r="U264" s="40" t="s">
        <v>43</v>
      </c>
      <c r="V264" s="143">
        <v>0</v>
      </c>
      <c r="W264" s="143">
        <f t="shared" si="1"/>
        <v>0</v>
      </c>
      <c r="X264" s="143">
        <v>1</v>
      </c>
      <c r="Y264" s="143">
        <f t="shared" si="2"/>
        <v>3</v>
      </c>
      <c r="Z264" s="143">
        <v>0</v>
      </c>
      <c r="AA264" s="144">
        <f t="shared" si="3"/>
        <v>0</v>
      </c>
      <c r="AR264" s="17" t="s">
        <v>273</v>
      </c>
      <c r="AT264" s="17" t="s">
        <v>382</v>
      </c>
      <c r="AU264" s="17" t="s">
        <v>190</v>
      </c>
      <c r="AY264" s="17" t="s">
        <v>221</v>
      </c>
      <c r="BE264" s="145">
        <f t="shared" si="4"/>
        <v>0</v>
      </c>
      <c r="BF264" s="145">
        <f t="shared" si="5"/>
        <v>0</v>
      </c>
      <c r="BG264" s="145">
        <f t="shared" si="6"/>
        <v>0</v>
      </c>
      <c r="BH264" s="145">
        <f t="shared" si="7"/>
        <v>0</v>
      </c>
      <c r="BI264" s="145">
        <f t="shared" si="8"/>
        <v>0</v>
      </c>
      <c r="BJ264" s="17" t="s">
        <v>15</v>
      </c>
      <c r="BK264" s="145">
        <f t="shared" si="9"/>
        <v>0</v>
      </c>
      <c r="BL264" s="17" t="s">
        <v>231</v>
      </c>
      <c r="BM264" s="17" t="s">
        <v>6656</v>
      </c>
    </row>
    <row r="265" spans="2:65" s="1" customFormat="1" ht="20.45" customHeight="1" x14ac:dyDescent="0.3">
      <c r="B265" s="136"/>
      <c r="C265" s="149" t="s">
        <v>303</v>
      </c>
      <c r="D265" s="149" t="s">
        <v>382</v>
      </c>
      <c r="E265" s="150" t="s">
        <v>6657</v>
      </c>
      <c r="F265" s="267" t="s">
        <v>6658</v>
      </c>
      <c r="G265" s="268"/>
      <c r="H265" s="268"/>
      <c r="I265" s="268"/>
      <c r="J265" s="151" t="s">
        <v>276</v>
      </c>
      <c r="K265" s="152">
        <v>2</v>
      </c>
      <c r="L265" s="269"/>
      <c r="M265" s="268"/>
      <c r="N265" s="269">
        <f t="shared" si="0"/>
        <v>0</v>
      </c>
      <c r="O265" s="251"/>
      <c r="P265" s="251"/>
      <c r="Q265" s="251"/>
      <c r="R265" s="141"/>
      <c r="T265" s="142" t="s">
        <v>3</v>
      </c>
      <c r="U265" s="40" t="s">
        <v>43</v>
      </c>
      <c r="V265" s="143">
        <v>0</v>
      </c>
      <c r="W265" s="143">
        <f t="shared" si="1"/>
        <v>0</v>
      </c>
      <c r="X265" s="143">
        <v>1</v>
      </c>
      <c r="Y265" s="143">
        <f t="shared" si="2"/>
        <v>2</v>
      </c>
      <c r="Z265" s="143">
        <v>0</v>
      </c>
      <c r="AA265" s="144">
        <f t="shared" si="3"/>
        <v>0</v>
      </c>
      <c r="AR265" s="17" t="s">
        <v>273</v>
      </c>
      <c r="AT265" s="17" t="s">
        <v>382</v>
      </c>
      <c r="AU265" s="17" t="s">
        <v>190</v>
      </c>
      <c r="AY265" s="17" t="s">
        <v>221</v>
      </c>
      <c r="BE265" s="145">
        <f t="shared" si="4"/>
        <v>0</v>
      </c>
      <c r="BF265" s="145">
        <f t="shared" si="5"/>
        <v>0</v>
      </c>
      <c r="BG265" s="145">
        <f t="shared" si="6"/>
        <v>0</v>
      </c>
      <c r="BH265" s="145">
        <f t="shared" si="7"/>
        <v>0</v>
      </c>
      <c r="BI265" s="145">
        <f t="shared" si="8"/>
        <v>0</v>
      </c>
      <c r="BJ265" s="17" t="s">
        <v>15</v>
      </c>
      <c r="BK265" s="145">
        <f t="shared" si="9"/>
        <v>0</v>
      </c>
      <c r="BL265" s="17" t="s">
        <v>231</v>
      </c>
      <c r="BM265" s="17" t="s">
        <v>6659</v>
      </c>
    </row>
    <row r="266" spans="2:65" s="1" customFormat="1" ht="28.9" customHeight="1" x14ac:dyDescent="0.3">
      <c r="B266" s="136"/>
      <c r="C266" s="137" t="s">
        <v>9</v>
      </c>
      <c r="D266" s="137" t="s">
        <v>222</v>
      </c>
      <c r="E266" s="138" t="s">
        <v>1507</v>
      </c>
      <c r="F266" s="250" t="s">
        <v>1508</v>
      </c>
      <c r="G266" s="251"/>
      <c r="H266" s="251"/>
      <c r="I266" s="251"/>
      <c r="J266" s="139" t="s">
        <v>246</v>
      </c>
      <c r="K266" s="140">
        <v>9</v>
      </c>
      <c r="L266" s="252"/>
      <c r="M266" s="251"/>
      <c r="N266" s="252">
        <f t="shared" si="0"/>
        <v>0</v>
      </c>
      <c r="O266" s="251"/>
      <c r="P266" s="251"/>
      <c r="Q266" s="251"/>
      <c r="R266" s="141"/>
      <c r="T266" s="142" t="s">
        <v>3</v>
      </c>
      <c r="U266" s="40" t="s">
        <v>43</v>
      </c>
      <c r="V266" s="143">
        <v>0.379</v>
      </c>
      <c r="W266" s="143">
        <f t="shared" si="1"/>
        <v>3.411</v>
      </c>
      <c r="X266" s="143">
        <v>0.1016</v>
      </c>
      <c r="Y266" s="143">
        <f t="shared" si="2"/>
        <v>0.91439999999999999</v>
      </c>
      <c r="Z266" s="143">
        <v>0</v>
      </c>
      <c r="AA266" s="144">
        <f t="shared" si="3"/>
        <v>0</v>
      </c>
      <c r="AR266" s="17" t="s">
        <v>231</v>
      </c>
      <c r="AT266" s="17" t="s">
        <v>222</v>
      </c>
      <c r="AU266" s="17" t="s">
        <v>190</v>
      </c>
      <c r="AY266" s="17" t="s">
        <v>221</v>
      </c>
      <c r="BE266" s="145">
        <f t="shared" si="4"/>
        <v>0</v>
      </c>
      <c r="BF266" s="145">
        <f t="shared" si="5"/>
        <v>0</v>
      </c>
      <c r="BG266" s="145">
        <f t="shared" si="6"/>
        <v>0</v>
      </c>
      <c r="BH266" s="145">
        <f t="shared" si="7"/>
        <v>0</v>
      </c>
      <c r="BI266" s="145">
        <f t="shared" si="8"/>
        <v>0</v>
      </c>
      <c r="BJ266" s="17" t="s">
        <v>15</v>
      </c>
      <c r="BK266" s="145">
        <f t="shared" si="9"/>
        <v>0</v>
      </c>
      <c r="BL266" s="17" t="s">
        <v>231</v>
      </c>
      <c r="BM266" s="17" t="s">
        <v>6660</v>
      </c>
    </row>
    <row r="267" spans="2:65" s="10" customFormat="1" ht="20.45" customHeight="1" x14ac:dyDescent="0.3">
      <c r="B267" s="153"/>
      <c r="C267" s="154"/>
      <c r="D267" s="154"/>
      <c r="E267" s="155" t="s">
        <v>3</v>
      </c>
      <c r="F267" s="274" t="s">
        <v>6661</v>
      </c>
      <c r="G267" s="273"/>
      <c r="H267" s="273"/>
      <c r="I267" s="273"/>
      <c r="J267" s="154"/>
      <c r="K267" s="156">
        <v>9</v>
      </c>
      <c r="L267" s="154"/>
      <c r="M267" s="154"/>
      <c r="N267" s="154"/>
      <c r="O267" s="154"/>
      <c r="P267" s="154"/>
      <c r="Q267" s="154"/>
      <c r="R267" s="157"/>
      <c r="T267" s="158"/>
      <c r="U267" s="154"/>
      <c r="V267" s="154"/>
      <c r="W267" s="154"/>
      <c r="X267" s="154"/>
      <c r="Y267" s="154"/>
      <c r="Z267" s="154"/>
      <c r="AA267" s="159"/>
      <c r="AT267" s="160" t="s">
        <v>524</v>
      </c>
      <c r="AU267" s="160" t="s">
        <v>190</v>
      </c>
      <c r="AV267" s="10" t="s">
        <v>190</v>
      </c>
      <c r="AW267" s="10" t="s">
        <v>35</v>
      </c>
      <c r="AX267" s="10" t="s">
        <v>15</v>
      </c>
      <c r="AY267" s="160" t="s">
        <v>221</v>
      </c>
    </row>
    <row r="268" spans="2:65" s="1" customFormat="1" ht="28.9" customHeight="1" x14ac:dyDescent="0.3">
      <c r="B268" s="136"/>
      <c r="C268" s="137" t="s">
        <v>247</v>
      </c>
      <c r="D268" s="137" t="s">
        <v>222</v>
      </c>
      <c r="E268" s="138" t="s">
        <v>1515</v>
      </c>
      <c r="F268" s="250" t="s">
        <v>1516</v>
      </c>
      <c r="G268" s="251"/>
      <c r="H268" s="251"/>
      <c r="I268" s="251"/>
      <c r="J268" s="139" t="s">
        <v>536</v>
      </c>
      <c r="K268" s="140">
        <v>4.5</v>
      </c>
      <c r="L268" s="252"/>
      <c r="M268" s="251"/>
      <c r="N268" s="252">
        <f>ROUND(L268*K268,2)</f>
        <v>0</v>
      </c>
      <c r="O268" s="251"/>
      <c r="P268" s="251"/>
      <c r="Q268" s="251"/>
      <c r="R268" s="141"/>
      <c r="T268" s="142" t="s">
        <v>3</v>
      </c>
      <c r="U268" s="40" t="s">
        <v>43</v>
      </c>
      <c r="V268" s="143">
        <v>0.83899999999999997</v>
      </c>
      <c r="W268" s="143">
        <f>V268*K268</f>
        <v>3.7755000000000001</v>
      </c>
      <c r="X268" s="143">
        <v>6.5799999999999999E-3</v>
      </c>
      <c r="Y268" s="143">
        <f>X268*K268</f>
        <v>2.9610000000000001E-2</v>
      </c>
      <c r="Z268" s="143">
        <v>0</v>
      </c>
      <c r="AA268" s="144">
        <f>Z268*K268</f>
        <v>0</v>
      </c>
      <c r="AR268" s="17" t="s">
        <v>231</v>
      </c>
      <c r="AT268" s="17" t="s">
        <v>222</v>
      </c>
      <c r="AU268" s="17" t="s">
        <v>190</v>
      </c>
      <c r="AY268" s="17" t="s">
        <v>221</v>
      </c>
      <c r="BE268" s="145">
        <f>IF(U268="základní",N268,0)</f>
        <v>0</v>
      </c>
      <c r="BF268" s="145">
        <f>IF(U268="snížená",N268,0)</f>
        <v>0</v>
      </c>
      <c r="BG268" s="145">
        <f>IF(U268="zákl. přenesená",N268,0)</f>
        <v>0</v>
      </c>
      <c r="BH268" s="145">
        <f>IF(U268="sníž. přenesená",N268,0)</f>
        <v>0</v>
      </c>
      <c r="BI268" s="145">
        <f>IF(U268="nulová",N268,0)</f>
        <v>0</v>
      </c>
      <c r="BJ268" s="17" t="s">
        <v>15</v>
      </c>
      <c r="BK268" s="145">
        <f>ROUND(L268*K268,2)</f>
        <v>0</v>
      </c>
      <c r="BL268" s="17" t="s">
        <v>231</v>
      </c>
      <c r="BM268" s="17" t="s">
        <v>6662</v>
      </c>
    </row>
    <row r="269" spans="2:65" s="10" customFormat="1" ht="20.45" customHeight="1" x14ac:dyDescent="0.3">
      <c r="B269" s="153"/>
      <c r="C269" s="154"/>
      <c r="D269" s="154"/>
      <c r="E269" s="155" t="s">
        <v>3</v>
      </c>
      <c r="F269" s="274" t="s">
        <v>6663</v>
      </c>
      <c r="G269" s="273"/>
      <c r="H269" s="273"/>
      <c r="I269" s="273"/>
      <c r="J269" s="154"/>
      <c r="K269" s="156">
        <v>4.5</v>
      </c>
      <c r="L269" s="154"/>
      <c r="M269" s="154"/>
      <c r="N269" s="154"/>
      <c r="O269" s="154"/>
      <c r="P269" s="154"/>
      <c r="Q269" s="154"/>
      <c r="R269" s="157"/>
      <c r="T269" s="158"/>
      <c r="U269" s="154"/>
      <c r="V269" s="154"/>
      <c r="W269" s="154"/>
      <c r="X269" s="154"/>
      <c r="Y269" s="154"/>
      <c r="Z269" s="154"/>
      <c r="AA269" s="159"/>
      <c r="AT269" s="160" t="s">
        <v>524</v>
      </c>
      <c r="AU269" s="160" t="s">
        <v>190</v>
      </c>
      <c r="AV269" s="10" t="s">
        <v>190</v>
      </c>
      <c r="AW269" s="10" t="s">
        <v>35</v>
      </c>
      <c r="AX269" s="10" t="s">
        <v>15</v>
      </c>
      <c r="AY269" s="160" t="s">
        <v>221</v>
      </c>
    </row>
    <row r="270" spans="2:65" s="1" customFormat="1" ht="28.9" customHeight="1" x14ac:dyDescent="0.3">
      <c r="B270" s="136"/>
      <c r="C270" s="137" t="s">
        <v>299</v>
      </c>
      <c r="D270" s="137" t="s">
        <v>222</v>
      </c>
      <c r="E270" s="138" t="s">
        <v>1520</v>
      </c>
      <c r="F270" s="250" t="s">
        <v>1521</v>
      </c>
      <c r="G270" s="251"/>
      <c r="H270" s="251"/>
      <c r="I270" s="251"/>
      <c r="J270" s="139" t="s">
        <v>536</v>
      </c>
      <c r="K270" s="140">
        <v>4.5</v>
      </c>
      <c r="L270" s="252"/>
      <c r="M270" s="251"/>
      <c r="N270" s="252">
        <f>ROUND(L270*K270,2)</f>
        <v>0</v>
      </c>
      <c r="O270" s="251"/>
      <c r="P270" s="251"/>
      <c r="Q270" s="251"/>
      <c r="R270" s="141"/>
      <c r="T270" s="142" t="s">
        <v>3</v>
      </c>
      <c r="U270" s="40" t="s">
        <v>43</v>
      </c>
      <c r="V270" s="143">
        <v>0.26</v>
      </c>
      <c r="W270" s="143">
        <f>V270*K270</f>
        <v>1.17</v>
      </c>
      <c r="X270" s="143">
        <v>0</v>
      </c>
      <c r="Y270" s="143">
        <f>X270*K270</f>
        <v>0</v>
      </c>
      <c r="Z270" s="143">
        <v>0</v>
      </c>
      <c r="AA270" s="144">
        <f>Z270*K270</f>
        <v>0</v>
      </c>
      <c r="AR270" s="17" t="s">
        <v>231</v>
      </c>
      <c r="AT270" s="17" t="s">
        <v>222</v>
      </c>
      <c r="AU270" s="17" t="s">
        <v>190</v>
      </c>
      <c r="AY270" s="17" t="s">
        <v>221</v>
      </c>
      <c r="BE270" s="145">
        <f>IF(U270="základní",N270,0)</f>
        <v>0</v>
      </c>
      <c r="BF270" s="145">
        <f>IF(U270="snížená",N270,0)</f>
        <v>0</v>
      </c>
      <c r="BG270" s="145">
        <f>IF(U270="zákl. přenesená",N270,0)</f>
        <v>0</v>
      </c>
      <c r="BH270" s="145">
        <f>IF(U270="sníž. přenesená",N270,0)</f>
        <v>0</v>
      </c>
      <c r="BI270" s="145">
        <f>IF(U270="nulová",N270,0)</f>
        <v>0</v>
      </c>
      <c r="BJ270" s="17" t="s">
        <v>15</v>
      </c>
      <c r="BK270" s="145">
        <f>ROUND(L270*K270,2)</f>
        <v>0</v>
      </c>
      <c r="BL270" s="17" t="s">
        <v>231</v>
      </c>
      <c r="BM270" s="17" t="s">
        <v>6664</v>
      </c>
    </row>
    <row r="271" spans="2:65" s="9" customFormat="1" ht="29.85" customHeight="1" x14ac:dyDescent="0.3">
      <c r="B271" s="125"/>
      <c r="C271" s="126"/>
      <c r="D271" s="135" t="s">
        <v>686</v>
      </c>
      <c r="E271" s="135"/>
      <c r="F271" s="135"/>
      <c r="G271" s="135"/>
      <c r="H271" s="135"/>
      <c r="I271" s="135"/>
      <c r="J271" s="135"/>
      <c r="K271" s="135"/>
      <c r="L271" s="135"/>
      <c r="M271" s="135"/>
      <c r="N271" s="253">
        <f>BK271</f>
        <v>0</v>
      </c>
      <c r="O271" s="254"/>
      <c r="P271" s="254"/>
      <c r="Q271" s="254"/>
      <c r="R271" s="128"/>
      <c r="T271" s="129"/>
      <c r="U271" s="126"/>
      <c r="V271" s="126"/>
      <c r="W271" s="130">
        <f>SUM(W272:W278)</f>
        <v>16.340939999999996</v>
      </c>
      <c r="X271" s="126"/>
      <c r="Y271" s="130">
        <f>SUM(Y272:Y278)</f>
        <v>3.9773455000000002</v>
      </c>
      <c r="Z271" s="126"/>
      <c r="AA271" s="131">
        <f>SUM(AA272:AA278)</f>
        <v>0</v>
      </c>
      <c r="AR271" s="132" t="s">
        <v>15</v>
      </c>
      <c r="AT271" s="133" t="s">
        <v>77</v>
      </c>
      <c r="AU271" s="133" t="s">
        <v>15</v>
      </c>
      <c r="AY271" s="132" t="s">
        <v>221</v>
      </c>
      <c r="BK271" s="134">
        <f>SUM(BK272:BK278)</f>
        <v>0</v>
      </c>
    </row>
    <row r="272" spans="2:65" s="1" customFormat="1" ht="28.9" customHeight="1" x14ac:dyDescent="0.3">
      <c r="B272" s="136"/>
      <c r="C272" s="137" t="s">
        <v>321</v>
      </c>
      <c r="D272" s="137" t="s">
        <v>222</v>
      </c>
      <c r="E272" s="138" t="s">
        <v>732</v>
      </c>
      <c r="F272" s="250" t="s">
        <v>733</v>
      </c>
      <c r="G272" s="251"/>
      <c r="H272" s="251"/>
      <c r="I272" s="251"/>
      <c r="J272" s="139" t="s">
        <v>536</v>
      </c>
      <c r="K272" s="140">
        <v>20.79</v>
      </c>
      <c r="L272" s="252"/>
      <c r="M272" s="251"/>
      <c r="N272" s="252">
        <f>ROUND(L272*K272,2)</f>
        <v>0</v>
      </c>
      <c r="O272" s="251"/>
      <c r="P272" s="251"/>
      <c r="Q272" s="251"/>
      <c r="R272" s="141"/>
      <c r="T272" s="142" t="s">
        <v>3</v>
      </c>
      <c r="U272" s="40" t="s">
        <v>43</v>
      </c>
      <c r="V272" s="143">
        <v>2.9000000000000001E-2</v>
      </c>
      <c r="W272" s="143">
        <f>V272*K272</f>
        <v>0.60291000000000006</v>
      </c>
      <c r="X272" s="143">
        <v>0</v>
      </c>
      <c r="Y272" s="143">
        <f>X272*K272</f>
        <v>0</v>
      </c>
      <c r="Z272" s="143">
        <v>0</v>
      </c>
      <c r="AA272" s="144">
        <f>Z272*K272</f>
        <v>0</v>
      </c>
      <c r="AR272" s="17" t="s">
        <v>231</v>
      </c>
      <c r="AT272" s="17" t="s">
        <v>222</v>
      </c>
      <c r="AU272" s="17" t="s">
        <v>190</v>
      </c>
      <c r="AY272" s="17" t="s">
        <v>221</v>
      </c>
      <c r="BE272" s="145">
        <f>IF(U272="základní",N272,0)</f>
        <v>0</v>
      </c>
      <c r="BF272" s="145">
        <f>IF(U272="snížená",N272,0)</f>
        <v>0</v>
      </c>
      <c r="BG272" s="145">
        <f>IF(U272="zákl. přenesená",N272,0)</f>
        <v>0</v>
      </c>
      <c r="BH272" s="145">
        <f>IF(U272="sníž. přenesená",N272,0)</f>
        <v>0</v>
      </c>
      <c r="BI272" s="145">
        <f>IF(U272="nulová",N272,0)</f>
        <v>0</v>
      </c>
      <c r="BJ272" s="17" t="s">
        <v>15</v>
      </c>
      <c r="BK272" s="145">
        <f>ROUND(L272*K272,2)</f>
        <v>0</v>
      </c>
      <c r="BL272" s="17" t="s">
        <v>231</v>
      </c>
      <c r="BM272" s="17" t="s">
        <v>6665</v>
      </c>
    </row>
    <row r="273" spans="2:65" s="10" customFormat="1" ht="20.45" customHeight="1" x14ac:dyDescent="0.3">
      <c r="B273" s="153"/>
      <c r="C273" s="154"/>
      <c r="D273" s="154"/>
      <c r="E273" s="155" t="s">
        <v>3</v>
      </c>
      <c r="F273" s="274" t="s">
        <v>6632</v>
      </c>
      <c r="G273" s="273"/>
      <c r="H273" s="273"/>
      <c r="I273" s="273"/>
      <c r="J273" s="154"/>
      <c r="K273" s="156">
        <v>20.79</v>
      </c>
      <c r="L273" s="154"/>
      <c r="M273" s="154"/>
      <c r="N273" s="154"/>
      <c r="O273" s="154"/>
      <c r="P273" s="154"/>
      <c r="Q273" s="154"/>
      <c r="R273" s="157"/>
      <c r="T273" s="158"/>
      <c r="U273" s="154"/>
      <c r="V273" s="154"/>
      <c r="W273" s="154"/>
      <c r="X273" s="154"/>
      <c r="Y273" s="154"/>
      <c r="Z273" s="154"/>
      <c r="AA273" s="159"/>
      <c r="AT273" s="160" t="s">
        <v>524</v>
      </c>
      <c r="AU273" s="160" t="s">
        <v>190</v>
      </c>
      <c r="AV273" s="10" t="s">
        <v>190</v>
      </c>
      <c r="AW273" s="10" t="s">
        <v>35</v>
      </c>
      <c r="AX273" s="10" t="s">
        <v>15</v>
      </c>
      <c r="AY273" s="160" t="s">
        <v>221</v>
      </c>
    </row>
    <row r="274" spans="2:65" s="1" customFormat="1" ht="28.9" customHeight="1" x14ac:dyDescent="0.3">
      <c r="B274" s="136"/>
      <c r="C274" s="137" t="s">
        <v>317</v>
      </c>
      <c r="D274" s="137" t="s">
        <v>222</v>
      </c>
      <c r="E274" s="138" t="s">
        <v>6666</v>
      </c>
      <c r="F274" s="250" t="s">
        <v>6667</v>
      </c>
      <c r="G274" s="251"/>
      <c r="H274" s="251"/>
      <c r="I274" s="251"/>
      <c r="J274" s="139" t="s">
        <v>536</v>
      </c>
      <c r="K274" s="140">
        <v>20.79</v>
      </c>
      <c r="L274" s="252"/>
      <c r="M274" s="251"/>
      <c r="N274" s="252">
        <f>ROUND(L274*K274,2)</f>
        <v>0</v>
      </c>
      <c r="O274" s="251"/>
      <c r="P274" s="251"/>
      <c r="Q274" s="251"/>
      <c r="R274" s="141"/>
      <c r="T274" s="142" t="s">
        <v>3</v>
      </c>
      <c r="U274" s="40" t="s">
        <v>43</v>
      </c>
      <c r="V274" s="143">
        <v>3.6999999999999998E-2</v>
      </c>
      <c r="W274" s="143">
        <f>V274*K274</f>
        <v>0.76922999999999997</v>
      </c>
      <c r="X274" s="143">
        <v>0</v>
      </c>
      <c r="Y274" s="143">
        <f>X274*K274</f>
        <v>0</v>
      </c>
      <c r="Z274" s="143">
        <v>0</v>
      </c>
      <c r="AA274" s="144">
        <f>Z274*K274</f>
        <v>0</v>
      </c>
      <c r="AR274" s="17" t="s">
        <v>231</v>
      </c>
      <c r="AT274" s="17" t="s">
        <v>222</v>
      </c>
      <c r="AU274" s="17" t="s">
        <v>190</v>
      </c>
      <c r="AY274" s="17" t="s">
        <v>221</v>
      </c>
      <c r="BE274" s="145">
        <f>IF(U274="základní",N274,0)</f>
        <v>0</v>
      </c>
      <c r="BF274" s="145">
        <f>IF(U274="snížená",N274,0)</f>
        <v>0</v>
      </c>
      <c r="BG274" s="145">
        <f>IF(U274="zákl. přenesená",N274,0)</f>
        <v>0</v>
      </c>
      <c r="BH274" s="145">
        <f>IF(U274="sníž. přenesená",N274,0)</f>
        <v>0</v>
      </c>
      <c r="BI274" s="145">
        <f>IF(U274="nulová",N274,0)</f>
        <v>0</v>
      </c>
      <c r="BJ274" s="17" t="s">
        <v>15</v>
      </c>
      <c r="BK274" s="145">
        <f>ROUND(L274*K274,2)</f>
        <v>0</v>
      </c>
      <c r="BL274" s="17" t="s">
        <v>231</v>
      </c>
      <c r="BM274" s="17" t="s">
        <v>6668</v>
      </c>
    </row>
    <row r="275" spans="2:65" s="10" customFormat="1" ht="20.45" customHeight="1" x14ac:dyDescent="0.3">
      <c r="B275" s="153"/>
      <c r="C275" s="154"/>
      <c r="D275" s="154"/>
      <c r="E275" s="155" t="s">
        <v>3</v>
      </c>
      <c r="F275" s="274" t="s">
        <v>6632</v>
      </c>
      <c r="G275" s="273"/>
      <c r="H275" s="273"/>
      <c r="I275" s="273"/>
      <c r="J275" s="154"/>
      <c r="K275" s="156">
        <v>20.79</v>
      </c>
      <c r="L275" s="154"/>
      <c r="M275" s="154"/>
      <c r="N275" s="154"/>
      <c r="O275" s="154"/>
      <c r="P275" s="154"/>
      <c r="Q275" s="154"/>
      <c r="R275" s="157"/>
      <c r="T275" s="158"/>
      <c r="U275" s="154"/>
      <c r="V275" s="154"/>
      <c r="W275" s="154"/>
      <c r="X275" s="154"/>
      <c r="Y275" s="154"/>
      <c r="Z275" s="154"/>
      <c r="AA275" s="159"/>
      <c r="AT275" s="160" t="s">
        <v>524</v>
      </c>
      <c r="AU275" s="160" t="s">
        <v>190</v>
      </c>
      <c r="AV275" s="10" t="s">
        <v>190</v>
      </c>
      <c r="AW275" s="10" t="s">
        <v>35</v>
      </c>
      <c r="AX275" s="10" t="s">
        <v>15</v>
      </c>
      <c r="AY275" s="160" t="s">
        <v>221</v>
      </c>
    </row>
    <row r="276" spans="2:65" s="1" customFormat="1" ht="28.9" customHeight="1" x14ac:dyDescent="0.3">
      <c r="B276" s="136"/>
      <c r="C276" s="137" t="s">
        <v>8</v>
      </c>
      <c r="D276" s="137" t="s">
        <v>222</v>
      </c>
      <c r="E276" s="138" t="s">
        <v>6669</v>
      </c>
      <c r="F276" s="250" t="s">
        <v>6670</v>
      </c>
      <c r="G276" s="251"/>
      <c r="H276" s="251"/>
      <c r="I276" s="251"/>
      <c r="J276" s="139" t="s">
        <v>536</v>
      </c>
      <c r="K276" s="140">
        <v>20.79</v>
      </c>
      <c r="L276" s="252"/>
      <c r="M276" s="251"/>
      <c r="N276" s="252">
        <f>ROUND(L276*K276,2)</f>
        <v>0</v>
      </c>
      <c r="O276" s="251"/>
      <c r="P276" s="251"/>
      <c r="Q276" s="251"/>
      <c r="R276" s="141"/>
      <c r="T276" s="142" t="s">
        <v>3</v>
      </c>
      <c r="U276" s="40" t="s">
        <v>43</v>
      </c>
      <c r="V276" s="143">
        <v>0.72</v>
      </c>
      <c r="W276" s="143">
        <f>V276*K276</f>
        <v>14.968799999999998</v>
      </c>
      <c r="X276" s="143">
        <v>8.4250000000000005E-2</v>
      </c>
      <c r="Y276" s="143">
        <f>X276*K276</f>
        <v>1.7515575000000001</v>
      </c>
      <c r="Z276" s="143">
        <v>0</v>
      </c>
      <c r="AA276" s="144">
        <f>Z276*K276</f>
        <v>0</v>
      </c>
      <c r="AR276" s="17" t="s">
        <v>231</v>
      </c>
      <c r="AT276" s="17" t="s">
        <v>222</v>
      </c>
      <c r="AU276" s="17" t="s">
        <v>190</v>
      </c>
      <c r="AY276" s="17" t="s">
        <v>221</v>
      </c>
      <c r="BE276" s="145">
        <f>IF(U276="základní",N276,0)</f>
        <v>0</v>
      </c>
      <c r="BF276" s="145">
        <f>IF(U276="snížená",N276,0)</f>
        <v>0</v>
      </c>
      <c r="BG276" s="145">
        <f>IF(U276="zákl. přenesená",N276,0)</f>
        <v>0</v>
      </c>
      <c r="BH276" s="145">
        <f>IF(U276="sníž. přenesená",N276,0)</f>
        <v>0</v>
      </c>
      <c r="BI276" s="145">
        <f>IF(U276="nulová",N276,0)</f>
        <v>0</v>
      </c>
      <c r="BJ276" s="17" t="s">
        <v>15</v>
      </c>
      <c r="BK276" s="145">
        <f>ROUND(L276*K276,2)</f>
        <v>0</v>
      </c>
      <c r="BL276" s="17" t="s">
        <v>231</v>
      </c>
      <c r="BM276" s="17" t="s">
        <v>6671</v>
      </c>
    </row>
    <row r="277" spans="2:65" s="10" customFormat="1" ht="20.45" customHeight="1" x14ac:dyDescent="0.3">
      <c r="B277" s="153"/>
      <c r="C277" s="154"/>
      <c r="D277" s="154"/>
      <c r="E277" s="155" t="s">
        <v>3</v>
      </c>
      <c r="F277" s="274" t="s">
        <v>6632</v>
      </c>
      <c r="G277" s="273"/>
      <c r="H277" s="273"/>
      <c r="I277" s="273"/>
      <c r="J277" s="154"/>
      <c r="K277" s="156">
        <v>20.79</v>
      </c>
      <c r="L277" s="154"/>
      <c r="M277" s="154"/>
      <c r="N277" s="154"/>
      <c r="O277" s="154"/>
      <c r="P277" s="154"/>
      <c r="Q277" s="154"/>
      <c r="R277" s="157"/>
      <c r="T277" s="158"/>
      <c r="U277" s="154"/>
      <c r="V277" s="154"/>
      <c r="W277" s="154"/>
      <c r="X277" s="154"/>
      <c r="Y277" s="154"/>
      <c r="Z277" s="154"/>
      <c r="AA277" s="159"/>
      <c r="AT277" s="160" t="s">
        <v>524</v>
      </c>
      <c r="AU277" s="160" t="s">
        <v>190</v>
      </c>
      <c r="AV277" s="10" t="s">
        <v>190</v>
      </c>
      <c r="AW277" s="10" t="s">
        <v>35</v>
      </c>
      <c r="AX277" s="10" t="s">
        <v>15</v>
      </c>
      <c r="AY277" s="160" t="s">
        <v>221</v>
      </c>
    </row>
    <row r="278" spans="2:65" s="1" customFormat="1" ht="20.45" customHeight="1" x14ac:dyDescent="0.3">
      <c r="B278" s="136"/>
      <c r="C278" s="149" t="s">
        <v>332</v>
      </c>
      <c r="D278" s="149" t="s">
        <v>382</v>
      </c>
      <c r="E278" s="150" t="s">
        <v>6672</v>
      </c>
      <c r="F278" s="267" t="s">
        <v>6673</v>
      </c>
      <c r="G278" s="268"/>
      <c r="H278" s="268"/>
      <c r="I278" s="268"/>
      <c r="J278" s="151" t="s">
        <v>536</v>
      </c>
      <c r="K278" s="152">
        <v>20.998000000000001</v>
      </c>
      <c r="L278" s="269"/>
      <c r="M278" s="268"/>
      <c r="N278" s="269">
        <f>ROUND(L278*K278,2)</f>
        <v>0</v>
      </c>
      <c r="O278" s="251"/>
      <c r="P278" s="251"/>
      <c r="Q278" s="251"/>
      <c r="R278" s="141"/>
      <c r="T278" s="142" t="s">
        <v>3</v>
      </c>
      <c r="U278" s="40" t="s">
        <v>43</v>
      </c>
      <c r="V278" s="143">
        <v>0</v>
      </c>
      <c r="W278" s="143">
        <f>V278*K278</f>
        <v>0</v>
      </c>
      <c r="X278" s="143">
        <v>0.106</v>
      </c>
      <c r="Y278" s="143">
        <f>X278*K278</f>
        <v>2.2257880000000001</v>
      </c>
      <c r="Z278" s="143">
        <v>0</v>
      </c>
      <c r="AA278" s="144">
        <f>Z278*K278</f>
        <v>0</v>
      </c>
      <c r="AR278" s="17" t="s">
        <v>273</v>
      </c>
      <c r="AT278" s="17" t="s">
        <v>382</v>
      </c>
      <c r="AU278" s="17" t="s">
        <v>190</v>
      </c>
      <c r="AY278" s="17" t="s">
        <v>221</v>
      </c>
      <c r="BE278" s="145">
        <f>IF(U278="základní",N278,0)</f>
        <v>0</v>
      </c>
      <c r="BF278" s="145">
        <f>IF(U278="snížená",N278,0)</f>
        <v>0</v>
      </c>
      <c r="BG278" s="145">
        <f>IF(U278="zákl. přenesená",N278,0)</f>
        <v>0</v>
      </c>
      <c r="BH278" s="145">
        <f>IF(U278="sníž. přenesená",N278,0)</f>
        <v>0</v>
      </c>
      <c r="BI278" s="145">
        <f>IF(U278="nulová",N278,0)</f>
        <v>0</v>
      </c>
      <c r="BJ278" s="17" t="s">
        <v>15</v>
      </c>
      <c r="BK278" s="145">
        <f>ROUND(L278*K278,2)</f>
        <v>0</v>
      </c>
      <c r="BL278" s="17" t="s">
        <v>231</v>
      </c>
      <c r="BM278" s="17" t="s">
        <v>6674</v>
      </c>
    </row>
    <row r="279" spans="2:65" s="9" customFormat="1" ht="29.85" customHeight="1" x14ac:dyDescent="0.3">
      <c r="B279" s="125"/>
      <c r="C279" s="126"/>
      <c r="D279" s="135" t="s">
        <v>907</v>
      </c>
      <c r="E279" s="135"/>
      <c r="F279" s="135"/>
      <c r="G279" s="135"/>
      <c r="H279" s="135"/>
      <c r="I279" s="135"/>
      <c r="J279" s="135"/>
      <c r="K279" s="135"/>
      <c r="L279" s="135"/>
      <c r="M279" s="135"/>
      <c r="N279" s="253">
        <f>BK279</f>
        <v>0</v>
      </c>
      <c r="O279" s="254"/>
      <c r="P279" s="254"/>
      <c r="Q279" s="254"/>
      <c r="R279" s="128"/>
      <c r="T279" s="129"/>
      <c r="U279" s="126"/>
      <c r="V279" s="126"/>
      <c r="W279" s="130">
        <f>SUM(W280:W281)</f>
        <v>0.77400000000000002</v>
      </c>
      <c r="X279" s="126"/>
      <c r="Y279" s="130">
        <f>SUM(Y280:Y281)</f>
        <v>0.73598699999999995</v>
      </c>
      <c r="Z279" s="126"/>
      <c r="AA279" s="131">
        <f>SUM(AA280:AA281)</f>
        <v>0</v>
      </c>
      <c r="AR279" s="132" t="s">
        <v>15</v>
      </c>
      <c r="AT279" s="133" t="s">
        <v>77</v>
      </c>
      <c r="AU279" s="133" t="s">
        <v>15</v>
      </c>
      <c r="AY279" s="132" t="s">
        <v>221</v>
      </c>
      <c r="BK279" s="134">
        <f>SUM(BK280:BK281)</f>
        <v>0</v>
      </c>
    </row>
    <row r="280" spans="2:65" s="1" customFormat="1" ht="40.15" customHeight="1" x14ac:dyDescent="0.3">
      <c r="B280" s="136"/>
      <c r="C280" s="137" t="s">
        <v>844</v>
      </c>
      <c r="D280" s="137" t="s">
        <v>222</v>
      </c>
      <c r="E280" s="138" t="s">
        <v>6675</v>
      </c>
      <c r="F280" s="250" t="s">
        <v>6676</v>
      </c>
      <c r="G280" s="251"/>
      <c r="H280" s="251"/>
      <c r="I280" s="251"/>
      <c r="J280" s="139" t="s">
        <v>520</v>
      </c>
      <c r="K280" s="140">
        <v>0.3</v>
      </c>
      <c r="L280" s="252"/>
      <c r="M280" s="251"/>
      <c r="N280" s="252">
        <f>ROUND(L280*K280,2)</f>
        <v>0</v>
      </c>
      <c r="O280" s="251"/>
      <c r="P280" s="251"/>
      <c r="Q280" s="251"/>
      <c r="R280" s="141"/>
      <c r="T280" s="142" t="s">
        <v>3</v>
      </c>
      <c r="U280" s="40" t="s">
        <v>43</v>
      </c>
      <c r="V280" s="143">
        <v>2.58</v>
      </c>
      <c r="W280" s="143">
        <f>V280*K280</f>
        <v>0.77400000000000002</v>
      </c>
      <c r="X280" s="143">
        <v>2.45329</v>
      </c>
      <c r="Y280" s="143">
        <f>X280*K280</f>
        <v>0.73598699999999995</v>
      </c>
      <c r="Z280" s="143">
        <v>0</v>
      </c>
      <c r="AA280" s="144">
        <f>Z280*K280</f>
        <v>0</v>
      </c>
      <c r="AR280" s="17" t="s">
        <v>231</v>
      </c>
      <c r="AT280" s="17" t="s">
        <v>222</v>
      </c>
      <c r="AU280" s="17" t="s">
        <v>190</v>
      </c>
      <c r="AY280" s="17" t="s">
        <v>221</v>
      </c>
      <c r="BE280" s="145">
        <f>IF(U280="základní",N280,0)</f>
        <v>0</v>
      </c>
      <c r="BF280" s="145">
        <f>IF(U280="snížená",N280,0)</f>
        <v>0</v>
      </c>
      <c r="BG280" s="145">
        <f>IF(U280="zákl. přenesená",N280,0)</f>
        <v>0</v>
      </c>
      <c r="BH280" s="145">
        <f>IF(U280="sníž. přenesená",N280,0)</f>
        <v>0</v>
      </c>
      <c r="BI280" s="145">
        <f>IF(U280="nulová",N280,0)</f>
        <v>0</v>
      </c>
      <c r="BJ280" s="17" t="s">
        <v>15</v>
      </c>
      <c r="BK280" s="145">
        <f>ROUND(L280*K280,2)</f>
        <v>0</v>
      </c>
      <c r="BL280" s="17" t="s">
        <v>231</v>
      </c>
      <c r="BM280" s="17" t="s">
        <v>6677</v>
      </c>
    </row>
    <row r="281" spans="2:65" s="10" customFormat="1" ht="20.45" customHeight="1" x14ac:dyDescent="0.3">
      <c r="B281" s="153"/>
      <c r="C281" s="154"/>
      <c r="D281" s="154"/>
      <c r="E281" s="155" t="s">
        <v>3</v>
      </c>
      <c r="F281" s="274" t="s">
        <v>6678</v>
      </c>
      <c r="G281" s="273"/>
      <c r="H281" s="273"/>
      <c r="I281" s="273"/>
      <c r="J281" s="154"/>
      <c r="K281" s="156">
        <v>0.3</v>
      </c>
      <c r="L281" s="154"/>
      <c r="M281" s="154"/>
      <c r="N281" s="154"/>
      <c r="O281" s="154"/>
      <c r="P281" s="154"/>
      <c r="Q281" s="154"/>
      <c r="R281" s="157"/>
      <c r="T281" s="158"/>
      <c r="U281" s="154"/>
      <c r="V281" s="154"/>
      <c r="W281" s="154"/>
      <c r="X281" s="154"/>
      <c r="Y281" s="154"/>
      <c r="Z281" s="154"/>
      <c r="AA281" s="159"/>
      <c r="AT281" s="160" t="s">
        <v>524</v>
      </c>
      <c r="AU281" s="160" t="s">
        <v>190</v>
      </c>
      <c r="AV281" s="10" t="s">
        <v>190</v>
      </c>
      <c r="AW281" s="10" t="s">
        <v>35</v>
      </c>
      <c r="AX281" s="10" t="s">
        <v>15</v>
      </c>
      <c r="AY281" s="160" t="s">
        <v>221</v>
      </c>
    </row>
    <row r="282" spans="2:65" s="9" customFormat="1" ht="29.85" customHeight="1" x14ac:dyDescent="0.3">
      <c r="B282" s="125"/>
      <c r="C282" s="126"/>
      <c r="D282" s="135" t="s">
        <v>687</v>
      </c>
      <c r="E282" s="135"/>
      <c r="F282" s="135"/>
      <c r="G282" s="135"/>
      <c r="H282" s="135"/>
      <c r="I282" s="135"/>
      <c r="J282" s="135"/>
      <c r="K282" s="135"/>
      <c r="L282" s="135"/>
      <c r="M282" s="135"/>
      <c r="N282" s="240">
        <f>BK282</f>
        <v>0</v>
      </c>
      <c r="O282" s="241"/>
      <c r="P282" s="241"/>
      <c r="Q282" s="241"/>
      <c r="R282" s="128"/>
      <c r="T282" s="129"/>
      <c r="U282" s="126"/>
      <c r="V282" s="126"/>
      <c r="W282" s="130">
        <f>W283</f>
        <v>235.82308900000001</v>
      </c>
      <c r="X282" s="126"/>
      <c r="Y282" s="130">
        <f>Y283</f>
        <v>0</v>
      </c>
      <c r="Z282" s="126"/>
      <c r="AA282" s="131">
        <f>AA283</f>
        <v>0</v>
      </c>
      <c r="AR282" s="132" t="s">
        <v>15</v>
      </c>
      <c r="AT282" s="133" t="s">
        <v>77</v>
      </c>
      <c r="AU282" s="133" t="s">
        <v>15</v>
      </c>
      <c r="AY282" s="132" t="s">
        <v>221</v>
      </c>
      <c r="BK282" s="134">
        <f>BK283</f>
        <v>0</v>
      </c>
    </row>
    <row r="283" spans="2:65" s="1" customFormat="1" ht="40.15" customHeight="1" x14ac:dyDescent="0.3">
      <c r="B283" s="136"/>
      <c r="C283" s="137" t="s">
        <v>701</v>
      </c>
      <c r="D283" s="137" t="s">
        <v>222</v>
      </c>
      <c r="E283" s="138" t="s">
        <v>6679</v>
      </c>
      <c r="F283" s="250" t="s">
        <v>6680</v>
      </c>
      <c r="G283" s="251"/>
      <c r="H283" s="251"/>
      <c r="I283" s="251"/>
      <c r="J283" s="139" t="s">
        <v>613</v>
      </c>
      <c r="K283" s="140">
        <v>364.48700000000002</v>
      </c>
      <c r="L283" s="252"/>
      <c r="M283" s="251"/>
      <c r="N283" s="252">
        <f>ROUND(L283*K283,2)</f>
        <v>0</v>
      </c>
      <c r="O283" s="251"/>
      <c r="P283" s="251"/>
      <c r="Q283" s="251"/>
      <c r="R283" s="141"/>
      <c r="T283" s="142" t="s">
        <v>3</v>
      </c>
      <c r="U283" s="40" t="s">
        <v>43</v>
      </c>
      <c r="V283" s="143">
        <v>0.64700000000000002</v>
      </c>
      <c r="W283" s="143">
        <f>V283*K283</f>
        <v>235.82308900000001</v>
      </c>
      <c r="X283" s="143">
        <v>0</v>
      </c>
      <c r="Y283" s="143">
        <f>X283*K283</f>
        <v>0</v>
      </c>
      <c r="Z283" s="143">
        <v>0</v>
      </c>
      <c r="AA283" s="144">
        <f>Z283*K283</f>
        <v>0</v>
      </c>
      <c r="AR283" s="17" t="s">
        <v>231</v>
      </c>
      <c r="AT283" s="17" t="s">
        <v>222</v>
      </c>
      <c r="AU283" s="17" t="s">
        <v>190</v>
      </c>
      <c r="AY283" s="17" t="s">
        <v>221</v>
      </c>
      <c r="BE283" s="145">
        <f>IF(U283="základní",N283,0)</f>
        <v>0</v>
      </c>
      <c r="BF283" s="145">
        <f>IF(U283="snížená",N283,0)</f>
        <v>0</v>
      </c>
      <c r="BG283" s="145">
        <f>IF(U283="zákl. přenesená",N283,0)</f>
        <v>0</v>
      </c>
      <c r="BH283" s="145">
        <f>IF(U283="sníž. přenesená",N283,0)</f>
        <v>0</v>
      </c>
      <c r="BI283" s="145">
        <f>IF(U283="nulová",N283,0)</f>
        <v>0</v>
      </c>
      <c r="BJ283" s="17" t="s">
        <v>15</v>
      </c>
      <c r="BK283" s="145">
        <f>ROUND(L283*K283,2)</f>
        <v>0</v>
      </c>
      <c r="BL283" s="17" t="s">
        <v>231</v>
      </c>
      <c r="BM283" s="17" t="s">
        <v>6681</v>
      </c>
    </row>
    <row r="284" spans="2:65" s="9" customFormat="1" ht="37.35" customHeight="1" x14ac:dyDescent="0.35">
      <c r="B284" s="125"/>
      <c r="C284" s="126"/>
      <c r="D284" s="127" t="s">
        <v>908</v>
      </c>
      <c r="E284" s="127"/>
      <c r="F284" s="127"/>
      <c r="G284" s="127"/>
      <c r="H284" s="127"/>
      <c r="I284" s="127"/>
      <c r="J284" s="127"/>
      <c r="K284" s="127"/>
      <c r="L284" s="127"/>
      <c r="M284" s="127"/>
      <c r="N284" s="275">
        <f>BK284</f>
        <v>0</v>
      </c>
      <c r="O284" s="276"/>
      <c r="P284" s="276"/>
      <c r="Q284" s="276"/>
      <c r="R284" s="128"/>
      <c r="T284" s="129"/>
      <c r="U284" s="126"/>
      <c r="V284" s="126"/>
      <c r="W284" s="130">
        <f>W285+W305+W308+W315+W318+W328+W335+W340</f>
        <v>108.38512</v>
      </c>
      <c r="X284" s="126"/>
      <c r="Y284" s="130">
        <f>Y285+Y305+Y308+Y315+Y318+Y328+Y335+Y340</f>
        <v>4.1239006000000007</v>
      </c>
      <c r="Z284" s="126"/>
      <c r="AA284" s="131">
        <f>AA285+AA305+AA308+AA315+AA318+AA328+AA335+AA340</f>
        <v>0</v>
      </c>
      <c r="AR284" s="132" t="s">
        <v>190</v>
      </c>
      <c r="AT284" s="133" t="s">
        <v>77</v>
      </c>
      <c r="AU284" s="133" t="s">
        <v>78</v>
      </c>
      <c r="AY284" s="132" t="s">
        <v>221</v>
      </c>
      <c r="BK284" s="134">
        <f>BK285+BK305+BK308+BK315+BK318+BK328+BK335+BK340</f>
        <v>0</v>
      </c>
    </row>
    <row r="285" spans="2:65" s="9" customFormat="1" ht="19.899999999999999" customHeight="1" x14ac:dyDescent="0.3">
      <c r="B285" s="125"/>
      <c r="C285" s="126"/>
      <c r="D285" s="135" t="s">
        <v>909</v>
      </c>
      <c r="E285" s="135"/>
      <c r="F285" s="135"/>
      <c r="G285" s="135"/>
      <c r="H285" s="135"/>
      <c r="I285" s="135"/>
      <c r="J285" s="135"/>
      <c r="K285" s="135"/>
      <c r="L285" s="135"/>
      <c r="M285" s="135"/>
      <c r="N285" s="240">
        <f>BK285</f>
        <v>0</v>
      </c>
      <c r="O285" s="241"/>
      <c r="P285" s="241"/>
      <c r="Q285" s="241"/>
      <c r="R285" s="128"/>
      <c r="T285" s="129"/>
      <c r="U285" s="126"/>
      <c r="V285" s="126"/>
      <c r="W285" s="130">
        <f>SUM(W286:W304)</f>
        <v>30.138420000000004</v>
      </c>
      <c r="X285" s="126"/>
      <c r="Y285" s="130">
        <f>SUM(Y286:Y304)</f>
        <v>0.21312060000000002</v>
      </c>
      <c r="Z285" s="126"/>
      <c r="AA285" s="131">
        <f>SUM(AA286:AA304)</f>
        <v>0</v>
      </c>
      <c r="AR285" s="132" t="s">
        <v>190</v>
      </c>
      <c r="AT285" s="133" t="s">
        <v>77</v>
      </c>
      <c r="AU285" s="133" t="s">
        <v>15</v>
      </c>
      <c r="AY285" s="132" t="s">
        <v>221</v>
      </c>
      <c r="BK285" s="134">
        <f>SUM(BK286:BK304)</f>
        <v>0</v>
      </c>
    </row>
    <row r="286" spans="2:65" s="1" customFormat="1" ht="28.9" customHeight="1" x14ac:dyDescent="0.3">
      <c r="B286" s="136"/>
      <c r="C286" s="137" t="s">
        <v>269</v>
      </c>
      <c r="D286" s="137" t="s">
        <v>222</v>
      </c>
      <c r="E286" s="138" t="s">
        <v>6682</v>
      </c>
      <c r="F286" s="250" t="s">
        <v>6683</v>
      </c>
      <c r="G286" s="251"/>
      <c r="H286" s="251"/>
      <c r="I286" s="251"/>
      <c r="J286" s="139" t="s">
        <v>536</v>
      </c>
      <c r="K286" s="140">
        <v>265.86</v>
      </c>
      <c r="L286" s="252"/>
      <c r="M286" s="251"/>
      <c r="N286" s="252">
        <f>ROUND(L286*K286,2)</f>
        <v>0</v>
      </c>
      <c r="O286" s="251"/>
      <c r="P286" s="251"/>
      <c r="Q286" s="251"/>
      <c r="R286" s="141"/>
      <c r="T286" s="142" t="s">
        <v>3</v>
      </c>
      <c r="U286" s="40" t="s">
        <v>43</v>
      </c>
      <c r="V286" s="143">
        <v>9.7000000000000003E-2</v>
      </c>
      <c r="W286" s="143">
        <f>V286*K286</f>
        <v>25.788420000000002</v>
      </c>
      <c r="X286" s="143">
        <v>7.1000000000000002E-4</v>
      </c>
      <c r="Y286" s="143">
        <f>X286*K286</f>
        <v>0.18876060000000003</v>
      </c>
      <c r="Z286" s="143">
        <v>0</v>
      </c>
      <c r="AA286" s="144">
        <f>Z286*K286</f>
        <v>0</v>
      </c>
      <c r="AR286" s="17" t="s">
        <v>247</v>
      </c>
      <c r="AT286" s="17" t="s">
        <v>222</v>
      </c>
      <c r="AU286" s="17" t="s">
        <v>190</v>
      </c>
      <c r="AY286" s="17" t="s">
        <v>221</v>
      </c>
      <c r="BE286" s="145">
        <f>IF(U286="základní",N286,0)</f>
        <v>0</v>
      </c>
      <c r="BF286" s="145">
        <f>IF(U286="snížená",N286,0)</f>
        <v>0</v>
      </c>
      <c r="BG286" s="145">
        <f>IF(U286="zákl. přenesená",N286,0)</f>
        <v>0</v>
      </c>
      <c r="BH286" s="145">
        <f>IF(U286="sníž. přenesená",N286,0)</f>
        <v>0</v>
      </c>
      <c r="BI286" s="145">
        <f>IF(U286="nulová",N286,0)</f>
        <v>0</v>
      </c>
      <c r="BJ286" s="17" t="s">
        <v>15</v>
      </c>
      <c r="BK286" s="145">
        <f>ROUND(L286*K286,2)</f>
        <v>0</v>
      </c>
      <c r="BL286" s="17" t="s">
        <v>247</v>
      </c>
      <c r="BM286" s="17" t="s">
        <v>6684</v>
      </c>
    </row>
    <row r="287" spans="2:65" s="10" customFormat="1" ht="20.45" customHeight="1" x14ac:dyDescent="0.3">
      <c r="B287" s="153"/>
      <c r="C287" s="154"/>
      <c r="D287" s="154"/>
      <c r="E287" s="155" t="s">
        <v>3</v>
      </c>
      <c r="F287" s="274" t="s">
        <v>6685</v>
      </c>
      <c r="G287" s="273"/>
      <c r="H287" s="273"/>
      <c r="I287" s="273"/>
      <c r="J287" s="154"/>
      <c r="K287" s="156">
        <v>19.8</v>
      </c>
      <c r="L287" s="154"/>
      <c r="M287" s="154"/>
      <c r="N287" s="154"/>
      <c r="O287" s="154"/>
      <c r="P287" s="154"/>
      <c r="Q287" s="154"/>
      <c r="R287" s="157"/>
      <c r="T287" s="158"/>
      <c r="U287" s="154"/>
      <c r="V287" s="154"/>
      <c r="W287" s="154"/>
      <c r="X287" s="154"/>
      <c r="Y287" s="154"/>
      <c r="Z287" s="154"/>
      <c r="AA287" s="159"/>
      <c r="AT287" s="160" t="s">
        <v>524</v>
      </c>
      <c r="AU287" s="160" t="s">
        <v>190</v>
      </c>
      <c r="AV287" s="10" t="s">
        <v>190</v>
      </c>
      <c r="AW287" s="10" t="s">
        <v>35</v>
      </c>
      <c r="AX287" s="10" t="s">
        <v>78</v>
      </c>
      <c r="AY287" s="160" t="s">
        <v>221</v>
      </c>
    </row>
    <row r="288" spans="2:65" s="10" customFormat="1" ht="20.45" customHeight="1" x14ac:dyDescent="0.3">
      <c r="B288" s="153"/>
      <c r="C288" s="154"/>
      <c r="D288" s="154"/>
      <c r="E288" s="155" t="s">
        <v>3</v>
      </c>
      <c r="F288" s="272" t="s">
        <v>6686</v>
      </c>
      <c r="G288" s="273"/>
      <c r="H288" s="273"/>
      <c r="I288" s="273"/>
      <c r="J288" s="154"/>
      <c r="K288" s="156">
        <v>21.16</v>
      </c>
      <c r="L288" s="154"/>
      <c r="M288" s="154"/>
      <c r="N288" s="154"/>
      <c r="O288" s="154"/>
      <c r="P288" s="154"/>
      <c r="Q288" s="154"/>
      <c r="R288" s="157"/>
      <c r="T288" s="158"/>
      <c r="U288" s="154"/>
      <c r="V288" s="154"/>
      <c r="W288" s="154"/>
      <c r="X288" s="154"/>
      <c r="Y288" s="154"/>
      <c r="Z288" s="154"/>
      <c r="AA288" s="159"/>
      <c r="AT288" s="160" t="s">
        <v>524</v>
      </c>
      <c r="AU288" s="160" t="s">
        <v>190</v>
      </c>
      <c r="AV288" s="10" t="s">
        <v>190</v>
      </c>
      <c r="AW288" s="10" t="s">
        <v>35</v>
      </c>
      <c r="AX288" s="10" t="s">
        <v>78</v>
      </c>
      <c r="AY288" s="160" t="s">
        <v>221</v>
      </c>
    </row>
    <row r="289" spans="2:65" s="10" customFormat="1" ht="20.45" customHeight="1" x14ac:dyDescent="0.3">
      <c r="B289" s="153"/>
      <c r="C289" s="154"/>
      <c r="D289" s="154"/>
      <c r="E289" s="155" t="s">
        <v>3</v>
      </c>
      <c r="F289" s="272" t="s">
        <v>6687</v>
      </c>
      <c r="G289" s="273"/>
      <c r="H289" s="273"/>
      <c r="I289" s="273"/>
      <c r="J289" s="154"/>
      <c r="K289" s="156">
        <v>112.7</v>
      </c>
      <c r="L289" s="154"/>
      <c r="M289" s="154"/>
      <c r="N289" s="154"/>
      <c r="O289" s="154"/>
      <c r="P289" s="154"/>
      <c r="Q289" s="154"/>
      <c r="R289" s="157"/>
      <c r="T289" s="158"/>
      <c r="U289" s="154"/>
      <c r="V289" s="154"/>
      <c r="W289" s="154"/>
      <c r="X289" s="154"/>
      <c r="Y289" s="154"/>
      <c r="Z289" s="154"/>
      <c r="AA289" s="159"/>
      <c r="AT289" s="160" t="s">
        <v>524</v>
      </c>
      <c r="AU289" s="160" t="s">
        <v>190</v>
      </c>
      <c r="AV289" s="10" t="s">
        <v>190</v>
      </c>
      <c r="AW289" s="10" t="s">
        <v>35</v>
      </c>
      <c r="AX289" s="10" t="s">
        <v>78</v>
      </c>
      <c r="AY289" s="160" t="s">
        <v>221</v>
      </c>
    </row>
    <row r="290" spans="2:65" s="10" customFormat="1" ht="20.45" customHeight="1" x14ac:dyDescent="0.3">
      <c r="B290" s="153"/>
      <c r="C290" s="154"/>
      <c r="D290" s="154"/>
      <c r="E290" s="155" t="s">
        <v>3</v>
      </c>
      <c r="F290" s="272" t="s">
        <v>6688</v>
      </c>
      <c r="G290" s="273"/>
      <c r="H290" s="273"/>
      <c r="I290" s="273"/>
      <c r="J290" s="154"/>
      <c r="K290" s="156">
        <v>27</v>
      </c>
      <c r="L290" s="154"/>
      <c r="M290" s="154"/>
      <c r="N290" s="154"/>
      <c r="O290" s="154"/>
      <c r="P290" s="154"/>
      <c r="Q290" s="154"/>
      <c r="R290" s="157"/>
      <c r="T290" s="158"/>
      <c r="U290" s="154"/>
      <c r="V290" s="154"/>
      <c r="W290" s="154"/>
      <c r="X290" s="154"/>
      <c r="Y290" s="154"/>
      <c r="Z290" s="154"/>
      <c r="AA290" s="159"/>
      <c r="AT290" s="160" t="s">
        <v>524</v>
      </c>
      <c r="AU290" s="160" t="s">
        <v>190</v>
      </c>
      <c r="AV290" s="10" t="s">
        <v>190</v>
      </c>
      <c r="AW290" s="10" t="s">
        <v>35</v>
      </c>
      <c r="AX290" s="10" t="s">
        <v>78</v>
      </c>
      <c r="AY290" s="160" t="s">
        <v>221</v>
      </c>
    </row>
    <row r="291" spans="2:65" s="10" customFormat="1" ht="20.45" customHeight="1" x14ac:dyDescent="0.3">
      <c r="B291" s="153"/>
      <c r="C291" s="154"/>
      <c r="D291" s="154"/>
      <c r="E291" s="155" t="s">
        <v>3</v>
      </c>
      <c r="F291" s="272" t="s">
        <v>6689</v>
      </c>
      <c r="G291" s="273"/>
      <c r="H291" s="273"/>
      <c r="I291" s="273"/>
      <c r="J291" s="154"/>
      <c r="K291" s="156">
        <v>66.599999999999994</v>
      </c>
      <c r="L291" s="154"/>
      <c r="M291" s="154"/>
      <c r="N291" s="154"/>
      <c r="O291" s="154"/>
      <c r="P291" s="154"/>
      <c r="Q291" s="154"/>
      <c r="R291" s="157"/>
      <c r="T291" s="158"/>
      <c r="U291" s="154"/>
      <c r="V291" s="154"/>
      <c r="W291" s="154"/>
      <c r="X291" s="154"/>
      <c r="Y291" s="154"/>
      <c r="Z291" s="154"/>
      <c r="AA291" s="159"/>
      <c r="AT291" s="160" t="s">
        <v>524</v>
      </c>
      <c r="AU291" s="160" t="s">
        <v>190</v>
      </c>
      <c r="AV291" s="10" t="s">
        <v>190</v>
      </c>
      <c r="AW291" s="10" t="s">
        <v>35</v>
      </c>
      <c r="AX291" s="10" t="s">
        <v>78</v>
      </c>
      <c r="AY291" s="160" t="s">
        <v>221</v>
      </c>
    </row>
    <row r="292" spans="2:65" s="10" customFormat="1" ht="20.45" customHeight="1" x14ac:dyDescent="0.3">
      <c r="B292" s="153"/>
      <c r="C292" s="154"/>
      <c r="D292" s="154"/>
      <c r="E292" s="155" t="s">
        <v>3</v>
      </c>
      <c r="F292" s="272" t="s">
        <v>6690</v>
      </c>
      <c r="G292" s="273"/>
      <c r="H292" s="273"/>
      <c r="I292" s="273"/>
      <c r="J292" s="154"/>
      <c r="K292" s="156">
        <v>9.6</v>
      </c>
      <c r="L292" s="154"/>
      <c r="M292" s="154"/>
      <c r="N292" s="154"/>
      <c r="O292" s="154"/>
      <c r="P292" s="154"/>
      <c r="Q292" s="154"/>
      <c r="R292" s="157"/>
      <c r="T292" s="158"/>
      <c r="U292" s="154"/>
      <c r="V292" s="154"/>
      <c r="W292" s="154"/>
      <c r="X292" s="154"/>
      <c r="Y292" s="154"/>
      <c r="Z292" s="154"/>
      <c r="AA292" s="159"/>
      <c r="AT292" s="160" t="s">
        <v>524</v>
      </c>
      <c r="AU292" s="160" t="s">
        <v>190</v>
      </c>
      <c r="AV292" s="10" t="s">
        <v>190</v>
      </c>
      <c r="AW292" s="10" t="s">
        <v>35</v>
      </c>
      <c r="AX292" s="10" t="s">
        <v>78</v>
      </c>
      <c r="AY292" s="160" t="s">
        <v>221</v>
      </c>
    </row>
    <row r="293" spans="2:65" s="10" customFormat="1" ht="20.45" customHeight="1" x14ac:dyDescent="0.3">
      <c r="B293" s="153"/>
      <c r="C293" s="154"/>
      <c r="D293" s="154"/>
      <c r="E293" s="155" t="s">
        <v>3</v>
      </c>
      <c r="F293" s="272" t="s">
        <v>6691</v>
      </c>
      <c r="G293" s="273"/>
      <c r="H293" s="273"/>
      <c r="I293" s="273"/>
      <c r="J293" s="154"/>
      <c r="K293" s="156">
        <v>9</v>
      </c>
      <c r="L293" s="154"/>
      <c r="M293" s="154"/>
      <c r="N293" s="154"/>
      <c r="O293" s="154"/>
      <c r="P293" s="154"/>
      <c r="Q293" s="154"/>
      <c r="R293" s="157"/>
      <c r="T293" s="158"/>
      <c r="U293" s="154"/>
      <c r="V293" s="154"/>
      <c r="W293" s="154"/>
      <c r="X293" s="154"/>
      <c r="Y293" s="154"/>
      <c r="Z293" s="154"/>
      <c r="AA293" s="159"/>
      <c r="AT293" s="160" t="s">
        <v>524</v>
      </c>
      <c r="AU293" s="160" t="s">
        <v>190</v>
      </c>
      <c r="AV293" s="10" t="s">
        <v>190</v>
      </c>
      <c r="AW293" s="10" t="s">
        <v>35</v>
      </c>
      <c r="AX293" s="10" t="s">
        <v>78</v>
      </c>
      <c r="AY293" s="160" t="s">
        <v>221</v>
      </c>
    </row>
    <row r="294" spans="2:65" s="11" customFormat="1" ht="20.45" customHeight="1" x14ac:dyDescent="0.3">
      <c r="B294" s="161"/>
      <c r="C294" s="162"/>
      <c r="D294" s="162"/>
      <c r="E294" s="163" t="s">
        <v>3</v>
      </c>
      <c r="F294" s="270" t="s">
        <v>526</v>
      </c>
      <c r="G294" s="271"/>
      <c r="H294" s="271"/>
      <c r="I294" s="271"/>
      <c r="J294" s="162"/>
      <c r="K294" s="164">
        <v>265.86</v>
      </c>
      <c r="L294" s="162"/>
      <c r="M294" s="162"/>
      <c r="N294" s="162"/>
      <c r="O294" s="162"/>
      <c r="P294" s="162"/>
      <c r="Q294" s="162"/>
      <c r="R294" s="165"/>
      <c r="T294" s="166"/>
      <c r="U294" s="162"/>
      <c r="V294" s="162"/>
      <c r="W294" s="162"/>
      <c r="X294" s="162"/>
      <c r="Y294" s="162"/>
      <c r="Z294" s="162"/>
      <c r="AA294" s="167"/>
      <c r="AT294" s="168" t="s">
        <v>524</v>
      </c>
      <c r="AU294" s="168" t="s">
        <v>190</v>
      </c>
      <c r="AV294" s="11" t="s">
        <v>231</v>
      </c>
      <c r="AW294" s="11" t="s">
        <v>35</v>
      </c>
      <c r="AX294" s="11" t="s">
        <v>15</v>
      </c>
      <c r="AY294" s="168" t="s">
        <v>221</v>
      </c>
    </row>
    <row r="295" spans="2:65" s="1" customFormat="1" ht="28.9" customHeight="1" x14ac:dyDescent="0.3">
      <c r="B295" s="136"/>
      <c r="C295" s="137" t="s">
        <v>273</v>
      </c>
      <c r="D295" s="137" t="s">
        <v>222</v>
      </c>
      <c r="E295" s="138" t="s">
        <v>6692</v>
      </c>
      <c r="F295" s="250" t="s">
        <v>6693</v>
      </c>
      <c r="G295" s="251"/>
      <c r="H295" s="251"/>
      <c r="I295" s="251"/>
      <c r="J295" s="139" t="s">
        <v>246</v>
      </c>
      <c r="K295" s="140">
        <v>87</v>
      </c>
      <c r="L295" s="252"/>
      <c r="M295" s="251"/>
      <c r="N295" s="252">
        <f>ROUND(L295*K295,2)</f>
        <v>0</v>
      </c>
      <c r="O295" s="251"/>
      <c r="P295" s="251"/>
      <c r="Q295" s="251"/>
      <c r="R295" s="141"/>
      <c r="T295" s="142" t="s">
        <v>3</v>
      </c>
      <c r="U295" s="40" t="s">
        <v>43</v>
      </c>
      <c r="V295" s="143">
        <v>0.05</v>
      </c>
      <c r="W295" s="143">
        <f>V295*K295</f>
        <v>4.3500000000000005</v>
      </c>
      <c r="X295" s="143">
        <v>2.7999999999999998E-4</v>
      </c>
      <c r="Y295" s="143">
        <f>X295*K295</f>
        <v>2.4359999999999996E-2</v>
      </c>
      <c r="Z295" s="143">
        <v>0</v>
      </c>
      <c r="AA295" s="144">
        <f>Z295*K295</f>
        <v>0</v>
      </c>
      <c r="AR295" s="17" t="s">
        <v>247</v>
      </c>
      <c r="AT295" s="17" t="s">
        <v>222</v>
      </c>
      <c r="AU295" s="17" t="s">
        <v>190</v>
      </c>
      <c r="AY295" s="17" t="s">
        <v>221</v>
      </c>
      <c r="BE295" s="145">
        <f>IF(U295="základní",N295,0)</f>
        <v>0</v>
      </c>
      <c r="BF295" s="145">
        <f>IF(U295="snížená",N295,0)</f>
        <v>0</v>
      </c>
      <c r="BG295" s="145">
        <f>IF(U295="zákl. přenesená",N295,0)</f>
        <v>0</v>
      </c>
      <c r="BH295" s="145">
        <f>IF(U295="sníž. přenesená",N295,0)</f>
        <v>0</v>
      </c>
      <c r="BI295" s="145">
        <f>IF(U295="nulová",N295,0)</f>
        <v>0</v>
      </c>
      <c r="BJ295" s="17" t="s">
        <v>15</v>
      </c>
      <c r="BK295" s="145">
        <f>ROUND(L295*K295,2)</f>
        <v>0</v>
      </c>
      <c r="BL295" s="17" t="s">
        <v>247</v>
      </c>
      <c r="BM295" s="17" t="s">
        <v>6694</v>
      </c>
    </row>
    <row r="296" spans="2:65" s="10" customFormat="1" ht="20.45" customHeight="1" x14ac:dyDescent="0.3">
      <c r="B296" s="153"/>
      <c r="C296" s="154"/>
      <c r="D296" s="154"/>
      <c r="E296" s="155" t="s">
        <v>3</v>
      </c>
      <c r="F296" s="274" t="s">
        <v>6695</v>
      </c>
      <c r="G296" s="273"/>
      <c r="H296" s="273"/>
      <c r="I296" s="273"/>
      <c r="J296" s="154"/>
      <c r="K296" s="156">
        <v>11</v>
      </c>
      <c r="L296" s="154"/>
      <c r="M296" s="154"/>
      <c r="N296" s="154"/>
      <c r="O296" s="154"/>
      <c r="P296" s="154"/>
      <c r="Q296" s="154"/>
      <c r="R296" s="157"/>
      <c r="T296" s="158"/>
      <c r="U296" s="154"/>
      <c r="V296" s="154"/>
      <c r="W296" s="154"/>
      <c r="X296" s="154"/>
      <c r="Y296" s="154"/>
      <c r="Z296" s="154"/>
      <c r="AA296" s="159"/>
      <c r="AT296" s="160" t="s">
        <v>524</v>
      </c>
      <c r="AU296" s="160" t="s">
        <v>190</v>
      </c>
      <c r="AV296" s="10" t="s">
        <v>190</v>
      </c>
      <c r="AW296" s="10" t="s">
        <v>35</v>
      </c>
      <c r="AX296" s="10" t="s">
        <v>78</v>
      </c>
      <c r="AY296" s="160" t="s">
        <v>221</v>
      </c>
    </row>
    <row r="297" spans="2:65" s="10" customFormat="1" ht="20.45" customHeight="1" x14ac:dyDescent="0.3">
      <c r="B297" s="153"/>
      <c r="C297" s="154"/>
      <c r="D297" s="154"/>
      <c r="E297" s="155" t="s">
        <v>3</v>
      </c>
      <c r="F297" s="272" t="s">
        <v>6696</v>
      </c>
      <c r="G297" s="273"/>
      <c r="H297" s="273"/>
      <c r="I297" s="273"/>
      <c r="J297" s="154"/>
      <c r="K297" s="156">
        <v>5</v>
      </c>
      <c r="L297" s="154"/>
      <c r="M297" s="154"/>
      <c r="N297" s="154"/>
      <c r="O297" s="154"/>
      <c r="P297" s="154"/>
      <c r="Q297" s="154"/>
      <c r="R297" s="157"/>
      <c r="T297" s="158"/>
      <c r="U297" s="154"/>
      <c r="V297" s="154"/>
      <c r="W297" s="154"/>
      <c r="X297" s="154"/>
      <c r="Y297" s="154"/>
      <c r="Z297" s="154"/>
      <c r="AA297" s="159"/>
      <c r="AT297" s="160" t="s">
        <v>524</v>
      </c>
      <c r="AU297" s="160" t="s">
        <v>190</v>
      </c>
      <c r="AV297" s="10" t="s">
        <v>190</v>
      </c>
      <c r="AW297" s="10" t="s">
        <v>35</v>
      </c>
      <c r="AX297" s="10" t="s">
        <v>78</v>
      </c>
      <c r="AY297" s="160" t="s">
        <v>221</v>
      </c>
    </row>
    <row r="298" spans="2:65" s="10" customFormat="1" ht="20.45" customHeight="1" x14ac:dyDescent="0.3">
      <c r="B298" s="153"/>
      <c r="C298" s="154"/>
      <c r="D298" s="154"/>
      <c r="E298" s="155" t="s">
        <v>3</v>
      </c>
      <c r="F298" s="272" t="s">
        <v>6697</v>
      </c>
      <c r="G298" s="273"/>
      <c r="H298" s="273"/>
      <c r="I298" s="273"/>
      <c r="J298" s="154"/>
      <c r="K298" s="156">
        <v>23</v>
      </c>
      <c r="L298" s="154"/>
      <c r="M298" s="154"/>
      <c r="N298" s="154"/>
      <c r="O298" s="154"/>
      <c r="P298" s="154"/>
      <c r="Q298" s="154"/>
      <c r="R298" s="157"/>
      <c r="T298" s="158"/>
      <c r="U298" s="154"/>
      <c r="V298" s="154"/>
      <c r="W298" s="154"/>
      <c r="X298" s="154"/>
      <c r="Y298" s="154"/>
      <c r="Z298" s="154"/>
      <c r="AA298" s="159"/>
      <c r="AT298" s="160" t="s">
        <v>524</v>
      </c>
      <c r="AU298" s="160" t="s">
        <v>190</v>
      </c>
      <c r="AV298" s="10" t="s">
        <v>190</v>
      </c>
      <c r="AW298" s="10" t="s">
        <v>35</v>
      </c>
      <c r="AX298" s="10" t="s">
        <v>78</v>
      </c>
      <c r="AY298" s="160" t="s">
        <v>221</v>
      </c>
    </row>
    <row r="299" spans="2:65" s="10" customFormat="1" ht="20.45" customHeight="1" x14ac:dyDescent="0.3">
      <c r="B299" s="153"/>
      <c r="C299" s="154"/>
      <c r="D299" s="154"/>
      <c r="E299" s="155" t="s">
        <v>3</v>
      </c>
      <c r="F299" s="272" t="s">
        <v>6698</v>
      </c>
      <c r="G299" s="273"/>
      <c r="H299" s="273"/>
      <c r="I299" s="273"/>
      <c r="J299" s="154"/>
      <c r="K299" s="156">
        <v>16</v>
      </c>
      <c r="L299" s="154"/>
      <c r="M299" s="154"/>
      <c r="N299" s="154"/>
      <c r="O299" s="154"/>
      <c r="P299" s="154"/>
      <c r="Q299" s="154"/>
      <c r="R299" s="157"/>
      <c r="T299" s="158"/>
      <c r="U299" s="154"/>
      <c r="V299" s="154"/>
      <c r="W299" s="154"/>
      <c r="X299" s="154"/>
      <c r="Y299" s="154"/>
      <c r="Z299" s="154"/>
      <c r="AA299" s="159"/>
      <c r="AT299" s="160" t="s">
        <v>524</v>
      </c>
      <c r="AU299" s="160" t="s">
        <v>190</v>
      </c>
      <c r="AV299" s="10" t="s">
        <v>190</v>
      </c>
      <c r="AW299" s="10" t="s">
        <v>35</v>
      </c>
      <c r="AX299" s="10" t="s">
        <v>78</v>
      </c>
      <c r="AY299" s="160" t="s">
        <v>221</v>
      </c>
    </row>
    <row r="300" spans="2:65" s="10" customFormat="1" ht="20.45" customHeight="1" x14ac:dyDescent="0.3">
      <c r="B300" s="153"/>
      <c r="C300" s="154"/>
      <c r="D300" s="154"/>
      <c r="E300" s="155" t="s">
        <v>3</v>
      </c>
      <c r="F300" s="272" t="s">
        <v>6699</v>
      </c>
      <c r="G300" s="273"/>
      <c r="H300" s="273"/>
      <c r="I300" s="273"/>
      <c r="J300" s="154"/>
      <c r="K300" s="156">
        <v>23.5</v>
      </c>
      <c r="L300" s="154"/>
      <c r="M300" s="154"/>
      <c r="N300" s="154"/>
      <c r="O300" s="154"/>
      <c r="P300" s="154"/>
      <c r="Q300" s="154"/>
      <c r="R300" s="157"/>
      <c r="T300" s="158"/>
      <c r="U300" s="154"/>
      <c r="V300" s="154"/>
      <c r="W300" s="154"/>
      <c r="X300" s="154"/>
      <c r="Y300" s="154"/>
      <c r="Z300" s="154"/>
      <c r="AA300" s="159"/>
      <c r="AT300" s="160" t="s">
        <v>524</v>
      </c>
      <c r="AU300" s="160" t="s">
        <v>190</v>
      </c>
      <c r="AV300" s="10" t="s">
        <v>190</v>
      </c>
      <c r="AW300" s="10" t="s">
        <v>35</v>
      </c>
      <c r="AX300" s="10" t="s">
        <v>78</v>
      </c>
      <c r="AY300" s="160" t="s">
        <v>221</v>
      </c>
    </row>
    <row r="301" spans="2:65" s="10" customFormat="1" ht="20.45" customHeight="1" x14ac:dyDescent="0.3">
      <c r="B301" s="153"/>
      <c r="C301" s="154"/>
      <c r="D301" s="154"/>
      <c r="E301" s="155" t="s">
        <v>3</v>
      </c>
      <c r="F301" s="272" t="s">
        <v>6700</v>
      </c>
      <c r="G301" s="273"/>
      <c r="H301" s="273"/>
      <c r="I301" s="273"/>
      <c r="J301" s="154"/>
      <c r="K301" s="156">
        <v>5.5</v>
      </c>
      <c r="L301" s="154"/>
      <c r="M301" s="154"/>
      <c r="N301" s="154"/>
      <c r="O301" s="154"/>
      <c r="P301" s="154"/>
      <c r="Q301" s="154"/>
      <c r="R301" s="157"/>
      <c r="T301" s="158"/>
      <c r="U301" s="154"/>
      <c r="V301" s="154"/>
      <c r="W301" s="154"/>
      <c r="X301" s="154"/>
      <c r="Y301" s="154"/>
      <c r="Z301" s="154"/>
      <c r="AA301" s="159"/>
      <c r="AT301" s="160" t="s">
        <v>524</v>
      </c>
      <c r="AU301" s="160" t="s">
        <v>190</v>
      </c>
      <c r="AV301" s="10" t="s">
        <v>190</v>
      </c>
      <c r="AW301" s="10" t="s">
        <v>35</v>
      </c>
      <c r="AX301" s="10" t="s">
        <v>78</v>
      </c>
      <c r="AY301" s="160" t="s">
        <v>221</v>
      </c>
    </row>
    <row r="302" spans="2:65" s="10" customFormat="1" ht="20.45" customHeight="1" x14ac:dyDescent="0.3">
      <c r="B302" s="153"/>
      <c r="C302" s="154"/>
      <c r="D302" s="154"/>
      <c r="E302" s="155" t="s">
        <v>3</v>
      </c>
      <c r="F302" s="272" t="s">
        <v>6701</v>
      </c>
      <c r="G302" s="273"/>
      <c r="H302" s="273"/>
      <c r="I302" s="273"/>
      <c r="J302" s="154"/>
      <c r="K302" s="156">
        <v>3</v>
      </c>
      <c r="L302" s="154"/>
      <c r="M302" s="154"/>
      <c r="N302" s="154"/>
      <c r="O302" s="154"/>
      <c r="P302" s="154"/>
      <c r="Q302" s="154"/>
      <c r="R302" s="157"/>
      <c r="T302" s="158"/>
      <c r="U302" s="154"/>
      <c r="V302" s="154"/>
      <c r="W302" s="154"/>
      <c r="X302" s="154"/>
      <c r="Y302" s="154"/>
      <c r="Z302" s="154"/>
      <c r="AA302" s="159"/>
      <c r="AT302" s="160" t="s">
        <v>524</v>
      </c>
      <c r="AU302" s="160" t="s">
        <v>190</v>
      </c>
      <c r="AV302" s="10" t="s">
        <v>190</v>
      </c>
      <c r="AW302" s="10" t="s">
        <v>35</v>
      </c>
      <c r="AX302" s="10" t="s">
        <v>78</v>
      </c>
      <c r="AY302" s="160" t="s">
        <v>221</v>
      </c>
    </row>
    <row r="303" spans="2:65" s="11" customFormat="1" ht="20.45" customHeight="1" x14ac:dyDescent="0.3">
      <c r="B303" s="161"/>
      <c r="C303" s="162"/>
      <c r="D303" s="162"/>
      <c r="E303" s="163" t="s">
        <v>3</v>
      </c>
      <c r="F303" s="270" t="s">
        <v>526</v>
      </c>
      <c r="G303" s="271"/>
      <c r="H303" s="271"/>
      <c r="I303" s="271"/>
      <c r="J303" s="162"/>
      <c r="K303" s="164">
        <v>87</v>
      </c>
      <c r="L303" s="162"/>
      <c r="M303" s="162"/>
      <c r="N303" s="162"/>
      <c r="O303" s="162"/>
      <c r="P303" s="162"/>
      <c r="Q303" s="162"/>
      <c r="R303" s="165"/>
      <c r="T303" s="166"/>
      <c r="U303" s="162"/>
      <c r="V303" s="162"/>
      <c r="W303" s="162"/>
      <c r="X303" s="162"/>
      <c r="Y303" s="162"/>
      <c r="Z303" s="162"/>
      <c r="AA303" s="167"/>
      <c r="AT303" s="168" t="s">
        <v>524</v>
      </c>
      <c r="AU303" s="168" t="s">
        <v>190</v>
      </c>
      <c r="AV303" s="11" t="s">
        <v>231</v>
      </c>
      <c r="AW303" s="11" t="s">
        <v>35</v>
      </c>
      <c r="AX303" s="11" t="s">
        <v>15</v>
      </c>
      <c r="AY303" s="168" t="s">
        <v>221</v>
      </c>
    </row>
    <row r="304" spans="2:65" s="1" customFormat="1" ht="40.15" customHeight="1" x14ac:dyDescent="0.3">
      <c r="B304" s="136"/>
      <c r="C304" s="137" t="s">
        <v>804</v>
      </c>
      <c r="D304" s="137" t="s">
        <v>222</v>
      </c>
      <c r="E304" s="138" t="s">
        <v>6702</v>
      </c>
      <c r="F304" s="250" t="s">
        <v>6703</v>
      </c>
      <c r="G304" s="251"/>
      <c r="H304" s="251"/>
      <c r="I304" s="251"/>
      <c r="J304" s="139" t="s">
        <v>335</v>
      </c>
      <c r="K304" s="140">
        <v>371.71300000000002</v>
      </c>
      <c r="L304" s="252"/>
      <c r="M304" s="251"/>
      <c r="N304" s="252">
        <f>ROUND(L304*K304,2)</f>
        <v>0</v>
      </c>
      <c r="O304" s="251"/>
      <c r="P304" s="251"/>
      <c r="Q304" s="251"/>
      <c r="R304" s="141"/>
      <c r="T304" s="142" t="s">
        <v>3</v>
      </c>
      <c r="U304" s="40" t="s">
        <v>43</v>
      </c>
      <c r="V304" s="143">
        <v>0</v>
      </c>
      <c r="W304" s="143">
        <f>V304*K304</f>
        <v>0</v>
      </c>
      <c r="X304" s="143">
        <v>0</v>
      </c>
      <c r="Y304" s="143">
        <f>X304*K304</f>
        <v>0</v>
      </c>
      <c r="Z304" s="143">
        <v>0</v>
      </c>
      <c r="AA304" s="144">
        <f>Z304*K304</f>
        <v>0</v>
      </c>
      <c r="AR304" s="17" t="s">
        <v>247</v>
      </c>
      <c r="AT304" s="17" t="s">
        <v>222</v>
      </c>
      <c r="AU304" s="17" t="s">
        <v>190</v>
      </c>
      <c r="AY304" s="17" t="s">
        <v>221</v>
      </c>
      <c r="BE304" s="145">
        <f>IF(U304="základní",N304,0)</f>
        <v>0</v>
      </c>
      <c r="BF304" s="145">
        <f>IF(U304="snížená",N304,0)</f>
        <v>0</v>
      </c>
      <c r="BG304" s="145">
        <f>IF(U304="zákl. přenesená",N304,0)</f>
        <v>0</v>
      </c>
      <c r="BH304" s="145">
        <f>IF(U304="sníž. přenesená",N304,0)</f>
        <v>0</v>
      </c>
      <c r="BI304" s="145">
        <f>IF(U304="nulová",N304,0)</f>
        <v>0</v>
      </c>
      <c r="BJ304" s="17" t="s">
        <v>15</v>
      </c>
      <c r="BK304" s="145">
        <f>ROUND(L304*K304,2)</f>
        <v>0</v>
      </c>
      <c r="BL304" s="17" t="s">
        <v>247</v>
      </c>
      <c r="BM304" s="17" t="s">
        <v>6704</v>
      </c>
    </row>
    <row r="305" spans="2:65" s="9" customFormat="1" ht="29.85" customHeight="1" x14ac:dyDescent="0.3">
      <c r="B305" s="125"/>
      <c r="C305" s="126"/>
      <c r="D305" s="135" t="s">
        <v>915</v>
      </c>
      <c r="E305" s="135"/>
      <c r="F305" s="135"/>
      <c r="G305" s="135"/>
      <c r="H305" s="135"/>
      <c r="I305" s="135"/>
      <c r="J305" s="135"/>
      <c r="K305" s="135"/>
      <c r="L305" s="135"/>
      <c r="M305" s="135"/>
      <c r="N305" s="253">
        <f>BK305</f>
        <v>0</v>
      </c>
      <c r="O305" s="254"/>
      <c r="P305" s="254"/>
      <c r="Q305" s="254"/>
      <c r="R305" s="128"/>
      <c r="T305" s="129"/>
      <c r="U305" s="126"/>
      <c r="V305" s="126"/>
      <c r="W305" s="130">
        <f>SUM(W306:W307)</f>
        <v>0.42899999999999999</v>
      </c>
      <c r="X305" s="126"/>
      <c r="Y305" s="130">
        <f>SUM(Y306:Y307)</f>
        <v>0</v>
      </c>
      <c r="Z305" s="126"/>
      <c r="AA305" s="131">
        <f>SUM(AA306:AA307)</f>
        <v>0</v>
      </c>
      <c r="AR305" s="132" t="s">
        <v>190</v>
      </c>
      <c r="AT305" s="133" t="s">
        <v>77</v>
      </c>
      <c r="AU305" s="133" t="s">
        <v>15</v>
      </c>
      <c r="AY305" s="132" t="s">
        <v>221</v>
      </c>
      <c r="BK305" s="134">
        <f>SUM(BK306:BK307)</f>
        <v>0</v>
      </c>
    </row>
    <row r="306" spans="2:65" s="1" customFormat="1" ht="28.9" customHeight="1" x14ac:dyDescent="0.3">
      <c r="B306" s="136"/>
      <c r="C306" s="137" t="s">
        <v>351</v>
      </c>
      <c r="D306" s="137" t="s">
        <v>222</v>
      </c>
      <c r="E306" s="138" t="s">
        <v>2529</v>
      </c>
      <c r="F306" s="250" t="s">
        <v>6705</v>
      </c>
      <c r="G306" s="251"/>
      <c r="H306" s="251"/>
      <c r="I306" s="251"/>
      <c r="J306" s="139" t="s">
        <v>376</v>
      </c>
      <c r="K306" s="140">
        <v>1</v>
      </c>
      <c r="L306" s="252"/>
      <c r="M306" s="251"/>
      <c r="N306" s="252">
        <f>ROUND(L306*K306,2)</f>
        <v>0</v>
      </c>
      <c r="O306" s="251"/>
      <c r="P306" s="251"/>
      <c r="Q306" s="251"/>
      <c r="R306" s="141"/>
      <c r="T306" s="142" t="s">
        <v>3</v>
      </c>
      <c r="U306" s="40" t="s">
        <v>43</v>
      </c>
      <c r="V306" s="143">
        <v>0.42899999999999999</v>
      </c>
      <c r="W306" s="143">
        <f>V306*K306</f>
        <v>0.42899999999999999</v>
      </c>
      <c r="X306" s="143">
        <v>0</v>
      </c>
      <c r="Y306" s="143">
        <f>X306*K306</f>
        <v>0</v>
      </c>
      <c r="Z306" s="143">
        <v>0</v>
      </c>
      <c r="AA306" s="144">
        <f>Z306*K306</f>
        <v>0</v>
      </c>
      <c r="AR306" s="17" t="s">
        <v>247</v>
      </c>
      <c r="AT306" s="17" t="s">
        <v>222</v>
      </c>
      <c r="AU306" s="17" t="s">
        <v>190</v>
      </c>
      <c r="AY306" s="17" t="s">
        <v>221</v>
      </c>
      <c r="BE306" s="145">
        <f>IF(U306="základní",N306,0)</f>
        <v>0</v>
      </c>
      <c r="BF306" s="145">
        <f>IF(U306="snížená",N306,0)</f>
        <v>0</v>
      </c>
      <c r="BG306" s="145">
        <f>IF(U306="zákl. přenesená",N306,0)</f>
        <v>0</v>
      </c>
      <c r="BH306" s="145">
        <f>IF(U306="sníž. přenesená",N306,0)</f>
        <v>0</v>
      </c>
      <c r="BI306" s="145">
        <f>IF(U306="nulová",N306,0)</f>
        <v>0</v>
      </c>
      <c r="BJ306" s="17" t="s">
        <v>15</v>
      </c>
      <c r="BK306" s="145">
        <f>ROUND(L306*K306,2)</f>
        <v>0</v>
      </c>
      <c r="BL306" s="17" t="s">
        <v>247</v>
      </c>
      <c r="BM306" s="17" t="s">
        <v>6706</v>
      </c>
    </row>
    <row r="307" spans="2:65" s="1" customFormat="1" ht="28.9" customHeight="1" x14ac:dyDescent="0.3">
      <c r="B307" s="136"/>
      <c r="C307" s="137" t="s">
        <v>808</v>
      </c>
      <c r="D307" s="137" t="s">
        <v>222</v>
      </c>
      <c r="E307" s="138" t="s">
        <v>6707</v>
      </c>
      <c r="F307" s="250" t="s">
        <v>6708</v>
      </c>
      <c r="G307" s="251"/>
      <c r="H307" s="251"/>
      <c r="I307" s="251"/>
      <c r="J307" s="139" t="s">
        <v>335</v>
      </c>
      <c r="K307" s="140">
        <v>50</v>
      </c>
      <c r="L307" s="252"/>
      <c r="M307" s="251"/>
      <c r="N307" s="252">
        <f>ROUND(L307*K307,2)</f>
        <v>0</v>
      </c>
      <c r="O307" s="251"/>
      <c r="P307" s="251"/>
      <c r="Q307" s="251"/>
      <c r="R307" s="141"/>
      <c r="T307" s="142" t="s">
        <v>3</v>
      </c>
      <c r="U307" s="40" t="s">
        <v>43</v>
      </c>
      <c r="V307" s="143">
        <v>0</v>
      </c>
      <c r="W307" s="143">
        <f>V307*K307</f>
        <v>0</v>
      </c>
      <c r="X307" s="143">
        <v>0</v>
      </c>
      <c r="Y307" s="143">
        <f>X307*K307</f>
        <v>0</v>
      </c>
      <c r="Z307" s="143">
        <v>0</v>
      </c>
      <c r="AA307" s="144">
        <f>Z307*K307</f>
        <v>0</v>
      </c>
      <c r="AR307" s="17" t="s">
        <v>247</v>
      </c>
      <c r="AT307" s="17" t="s">
        <v>222</v>
      </c>
      <c r="AU307" s="17" t="s">
        <v>190</v>
      </c>
      <c r="AY307" s="17" t="s">
        <v>221</v>
      </c>
      <c r="BE307" s="145">
        <f>IF(U307="základní",N307,0)</f>
        <v>0</v>
      </c>
      <c r="BF307" s="145">
        <f>IF(U307="snížená",N307,0)</f>
        <v>0</v>
      </c>
      <c r="BG307" s="145">
        <f>IF(U307="zákl. přenesená",N307,0)</f>
        <v>0</v>
      </c>
      <c r="BH307" s="145">
        <f>IF(U307="sníž. přenesená",N307,0)</f>
        <v>0</v>
      </c>
      <c r="BI307" s="145">
        <f>IF(U307="nulová",N307,0)</f>
        <v>0</v>
      </c>
      <c r="BJ307" s="17" t="s">
        <v>15</v>
      </c>
      <c r="BK307" s="145">
        <f>ROUND(L307*K307,2)</f>
        <v>0</v>
      </c>
      <c r="BL307" s="17" t="s">
        <v>247</v>
      </c>
      <c r="BM307" s="17" t="s">
        <v>6709</v>
      </c>
    </row>
    <row r="308" spans="2:65" s="9" customFormat="1" ht="29.85" customHeight="1" x14ac:dyDescent="0.3">
      <c r="B308" s="125"/>
      <c r="C308" s="126"/>
      <c r="D308" s="135" t="s">
        <v>916</v>
      </c>
      <c r="E308" s="135"/>
      <c r="F308" s="135"/>
      <c r="G308" s="135"/>
      <c r="H308" s="135"/>
      <c r="I308" s="135"/>
      <c r="J308" s="135"/>
      <c r="K308" s="135"/>
      <c r="L308" s="135"/>
      <c r="M308" s="135"/>
      <c r="N308" s="253">
        <f>BK308</f>
        <v>0</v>
      </c>
      <c r="O308" s="254"/>
      <c r="P308" s="254"/>
      <c r="Q308" s="254"/>
      <c r="R308" s="128"/>
      <c r="T308" s="129"/>
      <c r="U308" s="126"/>
      <c r="V308" s="126"/>
      <c r="W308" s="130">
        <f>SUM(W309:W314)</f>
        <v>4.194</v>
      </c>
      <c r="X308" s="126"/>
      <c r="Y308" s="130">
        <f>SUM(Y309:Y314)</f>
        <v>8.9999999999999987E-4</v>
      </c>
      <c r="Z308" s="126"/>
      <c r="AA308" s="131">
        <f>SUM(AA309:AA314)</f>
        <v>0</v>
      </c>
      <c r="AR308" s="132" t="s">
        <v>190</v>
      </c>
      <c r="AT308" s="133" t="s">
        <v>77</v>
      </c>
      <c r="AU308" s="133" t="s">
        <v>15</v>
      </c>
      <c r="AY308" s="132" t="s">
        <v>221</v>
      </c>
      <c r="BK308" s="134">
        <f>SUM(BK309:BK314)</f>
        <v>0</v>
      </c>
    </row>
    <row r="309" spans="2:65" s="1" customFormat="1" ht="28.9" customHeight="1" x14ac:dyDescent="0.3">
      <c r="B309" s="136"/>
      <c r="C309" s="137" t="s">
        <v>355</v>
      </c>
      <c r="D309" s="137" t="s">
        <v>222</v>
      </c>
      <c r="E309" s="138" t="s">
        <v>6710</v>
      </c>
      <c r="F309" s="250" t="s">
        <v>6711</v>
      </c>
      <c r="G309" s="251"/>
      <c r="H309" s="251"/>
      <c r="I309" s="251"/>
      <c r="J309" s="139" t="s">
        <v>276</v>
      </c>
      <c r="K309" s="140">
        <v>4</v>
      </c>
      <c r="L309" s="252"/>
      <c r="M309" s="251"/>
      <c r="N309" s="252">
        <f>ROUND(L309*K309,2)</f>
        <v>0</v>
      </c>
      <c r="O309" s="251"/>
      <c r="P309" s="251"/>
      <c r="Q309" s="251"/>
      <c r="R309" s="141"/>
      <c r="T309" s="142" t="s">
        <v>3</v>
      </c>
      <c r="U309" s="40" t="s">
        <v>43</v>
      </c>
      <c r="V309" s="143">
        <v>0.69899999999999995</v>
      </c>
      <c r="W309" s="143">
        <f>V309*K309</f>
        <v>2.7959999999999998</v>
      </c>
      <c r="X309" s="143">
        <v>1.4999999999999999E-4</v>
      </c>
      <c r="Y309" s="143">
        <f>X309*K309</f>
        <v>5.9999999999999995E-4</v>
      </c>
      <c r="Z309" s="143">
        <v>0</v>
      </c>
      <c r="AA309" s="144">
        <f>Z309*K309</f>
        <v>0</v>
      </c>
      <c r="AR309" s="17" t="s">
        <v>247</v>
      </c>
      <c r="AT309" s="17" t="s">
        <v>222</v>
      </c>
      <c r="AU309" s="17" t="s">
        <v>190</v>
      </c>
      <c r="AY309" s="17" t="s">
        <v>221</v>
      </c>
      <c r="BE309" s="145">
        <f>IF(U309="základní",N309,0)</f>
        <v>0</v>
      </c>
      <c r="BF309" s="145">
        <f>IF(U309="snížená",N309,0)</f>
        <v>0</v>
      </c>
      <c r="BG309" s="145">
        <f>IF(U309="zákl. přenesená",N309,0)</f>
        <v>0</v>
      </c>
      <c r="BH309" s="145">
        <f>IF(U309="sníž. přenesená",N309,0)</f>
        <v>0</v>
      </c>
      <c r="BI309" s="145">
        <f>IF(U309="nulová",N309,0)</f>
        <v>0</v>
      </c>
      <c r="BJ309" s="17" t="s">
        <v>15</v>
      </c>
      <c r="BK309" s="145">
        <f>ROUND(L309*K309,2)</f>
        <v>0</v>
      </c>
      <c r="BL309" s="17" t="s">
        <v>247</v>
      </c>
      <c r="BM309" s="17" t="s">
        <v>6712</v>
      </c>
    </row>
    <row r="310" spans="2:65" s="1" customFormat="1" ht="51.6" customHeight="1" x14ac:dyDescent="0.3">
      <c r="B310" s="136"/>
      <c r="C310" s="137" t="s">
        <v>867</v>
      </c>
      <c r="D310" s="137" t="s">
        <v>222</v>
      </c>
      <c r="E310" s="138" t="s">
        <v>2839</v>
      </c>
      <c r="F310" s="250" t="s">
        <v>6713</v>
      </c>
      <c r="G310" s="251"/>
      <c r="H310" s="251"/>
      <c r="I310" s="251"/>
      <c r="J310" s="139" t="s">
        <v>276</v>
      </c>
      <c r="K310" s="140">
        <v>1</v>
      </c>
      <c r="L310" s="252"/>
      <c r="M310" s="251"/>
      <c r="N310" s="252">
        <f>ROUND(L310*K310,2)</f>
        <v>0</v>
      </c>
      <c r="O310" s="251"/>
      <c r="P310" s="251"/>
      <c r="Q310" s="251"/>
      <c r="R310" s="141"/>
      <c r="T310" s="142" t="s">
        <v>3</v>
      </c>
      <c r="U310" s="40" t="s">
        <v>43</v>
      </c>
      <c r="V310" s="143">
        <v>0.69899999999999995</v>
      </c>
      <c r="W310" s="143">
        <f>V310*K310</f>
        <v>0.69899999999999995</v>
      </c>
      <c r="X310" s="143">
        <v>1.4999999999999999E-4</v>
      </c>
      <c r="Y310" s="143">
        <f>X310*K310</f>
        <v>1.4999999999999999E-4</v>
      </c>
      <c r="Z310" s="143">
        <v>0</v>
      </c>
      <c r="AA310" s="144">
        <f>Z310*K310</f>
        <v>0</v>
      </c>
      <c r="AR310" s="17" t="s">
        <v>247</v>
      </c>
      <c r="AT310" s="17" t="s">
        <v>222</v>
      </c>
      <c r="AU310" s="17" t="s">
        <v>190</v>
      </c>
      <c r="AY310" s="17" t="s">
        <v>221</v>
      </c>
      <c r="BE310" s="145">
        <f>IF(U310="základní",N310,0)</f>
        <v>0</v>
      </c>
      <c r="BF310" s="145">
        <f>IF(U310="snížená",N310,0)</f>
        <v>0</v>
      </c>
      <c r="BG310" s="145">
        <f>IF(U310="zákl. přenesená",N310,0)</f>
        <v>0</v>
      </c>
      <c r="BH310" s="145">
        <f>IF(U310="sníž. přenesená",N310,0)</f>
        <v>0</v>
      </c>
      <c r="BI310" s="145">
        <f>IF(U310="nulová",N310,0)</f>
        <v>0</v>
      </c>
      <c r="BJ310" s="17" t="s">
        <v>15</v>
      </c>
      <c r="BK310" s="145">
        <f>ROUND(L310*K310,2)</f>
        <v>0</v>
      </c>
      <c r="BL310" s="17" t="s">
        <v>247</v>
      </c>
      <c r="BM310" s="17" t="s">
        <v>6714</v>
      </c>
    </row>
    <row r="311" spans="2:65" s="1" customFormat="1" ht="63" customHeight="1" x14ac:dyDescent="0.3">
      <c r="B311" s="31"/>
      <c r="C311" s="32"/>
      <c r="D311" s="32"/>
      <c r="E311" s="32"/>
      <c r="F311" s="266" t="s">
        <v>6715</v>
      </c>
      <c r="G311" s="200"/>
      <c r="H311" s="200"/>
      <c r="I311" s="200"/>
      <c r="J311" s="32"/>
      <c r="K311" s="32"/>
      <c r="L311" s="32"/>
      <c r="M311" s="32"/>
      <c r="N311" s="32"/>
      <c r="O311" s="32"/>
      <c r="P311" s="32"/>
      <c r="Q311" s="32"/>
      <c r="R311" s="33"/>
      <c r="T311" s="70"/>
      <c r="U311" s="32"/>
      <c r="V311" s="32"/>
      <c r="W311" s="32"/>
      <c r="X311" s="32"/>
      <c r="Y311" s="32"/>
      <c r="Z311" s="32"/>
      <c r="AA311" s="71"/>
      <c r="AT311" s="17" t="s">
        <v>250</v>
      </c>
      <c r="AU311" s="17" t="s">
        <v>190</v>
      </c>
    </row>
    <row r="312" spans="2:65" s="1" customFormat="1" ht="28.9" customHeight="1" x14ac:dyDescent="0.3">
      <c r="B312" s="136"/>
      <c r="C312" s="137" t="s">
        <v>2282</v>
      </c>
      <c r="D312" s="137" t="s">
        <v>222</v>
      </c>
      <c r="E312" s="138" t="s">
        <v>2843</v>
      </c>
      <c r="F312" s="250" t="s">
        <v>6716</v>
      </c>
      <c r="G312" s="251"/>
      <c r="H312" s="251"/>
      <c r="I312" s="251"/>
      <c r="J312" s="139" t="s">
        <v>376</v>
      </c>
      <c r="K312" s="140">
        <v>1</v>
      </c>
      <c r="L312" s="252"/>
      <c r="M312" s="251"/>
      <c r="N312" s="252">
        <f>ROUND(L312*K312,2)</f>
        <v>0</v>
      </c>
      <c r="O312" s="251"/>
      <c r="P312" s="251"/>
      <c r="Q312" s="251"/>
      <c r="R312" s="141"/>
      <c r="T312" s="142" t="s">
        <v>3</v>
      </c>
      <c r="U312" s="40" t="s">
        <v>43</v>
      </c>
      <c r="V312" s="143">
        <v>0.69899999999999995</v>
      </c>
      <c r="W312" s="143">
        <f>V312*K312</f>
        <v>0.69899999999999995</v>
      </c>
      <c r="X312" s="143">
        <v>1.4999999999999999E-4</v>
      </c>
      <c r="Y312" s="143">
        <f>X312*K312</f>
        <v>1.4999999999999999E-4</v>
      </c>
      <c r="Z312" s="143">
        <v>0</v>
      </c>
      <c r="AA312" s="144">
        <f>Z312*K312</f>
        <v>0</v>
      </c>
      <c r="AR312" s="17" t="s">
        <v>247</v>
      </c>
      <c r="AT312" s="17" t="s">
        <v>222</v>
      </c>
      <c r="AU312" s="17" t="s">
        <v>190</v>
      </c>
      <c r="AY312" s="17" t="s">
        <v>221</v>
      </c>
      <c r="BE312" s="145">
        <f>IF(U312="základní",N312,0)</f>
        <v>0</v>
      </c>
      <c r="BF312" s="145">
        <f>IF(U312="snížená",N312,0)</f>
        <v>0</v>
      </c>
      <c r="BG312" s="145">
        <f>IF(U312="zákl. přenesená",N312,0)</f>
        <v>0</v>
      </c>
      <c r="BH312" s="145">
        <f>IF(U312="sníž. přenesená",N312,0)</f>
        <v>0</v>
      </c>
      <c r="BI312" s="145">
        <f>IF(U312="nulová",N312,0)</f>
        <v>0</v>
      </c>
      <c r="BJ312" s="17" t="s">
        <v>15</v>
      </c>
      <c r="BK312" s="145">
        <f>ROUND(L312*K312,2)</f>
        <v>0</v>
      </c>
      <c r="BL312" s="17" t="s">
        <v>247</v>
      </c>
      <c r="BM312" s="17" t="s">
        <v>6717</v>
      </c>
    </row>
    <row r="313" spans="2:65" s="1" customFormat="1" ht="63" customHeight="1" x14ac:dyDescent="0.3">
      <c r="B313" s="31"/>
      <c r="C313" s="32"/>
      <c r="D313" s="32"/>
      <c r="E313" s="32"/>
      <c r="F313" s="266" t="s">
        <v>6715</v>
      </c>
      <c r="G313" s="200"/>
      <c r="H313" s="200"/>
      <c r="I313" s="200"/>
      <c r="J313" s="32"/>
      <c r="K313" s="32"/>
      <c r="L313" s="32"/>
      <c r="M313" s="32"/>
      <c r="N313" s="32"/>
      <c r="O313" s="32"/>
      <c r="P313" s="32"/>
      <c r="Q313" s="32"/>
      <c r="R313" s="33"/>
      <c r="T313" s="70"/>
      <c r="U313" s="32"/>
      <c r="V313" s="32"/>
      <c r="W313" s="32"/>
      <c r="X313" s="32"/>
      <c r="Y313" s="32"/>
      <c r="Z313" s="32"/>
      <c r="AA313" s="71"/>
      <c r="AT313" s="17" t="s">
        <v>250</v>
      </c>
      <c r="AU313" s="17" t="s">
        <v>190</v>
      </c>
    </row>
    <row r="314" spans="2:65" s="1" customFormat="1" ht="28.9" customHeight="1" x14ac:dyDescent="0.3">
      <c r="B314" s="136"/>
      <c r="C314" s="137" t="s">
        <v>792</v>
      </c>
      <c r="D314" s="137" t="s">
        <v>222</v>
      </c>
      <c r="E314" s="138" t="s">
        <v>6718</v>
      </c>
      <c r="F314" s="250" t="s">
        <v>6719</v>
      </c>
      <c r="G314" s="251"/>
      <c r="H314" s="251"/>
      <c r="I314" s="251"/>
      <c r="J314" s="139" t="s">
        <v>335</v>
      </c>
      <c r="K314" s="140">
        <v>298.39999999999998</v>
      </c>
      <c r="L314" s="252"/>
      <c r="M314" s="251"/>
      <c r="N314" s="252">
        <f>ROUND(L314*K314,2)</f>
        <v>0</v>
      </c>
      <c r="O314" s="251"/>
      <c r="P314" s="251"/>
      <c r="Q314" s="251"/>
      <c r="R314" s="141"/>
      <c r="T314" s="142" t="s">
        <v>3</v>
      </c>
      <c r="U314" s="40" t="s">
        <v>43</v>
      </c>
      <c r="V314" s="143">
        <v>0</v>
      </c>
      <c r="W314" s="143">
        <f>V314*K314</f>
        <v>0</v>
      </c>
      <c r="X314" s="143">
        <v>0</v>
      </c>
      <c r="Y314" s="143">
        <f>X314*K314</f>
        <v>0</v>
      </c>
      <c r="Z314" s="143">
        <v>0</v>
      </c>
      <c r="AA314" s="144">
        <f>Z314*K314</f>
        <v>0</v>
      </c>
      <c r="AR314" s="17" t="s">
        <v>247</v>
      </c>
      <c r="AT314" s="17" t="s">
        <v>222</v>
      </c>
      <c r="AU314" s="17" t="s">
        <v>190</v>
      </c>
      <c r="AY314" s="17" t="s">
        <v>221</v>
      </c>
      <c r="BE314" s="145">
        <f>IF(U314="základní",N314,0)</f>
        <v>0</v>
      </c>
      <c r="BF314" s="145">
        <f>IF(U314="snížená",N314,0)</f>
        <v>0</v>
      </c>
      <c r="BG314" s="145">
        <f>IF(U314="zákl. přenesená",N314,0)</f>
        <v>0</v>
      </c>
      <c r="BH314" s="145">
        <f>IF(U314="sníž. přenesená",N314,0)</f>
        <v>0</v>
      </c>
      <c r="BI314" s="145">
        <f>IF(U314="nulová",N314,0)</f>
        <v>0</v>
      </c>
      <c r="BJ314" s="17" t="s">
        <v>15</v>
      </c>
      <c r="BK314" s="145">
        <f>ROUND(L314*K314,2)</f>
        <v>0</v>
      </c>
      <c r="BL314" s="17" t="s">
        <v>247</v>
      </c>
      <c r="BM314" s="17" t="s">
        <v>6720</v>
      </c>
    </row>
    <row r="315" spans="2:65" s="9" customFormat="1" ht="29.85" customHeight="1" x14ac:dyDescent="0.3">
      <c r="B315" s="125"/>
      <c r="C315" s="126"/>
      <c r="D315" s="135" t="s">
        <v>921</v>
      </c>
      <c r="E315" s="135"/>
      <c r="F315" s="135"/>
      <c r="G315" s="135"/>
      <c r="H315" s="135"/>
      <c r="I315" s="135"/>
      <c r="J315" s="135"/>
      <c r="K315" s="135"/>
      <c r="L315" s="135"/>
      <c r="M315" s="135"/>
      <c r="N315" s="253">
        <f>BK315</f>
        <v>0</v>
      </c>
      <c r="O315" s="254"/>
      <c r="P315" s="254"/>
      <c r="Q315" s="254"/>
      <c r="R315" s="128"/>
      <c r="T315" s="129"/>
      <c r="U315" s="126"/>
      <c r="V315" s="126"/>
      <c r="W315" s="130">
        <f>SUM(W316:W317)</f>
        <v>0.62369999999999992</v>
      </c>
      <c r="X315" s="126"/>
      <c r="Y315" s="130">
        <f>SUM(Y316:Y317)</f>
        <v>0</v>
      </c>
      <c r="Z315" s="126"/>
      <c r="AA315" s="131">
        <f>SUM(AA316:AA317)</f>
        <v>0</v>
      </c>
      <c r="AR315" s="132" t="s">
        <v>190</v>
      </c>
      <c r="AT315" s="133" t="s">
        <v>77</v>
      </c>
      <c r="AU315" s="133" t="s">
        <v>15</v>
      </c>
      <c r="AY315" s="132" t="s">
        <v>221</v>
      </c>
      <c r="BK315" s="134">
        <f>SUM(BK316:BK317)</f>
        <v>0</v>
      </c>
    </row>
    <row r="316" spans="2:65" s="1" customFormat="1" ht="20.45" customHeight="1" x14ac:dyDescent="0.3">
      <c r="B316" s="136"/>
      <c r="C316" s="137" t="s">
        <v>840</v>
      </c>
      <c r="D316" s="137" t="s">
        <v>222</v>
      </c>
      <c r="E316" s="138" t="s">
        <v>6721</v>
      </c>
      <c r="F316" s="250" t="s">
        <v>6722</v>
      </c>
      <c r="G316" s="251"/>
      <c r="H316" s="251"/>
      <c r="I316" s="251"/>
      <c r="J316" s="139" t="s">
        <v>536</v>
      </c>
      <c r="K316" s="140">
        <v>20.79</v>
      </c>
      <c r="L316" s="252"/>
      <c r="M316" s="251"/>
      <c r="N316" s="252">
        <f>ROUND(L316*K316,2)</f>
        <v>0</v>
      </c>
      <c r="O316" s="251"/>
      <c r="P316" s="251"/>
      <c r="Q316" s="251"/>
      <c r="R316" s="141"/>
      <c r="T316" s="142" t="s">
        <v>3</v>
      </c>
      <c r="U316" s="40" t="s">
        <v>43</v>
      </c>
      <c r="V316" s="143">
        <v>0.03</v>
      </c>
      <c r="W316" s="143">
        <f>V316*K316</f>
        <v>0.62369999999999992</v>
      </c>
      <c r="X316" s="143">
        <v>0</v>
      </c>
      <c r="Y316" s="143">
        <f>X316*K316</f>
        <v>0</v>
      </c>
      <c r="Z316" s="143">
        <v>0</v>
      </c>
      <c r="AA316" s="144">
        <f>Z316*K316</f>
        <v>0</v>
      </c>
      <c r="AR316" s="17" t="s">
        <v>247</v>
      </c>
      <c r="AT316" s="17" t="s">
        <v>222</v>
      </c>
      <c r="AU316" s="17" t="s">
        <v>190</v>
      </c>
      <c r="AY316" s="17" t="s">
        <v>221</v>
      </c>
      <c r="BE316" s="145">
        <f>IF(U316="základní",N316,0)</f>
        <v>0</v>
      </c>
      <c r="BF316" s="145">
        <f>IF(U316="snížená",N316,0)</f>
        <v>0</v>
      </c>
      <c r="BG316" s="145">
        <f>IF(U316="zákl. přenesená",N316,0)</f>
        <v>0</v>
      </c>
      <c r="BH316" s="145">
        <f>IF(U316="sníž. přenesená",N316,0)</f>
        <v>0</v>
      </c>
      <c r="BI316" s="145">
        <f>IF(U316="nulová",N316,0)</f>
        <v>0</v>
      </c>
      <c r="BJ316" s="17" t="s">
        <v>15</v>
      </c>
      <c r="BK316" s="145">
        <f>ROUND(L316*K316,2)</f>
        <v>0</v>
      </c>
      <c r="BL316" s="17" t="s">
        <v>247</v>
      </c>
      <c r="BM316" s="17" t="s">
        <v>6723</v>
      </c>
    </row>
    <row r="317" spans="2:65" s="10" customFormat="1" ht="20.45" customHeight="1" x14ac:dyDescent="0.3">
      <c r="B317" s="153"/>
      <c r="C317" s="154"/>
      <c r="D317" s="154"/>
      <c r="E317" s="155" t="s">
        <v>3</v>
      </c>
      <c r="F317" s="274" t="s">
        <v>6632</v>
      </c>
      <c r="G317" s="273"/>
      <c r="H317" s="273"/>
      <c r="I317" s="273"/>
      <c r="J317" s="154"/>
      <c r="K317" s="156">
        <v>20.79</v>
      </c>
      <c r="L317" s="154"/>
      <c r="M317" s="154"/>
      <c r="N317" s="154"/>
      <c r="O317" s="154"/>
      <c r="P317" s="154"/>
      <c r="Q317" s="154"/>
      <c r="R317" s="157"/>
      <c r="T317" s="158"/>
      <c r="U317" s="154"/>
      <c r="V317" s="154"/>
      <c r="W317" s="154"/>
      <c r="X317" s="154"/>
      <c r="Y317" s="154"/>
      <c r="Z317" s="154"/>
      <c r="AA317" s="159"/>
      <c r="AT317" s="160" t="s">
        <v>524</v>
      </c>
      <c r="AU317" s="160" t="s">
        <v>190</v>
      </c>
      <c r="AV317" s="10" t="s">
        <v>190</v>
      </c>
      <c r="AW317" s="10" t="s">
        <v>35</v>
      </c>
      <c r="AX317" s="10" t="s">
        <v>15</v>
      </c>
      <c r="AY317" s="160" t="s">
        <v>221</v>
      </c>
    </row>
    <row r="318" spans="2:65" s="9" customFormat="1" ht="29.85" customHeight="1" x14ac:dyDescent="0.3">
      <c r="B318" s="125"/>
      <c r="C318" s="126"/>
      <c r="D318" s="135" t="s">
        <v>923</v>
      </c>
      <c r="E318" s="135"/>
      <c r="F318" s="135"/>
      <c r="G318" s="135"/>
      <c r="H318" s="135"/>
      <c r="I318" s="135"/>
      <c r="J318" s="135"/>
      <c r="K318" s="135"/>
      <c r="L318" s="135"/>
      <c r="M318" s="135"/>
      <c r="N318" s="240">
        <f>BK318</f>
        <v>0</v>
      </c>
      <c r="O318" s="241"/>
      <c r="P318" s="241"/>
      <c r="Q318" s="241"/>
      <c r="R318" s="128"/>
      <c r="T318" s="129"/>
      <c r="U318" s="126"/>
      <c r="V318" s="126"/>
      <c r="W318" s="130">
        <f>SUM(W319:W327)</f>
        <v>73</v>
      </c>
      <c r="X318" s="126"/>
      <c r="Y318" s="130">
        <f>SUM(Y319:Y327)</f>
        <v>3.9098800000000002</v>
      </c>
      <c r="Z318" s="126"/>
      <c r="AA318" s="131">
        <f>SUM(AA319:AA327)</f>
        <v>0</v>
      </c>
      <c r="AR318" s="132" t="s">
        <v>190</v>
      </c>
      <c r="AT318" s="133" t="s">
        <v>77</v>
      </c>
      <c r="AU318" s="133" t="s">
        <v>15</v>
      </c>
      <c r="AY318" s="132" t="s">
        <v>221</v>
      </c>
      <c r="BK318" s="134">
        <f>SUM(BK319:BK327)</f>
        <v>0</v>
      </c>
    </row>
    <row r="319" spans="2:65" s="1" customFormat="1" ht="40.15" customHeight="1" x14ac:dyDescent="0.3">
      <c r="B319" s="136"/>
      <c r="C319" s="137" t="s">
        <v>1769</v>
      </c>
      <c r="D319" s="137" t="s">
        <v>222</v>
      </c>
      <c r="E319" s="138" t="s">
        <v>6724</v>
      </c>
      <c r="F319" s="250" t="s">
        <v>6725</v>
      </c>
      <c r="G319" s="251"/>
      <c r="H319" s="251"/>
      <c r="I319" s="251"/>
      <c r="J319" s="139" t="s">
        <v>246</v>
      </c>
      <c r="K319" s="140">
        <v>19</v>
      </c>
      <c r="L319" s="252"/>
      <c r="M319" s="251"/>
      <c r="N319" s="252">
        <f>ROUND(L319*K319,2)</f>
        <v>0</v>
      </c>
      <c r="O319" s="251"/>
      <c r="P319" s="251"/>
      <c r="Q319" s="251"/>
      <c r="R319" s="141"/>
      <c r="T319" s="142" t="s">
        <v>3</v>
      </c>
      <c r="U319" s="40" t="s">
        <v>43</v>
      </c>
      <c r="V319" s="143">
        <v>1</v>
      </c>
      <c r="W319" s="143">
        <f>V319*K319</f>
        <v>19</v>
      </c>
      <c r="X319" s="143">
        <v>5.3560000000000003E-2</v>
      </c>
      <c r="Y319" s="143">
        <f>X319*K319</f>
        <v>1.0176400000000001</v>
      </c>
      <c r="Z319" s="143">
        <v>0</v>
      </c>
      <c r="AA319" s="144">
        <f>Z319*K319</f>
        <v>0</v>
      </c>
      <c r="AR319" s="17" t="s">
        <v>247</v>
      </c>
      <c r="AT319" s="17" t="s">
        <v>222</v>
      </c>
      <c r="AU319" s="17" t="s">
        <v>190</v>
      </c>
      <c r="AY319" s="17" t="s">
        <v>221</v>
      </c>
      <c r="BE319" s="145">
        <f>IF(U319="základní",N319,0)</f>
        <v>0</v>
      </c>
      <c r="BF319" s="145">
        <f>IF(U319="snížená",N319,0)</f>
        <v>0</v>
      </c>
      <c r="BG319" s="145">
        <f>IF(U319="zákl. přenesená",N319,0)</f>
        <v>0</v>
      </c>
      <c r="BH319" s="145">
        <f>IF(U319="sníž. přenesená",N319,0)</f>
        <v>0</v>
      </c>
      <c r="BI319" s="145">
        <f>IF(U319="nulová",N319,0)</f>
        <v>0</v>
      </c>
      <c r="BJ319" s="17" t="s">
        <v>15</v>
      </c>
      <c r="BK319" s="145">
        <f>ROUND(L319*K319,2)</f>
        <v>0</v>
      </c>
      <c r="BL319" s="17" t="s">
        <v>247</v>
      </c>
      <c r="BM319" s="17" t="s">
        <v>6726</v>
      </c>
    </row>
    <row r="320" spans="2:65" s="1" customFormat="1" ht="245.45" customHeight="1" x14ac:dyDescent="0.3">
      <c r="B320" s="31"/>
      <c r="C320" s="32"/>
      <c r="D320" s="32"/>
      <c r="E320" s="32"/>
      <c r="F320" s="266" t="s">
        <v>6727</v>
      </c>
      <c r="G320" s="200"/>
      <c r="H320" s="200"/>
      <c r="I320" s="200"/>
      <c r="J320" s="32"/>
      <c r="K320" s="32"/>
      <c r="L320" s="32"/>
      <c r="M320" s="32"/>
      <c r="N320" s="32"/>
      <c r="O320" s="32"/>
      <c r="P320" s="32"/>
      <c r="Q320" s="32"/>
      <c r="R320" s="33"/>
      <c r="T320" s="70"/>
      <c r="U320" s="32"/>
      <c r="V320" s="32"/>
      <c r="W320" s="32"/>
      <c r="X320" s="32"/>
      <c r="Y320" s="32"/>
      <c r="Z320" s="32"/>
      <c r="AA320" s="71"/>
      <c r="AT320" s="17" t="s">
        <v>250</v>
      </c>
      <c r="AU320" s="17" t="s">
        <v>190</v>
      </c>
    </row>
    <row r="321" spans="2:65" s="1" customFormat="1" ht="40.15" customHeight="1" x14ac:dyDescent="0.3">
      <c r="B321" s="136"/>
      <c r="C321" s="137" t="s">
        <v>3926</v>
      </c>
      <c r="D321" s="137" t="s">
        <v>222</v>
      </c>
      <c r="E321" s="138" t="s">
        <v>6728</v>
      </c>
      <c r="F321" s="250" t="s">
        <v>6729</v>
      </c>
      <c r="G321" s="251"/>
      <c r="H321" s="251"/>
      <c r="I321" s="251"/>
      <c r="J321" s="139" t="s">
        <v>246</v>
      </c>
      <c r="K321" s="140">
        <v>6</v>
      </c>
      <c r="L321" s="252"/>
      <c r="M321" s="251"/>
      <c r="N321" s="252">
        <f>ROUND(L321*K321,2)</f>
        <v>0</v>
      </c>
      <c r="O321" s="251"/>
      <c r="P321" s="251"/>
      <c r="Q321" s="251"/>
      <c r="R321" s="141"/>
      <c r="T321" s="142" t="s">
        <v>3</v>
      </c>
      <c r="U321" s="40" t="s">
        <v>43</v>
      </c>
      <c r="V321" s="143">
        <v>1</v>
      </c>
      <c r="W321" s="143">
        <f>V321*K321</f>
        <v>6</v>
      </c>
      <c r="X321" s="143">
        <v>5.3560000000000003E-2</v>
      </c>
      <c r="Y321" s="143">
        <f>X321*K321</f>
        <v>0.32136000000000003</v>
      </c>
      <c r="Z321" s="143">
        <v>0</v>
      </c>
      <c r="AA321" s="144">
        <f>Z321*K321</f>
        <v>0</v>
      </c>
      <c r="AR321" s="17" t="s">
        <v>247</v>
      </c>
      <c r="AT321" s="17" t="s">
        <v>222</v>
      </c>
      <c r="AU321" s="17" t="s">
        <v>190</v>
      </c>
      <c r="AY321" s="17" t="s">
        <v>221</v>
      </c>
      <c r="BE321" s="145">
        <f>IF(U321="základní",N321,0)</f>
        <v>0</v>
      </c>
      <c r="BF321" s="145">
        <f>IF(U321="snížená",N321,0)</f>
        <v>0</v>
      </c>
      <c r="BG321" s="145">
        <f>IF(U321="zákl. přenesená",N321,0)</f>
        <v>0</v>
      </c>
      <c r="BH321" s="145">
        <f>IF(U321="sníž. přenesená",N321,0)</f>
        <v>0</v>
      </c>
      <c r="BI321" s="145">
        <f>IF(U321="nulová",N321,0)</f>
        <v>0</v>
      </c>
      <c r="BJ321" s="17" t="s">
        <v>15</v>
      </c>
      <c r="BK321" s="145">
        <f>ROUND(L321*K321,2)</f>
        <v>0</v>
      </c>
      <c r="BL321" s="17" t="s">
        <v>247</v>
      </c>
      <c r="BM321" s="17" t="s">
        <v>6730</v>
      </c>
    </row>
    <row r="322" spans="2:65" s="1" customFormat="1" ht="245.45" customHeight="1" x14ac:dyDescent="0.3">
      <c r="B322" s="31"/>
      <c r="C322" s="32"/>
      <c r="D322" s="32"/>
      <c r="E322" s="32"/>
      <c r="F322" s="266" t="s">
        <v>6727</v>
      </c>
      <c r="G322" s="200"/>
      <c r="H322" s="200"/>
      <c r="I322" s="200"/>
      <c r="J322" s="32"/>
      <c r="K322" s="32"/>
      <c r="L322" s="32"/>
      <c r="M322" s="32"/>
      <c r="N322" s="32"/>
      <c r="O322" s="32"/>
      <c r="P322" s="32"/>
      <c r="Q322" s="32"/>
      <c r="R322" s="33"/>
      <c r="T322" s="70"/>
      <c r="U322" s="32"/>
      <c r="V322" s="32"/>
      <c r="W322" s="32"/>
      <c r="X322" s="32"/>
      <c r="Y322" s="32"/>
      <c r="Z322" s="32"/>
      <c r="AA322" s="71"/>
      <c r="AT322" s="17" t="s">
        <v>250</v>
      </c>
      <c r="AU322" s="17" t="s">
        <v>190</v>
      </c>
    </row>
    <row r="323" spans="2:65" s="1" customFormat="1" ht="40.15" customHeight="1" x14ac:dyDescent="0.3">
      <c r="B323" s="136"/>
      <c r="C323" s="137" t="s">
        <v>1774</v>
      </c>
      <c r="D323" s="137" t="s">
        <v>222</v>
      </c>
      <c r="E323" s="138" t="s">
        <v>6731</v>
      </c>
      <c r="F323" s="250" t="s">
        <v>6732</v>
      </c>
      <c r="G323" s="251"/>
      <c r="H323" s="251"/>
      <c r="I323" s="251"/>
      <c r="J323" s="139" t="s">
        <v>246</v>
      </c>
      <c r="K323" s="140">
        <v>25</v>
      </c>
      <c r="L323" s="252"/>
      <c r="M323" s="251"/>
      <c r="N323" s="252">
        <f>ROUND(L323*K323,2)</f>
        <v>0</v>
      </c>
      <c r="O323" s="251"/>
      <c r="P323" s="251"/>
      <c r="Q323" s="251"/>
      <c r="R323" s="141"/>
      <c r="T323" s="142" t="s">
        <v>3</v>
      </c>
      <c r="U323" s="40" t="s">
        <v>43</v>
      </c>
      <c r="V323" s="143">
        <v>1</v>
      </c>
      <c r="W323" s="143">
        <f>V323*K323</f>
        <v>25</v>
      </c>
      <c r="X323" s="143">
        <v>5.3560000000000003E-2</v>
      </c>
      <c r="Y323" s="143">
        <f>X323*K323</f>
        <v>1.3390000000000002</v>
      </c>
      <c r="Z323" s="143">
        <v>0</v>
      </c>
      <c r="AA323" s="144">
        <f>Z323*K323</f>
        <v>0</v>
      </c>
      <c r="AR323" s="17" t="s">
        <v>247</v>
      </c>
      <c r="AT323" s="17" t="s">
        <v>222</v>
      </c>
      <c r="AU323" s="17" t="s">
        <v>190</v>
      </c>
      <c r="AY323" s="17" t="s">
        <v>221</v>
      </c>
      <c r="BE323" s="145">
        <f>IF(U323="základní",N323,0)</f>
        <v>0</v>
      </c>
      <c r="BF323" s="145">
        <f>IF(U323="snížená",N323,0)</f>
        <v>0</v>
      </c>
      <c r="BG323" s="145">
        <f>IF(U323="zákl. přenesená",N323,0)</f>
        <v>0</v>
      </c>
      <c r="BH323" s="145">
        <f>IF(U323="sníž. přenesená",N323,0)</f>
        <v>0</v>
      </c>
      <c r="BI323" s="145">
        <f>IF(U323="nulová",N323,0)</f>
        <v>0</v>
      </c>
      <c r="BJ323" s="17" t="s">
        <v>15</v>
      </c>
      <c r="BK323" s="145">
        <f>ROUND(L323*K323,2)</f>
        <v>0</v>
      </c>
      <c r="BL323" s="17" t="s">
        <v>247</v>
      </c>
      <c r="BM323" s="17" t="s">
        <v>6733</v>
      </c>
    </row>
    <row r="324" spans="2:65" s="1" customFormat="1" ht="245.45" customHeight="1" x14ac:dyDescent="0.3">
      <c r="B324" s="31"/>
      <c r="C324" s="32"/>
      <c r="D324" s="32"/>
      <c r="E324" s="32"/>
      <c r="F324" s="266" t="s">
        <v>6727</v>
      </c>
      <c r="G324" s="200"/>
      <c r="H324" s="200"/>
      <c r="I324" s="200"/>
      <c r="J324" s="32"/>
      <c r="K324" s="32"/>
      <c r="L324" s="32"/>
      <c r="M324" s="32"/>
      <c r="N324" s="32"/>
      <c r="O324" s="32"/>
      <c r="P324" s="32"/>
      <c r="Q324" s="32"/>
      <c r="R324" s="33"/>
      <c r="T324" s="70"/>
      <c r="U324" s="32"/>
      <c r="V324" s="32"/>
      <c r="W324" s="32"/>
      <c r="X324" s="32"/>
      <c r="Y324" s="32"/>
      <c r="Z324" s="32"/>
      <c r="AA324" s="71"/>
      <c r="AT324" s="17" t="s">
        <v>250</v>
      </c>
      <c r="AU324" s="17" t="s">
        <v>190</v>
      </c>
    </row>
    <row r="325" spans="2:65" s="1" customFormat="1" ht="40.15" customHeight="1" x14ac:dyDescent="0.3">
      <c r="B325" s="136"/>
      <c r="C325" s="137" t="s">
        <v>2016</v>
      </c>
      <c r="D325" s="137" t="s">
        <v>222</v>
      </c>
      <c r="E325" s="138" t="s">
        <v>6734</v>
      </c>
      <c r="F325" s="250" t="s">
        <v>6735</v>
      </c>
      <c r="G325" s="251"/>
      <c r="H325" s="251"/>
      <c r="I325" s="251"/>
      <c r="J325" s="139" t="s">
        <v>246</v>
      </c>
      <c r="K325" s="140">
        <v>23</v>
      </c>
      <c r="L325" s="252"/>
      <c r="M325" s="251"/>
      <c r="N325" s="252">
        <f>ROUND(L325*K325,2)</f>
        <v>0</v>
      </c>
      <c r="O325" s="251"/>
      <c r="P325" s="251"/>
      <c r="Q325" s="251"/>
      <c r="R325" s="141"/>
      <c r="T325" s="142" t="s">
        <v>3</v>
      </c>
      <c r="U325" s="40" t="s">
        <v>43</v>
      </c>
      <c r="V325" s="143">
        <v>1</v>
      </c>
      <c r="W325" s="143">
        <f>V325*K325</f>
        <v>23</v>
      </c>
      <c r="X325" s="143">
        <v>5.3560000000000003E-2</v>
      </c>
      <c r="Y325" s="143">
        <f>X325*K325</f>
        <v>1.2318800000000001</v>
      </c>
      <c r="Z325" s="143">
        <v>0</v>
      </c>
      <c r="AA325" s="144">
        <f>Z325*K325</f>
        <v>0</v>
      </c>
      <c r="AR325" s="17" t="s">
        <v>247</v>
      </c>
      <c r="AT325" s="17" t="s">
        <v>222</v>
      </c>
      <c r="AU325" s="17" t="s">
        <v>190</v>
      </c>
      <c r="AY325" s="17" t="s">
        <v>221</v>
      </c>
      <c r="BE325" s="145">
        <f>IF(U325="základní",N325,0)</f>
        <v>0</v>
      </c>
      <c r="BF325" s="145">
        <f>IF(U325="snížená",N325,0)</f>
        <v>0</v>
      </c>
      <c r="BG325" s="145">
        <f>IF(U325="zákl. přenesená",N325,0)</f>
        <v>0</v>
      </c>
      <c r="BH325" s="145">
        <f>IF(U325="sníž. přenesená",N325,0)</f>
        <v>0</v>
      </c>
      <c r="BI325" s="145">
        <f>IF(U325="nulová",N325,0)</f>
        <v>0</v>
      </c>
      <c r="BJ325" s="17" t="s">
        <v>15</v>
      </c>
      <c r="BK325" s="145">
        <f>ROUND(L325*K325,2)</f>
        <v>0</v>
      </c>
      <c r="BL325" s="17" t="s">
        <v>247</v>
      </c>
      <c r="BM325" s="17" t="s">
        <v>6736</v>
      </c>
    </row>
    <row r="326" spans="2:65" s="1" customFormat="1" ht="245.45" customHeight="1" x14ac:dyDescent="0.3">
      <c r="B326" s="31"/>
      <c r="C326" s="32"/>
      <c r="D326" s="32"/>
      <c r="E326" s="32"/>
      <c r="F326" s="266" t="s">
        <v>6727</v>
      </c>
      <c r="G326" s="200"/>
      <c r="H326" s="200"/>
      <c r="I326" s="200"/>
      <c r="J326" s="32"/>
      <c r="K326" s="32"/>
      <c r="L326" s="32"/>
      <c r="M326" s="32"/>
      <c r="N326" s="32"/>
      <c r="O326" s="32"/>
      <c r="P326" s="32"/>
      <c r="Q326" s="32"/>
      <c r="R326" s="33"/>
      <c r="T326" s="70"/>
      <c r="U326" s="32"/>
      <c r="V326" s="32"/>
      <c r="W326" s="32"/>
      <c r="X326" s="32"/>
      <c r="Y326" s="32"/>
      <c r="Z326" s="32"/>
      <c r="AA326" s="71"/>
      <c r="AT326" s="17" t="s">
        <v>250</v>
      </c>
      <c r="AU326" s="17" t="s">
        <v>190</v>
      </c>
    </row>
    <row r="327" spans="2:65" s="1" customFormat="1" ht="28.9" customHeight="1" x14ac:dyDescent="0.3">
      <c r="B327" s="136"/>
      <c r="C327" s="137" t="s">
        <v>2024</v>
      </c>
      <c r="D327" s="137" t="s">
        <v>222</v>
      </c>
      <c r="E327" s="138" t="s">
        <v>3754</v>
      </c>
      <c r="F327" s="250" t="s">
        <v>3755</v>
      </c>
      <c r="G327" s="251"/>
      <c r="H327" s="251"/>
      <c r="I327" s="251"/>
      <c r="J327" s="139" t="s">
        <v>335</v>
      </c>
      <c r="K327" s="140">
        <v>1898</v>
      </c>
      <c r="L327" s="252"/>
      <c r="M327" s="251"/>
      <c r="N327" s="252">
        <f>ROUND(L327*K327,2)</f>
        <v>0</v>
      </c>
      <c r="O327" s="251"/>
      <c r="P327" s="251"/>
      <c r="Q327" s="251"/>
      <c r="R327" s="141"/>
      <c r="T327" s="142" t="s">
        <v>3</v>
      </c>
      <c r="U327" s="40" t="s">
        <v>43</v>
      </c>
      <c r="V327" s="143">
        <v>0</v>
      </c>
      <c r="W327" s="143">
        <f>V327*K327</f>
        <v>0</v>
      </c>
      <c r="X327" s="143">
        <v>0</v>
      </c>
      <c r="Y327" s="143">
        <f>X327*K327</f>
        <v>0</v>
      </c>
      <c r="Z327" s="143">
        <v>0</v>
      </c>
      <c r="AA327" s="144">
        <f>Z327*K327</f>
        <v>0</v>
      </c>
      <c r="AR327" s="17" t="s">
        <v>247</v>
      </c>
      <c r="AT327" s="17" t="s">
        <v>222</v>
      </c>
      <c r="AU327" s="17" t="s">
        <v>190</v>
      </c>
      <c r="AY327" s="17" t="s">
        <v>221</v>
      </c>
      <c r="BE327" s="145">
        <f>IF(U327="základní",N327,0)</f>
        <v>0</v>
      </c>
      <c r="BF327" s="145">
        <f>IF(U327="snížená",N327,0)</f>
        <v>0</v>
      </c>
      <c r="BG327" s="145">
        <f>IF(U327="zákl. přenesená",N327,0)</f>
        <v>0</v>
      </c>
      <c r="BH327" s="145">
        <f>IF(U327="sníž. přenesená",N327,0)</f>
        <v>0</v>
      </c>
      <c r="BI327" s="145">
        <f>IF(U327="nulová",N327,0)</f>
        <v>0</v>
      </c>
      <c r="BJ327" s="17" t="s">
        <v>15</v>
      </c>
      <c r="BK327" s="145">
        <f>ROUND(L327*K327,2)</f>
        <v>0</v>
      </c>
      <c r="BL327" s="17" t="s">
        <v>247</v>
      </c>
      <c r="BM327" s="17" t="s">
        <v>6737</v>
      </c>
    </row>
    <row r="328" spans="2:65" s="9" customFormat="1" ht="29.85" customHeight="1" x14ac:dyDescent="0.3">
      <c r="B328" s="125"/>
      <c r="C328" s="126"/>
      <c r="D328" s="135" t="s">
        <v>6515</v>
      </c>
      <c r="E328" s="135"/>
      <c r="F328" s="135"/>
      <c r="G328" s="135"/>
      <c r="H328" s="135"/>
      <c r="I328" s="135"/>
      <c r="J328" s="135"/>
      <c r="K328" s="135"/>
      <c r="L328" s="135"/>
      <c r="M328" s="135"/>
      <c r="N328" s="253">
        <f>BK328</f>
        <v>0</v>
      </c>
      <c r="O328" s="254"/>
      <c r="P328" s="254"/>
      <c r="Q328" s="254"/>
      <c r="R328" s="128"/>
      <c r="T328" s="129"/>
      <c r="U328" s="126"/>
      <c r="V328" s="126"/>
      <c r="W328" s="130">
        <f>SUM(W329:W334)</f>
        <v>0</v>
      </c>
      <c r="X328" s="126"/>
      <c r="Y328" s="130">
        <f>SUM(Y329:Y334)</f>
        <v>0</v>
      </c>
      <c r="Z328" s="126"/>
      <c r="AA328" s="131">
        <f>SUM(AA329:AA334)</f>
        <v>0</v>
      </c>
      <c r="AR328" s="132" t="s">
        <v>190</v>
      </c>
      <c r="AT328" s="133" t="s">
        <v>77</v>
      </c>
      <c r="AU328" s="133" t="s">
        <v>15</v>
      </c>
      <c r="AY328" s="132" t="s">
        <v>221</v>
      </c>
      <c r="BK328" s="134">
        <f>SUM(BK329:BK334)</f>
        <v>0</v>
      </c>
    </row>
    <row r="329" spans="2:65" s="1" customFormat="1" ht="20.45" customHeight="1" x14ac:dyDescent="0.3">
      <c r="B329" s="136"/>
      <c r="C329" s="137" t="s">
        <v>800</v>
      </c>
      <c r="D329" s="137" t="s">
        <v>222</v>
      </c>
      <c r="E329" s="138" t="s">
        <v>6738</v>
      </c>
      <c r="F329" s="250" t="s">
        <v>6739</v>
      </c>
      <c r="G329" s="251"/>
      <c r="H329" s="251"/>
      <c r="I329" s="251"/>
      <c r="J329" s="139" t="s">
        <v>376</v>
      </c>
      <c r="K329" s="140">
        <v>1</v>
      </c>
      <c r="L329" s="252"/>
      <c r="M329" s="251"/>
      <c r="N329" s="252">
        <f t="shared" ref="N329:N334" si="10">ROUND(L329*K329,2)</f>
        <v>0</v>
      </c>
      <c r="O329" s="251"/>
      <c r="P329" s="251"/>
      <c r="Q329" s="251"/>
      <c r="R329" s="141"/>
      <c r="T329" s="142" t="s">
        <v>3</v>
      </c>
      <c r="U329" s="40" t="s">
        <v>43</v>
      </c>
      <c r="V329" s="143">
        <v>0</v>
      </c>
      <c r="W329" s="143">
        <f t="shared" ref="W329:W334" si="11">V329*K329</f>
        <v>0</v>
      </c>
      <c r="X329" s="143">
        <v>0</v>
      </c>
      <c r="Y329" s="143">
        <f t="shared" ref="Y329:Y334" si="12">X329*K329</f>
        <v>0</v>
      </c>
      <c r="Z329" s="143">
        <v>0</v>
      </c>
      <c r="AA329" s="144">
        <f t="shared" ref="AA329:AA334" si="13">Z329*K329</f>
        <v>0</v>
      </c>
      <c r="AR329" s="17" t="s">
        <v>247</v>
      </c>
      <c r="AT329" s="17" t="s">
        <v>222</v>
      </c>
      <c r="AU329" s="17" t="s">
        <v>190</v>
      </c>
      <c r="AY329" s="17" t="s">
        <v>221</v>
      </c>
      <c r="BE329" s="145">
        <f t="shared" ref="BE329:BE334" si="14">IF(U329="základní",N329,0)</f>
        <v>0</v>
      </c>
      <c r="BF329" s="145">
        <f t="shared" ref="BF329:BF334" si="15">IF(U329="snížená",N329,0)</f>
        <v>0</v>
      </c>
      <c r="BG329" s="145">
        <f t="shared" ref="BG329:BG334" si="16">IF(U329="zákl. přenesená",N329,0)</f>
        <v>0</v>
      </c>
      <c r="BH329" s="145">
        <f t="shared" ref="BH329:BH334" si="17">IF(U329="sníž. přenesená",N329,0)</f>
        <v>0</v>
      </c>
      <c r="BI329" s="145">
        <f t="shared" ref="BI329:BI334" si="18">IF(U329="nulová",N329,0)</f>
        <v>0</v>
      </c>
      <c r="BJ329" s="17" t="s">
        <v>15</v>
      </c>
      <c r="BK329" s="145">
        <f t="shared" ref="BK329:BK334" si="19">ROUND(L329*K329,2)</f>
        <v>0</v>
      </c>
      <c r="BL329" s="17" t="s">
        <v>247</v>
      </c>
      <c r="BM329" s="17" t="s">
        <v>6740</v>
      </c>
    </row>
    <row r="330" spans="2:65" s="1" customFormat="1" ht="20.45" customHeight="1" x14ac:dyDescent="0.3">
      <c r="B330" s="136"/>
      <c r="C330" s="137" t="s">
        <v>723</v>
      </c>
      <c r="D330" s="137" t="s">
        <v>222</v>
      </c>
      <c r="E330" s="138" t="s">
        <v>6741</v>
      </c>
      <c r="F330" s="250" t="s">
        <v>6742</v>
      </c>
      <c r="G330" s="251"/>
      <c r="H330" s="251"/>
      <c r="I330" s="251"/>
      <c r="J330" s="139" t="s">
        <v>376</v>
      </c>
      <c r="K330" s="140">
        <v>1</v>
      </c>
      <c r="L330" s="252"/>
      <c r="M330" s="251"/>
      <c r="N330" s="252">
        <f t="shared" si="10"/>
        <v>0</v>
      </c>
      <c r="O330" s="251"/>
      <c r="P330" s="251"/>
      <c r="Q330" s="251"/>
      <c r="R330" s="141"/>
      <c r="T330" s="142" t="s">
        <v>3</v>
      </c>
      <c r="U330" s="40" t="s">
        <v>43</v>
      </c>
      <c r="V330" s="143">
        <v>0</v>
      </c>
      <c r="W330" s="143">
        <f t="shared" si="11"/>
        <v>0</v>
      </c>
      <c r="X330" s="143">
        <v>0</v>
      </c>
      <c r="Y330" s="143">
        <f t="shared" si="12"/>
        <v>0</v>
      </c>
      <c r="Z330" s="143">
        <v>0</v>
      </c>
      <c r="AA330" s="144">
        <f t="shared" si="13"/>
        <v>0</v>
      </c>
      <c r="AR330" s="17" t="s">
        <v>247</v>
      </c>
      <c r="AT330" s="17" t="s">
        <v>222</v>
      </c>
      <c r="AU330" s="17" t="s">
        <v>190</v>
      </c>
      <c r="AY330" s="17" t="s">
        <v>221</v>
      </c>
      <c r="BE330" s="145">
        <f t="shared" si="14"/>
        <v>0</v>
      </c>
      <c r="BF330" s="145">
        <f t="shared" si="15"/>
        <v>0</v>
      </c>
      <c r="BG330" s="145">
        <f t="shared" si="16"/>
        <v>0</v>
      </c>
      <c r="BH330" s="145">
        <f t="shared" si="17"/>
        <v>0</v>
      </c>
      <c r="BI330" s="145">
        <f t="shared" si="18"/>
        <v>0</v>
      </c>
      <c r="BJ330" s="17" t="s">
        <v>15</v>
      </c>
      <c r="BK330" s="145">
        <f t="shared" si="19"/>
        <v>0</v>
      </c>
      <c r="BL330" s="17" t="s">
        <v>247</v>
      </c>
      <c r="BM330" s="17" t="s">
        <v>6743</v>
      </c>
    </row>
    <row r="331" spans="2:65" s="1" customFormat="1" ht="20.45" customHeight="1" x14ac:dyDescent="0.3">
      <c r="B331" s="136"/>
      <c r="C331" s="137" t="s">
        <v>2331</v>
      </c>
      <c r="D331" s="137" t="s">
        <v>222</v>
      </c>
      <c r="E331" s="138" t="s">
        <v>6744</v>
      </c>
      <c r="F331" s="250" t="s">
        <v>6745</v>
      </c>
      <c r="G331" s="251"/>
      <c r="H331" s="251"/>
      <c r="I331" s="251"/>
      <c r="J331" s="139" t="s">
        <v>376</v>
      </c>
      <c r="K331" s="140">
        <v>1</v>
      </c>
      <c r="L331" s="252"/>
      <c r="M331" s="251"/>
      <c r="N331" s="252">
        <f t="shared" si="10"/>
        <v>0</v>
      </c>
      <c r="O331" s="251"/>
      <c r="P331" s="251"/>
      <c r="Q331" s="251"/>
      <c r="R331" s="141"/>
      <c r="T331" s="142" t="s">
        <v>3</v>
      </c>
      <c r="U331" s="40" t="s">
        <v>43</v>
      </c>
      <c r="V331" s="143">
        <v>0</v>
      </c>
      <c r="W331" s="143">
        <f t="shared" si="11"/>
        <v>0</v>
      </c>
      <c r="X331" s="143">
        <v>0</v>
      </c>
      <c r="Y331" s="143">
        <f t="shared" si="12"/>
        <v>0</v>
      </c>
      <c r="Z331" s="143">
        <v>0</v>
      </c>
      <c r="AA331" s="144">
        <f t="shared" si="13"/>
        <v>0</v>
      </c>
      <c r="AR331" s="17" t="s">
        <v>247</v>
      </c>
      <c r="AT331" s="17" t="s">
        <v>222</v>
      </c>
      <c r="AU331" s="17" t="s">
        <v>190</v>
      </c>
      <c r="AY331" s="17" t="s">
        <v>221</v>
      </c>
      <c r="BE331" s="145">
        <f t="shared" si="14"/>
        <v>0</v>
      </c>
      <c r="BF331" s="145">
        <f t="shared" si="15"/>
        <v>0</v>
      </c>
      <c r="BG331" s="145">
        <f t="shared" si="16"/>
        <v>0</v>
      </c>
      <c r="BH331" s="145">
        <f t="shared" si="17"/>
        <v>0</v>
      </c>
      <c r="BI331" s="145">
        <f t="shared" si="18"/>
        <v>0</v>
      </c>
      <c r="BJ331" s="17" t="s">
        <v>15</v>
      </c>
      <c r="BK331" s="145">
        <f t="shared" si="19"/>
        <v>0</v>
      </c>
      <c r="BL331" s="17" t="s">
        <v>247</v>
      </c>
      <c r="BM331" s="17" t="s">
        <v>6746</v>
      </c>
    </row>
    <row r="332" spans="2:65" s="1" customFormat="1" ht="20.45" customHeight="1" x14ac:dyDescent="0.3">
      <c r="B332" s="136"/>
      <c r="C332" s="137" t="s">
        <v>2185</v>
      </c>
      <c r="D332" s="137" t="s">
        <v>222</v>
      </c>
      <c r="E332" s="138" t="s">
        <v>6747</v>
      </c>
      <c r="F332" s="250" t="s">
        <v>6748</v>
      </c>
      <c r="G332" s="251"/>
      <c r="H332" s="251"/>
      <c r="I332" s="251"/>
      <c r="J332" s="139" t="s">
        <v>376</v>
      </c>
      <c r="K332" s="140">
        <v>1</v>
      </c>
      <c r="L332" s="252"/>
      <c r="M332" s="251"/>
      <c r="N332" s="252">
        <f t="shared" si="10"/>
        <v>0</v>
      </c>
      <c r="O332" s="251"/>
      <c r="P332" s="251"/>
      <c r="Q332" s="251"/>
      <c r="R332" s="141"/>
      <c r="T332" s="142" t="s">
        <v>3</v>
      </c>
      <c r="U332" s="40" t="s">
        <v>43</v>
      </c>
      <c r="V332" s="143">
        <v>0</v>
      </c>
      <c r="W332" s="143">
        <f t="shared" si="11"/>
        <v>0</v>
      </c>
      <c r="X332" s="143">
        <v>0</v>
      </c>
      <c r="Y332" s="143">
        <f t="shared" si="12"/>
        <v>0</v>
      </c>
      <c r="Z332" s="143">
        <v>0</v>
      </c>
      <c r="AA332" s="144">
        <f t="shared" si="13"/>
        <v>0</v>
      </c>
      <c r="AR332" s="17" t="s">
        <v>247</v>
      </c>
      <c r="AT332" s="17" t="s">
        <v>222</v>
      </c>
      <c r="AU332" s="17" t="s">
        <v>190</v>
      </c>
      <c r="AY332" s="17" t="s">
        <v>221</v>
      </c>
      <c r="BE332" s="145">
        <f t="shared" si="14"/>
        <v>0</v>
      </c>
      <c r="BF332" s="145">
        <f t="shared" si="15"/>
        <v>0</v>
      </c>
      <c r="BG332" s="145">
        <f t="shared" si="16"/>
        <v>0</v>
      </c>
      <c r="BH332" s="145">
        <f t="shared" si="17"/>
        <v>0</v>
      </c>
      <c r="BI332" s="145">
        <f t="shared" si="18"/>
        <v>0</v>
      </c>
      <c r="BJ332" s="17" t="s">
        <v>15</v>
      </c>
      <c r="BK332" s="145">
        <f t="shared" si="19"/>
        <v>0</v>
      </c>
      <c r="BL332" s="17" t="s">
        <v>247</v>
      </c>
      <c r="BM332" s="17" t="s">
        <v>6749</v>
      </c>
    </row>
    <row r="333" spans="2:65" s="1" customFormat="1" ht="20.45" customHeight="1" x14ac:dyDescent="0.3">
      <c r="B333" s="136"/>
      <c r="C333" s="137" t="s">
        <v>2190</v>
      </c>
      <c r="D333" s="137" t="s">
        <v>222</v>
      </c>
      <c r="E333" s="138" t="s">
        <v>6750</v>
      </c>
      <c r="F333" s="250" t="s">
        <v>6751</v>
      </c>
      <c r="G333" s="251"/>
      <c r="H333" s="251"/>
      <c r="I333" s="251"/>
      <c r="J333" s="139" t="s">
        <v>376</v>
      </c>
      <c r="K333" s="140">
        <v>1</v>
      </c>
      <c r="L333" s="252"/>
      <c r="M333" s="251"/>
      <c r="N333" s="252">
        <f t="shared" si="10"/>
        <v>0</v>
      </c>
      <c r="O333" s="251"/>
      <c r="P333" s="251"/>
      <c r="Q333" s="251"/>
      <c r="R333" s="141"/>
      <c r="T333" s="142" t="s">
        <v>3</v>
      </c>
      <c r="U333" s="40" t="s">
        <v>43</v>
      </c>
      <c r="V333" s="143">
        <v>0</v>
      </c>
      <c r="W333" s="143">
        <f t="shared" si="11"/>
        <v>0</v>
      </c>
      <c r="X333" s="143">
        <v>0</v>
      </c>
      <c r="Y333" s="143">
        <f t="shared" si="12"/>
        <v>0</v>
      </c>
      <c r="Z333" s="143">
        <v>0</v>
      </c>
      <c r="AA333" s="144">
        <f t="shared" si="13"/>
        <v>0</v>
      </c>
      <c r="AR333" s="17" t="s">
        <v>247</v>
      </c>
      <c r="AT333" s="17" t="s">
        <v>222</v>
      </c>
      <c r="AU333" s="17" t="s">
        <v>190</v>
      </c>
      <c r="AY333" s="17" t="s">
        <v>221</v>
      </c>
      <c r="BE333" s="145">
        <f t="shared" si="14"/>
        <v>0</v>
      </c>
      <c r="BF333" s="145">
        <f t="shared" si="15"/>
        <v>0</v>
      </c>
      <c r="BG333" s="145">
        <f t="shared" si="16"/>
        <v>0</v>
      </c>
      <c r="BH333" s="145">
        <f t="shared" si="17"/>
        <v>0</v>
      </c>
      <c r="BI333" s="145">
        <f t="shared" si="18"/>
        <v>0</v>
      </c>
      <c r="BJ333" s="17" t="s">
        <v>15</v>
      </c>
      <c r="BK333" s="145">
        <f t="shared" si="19"/>
        <v>0</v>
      </c>
      <c r="BL333" s="17" t="s">
        <v>247</v>
      </c>
      <c r="BM333" s="17" t="s">
        <v>6752</v>
      </c>
    </row>
    <row r="334" spans="2:65" s="1" customFormat="1" ht="20.45" customHeight="1" x14ac:dyDescent="0.3">
      <c r="B334" s="136"/>
      <c r="C334" s="137" t="s">
        <v>2195</v>
      </c>
      <c r="D334" s="137" t="s">
        <v>222</v>
      </c>
      <c r="E334" s="138" t="s">
        <v>6753</v>
      </c>
      <c r="F334" s="250" t="s">
        <v>6754</v>
      </c>
      <c r="G334" s="251"/>
      <c r="H334" s="251"/>
      <c r="I334" s="251"/>
      <c r="J334" s="139" t="s">
        <v>276</v>
      </c>
      <c r="K334" s="140">
        <v>2</v>
      </c>
      <c r="L334" s="252"/>
      <c r="M334" s="251"/>
      <c r="N334" s="252">
        <f t="shared" si="10"/>
        <v>0</v>
      </c>
      <c r="O334" s="251"/>
      <c r="P334" s="251"/>
      <c r="Q334" s="251"/>
      <c r="R334" s="141"/>
      <c r="T334" s="142" t="s">
        <v>3</v>
      </c>
      <c r="U334" s="40" t="s">
        <v>43</v>
      </c>
      <c r="V334" s="143">
        <v>0</v>
      </c>
      <c r="W334" s="143">
        <f t="shared" si="11"/>
        <v>0</v>
      </c>
      <c r="X334" s="143">
        <v>0</v>
      </c>
      <c r="Y334" s="143">
        <f t="shared" si="12"/>
        <v>0</v>
      </c>
      <c r="Z334" s="143">
        <v>0</v>
      </c>
      <c r="AA334" s="144">
        <f t="shared" si="13"/>
        <v>0</v>
      </c>
      <c r="AR334" s="17" t="s">
        <v>247</v>
      </c>
      <c r="AT334" s="17" t="s">
        <v>222</v>
      </c>
      <c r="AU334" s="17" t="s">
        <v>190</v>
      </c>
      <c r="AY334" s="17" t="s">
        <v>221</v>
      </c>
      <c r="BE334" s="145">
        <f t="shared" si="14"/>
        <v>0</v>
      </c>
      <c r="BF334" s="145">
        <f t="shared" si="15"/>
        <v>0</v>
      </c>
      <c r="BG334" s="145">
        <f t="shared" si="16"/>
        <v>0</v>
      </c>
      <c r="BH334" s="145">
        <f t="shared" si="17"/>
        <v>0</v>
      </c>
      <c r="BI334" s="145">
        <f t="shared" si="18"/>
        <v>0</v>
      </c>
      <c r="BJ334" s="17" t="s">
        <v>15</v>
      </c>
      <c r="BK334" s="145">
        <f t="shared" si="19"/>
        <v>0</v>
      </c>
      <c r="BL334" s="17" t="s">
        <v>247</v>
      </c>
      <c r="BM334" s="17" t="s">
        <v>6755</v>
      </c>
    </row>
    <row r="335" spans="2:65" s="9" customFormat="1" ht="29.85" customHeight="1" x14ac:dyDescent="0.3">
      <c r="B335" s="125"/>
      <c r="C335" s="126"/>
      <c r="D335" s="135" t="s">
        <v>6516</v>
      </c>
      <c r="E335" s="135"/>
      <c r="F335" s="135"/>
      <c r="G335" s="135"/>
      <c r="H335" s="135"/>
      <c r="I335" s="135"/>
      <c r="J335" s="135"/>
      <c r="K335" s="135"/>
      <c r="L335" s="135"/>
      <c r="M335" s="135"/>
      <c r="N335" s="253">
        <f>BK335</f>
        <v>0</v>
      </c>
      <c r="O335" s="254"/>
      <c r="P335" s="254"/>
      <c r="Q335" s="254"/>
      <c r="R335" s="128"/>
      <c r="T335" s="129"/>
      <c r="U335" s="126"/>
      <c r="V335" s="126"/>
      <c r="W335" s="130">
        <f>SUM(W336:W339)</f>
        <v>0</v>
      </c>
      <c r="X335" s="126"/>
      <c r="Y335" s="130">
        <f>SUM(Y336:Y339)</f>
        <v>0</v>
      </c>
      <c r="Z335" s="126"/>
      <c r="AA335" s="131">
        <f>SUM(AA336:AA339)</f>
        <v>0</v>
      </c>
      <c r="AR335" s="132" t="s">
        <v>190</v>
      </c>
      <c r="AT335" s="133" t="s">
        <v>77</v>
      </c>
      <c r="AU335" s="133" t="s">
        <v>15</v>
      </c>
      <c r="AY335" s="132" t="s">
        <v>221</v>
      </c>
      <c r="BK335" s="134">
        <f>SUM(BK336:BK339)</f>
        <v>0</v>
      </c>
    </row>
    <row r="336" spans="2:65" s="1" customFormat="1" ht="20.45" customHeight="1" x14ac:dyDescent="0.3">
      <c r="B336" s="136"/>
      <c r="C336" s="137" t="s">
        <v>3905</v>
      </c>
      <c r="D336" s="137" t="s">
        <v>222</v>
      </c>
      <c r="E336" s="138" t="s">
        <v>6756</v>
      </c>
      <c r="F336" s="250" t="s">
        <v>6757</v>
      </c>
      <c r="G336" s="251"/>
      <c r="H336" s="251"/>
      <c r="I336" s="251"/>
      <c r="J336" s="139" t="s">
        <v>376</v>
      </c>
      <c r="K336" s="140">
        <v>1</v>
      </c>
      <c r="L336" s="252"/>
      <c r="M336" s="251"/>
      <c r="N336" s="252">
        <f>ROUND(L336*K336,2)</f>
        <v>0</v>
      </c>
      <c r="O336" s="251"/>
      <c r="P336" s="251"/>
      <c r="Q336" s="251"/>
      <c r="R336" s="141"/>
      <c r="T336" s="142" t="s">
        <v>3</v>
      </c>
      <c r="U336" s="40" t="s">
        <v>43</v>
      </c>
      <c r="V336" s="143">
        <v>0</v>
      </c>
      <c r="W336" s="143">
        <f>V336*K336</f>
        <v>0</v>
      </c>
      <c r="X336" s="143">
        <v>0</v>
      </c>
      <c r="Y336" s="143">
        <f>X336*K336</f>
        <v>0</v>
      </c>
      <c r="Z336" s="143">
        <v>0</v>
      </c>
      <c r="AA336" s="144">
        <f>Z336*K336</f>
        <v>0</v>
      </c>
      <c r="AR336" s="17" t="s">
        <v>247</v>
      </c>
      <c r="AT336" s="17" t="s">
        <v>222</v>
      </c>
      <c r="AU336" s="17" t="s">
        <v>190</v>
      </c>
      <c r="AY336" s="17" t="s">
        <v>221</v>
      </c>
      <c r="BE336" s="145">
        <f>IF(U336="základní",N336,0)</f>
        <v>0</v>
      </c>
      <c r="BF336" s="145">
        <f>IF(U336="snížená",N336,0)</f>
        <v>0</v>
      </c>
      <c r="BG336" s="145">
        <f>IF(U336="zákl. přenesená",N336,0)</f>
        <v>0</v>
      </c>
      <c r="BH336" s="145">
        <f>IF(U336="sníž. přenesená",N336,0)</f>
        <v>0</v>
      </c>
      <c r="BI336" s="145">
        <f>IF(U336="nulová",N336,0)</f>
        <v>0</v>
      </c>
      <c r="BJ336" s="17" t="s">
        <v>15</v>
      </c>
      <c r="BK336" s="145">
        <f>ROUND(L336*K336,2)</f>
        <v>0</v>
      </c>
      <c r="BL336" s="17" t="s">
        <v>247</v>
      </c>
      <c r="BM336" s="17" t="s">
        <v>6758</v>
      </c>
    </row>
    <row r="337" spans="2:65" s="1" customFormat="1" ht="20.45" customHeight="1" x14ac:dyDescent="0.3">
      <c r="B337" s="136"/>
      <c r="C337" s="137" t="s">
        <v>1756</v>
      </c>
      <c r="D337" s="137" t="s">
        <v>222</v>
      </c>
      <c r="E337" s="138" t="s">
        <v>6759</v>
      </c>
      <c r="F337" s="250" t="s">
        <v>6760</v>
      </c>
      <c r="G337" s="251"/>
      <c r="H337" s="251"/>
      <c r="I337" s="251"/>
      <c r="J337" s="139" t="s">
        <v>376</v>
      </c>
      <c r="K337" s="140">
        <v>1</v>
      </c>
      <c r="L337" s="252"/>
      <c r="M337" s="251"/>
      <c r="N337" s="252">
        <f>ROUND(L337*K337,2)</f>
        <v>0</v>
      </c>
      <c r="O337" s="251"/>
      <c r="P337" s="251"/>
      <c r="Q337" s="251"/>
      <c r="R337" s="141"/>
      <c r="T337" s="142" t="s">
        <v>3</v>
      </c>
      <c r="U337" s="40" t="s">
        <v>43</v>
      </c>
      <c r="V337" s="143">
        <v>0</v>
      </c>
      <c r="W337" s="143">
        <f>V337*K337</f>
        <v>0</v>
      </c>
      <c r="X337" s="143">
        <v>0</v>
      </c>
      <c r="Y337" s="143">
        <f>X337*K337</f>
        <v>0</v>
      </c>
      <c r="Z337" s="143">
        <v>0</v>
      </c>
      <c r="AA337" s="144">
        <f>Z337*K337</f>
        <v>0</v>
      </c>
      <c r="AR337" s="17" t="s">
        <v>247</v>
      </c>
      <c r="AT337" s="17" t="s">
        <v>222</v>
      </c>
      <c r="AU337" s="17" t="s">
        <v>190</v>
      </c>
      <c r="AY337" s="17" t="s">
        <v>221</v>
      </c>
      <c r="BE337" s="145">
        <f>IF(U337="základní",N337,0)</f>
        <v>0</v>
      </c>
      <c r="BF337" s="145">
        <f>IF(U337="snížená",N337,0)</f>
        <v>0</v>
      </c>
      <c r="BG337" s="145">
        <f>IF(U337="zákl. přenesená",N337,0)</f>
        <v>0</v>
      </c>
      <c r="BH337" s="145">
        <f>IF(U337="sníž. přenesená",N337,0)</f>
        <v>0</v>
      </c>
      <c r="BI337" s="145">
        <f>IF(U337="nulová",N337,0)</f>
        <v>0</v>
      </c>
      <c r="BJ337" s="17" t="s">
        <v>15</v>
      </c>
      <c r="BK337" s="145">
        <f>ROUND(L337*K337,2)</f>
        <v>0</v>
      </c>
      <c r="BL337" s="17" t="s">
        <v>247</v>
      </c>
      <c r="BM337" s="17" t="s">
        <v>6761</v>
      </c>
    </row>
    <row r="338" spans="2:65" s="1" customFormat="1" ht="20.45" customHeight="1" x14ac:dyDescent="0.3">
      <c r="B338" s="136"/>
      <c r="C338" s="137" t="s">
        <v>3912</v>
      </c>
      <c r="D338" s="137" t="s">
        <v>222</v>
      </c>
      <c r="E338" s="138" t="s">
        <v>6762</v>
      </c>
      <c r="F338" s="250" t="s">
        <v>6754</v>
      </c>
      <c r="G338" s="251"/>
      <c r="H338" s="251"/>
      <c r="I338" s="251"/>
      <c r="J338" s="139" t="s">
        <v>276</v>
      </c>
      <c r="K338" s="140">
        <v>2</v>
      </c>
      <c r="L338" s="252"/>
      <c r="M338" s="251"/>
      <c r="N338" s="252">
        <f>ROUND(L338*K338,2)</f>
        <v>0</v>
      </c>
      <c r="O338" s="251"/>
      <c r="P338" s="251"/>
      <c r="Q338" s="251"/>
      <c r="R338" s="141"/>
      <c r="T338" s="142" t="s">
        <v>3</v>
      </c>
      <c r="U338" s="40" t="s">
        <v>43</v>
      </c>
      <c r="V338" s="143">
        <v>0</v>
      </c>
      <c r="W338" s="143">
        <f>V338*K338</f>
        <v>0</v>
      </c>
      <c r="X338" s="143">
        <v>0</v>
      </c>
      <c r="Y338" s="143">
        <f>X338*K338</f>
        <v>0</v>
      </c>
      <c r="Z338" s="143">
        <v>0</v>
      </c>
      <c r="AA338" s="144">
        <f>Z338*K338</f>
        <v>0</v>
      </c>
      <c r="AR338" s="17" t="s">
        <v>247</v>
      </c>
      <c r="AT338" s="17" t="s">
        <v>222</v>
      </c>
      <c r="AU338" s="17" t="s">
        <v>190</v>
      </c>
      <c r="AY338" s="17" t="s">
        <v>221</v>
      </c>
      <c r="BE338" s="145">
        <f>IF(U338="základní",N338,0)</f>
        <v>0</v>
      </c>
      <c r="BF338" s="145">
        <f>IF(U338="snížená",N338,0)</f>
        <v>0</v>
      </c>
      <c r="BG338" s="145">
        <f>IF(U338="zákl. přenesená",N338,0)</f>
        <v>0</v>
      </c>
      <c r="BH338" s="145">
        <f>IF(U338="sníž. přenesená",N338,0)</f>
        <v>0</v>
      </c>
      <c r="BI338" s="145">
        <f>IF(U338="nulová",N338,0)</f>
        <v>0</v>
      </c>
      <c r="BJ338" s="17" t="s">
        <v>15</v>
      </c>
      <c r="BK338" s="145">
        <f>ROUND(L338*K338,2)</f>
        <v>0</v>
      </c>
      <c r="BL338" s="17" t="s">
        <v>247</v>
      </c>
      <c r="BM338" s="17" t="s">
        <v>6763</v>
      </c>
    </row>
    <row r="339" spans="2:65" s="1" customFormat="1" ht="20.45" customHeight="1" x14ac:dyDescent="0.3">
      <c r="B339" s="136"/>
      <c r="C339" s="137" t="s">
        <v>1760</v>
      </c>
      <c r="D339" s="137" t="s">
        <v>222</v>
      </c>
      <c r="E339" s="138" t="s">
        <v>6764</v>
      </c>
      <c r="F339" s="250" t="s">
        <v>6765</v>
      </c>
      <c r="G339" s="251"/>
      <c r="H339" s="251"/>
      <c r="I339" s="251"/>
      <c r="J339" s="139" t="s">
        <v>376</v>
      </c>
      <c r="K339" s="140">
        <v>1</v>
      </c>
      <c r="L339" s="252"/>
      <c r="M339" s="251"/>
      <c r="N339" s="252">
        <f>ROUND(L339*K339,2)</f>
        <v>0</v>
      </c>
      <c r="O339" s="251"/>
      <c r="P339" s="251"/>
      <c r="Q339" s="251"/>
      <c r="R339" s="141"/>
      <c r="T339" s="142" t="s">
        <v>3</v>
      </c>
      <c r="U339" s="40" t="s">
        <v>43</v>
      </c>
      <c r="V339" s="143">
        <v>0</v>
      </c>
      <c r="W339" s="143">
        <f>V339*K339</f>
        <v>0</v>
      </c>
      <c r="X339" s="143">
        <v>0</v>
      </c>
      <c r="Y339" s="143">
        <f>X339*K339</f>
        <v>0</v>
      </c>
      <c r="Z339" s="143">
        <v>0</v>
      </c>
      <c r="AA339" s="144">
        <f>Z339*K339</f>
        <v>0</v>
      </c>
      <c r="AR339" s="17" t="s">
        <v>247</v>
      </c>
      <c r="AT339" s="17" t="s">
        <v>222</v>
      </c>
      <c r="AU339" s="17" t="s">
        <v>190</v>
      </c>
      <c r="AY339" s="17" t="s">
        <v>221</v>
      </c>
      <c r="BE339" s="145">
        <f>IF(U339="základní",N339,0)</f>
        <v>0</v>
      </c>
      <c r="BF339" s="145">
        <f>IF(U339="snížená",N339,0)</f>
        <v>0</v>
      </c>
      <c r="BG339" s="145">
        <f>IF(U339="zákl. přenesená",N339,0)</f>
        <v>0</v>
      </c>
      <c r="BH339" s="145">
        <f>IF(U339="sníž. přenesená",N339,0)</f>
        <v>0</v>
      </c>
      <c r="BI339" s="145">
        <f>IF(U339="nulová",N339,0)</f>
        <v>0</v>
      </c>
      <c r="BJ339" s="17" t="s">
        <v>15</v>
      </c>
      <c r="BK339" s="145">
        <f>ROUND(L339*K339,2)</f>
        <v>0</v>
      </c>
      <c r="BL339" s="17" t="s">
        <v>247</v>
      </c>
      <c r="BM339" s="17" t="s">
        <v>6766</v>
      </c>
    </row>
    <row r="340" spans="2:65" s="9" customFormat="1" ht="29.85" customHeight="1" x14ac:dyDescent="0.3">
      <c r="B340" s="125"/>
      <c r="C340" s="126"/>
      <c r="D340" s="135" t="s">
        <v>6517</v>
      </c>
      <c r="E340" s="135"/>
      <c r="F340" s="135"/>
      <c r="G340" s="135"/>
      <c r="H340" s="135"/>
      <c r="I340" s="135"/>
      <c r="J340" s="135"/>
      <c r="K340" s="135"/>
      <c r="L340" s="135"/>
      <c r="M340" s="135"/>
      <c r="N340" s="253">
        <f>BK340</f>
        <v>0</v>
      </c>
      <c r="O340" s="254"/>
      <c r="P340" s="254"/>
      <c r="Q340" s="254"/>
      <c r="R340" s="128"/>
      <c r="T340" s="129"/>
      <c r="U340" s="126"/>
      <c r="V340" s="126"/>
      <c r="W340" s="130">
        <f>SUM(W341:W342)</f>
        <v>0</v>
      </c>
      <c r="X340" s="126"/>
      <c r="Y340" s="130">
        <f>SUM(Y341:Y342)</f>
        <v>0</v>
      </c>
      <c r="Z340" s="126"/>
      <c r="AA340" s="131">
        <f>SUM(AA341:AA342)</f>
        <v>0</v>
      </c>
      <c r="AR340" s="132" t="s">
        <v>190</v>
      </c>
      <c r="AT340" s="133" t="s">
        <v>77</v>
      </c>
      <c r="AU340" s="133" t="s">
        <v>15</v>
      </c>
      <c r="AY340" s="132" t="s">
        <v>221</v>
      </c>
      <c r="BK340" s="134">
        <f>SUM(BK341:BK342)</f>
        <v>0</v>
      </c>
    </row>
    <row r="341" spans="2:65" s="1" customFormat="1" ht="20.45" customHeight="1" x14ac:dyDescent="0.3">
      <c r="B341" s="136"/>
      <c r="C341" s="137" t="s">
        <v>3919</v>
      </c>
      <c r="D341" s="137" t="s">
        <v>222</v>
      </c>
      <c r="E341" s="138" t="s">
        <v>6767</v>
      </c>
      <c r="F341" s="250" t="s">
        <v>6768</v>
      </c>
      <c r="G341" s="251"/>
      <c r="H341" s="251"/>
      <c r="I341" s="251"/>
      <c r="J341" s="139" t="s">
        <v>276</v>
      </c>
      <c r="K341" s="140">
        <v>8</v>
      </c>
      <c r="L341" s="252"/>
      <c r="M341" s="251"/>
      <c r="N341" s="252">
        <f>ROUND(L341*K341,2)</f>
        <v>0</v>
      </c>
      <c r="O341" s="251"/>
      <c r="P341" s="251"/>
      <c r="Q341" s="251"/>
      <c r="R341" s="141"/>
      <c r="T341" s="142" t="s">
        <v>3</v>
      </c>
      <c r="U341" s="40" t="s">
        <v>43</v>
      </c>
      <c r="V341" s="143">
        <v>0</v>
      </c>
      <c r="W341" s="143">
        <f>V341*K341</f>
        <v>0</v>
      </c>
      <c r="X341" s="143">
        <v>0</v>
      </c>
      <c r="Y341" s="143">
        <f>X341*K341</f>
        <v>0</v>
      </c>
      <c r="Z341" s="143">
        <v>0</v>
      </c>
      <c r="AA341" s="144">
        <f>Z341*K341</f>
        <v>0</v>
      </c>
      <c r="AR341" s="17" t="s">
        <v>247</v>
      </c>
      <c r="AT341" s="17" t="s">
        <v>222</v>
      </c>
      <c r="AU341" s="17" t="s">
        <v>190</v>
      </c>
      <c r="AY341" s="17" t="s">
        <v>221</v>
      </c>
      <c r="BE341" s="145">
        <f>IF(U341="základní",N341,0)</f>
        <v>0</v>
      </c>
      <c r="BF341" s="145">
        <f>IF(U341="snížená",N341,0)</f>
        <v>0</v>
      </c>
      <c r="BG341" s="145">
        <f>IF(U341="zákl. přenesená",N341,0)</f>
        <v>0</v>
      </c>
      <c r="BH341" s="145">
        <f>IF(U341="sníž. přenesená",N341,0)</f>
        <v>0</v>
      </c>
      <c r="BI341" s="145">
        <f>IF(U341="nulová",N341,0)</f>
        <v>0</v>
      </c>
      <c r="BJ341" s="17" t="s">
        <v>15</v>
      </c>
      <c r="BK341" s="145">
        <f>ROUND(L341*K341,2)</f>
        <v>0</v>
      </c>
      <c r="BL341" s="17" t="s">
        <v>247</v>
      </c>
      <c r="BM341" s="17" t="s">
        <v>6769</v>
      </c>
    </row>
    <row r="342" spans="2:65" s="1" customFormat="1" ht="20.45" customHeight="1" x14ac:dyDescent="0.3">
      <c r="B342" s="136"/>
      <c r="C342" s="137" t="s">
        <v>1764</v>
      </c>
      <c r="D342" s="137" t="s">
        <v>222</v>
      </c>
      <c r="E342" s="138" t="s">
        <v>6770</v>
      </c>
      <c r="F342" s="250" t="s">
        <v>6771</v>
      </c>
      <c r="G342" s="251"/>
      <c r="H342" s="251"/>
      <c r="I342" s="251"/>
      <c r="J342" s="139" t="s">
        <v>376</v>
      </c>
      <c r="K342" s="140">
        <v>1</v>
      </c>
      <c r="L342" s="252"/>
      <c r="M342" s="251"/>
      <c r="N342" s="252">
        <f>ROUND(L342*K342,2)</f>
        <v>0</v>
      </c>
      <c r="O342" s="251"/>
      <c r="P342" s="251"/>
      <c r="Q342" s="251"/>
      <c r="R342" s="141"/>
      <c r="T342" s="142" t="s">
        <v>3</v>
      </c>
      <c r="U342" s="146" t="s">
        <v>43</v>
      </c>
      <c r="V342" s="147">
        <v>0</v>
      </c>
      <c r="W342" s="147">
        <f>V342*K342</f>
        <v>0</v>
      </c>
      <c r="X342" s="147">
        <v>0</v>
      </c>
      <c r="Y342" s="147">
        <f>X342*K342</f>
        <v>0</v>
      </c>
      <c r="Z342" s="147">
        <v>0</v>
      </c>
      <c r="AA342" s="148">
        <f>Z342*K342</f>
        <v>0</v>
      </c>
      <c r="AR342" s="17" t="s">
        <v>247</v>
      </c>
      <c r="AT342" s="17" t="s">
        <v>222</v>
      </c>
      <c r="AU342" s="17" t="s">
        <v>190</v>
      </c>
      <c r="AY342" s="17" t="s">
        <v>221</v>
      </c>
      <c r="BE342" s="145">
        <f>IF(U342="základní",N342,0)</f>
        <v>0</v>
      </c>
      <c r="BF342" s="145">
        <f>IF(U342="snížená",N342,0)</f>
        <v>0</v>
      </c>
      <c r="BG342" s="145">
        <f>IF(U342="zákl. přenesená",N342,0)</f>
        <v>0</v>
      </c>
      <c r="BH342" s="145">
        <f>IF(U342="sníž. přenesená",N342,0)</f>
        <v>0</v>
      </c>
      <c r="BI342" s="145">
        <f>IF(U342="nulová",N342,0)</f>
        <v>0</v>
      </c>
      <c r="BJ342" s="17" t="s">
        <v>15</v>
      </c>
      <c r="BK342" s="145">
        <f>ROUND(L342*K342,2)</f>
        <v>0</v>
      </c>
      <c r="BL342" s="17" t="s">
        <v>247</v>
      </c>
      <c r="BM342" s="17" t="s">
        <v>6772</v>
      </c>
    </row>
    <row r="343" spans="2:65" s="1" customFormat="1" ht="6.95" customHeight="1" x14ac:dyDescent="0.3">
      <c r="B343" s="55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7"/>
    </row>
  </sheetData>
  <mergeCells count="418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7:Q107"/>
    <mergeCell ref="L109:Q109"/>
    <mergeCell ref="C115:Q115"/>
    <mergeCell ref="F117:P117"/>
    <mergeCell ref="F118:P118"/>
    <mergeCell ref="M120:P120"/>
    <mergeCell ref="M122:Q122"/>
    <mergeCell ref="M123:Q123"/>
    <mergeCell ref="F125:I125"/>
    <mergeCell ref="L125:M125"/>
    <mergeCell ref="N125:Q125"/>
    <mergeCell ref="F129:I129"/>
    <mergeCell ref="L129:M129"/>
    <mergeCell ref="N129:Q129"/>
    <mergeCell ref="F130:I130"/>
    <mergeCell ref="F131:I131"/>
    <mergeCell ref="F132:I132"/>
    <mergeCell ref="F133:I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F147:I147"/>
    <mergeCell ref="F148:I148"/>
    <mergeCell ref="L148:M148"/>
    <mergeCell ref="N148:Q148"/>
    <mergeCell ref="F149:I149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F154:I154"/>
    <mergeCell ref="L154:M154"/>
    <mergeCell ref="N154:Q154"/>
    <mergeCell ref="F156:I156"/>
    <mergeCell ref="L156:M156"/>
    <mergeCell ref="N156:Q156"/>
    <mergeCell ref="F157:I157"/>
    <mergeCell ref="F158:I158"/>
    <mergeCell ref="F159:I159"/>
    <mergeCell ref="F160:I160"/>
    <mergeCell ref="F161:I161"/>
    <mergeCell ref="L161:M161"/>
    <mergeCell ref="N161:Q161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F174:I174"/>
    <mergeCell ref="F175:I175"/>
    <mergeCell ref="F176:I176"/>
    <mergeCell ref="F177:I177"/>
    <mergeCell ref="F178:I178"/>
    <mergeCell ref="F179:I179"/>
    <mergeCell ref="F180:I180"/>
    <mergeCell ref="F181:I181"/>
    <mergeCell ref="F182:I182"/>
    <mergeCell ref="F183:I183"/>
    <mergeCell ref="F184:I184"/>
    <mergeCell ref="F185:I185"/>
    <mergeCell ref="F186:I186"/>
    <mergeCell ref="F187:I187"/>
    <mergeCell ref="F188:I188"/>
    <mergeCell ref="F189:I189"/>
    <mergeCell ref="F190:I190"/>
    <mergeCell ref="F191:I191"/>
    <mergeCell ref="F192:I192"/>
    <mergeCell ref="F193:I193"/>
    <mergeCell ref="F194:I194"/>
    <mergeCell ref="F195:I195"/>
    <mergeCell ref="F196:I196"/>
    <mergeCell ref="F197:I197"/>
    <mergeCell ref="F198:I198"/>
    <mergeCell ref="L198:M198"/>
    <mergeCell ref="N198:Q198"/>
    <mergeCell ref="F199:I199"/>
    <mergeCell ref="F200:I200"/>
    <mergeCell ref="F201:I201"/>
    <mergeCell ref="F202:I202"/>
    <mergeCell ref="F203:I203"/>
    <mergeCell ref="F204:I204"/>
    <mergeCell ref="F205:I205"/>
    <mergeCell ref="F206:I206"/>
    <mergeCell ref="F207:I207"/>
    <mergeCell ref="F208:I208"/>
    <mergeCell ref="F209:I209"/>
    <mergeCell ref="F210:I210"/>
    <mergeCell ref="F211:I211"/>
    <mergeCell ref="F212:I212"/>
    <mergeCell ref="F213:I213"/>
    <mergeCell ref="F214:I214"/>
    <mergeCell ref="F215:I215"/>
    <mergeCell ref="F216:I216"/>
    <mergeCell ref="F217:I217"/>
    <mergeCell ref="F218:I218"/>
    <mergeCell ref="F219:I219"/>
    <mergeCell ref="F220:I220"/>
    <mergeCell ref="F221:I221"/>
    <mergeCell ref="F222:I222"/>
    <mergeCell ref="F223:I223"/>
    <mergeCell ref="F224:I224"/>
    <mergeCell ref="F225:I225"/>
    <mergeCell ref="F226:I226"/>
    <mergeCell ref="F227:I227"/>
    <mergeCell ref="F228:I228"/>
    <mergeCell ref="F229:I229"/>
    <mergeCell ref="F230:I230"/>
    <mergeCell ref="F231:I231"/>
    <mergeCell ref="F232:I232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  <mergeCell ref="F237:I237"/>
    <mergeCell ref="F238:I238"/>
    <mergeCell ref="F239:I239"/>
    <mergeCell ref="F240:I240"/>
    <mergeCell ref="F241:I241"/>
    <mergeCell ref="F242:I242"/>
    <mergeCell ref="F243:I243"/>
    <mergeCell ref="F244:I244"/>
    <mergeCell ref="F245:I245"/>
    <mergeCell ref="F246:I246"/>
    <mergeCell ref="L246:M246"/>
    <mergeCell ref="N246:Q246"/>
    <mergeCell ref="F247:I247"/>
    <mergeCell ref="F249:I249"/>
    <mergeCell ref="L249:M249"/>
    <mergeCell ref="N249:Q249"/>
    <mergeCell ref="F251:I251"/>
    <mergeCell ref="L251:M251"/>
    <mergeCell ref="N251:Q251"/>
    <mergeCell ref="F252:I252"/>
    <mergeCell ref="F253:I253"/>
    <mergeCell ref="L253:M253"/>
    <mergeCell ref="N253:Q253"/>
    <mergeCell ref="F254:I254"/>
    <mergeCell ref="F255:I255"/>
    <mergeCell ref="L255:M255"/>
    <mergeCell ref="N255:Q255"/>
    <mergeCell ref="F256:I256"/>
    <mergeCell ref="L256:M256"/>
    <mergeCell ref="N256:Q256"/>
    <mergeCell ref="F257:I257"/>
    <mergeCell ref="L257:M257"/>
    <mergeCell ref="N257:Q257"/>
    <mergeCell ref="F258:I258"/>
    <mergeCell ref="L258:M258"/>
    <mergeCell ref="N258:Q258"/>
    <mergeCell ref="F259:I259"/>
    <mergeCell ref="F260:I260"/>
    <mergeCell ref="L260:M260"/>
    <mergeCell ref="N260:Q260"/>
    <mergeCell ref="F261:I261"/>
    <mergeCell ref="L261:M261"/>
    <mergeCell ref="N261:Q261"/>
    <mergeCell ref="F262:I262"/>
    <mergeCell ref="L262:M262"/>
    <mergeCell ref="N262:Q262"/>
    <mergeCell ref="F263:I263"/>
    <mergeCell ref="L263:M263"/>
    <mergeCell ref="N263:Q263"/>
    <mergeCell ref="F264:I264"/>
    <mergeCell ref="L264:M264"/>
    <mergeCell ref="N264:Q264"/>
    <mergeCell ref="F265:I265"/>
    <mergeCell ref="L265:M265"/>
    <mergeCell ref="N265:Q265"/>
    <mergeCell ref="F266:I266"/>
    <mergeCell ref="L266:M266"/>
    <mergeCell ref="N266:Q266"/>
    <mergeCell ref="F267:I267"/>
    <mergeCell ref="F268:I268"/>
    <mergeCell ref="L268:M268"/>
    <mergeCell ref="N268:Q268"/>
    <mergeCell ref="F269:I269"/>
    <mergeCell ref="F270:I270"/>
    <mergeCell ref="L270:M270"/>
    <mergeCell ref="N270:Q270"/>
    <mergeCell ref="F272:I272"/>
    <mergeCell ref="L272:M272"/>
    <mergeCell ref="N272:Q272"/>
    <mergeCell ref="F273:I273"/>
    <mergeCell ref="F274:I274"/>
    <mergeCell ref="L274:M274"/>
    <mergeCell ref="N274:Q274"/>
    <mergeCell ref="F275:I275"/>
    <mergeCell ref="F276:I276"/>
    <mergeCell ref="L276:M276"/>
    <mergeCell ref="N276:Q276"/>
    <mergeCell ref="F277:I277"/>
    <mergeCell ref="F278:I278"/>
    <mergeCell ref="L278:M278"/>
    <mergeCell ref="N278:Q278"/>
    <mergeCell ref="F280:I280"/>
    <mergeCell ref="L280:M280"/>
    <mergeCell ref="N280:Q280"/>
    <mergeCell ref="F281:I281"/>
    <mergeCell ref="F283:I283"/>
    <mergeCell ref="L283:M283"/>
    <mergeCell ref="N283:Q283"/>
    <mergeCell ref="F286:I286"/>
    <mergeCell ref="L286:M286"/>
    <mergeCell ref="N286:Q286"/>
    <mergeCell ref="F287:I287"/>
    <mergeCell ref="F288:I288"/>
    <mergeCell ref="F289:I289"/>
    <mergeCell ref="F290:I290"/>
    <mergeCell ref="F291:I291"/>
    <mergeCell ref="F292:I292"/>
    <mergeCell ref="F293:I293"/>
    <mergeCell ref="F294:I294"/>
    <mergeCell ref="F295:I295"/>
    <mergeCell ref="L295:M295"/>
    <mergeCell ref="N295:Q295"/>
    <mergeCell ref="F296:I296"/>
    <mergeCell ref="F297:I297"/>
    <mergeCell ref="F298:I298"/>
    <mergeCell ref="F299:I299"/>
    <mergeCell ref="F300:I300"/>
    <mergeCell ref="F301:I301"/>
    <mergeCell ref="F302:I302"/>
    <mergeCell ref="F303:I303"/>
    <mergeCell ref="F304:I304"/>
    <mergeCell ref="L304:M304"/>
    <mergeCell ref="N304:Q304"/>
    <mergeCell ref="F306:I306"/>
    <mergeCell ref="L306:M306"/>
    <mergeCell ref="N306:Q306"/>
    <mergeCell ref="F307:I307"/>
    <mergeCell ref="L307:M307"/>
    <mergeCell ref="N307:Q307"/>
    <mergeCell ref="F309:I309"/>
    <mergeCell ref="L309:M309"/>
    <mergeCell ref="N309:Q309"/>
    <mergeCell ref="F310:I310"/>
    <mergeCell ref="L310:M310"/>
    <mergeCell ref="N310:Q310"/>
    <mergeCell ref="F311:I311"/>
    <mergeCell ref="F312:I312"/>
    <mergeCell ref="L312:M312"/>
    <mergeCell ref="N312:Q312"/>
    <mergeCell ref="F313:I313"/>
    <mergeCell ref="F314:I314"/>
    <mergeCell ref="L314:M314"/>
    <mergeCell ref="N314:Q314"/>
    <mergeCell ref="F316:I316"/>
    <mergeCell ref="L316:M316"/>
    <mergeCell ref="N316:Q316"/>
    <mergeCell ref="F329:I329"/>
    <mergeCell ref="L329:M329"/>
    <mergeCell ref="N329:Q329"/>
    <mergeCell ref="F330:I330"/>
    <mergeCell ref="L330:M330"/>
    <mergeCell ref="N330:Q330"/>
    <mergeCell ref="F331:I331"/>
    <mergeCell ref="L331:M331"/>
    <mergeCell ref="N331:Q331"/>
    <mergeCell ref="F332:I332"/>
    <mergeCell ref="L332:M332"/>
    <mergeCell ref="N332:Q332"/>
    <mergeCell ref="F333:I333"/>
    <mergeCell ref="L333:M333"/>
    <mergeCell ref="N333:Q333"/>
    <mergeCell ref="F334:I334"/>
    <mergeCell ref="L334:M334"/>
    <mergeCell ref="N334:Q334"/>
    <mergeCell ref="F336:I336"/>
    <mergeCell ref="L336:M336"/>
    <mergeCell ref="N336:Q336"/>
    <mergeCell ref="F337:I337"/>
    <mergeCell ref="L337:M337"/>
    <mergeCell ref="N337:Q337"/>
    <mergeCell ref="F338:I338"/>
    <mergeCell ref="L338:M338"/>
    <mergeCell ref="N338:Q338"/>
    <mergeCell ref="F339:I339"/>
    <mergeCell ref="L339:M339"/>
    <mergeCell ref="N339:Q339"/>
    <mergeCell ref="F341:I341"/>
    <mergeCell ref="L341:M341"/>
    <mergeCell ref="N341:Q341"/>
    <mergeCell ref="F342:I342"/>
    <mergeCell ref="L342:M342"/>
    <mergeCell ref="N342:Q342"/>
    <mergeCell ref="N335:Q335"/>
    <mergeCell ref="N340:Q340"/>
    <mergeCell ref="N126:Q126"/>
    <mergeCell ref="N127:Q127"/>
    <mergeCell ref="N128:Q128"/>
    <mergeCell ref="N155:Q155"/>
    <mergeCell ref="N248:Q248"/>
    <mergeCell ref="N250:Q250"/>
    <mergeCell ref="N271:Q271"/>
    <mergeCell ref="N279:Q279"/>
    <mergeCell ref="N282:Q282"/>
    <mergeCell ref="N323:Q323"/>
    <mergeCell ref="N325:Q325"/>
    <mergeCell ref="N327:Q327"/>
    <mergeCell ref="N319:Q319"/>
    <mergeCell ref="N321:Q321"/>
    <mergeCell ref="H1:K1"/>
    <mergeCell ref="S2:AC2"/>
    <mergeCell ref="N284:Q284"/>
    <mergeCell ref="N285:Q285"/>
    <mergeCell ref="N305:Q305"/>
    <mergeCell ref="N308:Q308"/>
    <mergeCell ref="N315:Q315"/>
    <mergeCell ref="N318:Q318"/>
    <mergeCell ref="N328:Q328"/>
    <mergeCell ref="F323:I323"/>
    <mergeCell ref="L323:M323"/>
    <mergeCell ref="F324:I324"/>
    <mergeCell ref="F325:I325"/>
    <mergeCell ref="L325:M325"/>
    <mergeCell ref="F326:I326"/>
    <mergeCell ref="F327:I327"/>
    <mergeCell ref="L327:M327"/>
    <mergeCell ref="F317:I317"/>
    <mergeCell ref="F319:I319"/>
    <mergeCell ref="L319:M319"/>
    <mergeCell ref="F320:I320"/>
    <mergeCell ref="F321:I321"/>
    <mergeCell ref="L321:M321"/>
    <mergeCell ref="F322:I322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25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58"/>
  <sheetViews>
    <sheetView showGridLines="0" workbookViewId="0">
      <pane ySplit="1" topLeftCell="A2" activePane="bottomLeft" state="frozen"/>
      <selection pane="bottomLeft" activeCell="L120" sqref="L120:M159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163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6773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449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N98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ROUND((SUM(BE98:BE99)+SUM(BE117:BE157)), 2)</f>
        <v>0</v>
      </c>
      <c r="I32" s="200"/>
      <c r="J32" s="200"/>
      <c r="K32" s="32"/>
      <c r="L32" s="32"/>
      <c r="M32" s="260">
        <f>ROUND(ROUND((SUM(BE98:BE99)+SUM(BE117:BE157)),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ROUND((SUM(BF98:BF99)+SUM(BF117:BF157)), 2)</f>
        <v>0</v>
      </c>
      <c r="I33" s="200"/>
      <c r="J33" s="200"/>
      <c r="K33" s="32"/>
      <c r="L33" s="32"/>
      <c r="M33" s="260">
        <f>ROUND(ROUND((SUM(BF98:BF99)+SUM(BF117:BF157)),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ROUND((SUM(BG98:BG99)+SUM(BG117:BG157)),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ROUND((SUM(BH98:BH99)+SUM(BH117:BH157)),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ROUND((SUM(BI98:BI99)+SUM(BI117:BI157)),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08 - IO 01 - AREÁLOVÉ ROZVODY - NN, SLP, VO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Radim Blaťák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N117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450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N118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451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N119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5341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N123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6774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N129</f>
        <v>0</v>
      </c>
      <c r="O92" s="256"/>
      <c r="P92" s="256"/>
      <c r="Q92" s="256"/>
      <c r="R92" s="115"/>
    </row>
    <row r="93" spans="2:47" s="7" customFormat="1" ht="19.899999999999999" customHeight="1" x14ac:dyDescent="0.3">
      <c r="B93" s="112"/>
      <c r="C93" s="113"/>
      <c r="D93" s="114" t="s">
        <v>6775</v>
      </c>
      <c r="E93" s="113"/>
      <c r="F93" s="113"/>
      <c r="G93" s="113"/>
      <c r="H93" s="113"/>
      <c r="I93" s="113"/>
      <c r="J93" s="113"/>
      <c r="K93" s="113"/>
      <c r="L93" s="113"/>
      <c r="M93" s="113"/>
      <c r="N93" s="255">
        <f>N135</f>
        <v>0</v>
      </c>
      <c r="O93" s="256"/>
      <c r="P93" s="256"/>
      <c r="Q93" s="256"/>
      <c r="R93" s="115"/>
    </row>
    <row r="94" spans="2:47" s="7" customFormat="1" ht="19.899999999999999" customHeight="1" x14ac:dyDescent="0.3">
      <c r="B94" s="112"/>
      <c r="C94" s="113"/>
      <c r="D94" s="114" t="s">
        <v>6776</v>
      </c>
      <c r="E94" s="113"/>
      <c r="F94" s="113"/>
      <c r="G94" s="113"/>
      <c r="H94" s="113"/>
      <c r="I94" s="113"/>
      <c r="J94" s="113"/>
      <c r="K94" s="113"/>
      <c r="L94" s="113"/>
      <c r="M94" s="113"/>
      <c r="N94" s="255">
        <f>N142</f>
        <v>0</v>
      </c>
      <c r="O94" s="256"/>
      <c r="P94" s="256"/>
      <c r="Q94" s="256"/>
      <c r="R94" s="115"/>
    </row>
    <row r="95" spans="2:47" s="7" customFormat="1" ht="19.899999999999999" customHeight="1" x14ac:dyDescent="0.3">
      <c r="B95" s="112"/>
      <c r="C95" s="113"/>
      <c r="D95" s="114" t="s">
        <v>6777</v>
      </c>
      <c r="E95" s="113"/>
      <c r="F95" s="113"/>
      <c r="G95" s="113"/>
      <c r="H95" s="113"/>
      <c r="I95" s="113"/>
      <c r="J95" s="113"/>
      <c r="K95" s="113"/>
      <c r="L95" s="113"/>
      <c r="M95" s="113"/>
      <c r="N95" s="255">
        <f>N146</f>
        <v>0</v>
      </c>
      <c r="O95" s="256"/>
      <c r="P95" s="256"/>
      <c r="Q95" s="256"/>
      <c r="R95" s="115"/>
    </row>
    <row r="96" spans="2:47" s="7" customFormat="1" ht="19.899999999999999" customHeight="1" x14ac:dyDescent="0.3">
      <c r="B96" s="112"/>
      <c r="C96" s="113"/>
      <c r="D96" s="114" t="s">
        <v>454</v>
      </c>
      <c r="E96" s="113"/>
      <c r="F96" s="113"/>
      <c r="G96" s="113"/>
      <c r="H96" s="113"/>
      <c r="I96" s="113"/>
      <c r="J96" s="113"/>
      <c r="K96" s="113"/>
      <c r="L96" s="113"/>
      <c r="M96" s="113"/>
      <c r="N96" s="255">
        <f>N152</f>
        <v>0</v>
      </c>
      <c r="O96" s="256"/>
      <c r="P96" s="256"/>
      <c r="Q96" s="256"/>
      <c r="R96" s="115"/>
    </row>
    <row r="97" spans="2:21" s="1" customFormat="1" ht="21.75" customHeight="1" x14ac:dyDescent="0.3"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3"/>
    </row>
    <row r="98" spans="2:21" s="1" customFormat="1" ht="29.25" customHeight="1" x14ac:dyDescent="0.3">
      <c r="B98" s="31"/>
      <c r="C98" s="107" t="s">
        <v>205</v>
      </c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257">
        <v>0</v>
      </c>
      <c r="O98" s="200"/>
      <c r="P98" s="200"/>
      <c r="Q98" s="200"/>
      <c r="R98" s="33"/>
      <c r="T98" s="116"/>
      <c r="U98" s="117" t="s">
        <v>42</v>
      </c>
    </row>
    <row r="99" spans="2:21" s="1" customFormat="1" ht="18" customHeight="1" x14ac:dyDescent="0.3"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3"/>
    </row>
    <row r="100" spans="2:21" s="1" customFormat="1" ht="29.25" customHeight="1" x14ac:dyDescent="0.3">
      <c r="B100" s="31"/>
      <c r="C100" s="99" t="s">
        <v>188</v>
      </c>
      <c r="D100" s="100"/>
      <c r="E100" s="100"/>
      <c r="F100" s="100"/>
      <c r="G100" s="100"/>
      <c r="H100" s="100"/>
      <c r="I100" s="100"/>
      <c r="J100" s="100"/>
      <c r="K100" s="100"/>
      <c r="L100" s="201">
        <f>ROUND(SUM(N88+N98),2)</f>
        <v>0</v>
      </c>
      <c r="M100" s="246"/>
      <c r="N100" s="246"/>
      <c r="O100" s="246"/>
      <c r="P100" s="246"/>
      <c r="Q100" s="246"/>
      <c r="R100" s="33"/>
    </row>
    <row r="101" spans="2:21" s="1" customFormat="1" ht="6.95" customHeight="1" x14ac:dyDescent="0.3">
      <c r="B101" s="55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7"/>
    </row>
    <row r="105" spans="2:21" s="1" customFormat="1" ht="6.95" customHeight="1" x14ac:dyDescent="0.3"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60"/>
    </row>
    <row r="106" spans="2:21" s="1" customFormat="1" ht="36.950000000000003" customHeight="1" x14ac:dyDescent="0.3">
      <c r="B106" s="31"/>
      <c r="C106" s="212" t="s">
        <v>206</v>
      </c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33"/>
    </row>
    <row r="107" spans="2:21" s="1" customFormat="1" ht="6.95" customHeight="1" x14ac:dyDescent="0.3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21" s="1" customFormat="1" ht="30" customHeight="1" x14ac:dyDescent="0.3">
      <c r="B108" s="31"/>
      <c r="C108" s="28" t="s">
        <v>16</v>
      </c>
      <c r="D108" s="32"/>
      <c r="E108" s="32"/>
      <c r="F108" s="247" t="str">
        <f>F6</f>
        <v>DOPLNĚNÍ - ROZŠÍŘENÍ KAPACIT ZŠ A MŠ TŘEBOTOV</v>
      </c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32"/>
      <c r="R108" s="33"/>
    </row>
    <row r="109" spans="2:21" s="1" customFormat="1" ht="36.950000000000003" customHeight="1" x14ac:dyDescent="0.3">
      <c r="B109" s="31"/>
      <c r="C109" s="65" t="s">
        <v>192</v>
      </c>
      <c r="D109" s="32"/>
      <c r="E109" s="32"/>
      <c r="F109" s="213" t="str">
        <f>F7</f>
        <v>08 - IO 01 - AREÁLOVÉ ROZVODY - NN, SLP, VO</v>
      </c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32"/>
      <c r="R109" s="33"/>
    </row>
    <row r="110" spans="2:21" s="1" customFormat="1" ht="6.95" customHeight="1" x14ac:dyDescent="0.3"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3"/>
    </row>
    <row r="111" spans="2:21" s="1" customFormat="1" ht="18" customHeight="1" x14ac:dyDescent="0.3">
      <c r="B111" s="31"/>
      <c r="C111" s="28" t="s">
        <v>22</v>
      </c>
      <c r="D111" s="32"/>
      <c r="E111" s="32"/>
      <c r="F111" s="26" t="str">
        <f>F9</f>
        <v>Třebotov, Hlavní 190, 252 26 areál školy</v>
      </c>
      <c r="G111" s="32"/>
      <c r="H111" s="32"/>
      <c r="I111" s="32"/>
      <c r="J111" s="32"/>
      <c r="K111" s="28" t="s">
        <v>24</v>
      </c>
      <c r="L111" s="32"/>
      <c r="M111" s="248" t="str">
        <f>IF(O9="","",O9)</f>
        <v>31. 10. 2016</v>
      </c>
      <c r="N111" s="200"/>
      <c r="O111" s="200"/>
      <c r="P111" s="200"/>
      <c r="Q111" s="32"/>
      <c r="R111" s="33"/>
    </row>
    <row r="112" spans="2:21" s="1" customFormat="1" ht="6.95" customHeight="1" x14ac:dyDescent="0.3"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3"/>
    </row>
    <row r="113" spans="2:65" s="1" customFormat="1" ht="15" x14ac:dyDescent="0.3">
      <c r="B113" s="31"/>
      <c r="C113" s="28" t="s">
        <v>26</v>
      </c>
      <c r="D113" s="32"/>
      <c r="E113" s="32"/>
      <c r="F113" s="26" t="str">
        <f>E12</f>
        <v>Obec Třebotov</v>
      </c>
      <c r="G113" s="32"/>
      <c r="H113" s="32"/>
      <c r="I113" s="32"/>
      <c r="J113" s="32"/>
      <c r="K113" s="28" t="s">
        <v>33</v>
      </c>
      <c r="L113" s="32"/>
      <c r="M113" s="226" t="str">
        <f>E18</f>
        <v>Ing.arch. Jan Linhart</v>
      </c>
      <c r="N113" s="200"/>
      <c r="O113" s="200"/>
      <c r="P113" s="200"/>
      <c r="Q113" s="200"/>
      <c r="R113" s="33"/>
    </row>
    <row r="114" spans="2:65" s="1" customFormat="1" ht="14.45" customHeight="1" x14ac:dyDescent="0.3">
      <c r="B114" s="31"/>
      <c r="C114" s="28" t="s">
        <v>31</v>
      </c>
      <c r="D114" s="32"/>
      <c r="E114" s="32"/>
      <c r="F114" s="26" t="str">
        <f>IF(E15="","",E15)</f>
        <v xml:space="preserve"> </v>
      </c>
      <c r="G114" s="32"/>
      <c r="H114" s="32"/>
      <c r="I114" s="32"/>
      <c r="J114" s="32"/>
      <c r="K114" s="28" t="s">
        <v>36</v>
      </c>
      <c r="L114" s="32"/>
      <c r="M114" s="226" t="str">
        <f>E21</f>
        <v>Radim Blaťák</v>
      </c>
      <c r="N114" s="200"/>
      <c r="O114" s="200"/>
      <c r="P114" s="200"/>
      <c r="Q114" s="200"/>
      <c r="R114" s="33"/>
    </row>
    <row r="115" spans="2:65" s="1" customFormat="1" ht="10.35" customHeight="1" x14ac:dyDescent="0.3"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3"/>
    </row>
    <row r="116" spans="2:65" s="8" customFormat="1" ht="29.25" customHeight="1" x14ac:dyDescent="0.3">
      <c r="B116" s="118"/>
      <c r="C116" s="119" t="s">
        <v>207</v>
      </c>
      <c r="D116" s="120" t="s">
        <v>208</v>
      </c>
      <c r="E116" s="120" t="s">
        <v>60</v>
      </c>
      <c r="F116" s="242" t="s">
        <v>209</v>
      </c>
      <c r="G116" s="243"/>
      <c r="H116" s="243"/>
      <c r="I116" s="243"/>
      <c r="J116" s="120" t="s">
        <v>210</v>
      </c>
      <c r="K116" s="120" t="s">
        <v>211</v>
      </c>
      <c r="L116" s="244" t="s">
        <v>212</v>
      </c>
      <c r="M116" s="243"/>
      <c r="N116" s="242" t="s">
        <v>198</v>
      </c>
      <c r="O116" s="243"/>
      <c r="P116" s="243"/>
      <c r="Q116" s="245"/>
      <c r="R116" s="121"/>
      <c r="T116" s="73" t="s">
        <v>213</v>
      </c>
      <c r="U116" s="74" t="s">
        <v>42</v>
      </c>
      <c r="V116" s="74" t="s">
        <v>214</v>
      </c>
      <c r="W116" s="74" t="s">
        <v>215</v>
      </c>
      <c r="X116" s="74" t="s">
        <v>216</v>
      </c>
      <c r="Y116" s="74" t="s">
        <v>217</v>
      </c>
      <c r="Z116" s="74" t="s">
        <v>218</v>
      </c>
      <c r="AA116" s="75" t="s">
        <v>219</v>
      </c>
    </row>
    <row r="117" spans="2:65" s="1" customFormat="1" ht="29.25" customHeight="1" x14ac:dyDescent="0.35">
      <c r="B117" s="31"/>
      <c r="C117" s="77" t="s">
        <v>194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236">
        <f>BK117</f>
        <v>0</v>
      </c>
      <c r="O117" s="237"/>
      <c r="P117" s="237"/>
      <c r="Q117" s="237"/>
      <c r="R117" s="33"/>
      <c r="T117" s="76"/>
      <c r="U117" s="47"/>
      <c r="V117" s="47"/>
      <c r="W117" s="122">
        <f>W118</f>
        <v>0</v>
      </c>
      <c r="X117" s="47"/>
      <c r="Y117" s="122">
        <f>Y118</f>
        <v>0</v>
      </c>
      <c r="Z117" s="47"/>
      <c r="AA117" s="123">
        <f>AA118</f>
        <v>0</v>
      </c>
      <c r="AT117" s="17" t="s">
        <v>77</v>
      </c>
      <c r="AU117" s="17" t="s">
        <v>200</v>
      </c>
      <c r="BK117" s="124">
        <f>BK118</f>
        <v>0</v>
      </c>
    </row>
    <row r="118" spans="2:65" s="9" customFormat="1" ht="37.35" customHeight="1" x14ac:dyDescent="0.35">
      <c r="B118" s="125"/>
      <c r="C118" s="126"/>
      <c r="D118" s="127" t="s">
        <v>450</v>
      </c>
      <c r="E118" s="127"/>
      <c r="F118" s="127"/>
      <c r="G118" s="127"/>
      <c r="H118" s="127"/>
      <c r="I118" s="127"/>
      <c r="J118" s="127"/>
      <c r="K118" s="127"/>
      <c r="L118" s="127"/>
      <c r="M118" s="127"/>
      <c r="N118" s="238">
        <f>BK118</f>
        <v>0</v>
      </c>
      <c r="O118" s="239"/>
      <c r="P118" s="239"/>
      <c r="Q118" s="239"/>
      <c r="R118" s="128"/>
      <c r="T118" s="129"/>
      <c r="U118" s="126"/>
      <c r="V118" s="126"/>
      <c r="W118" s="130">
        <f>W119+W123+W129+W135+W142+W146+W152</f>
        <v>0</v>
      </c>
      <c r="X118" s="126"/>
      <c r="Y118" s="130">
        <f>Y119+Y123+Y129+Y135+Y142+Y146+Y152</f>
        <v>0</v>
      </c>
      <c r="Z118" s="126"/>
      <c r="AA118" s="131">
        <f>AA119+AA123+AA129+AA135+AA142+AA146+AA152</f>
        <v>0</v>
      </c>
      <c r="AR118" s="132" t="s">
        <v>190</v>
      </c>
      <c r="AT118" s="133" t="s">
        <v>77</v>
      </c>
      <c r="AU118" s="133" t="s">
        <v>78</v>
      </c>
      <c r="AY118" s="132" t="s">
        <v>221</v>
      </c>
      <c r="BK118" s="134">
        <f>BK119+BK123+BK129+BK135+BK142+BK146+BK152</f>
        <v>0</v>
      </c>
    </row>
    <row r="119" spans="2:65" s="9" customFormat="1" ht="19.899999999999999" customHeight="1" x14ac:dyDescent="0.3">
      <c r="B119" s="125"/>
      <c r="C119" s="126"/>
      <c r="D119" s="135" t="s">
        <v>451</v>
      </c>
      <c r="E119" s="135"/>
      <c r="F119" s="135"/>
      <c r="G119" s="135"/>
      <c r="H119" s="135"/>
      <c r="I119" s="135"/>
      <c r="J119" s="135"/>
      <c r="K119" s="135"/>
      <c r="L119" s="135"/>
      <c r="M119" s="135"/>
      <c r="N119" s="240">
        <f>BK119</f>
        <v>0</v>
      </c>
      <c r="O119" s="241"/>
      <c r="P119" s="241"/>
      <c r="Q119" s="241"/>
      <c r="R119" s="128"/>
      <c r="T119" s="129"/>
      <c r="U119" s="126"/>
      <c r="V119" s="126"/>
      <c r="W119" s="130">
        <f>SUM(W120:W122)</f>
        <v>0</v>
      </c>
      <c r="X119" s="126"/>
      <c r="Y119" s="130">
        <f>SUM(Y120:Y122)</f>
        <v>0</v>
      </c>
      <c r="Z119" s="126"/>
      <c r="AA119" s="131">
        <f>SUM(AA120:AA122)</f>
        <v>0</v>
      </c>
      <c r="AR119" s="132" t="s">
        <v>254</v>
      </c>
      <c r="AT119" s="133" t="s">
        <v>77</v>
      </c>
      <c r="AU119" s="133" t="s">
        <v>15</v>
      </c>
      <c r="AY119" s="132" t="s">
        <v>221</v>
      </c>
      <c r="BK119" s="134">
        <f>SUM(BK120:BK122)</f>
        <v>0</v>
      </c>
    </row>
    <row r="120" spans="2:65" s="1" customFormat="1" ht="20.45" customHeight="1" x14ac:dyDescent="0.3">
      <c r="B120" s="136"/>
      <c r="C120" s="137" t="s">
        <v>15</v>
      </c>
      <c r="D120" s="137" t="s">
        <v>222</v>
      </c>
      <c r="E120" s="138" t="s">
        <v>455</v>
      </c>
      <c r="F120" s="250" t="s">
        <v>6778</v>
      </c>
      <c r="G120" s="251"/>
      <c r="H120" s="251"/>
      <c r="I120" s="251"/>
      <c r="J120" s="139" t="s">
        <v>246</v>
      </c>
      <c r="K120" s="140">
        <v>240</v>
      </c>
      <c r="L120" s="252"/>
      <c r="M120" s="251"/>
      <c r="N120" s="252">
        <f>ROUND(L120*K120,2)</f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>V120*K120</f>
        <v>0</v>
      </c>
      <c r="X120" s="143">
        <v>0</v>
      </c>
      <c r="Y120" s="143">
        <f>X120*K120</f>
        <v>0</v>
      </c>
      <c r="Z120" s="143">
        <v>0</v>
      </c>
      <c r="AA120" s="144">
        <f>Z120*K120</f>
        <v>0</v>
      </c>
      <c r="AR120" s="17" t="s">
        <v>247</v>
      </c>
      <c r="AT120" s="17" t="s">
        <v>222</v>
      </c>
      <c r="AU120" s="17" t="s">
        <v>190</v>
      </c>
      <c r="AY120" s="17" t="s">
        <v>221</v>
      </c>
      <c r="BE120" s="145">
        <f>IF(U120="základní",N120,0)</f>
        <v>0</v>
      </c>
      <c r="BF120" s="145">
        <f>IF(U120="snížená",N120,0)</f>
        <v>0</v>
      </c>
      <c r="BG120" s="145">
        <f>IF(U120="zákl. přenesená",N120,0)</f>
        <v>0</v>
      </c>
      <c r="BH120" s="145">
        <f>IF(U120="sníž. přenesená",N120,0)</f>
        <v>0</v>
      </c>
      <c r="BI120" s="145">
        <f>IF(U120="nulová",N120,0)</f>
        <v>0</v>
      </c>
      <c r="BJ120" s="17" t="s">
        <v>15</v>
      </c>
      <c r="BK120" s="145">
        <f>ROUND(L120*K120,2)</f>
        <v>0</v>
      </c>
      <c r="BL120" s="17" t="s">
        <v>247</v>
      </c>
      <c r="BM120" s="17" t="s">
        <v>6779</v>
      </c>
    </row>
    <row r="121" spans="2:65" s="1" customFormat="1" ht="20.45" customHeight="1" x14ac:dyDescent="0.3">
      <c r="B121" s="136"/>
      <c r="C121" s="137" t="s">
        <v>190</v>
      </c>
      <c r="D121" s="137" t="s">
        <v>222</v>
      </c>
      <c r="E121" s="138" t="s">
        <v>458</v>
      </c>
      <c r="F121" s="250" t="s">
        <v>6780</v>
      </c>
      <c r="G121" s="251"/>
      <c r="H121" s="251"/>
      <c r="I121" s="251"/>
      <c r="J121" s="139" t="s">
        <v>246</v>
      </c>
      <c r="K121" s="140">
        <v>40</v>
      </c>
      <c r="L121" s="252"/>
      <c r="M121" s="251"/>
      <c r="N121" s="252">
        <f>ROUND(L121*K121,2)</f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>V121*K121</f>
        <v>0</v>
      </c>
      <c r="X121" s="143">
        <v>0</v>
      </c>
      <c r="Y121" s="143">
        <f>X121*K121</f>
        <v>0</v>
      </c>
      <c r="Z121" s="143">
        <v>0</v>
      </c>
      <c r="AA121" s="144">
        <f>Z121*K121</f>
        <v>0</v>
      </c>
      <c r="AR121" s="17" t="s">
        <v>247</v>
      </c>
      <c r="AT121" s="17" t="s">
        <v>222</v>
      </c>
      <c r="AU121" s="17" t="s">
        <v>190</v>
      </c>
      <c r="AY121" s="17" t="s">
        <v>221</v>
      </c>
      <c r="BE121" s="145">
        <f>IF(U121="základní",N121,0)</f>
        <v>0</v>
      </c>
      <c r="BF121" s="145">
        <f>IF(U121="snížená",N121,0)</f>
        <v>0</v>
      </c>
      <c r="BG121" s="145">
        <f>IF(U121="zákl. přenesená",N121,0)</f>
        <v>0</v>
      </c>
      <c r="BH121" s="145">
        <f>IF(U121="sníž. přenesená",N121,0)</f>
        <v>0</v>
      </c>
      <c r="BI121" s="145">
        <f>IF(U121="nulová",N121,0)</f>
        <v>0</v>
      </c>
      <c r="BJ121" s="17" t="s">
        <v>15</v>
      </c>
      <c r="BK121" s="145">
        <f>ROUND(L121*K121,2)</f>
        <v>0</v>
      </c>
      <c r="BL121" s="17" t="s">
        <v>247</v>
      </c>
      <c r="BM121" s="17" t="s">
        <v>6781</v>
      </c>
    </row>
    <row r="122" spans="2:65" s="1" customFormat="1" ht="20.45" customHeight="1" x14ac:dyDescent="0.3">
      <c r="B122" s="136"/>
      <c r="C122" s="137" t="s">
        <v>254</v>
      </c>
      <c r="D122" s="137" t="s">
        <v>222</v>
      </c>
      <c r="E122" s="138" t="s">
        <v>5358</v>
      </c>
      <c r="F122" s="250" t="s">
        <v>6782</v>
      </c>
      <c r="G122" s="251"/>
      <c r="H122" s="251"/>
      <c r="I122" s="251"/>
      <c r="J122" s="139" t="s">
        <v>246</v>
      </c>
      <c r="K122" s="140">
        <v>160</v>
      </c>
      <c r="L122" s="252"/>
      <c r="M122" s="251"/>
      <c r="N122" s="252">
        <f>ROUND(L122*K122,2)</f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>V122*K122</f>
        <v>0</v>
      </c>
      <c r="X122" s="143">
        <v>0</v>
      </c>
      <c r="Y122" s="143">
        <f>X122*K122</f>
        <v>0</v>
      </c>
      <c r="Z122" s="143">
        <v>0</v>
      </c>
      <c r="AA122" s="144">
        <f>Z122*K122</f>
        <v>0</v>
      </c>
      <c r="AR122" s="17" t="s">
        <v>247</v>
      </c>
      <c r="AT122" s="17" t="s">
        <v>222</v>
      </c>
      <c r="AU122" s="17" t="s">
        <v>190</v>
      </c>
      <c r="AY122" s="17" t="s">
        <v>221</v>
      </c>
      <c r="BE122" s="145">
        <f>IF(U122="základní",N122,0)</f>
        <v>0</v>
      </c>
      <c r="BF122" s="145">
        <f>IF(U122="snížená",N122,0)</f>
        <v>0</v>
      </c>
      <c r="BG122" s="145">
        <f>IF(U122="zákl. přenesená",N122,0)</f>
        <v>0</v>
      </c>
      <c r="BH122" s="145">
        <f>IF(U122="sníž. přenesená",N122,0)</f>
        <v>0</v>
      </c>
      <c r="BI122" s="145">
        <f>IF(U122="nulová",N122,0)</f>
        <v>0</v>
      </c>
      <c r="BJ122" s="17" t="s">
        <v>15</v>
      </c>
      <c r="BK122" s="145">
        <f>ROUND(L122*K122,2)</f>
        <v>0</v>
      </c>
      <c r="BL122" s="17" t="s">
        <v>247</v>
      </c>
      <c r="BM122" s="17" t="s">
        <v>6783</v>
      </c>
    </row>
    <row r="123" spans="2:65" s="9" customFormat="1" ht="29.85" customHeight="1" x14ac:dyDescent="0.3">
      <c r="B123" s="125"/>
      <c r="C123" s="126"/>
      <c r="D123" s="135" t="s">
        <v>5341</v>
      </c>
      <c r="E123" s="135"/>
      <c r="F123" s="135"/>
      <c r="G123" s="135"/>
      <c r="H123" s="135"/>
      <c r="I123" s="135"/>
      <c r="J123" s="135"/>
      <c r="K123" s="135"/>
      <c r="L123" s="135"/>
      <c r="M123" s="135"/>
      <c r="N123" s="253">
        <f>BK123</f>
        <v>0</v>
      </c>
      <c r="O123" s="254"/>
      <c r="P123" s="254"/>
      <c r="Q123" s="254"/>
      <c r="R123" s="128"/>
      <c r="T123" s="129"/>
      <c r="U123" s="126"/>
      <c r="V123" s="126"/>
      <c r="W123" s="130">
        <f>SUM(W124:W128)</f>
        <v>0</v>
      </c>
      <c r="X123" s="126"/>
      <c r="Y123" s="130">
        <f>SUM(Y124:Y128)</f>
        <v>0</v>
      </c>
      <c r="Z123" s="126"/>
      <c r="AA123" s="131">
        <f>SUM(AA124:AA128)</f>
        <v>0</v>
      </c>
      <c r="AR123" s="132" t="s">
        <v>254</v>
      </c>
      <c r="AT123" s="133" t="s">
        <v>77</v>
      </c>
      <c r="AU123" s="133" t="s">
        <v>15</v>
      </c>
      <c r="AY123" s="132" t="s">
        <v>221</v>
      </c>
      <c r="BK123" s="134">
        <f>SUM(BK124:BK128)</f>
        <v>0</v>
      </c>
    </row>
    <row r="124" spans="2:65" s="1" customFormat="1" ht="20.45" customHeight="1" x14ac:dyDescent="0.3">
      <c r="B124" s="136"/>
      <c r="C124" s="137" t="s">
        <v>231</v>
      </c>
      <c r="D124" s="137" t="s">
        <v>222</v>
      </c>
      <c r="E124" s="138" t="s">
        <v>461</v>
      </c>
      <c r="F124" s="250" t="s">
        <v>5427</v>
      </c>
      <c r="G124" s="251"/>
      <c r="H124" s="251"/>
      <c r="I124" s="251"/>
      <c r="J124" s="139" t="s">
        <v>246</v>
      </c>
      <c r="K124" s="140">
        <v>60</v>
      </c>
      <c r="L124" s="252"/>
      <c r="M124" s="251"/>
      <c r="N124" s="252">
        <f>ROUND(L124*K124,2)</f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>V124*K124</f>
        <v>0</v>
      </c>
      <c r="X124" s="143">
        <v>0</v>
      </c>
      <c r="Y124" s="143">
        <f>X124*K124</f>
        <v>0</v>
      </c>
      <c r="Z124" s="143">
        <v>0</v>
      </c>
      <c r="AA124" s="144">
        <f>Z124*K124</f>
        <v>0</v>
      </c>
      <c r="AR124" s="17" t="s">
        <v>247</v>
      </c>
      <c r="AT124" s="17" t="s">
        <v>222</v>
      </c>
      <c r="AU124" s="17" t="s">
        <v>190</v>
      </c>
      <c r="AY124" s="17" t="s">
        <v>221</v>
      </c>
      <c r="BE124" s="145">
        <f>IF(U124="základní",N124,0)</f>
        <v>0</v>
      </c>
      <c r="BF124" s="145">
        <f>IF(U124="snížená",N124,0)</f>
        <v>0</v>
      </c>
      <c r="BG124" s="145">
        <f>IF(U124="zákl. přenesená",N124,0)</f>
        <v>0</v>
      </c>
      <c r="BH124" s="145">
        <f>IF(U124="sníž. přenesená",N124,0)</f>
        <v>0</v>
      </c>
      <c r="BI124" s="145">
        <f>IF(U124="nulová",N124,0)</f>
        <v>0</v>
      </c>
      <c r="BJ124" s="17" t="s">
        <v>15</v>
      </c>
      <c r="BK124" s="145">
        <f>ROUND(L124*K124,2)</f>
        <v>0</v>
      </c>
      <c r="BL124" s="17" t="s">
        <v>247</v>
      </c>
      <c r="BM124" s="17" t="s">
        <v>6784</v>
      </c>
    </row>
    <row r="125" spans="2:65" s="1" customFormat="1" ht="20.45" customHeight="1" x14ac:dyDescent="0.3">
      <c r="B125" s="136"/>
      <c r="C125" s="137" t="s">
        <v>220</v>
      </c>
      <c r="D125" s="137" t="s">
        <v>222</v>
      </c>
      <c r="E125" s="138" t="s">
        <v>464</v>
      </c>
      <c r="F125" s="250" t="s">
        <v>462</v>
      </c>
      <c r="G125" s="251"/>
      <c r="H125" s="251"/>
      <c r="I125" s="251"/>
      <c r="J125" s="139" t="s">
        <v>246</v>
      </c>
      <c r="K125" s="140">
        <v>215</v>
      </c>
      <c r="L125" s="252"/>
      <c r="M125" s="251"/>
      <c r="N125" s="252">
        <f>ROUND(L125*K125,2)</f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>V125*K125</f>
        <v>0</v>
      </c>
      <c r="X125" s="143">
        <v>0</v>
      </c>
      <c r="Y125" s="143">
        <f>X125*K125</f>
        <v>0</v>
      </c>
      <c r="Z125" s="143">
        <v>0</v>
      </c>
      <c r="AA125" s="144">
        <f>Z125*K125</f>
        <v>0</v>
      </c>
      <c r="AR125" s="17" t="s">
        <v>247</v>
      </c>
      <c r="AT125" s="17" t="s">
        <v>222</v>
      </c>
      <c r="AU125" s="17" t="s">
        <v>190</v>
      </c>
      <c r="AY125" s="17" t="s">
        <v>221</v>
      </c>
      <c r="BE125" s="145">
        <f>IF(U125="základní",N125,0)</f>
        <v>0</v>
      </c>
      <c r="BF125" s="145">
        <f>IF(U125="snížená",N125,0)</f>
        <v>0</v>
      </c>
      <c r="BG125" s="145">
        <f>IF(U125="zákl. přenesená",N125,0)</f>
        <v>0</v>
      </c>
      <c r="BH125" s="145">
        <f>IF(U125="sníž. přenesená",N125,0)</f>
        <v>0</v>
      </c>
      <c r="BI125" s="145">
        <f>IF(U125="nulová",N125,0)</f>
        <v>0</v>
      </c>
      <c r="BJ125" s="17" t="s">
        <v>15</v>
      </c>
      <c r="BK125" s="145">
        <f>ROUND(L125*K125,2)</f>
        <v>0</v>
      </c>
      <c r="BL125" s="17" t="s">
        <v>247</v>
      </c>
      <c r="BM125" s="17" t="s">
        <v>6785</v>
      </c>
    </row>
    <row r="126" spans="2:65" s="1" customFormat="1" ht="20.45" customHeight="1" x14ac:dyDescent="0.3">
      <c r="B126" s="136"/>
      <c r="C126" s="137" t="s">
        <v>265</v>
      </c>
      <c r="D126" s="137" t="s">
        <v>222</v>
      </c>
      <c r="E126" s="138" t="s">
        <v>467</v>
      </c>
      <c r="F126" s="250" t="s">
        <v>5439</v>
      </c>
      <c r="G126" s="251"/>
      <c r="H126" s="251"/>
      <c r="I126" s="251"/>
      <c r="J126" s="139" t="s">
        <v>246</v>
      </c>
      <c r="K126" s="140">
        <v>240</v>
      </c>
      <c r="L126" s="252"/>
      <c r="M126" s="251"/>
      <c r="N126" s="252">
        <f>ROUND(L126*K126,2)</f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>V126*K126</f>
        <v>0</v>
      </c>
      <c r="X126" s="143">
        <v>0</v>
      </c>
      <c r="Y126" s="143">
        <f>X126*K126</f>
        <v>0</v>
      </c>
      <c r="Z126" s="143">
        <v>0</v>
      </c>
      <c r="AA126" s="144">
        <f>Z126*K126</f>
        <v>0</v>
      </c>
      <c r="AR126" s="17" t="s">
        <v>247</v>
      </c>
      <c r="AT126" s="17" t="s">
        <v>222</v>
      </c>
      <c r="AU126" s="17" t="s">
        <v>190</v>
      </c>
      <c r="AY126" s="17" t="s">
        <v>221</v>
      </c>
      <c r="BE126" s="145">
        <f>IF(U126="základní",N126,0)</f>
        <v>0</v>
      </c>
      <c r="BF126" s="145">
        <f>IF(U126="snížená",N126,0)</f>
        <v>0</v>
      </c>
      <c r="BG126" s="145">
        <f>IF(U126="zákl. přenesená",N126,0)</f>
        <v>0</v>
      </c>
      <c r="BH126" s="145">
        <f>IF(U126="sníž. přenesená",N126,0)</f>
        <v>0</v>
      </c>
      <c r="BI126" s="145">
        <f>IF(U126="nulová",N126,0)</f>
        <v>0</v>
      </c>
      <c r="BJ126" s="17" t="s">
        <v>15</v>
      </c>
      <c r="BK126" s="145">
        <f>ROUND(L126*K126,2)</f>
        <v>0</v>
      </c>
      <c r="BL126" s="17" t="s">
        <v>247</v>
      </c>
      <c r="BM126" s="17" t="s">
        <v>6786</v>
      </c>
    </row>
    <row r="127" spans="2:65" s="1" customFormat="1" ht="20.45" customHeight="1" x14ac:dyDescent="0.3">
      <c r="B127" s="136"/>
      <c r="C127" s="137" t="s">
        <v>269</v>
      </c>
      <c r="D127" s="137" t="s">
        <v>222</v>
      </c>
      <c r="E127" s="138" t="s">
        <v>470</v>
      </c>
      <c r="F127" s="250" t="s">
        <v>6787</v>
      </c>
      <c r="G127" s="251"/>
      <c r="H127" s="251"/>
      <c r="I127" s="251"/>
      <c r="J127" s="139" t="s">
        <v>246</v>
      </c>
      <c r="K127" s="140">
        <v>170</v>
      </c>
      <c r="L127" s="252"/>
      <c r="M127" s="251"/>
      <c r="N127" s="252">
        <f>ROUND(L127*K127,2)</f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>V127*K127</f>
        <v>0</v>
      </c>
      <c r="X127" s="143">
        <v>0</v>
      </c>
      <c r="Y127" s="143">
        <f>X127*K127</f>
        <v>0</v>
      </c>
      <c r="Z127" s="143">
        <v>0</v>
      </c>
      <c r="AA127" s="144">
        <f>Z127*K127</f>
        <v>0</v>
      </c>
      <c r="AR127" s="17" t="s">
        <v>247</v>
      </c>
      <c r="AT127" s="17" t="s">
        <v>222</v>
      </c>
      <c r="AU127" s="17" t="s">
        <v>190</v>
      </c>
      <c r="AY127" s="17" t="s">
        <v>221</v>
      </c>
      <c r="BE127" s="145">
        <f>IF(U127="základní",N127,0)</f>
        <v>0</v>
      </c>
      <c r="BF127" s="145">
        <f>IF(U127="snížená",N127,0)</f>
        <v>0</v>
      </c>
      <c r="BG127" s="145">
        <f>IF(U127="zákl. přenesená",N127,0)</f>
        <v>0</v>
      </c>
      <c r="BH127" s="145">
        <f>IF(U127="sníž. přenesená",N127,0)</f>
        <v>0</v>
      </c>
      <c r="BI127" s="145">
        <f>IF(U127="nulová",N127,0)</f>
        <v>0</v>
      </c>
      <c r="BJ127" s="17" t="s">
        <v>15</v>
      </c>
      <c r="BK127" s="145">
        <f>ROUND(L127*K127,2)</f>
        <v>0</v>
      </c>
      <c r="BL127" s="17" t="s">
        <v>247</v>
      </c>
      <c r="BM127" s="17" t="s">
        <v>6788</v>
      </c>
    </row>
    <row r="128" spans="2:65" s="1" customFormat="1" ht="20.45" customHeight="1" x14ac:dyDescent="0.3">
      <c r="B128" s="136"/>
      <c r="C128" s="137" t="s">
        <v>273</v>
      </c>
      <c r="D128" s="137" t="s">
        <v>222</v>
      </c>
      <c r="E128" s="138" t="s">
        <v>5369</v>
      </c>
      <c r="F128" s="250" t="s">
        <v>6789</v>
      </c>
      <c r="G128" s="251"/>
      <c r="H128" s="251"/>
      <c r="I128" s="251"/>
      <c r="J128" s="139" t="s">
        <v>246</v>
      </c>
      <c r="K128" s="140">
        <v>45</v>
      </c>
      <c r="L128" s="252"/>
      <c r="M128" s="251"/>
      <c r="N128" s="252">
        <f>ROUND(L128*K128,2)</f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>V128*K128</f>
        <v>0</v>
      </c>
      <c r="X128" s="143">
        <v>0</v>
      </c>
      <c r="Y128" s="143">
        <f>X128*K128</f>
        <v>0</v>
      </c>
      <c r="Z128" s="143">
        <v>0</v>
      </c>
      <c r="AA128" s="144">
        <f>Z128*K128</f>
        <v>0</v>
      </c>
      <c r="AR128" s="17" t="s">
        <v>247</v>
      </c>
      <c r="AT128" s="17" t="s">
        <v>222</v>
      </c>
      <c r="AU128" s="17" t="s">
        <v>190</v>
      </c>
      <c r="AY128" s="17" t="s">
        <v>221</v>
      </c>
      <c r="BE128" s="145">
        <f>IF(U128="základní",N128,0)</f>
        <v>0</v>
      </c>
      <c r="BF128" s="145">
        <f>IF(U128="snížená",N128,0)</f>
        <v>0</v>
      </c>
      <c r="BG128" s="145">
        <f>IF(U128="zákl. přenesená",N128,0)</f>
        <v>0</v>
      </c>
      <c r="BH128" s="145">
        <f>IF(U128="sníž. přenesená",N128,0)</f>
        <v>0</v>
      </c>
      <c r="BI128" s="145">
        <f>IF(U128="nulová",N128,0)</f>
        <v>0</v>
      </c>
      <c r="BJ128" s="17" t="s">
        <v>15</v>
      </c>
      <c r="BK128" s="145">
        <f>ROUND(L128*K128,2)</f>
        <v>0</v>
      </c>
      <c r="BL128" s="17" t="s">
        <v>247</v>
      </c>
      <c r="BM128" s="17" t="s">
        <v>6790</v>
      </c>
    </row>
    <row r="129" spans="2:65" s="9" customFormat="1" ht="29.85" customHeight="1" x14ac:dyDescent="0.3">
      <c r="B129" s="125"/>
      <c r="C129" s="126"/>
      <c r="D129" s="135" t="s">
        <v>6774</v>
      </c>
      <c r="E129" s="135"/>
      <c r="F129" s="135"/>
      <c r="G129" s="135"/>
      <c r="H129" s="135"/>
      <c r="I129" s="135"/>
      <c r="J129" s="135"/>
      <c r="K129" s="135"/>
      <c r="L129" s="135"/>
      <c r="M129" s="135"/>
      <c r="N129" s="253">
        <f>BK129</f>
        <v>0</v>
      </c>
      <c r="O129" s="254"/>
      <c r="P129" s="254"/>
      <c r="Q129" s="254"/>
      <c r="R129" s="128"/>
      <c r="T129" s="129"/>
      <c r="U129" s="126"/>
      <c r="V129" s="126"/>
      <c r="W129" s="130">
        <f>SUM(W130:W134)</f>
        <v>0</v>
      </c>
      <c r="X129" s="126"/>
      <c r="Y129" s="130">
        <f>SUM(Y130:Y134)</f>
        <v>0</v>
      </c>
      <c r="Z129" s="126"/>
      <c r="AA129" s="131">
        <f>SUM(AA130:AA134)</f>
        <v>0</v>
      </c>
      <c r="AR129" s="132" t="s">
        <v>254</v>
      </c>
      <c r="AT129" s="133" t="s">
        <v>77</v>
      </c>
      <c r="AU129" s="133" t="s">
        <v>15</v>
      </c>
      <c r="AY129" s="132" t="s">
        <v>221</v>
      </c>
      <c r="BK129" s="134">
        <f>SUM(BK130:BK134)</f>
        <v>0</v>
      </c>
    </row>
    <row r="130" spans="2:65" s="1" customFormat="1" ht="20.45" customHeight="1" x14ac:dyDescent="0.3">
      <c r="B130" s="136"/>
      <c r="C130" s="137" t="s">
        <v>279</v>
      </c>
      <c r="D130" s="137" t="s">
        <v>222</v>
      </c>
      <c r="E130" s="138" t="s">
        <v>488</v>
      </c>
      <c r="F130" s="250" t="s">
        <v>5381</v>
      </c>
      <c r="G130" s="251"/>
      <c r="H130" s="251"/>
      <c r="I130" s="251"/>
      <c r="J130" s="139" t="s">
        <v>246</v>
      </c>
      <c r="K130" s="140">
        <v>240</v>
      </c>
      <c r="L130" s="252"/>
      <c r="M130" s="251"/>
      <c r="N130" s="252">
        <f>ROUND(L130*K130,2)</f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>V130*K130</f>
        <v>0</v>
      </c>
      <c r="X130" s="143">
        <v>0</v>
      </c>
      <c r="Y130" s="143">
        <f>X130*K130</f>
        <v>0</v>
      </c>
      <c r="Z130" s="143">
        <v>0</v>
      </c>
      <c r="AA130" s="144">
        <f>Z130*K130</f>
        <v>0</v>
      </c>
      <c r="AR130" s="17" t="s">
        <v>247</v>
      </c>
      <c r="AT130" s="17" t="s">
        <v>222</v>
      </c>
      <c r="AU130" s="17" t="s">
        <v>190</v>
      </c>
      <c r="AY130" s="17" t="s">
        <v>221</v>
      </c>
      <c r="BE130" s="145">
        <f>IF(U130="základní",N130,0)</f>
        <v>0</v>
      </c>
      <c r="BF130" s="145">
        <f>IF(U130="snížená",N130,0)</f>
        <v>0</v>
      </c>
      <c r="BG130" s="145">
        <f>IF(U130="zákl. přenesená",N130,0)</f>
        <v>0</v>
      </c>
      <c r="BH130" s="145">
        <f>IF(U130="sníž. přenesená",N130,0)</f>
        <v>0</v>
      </c>
      <c r="BI130" s="145">
        <f>IF(U130="nulová",N130,0)</f>
        <v>0</v>
      </c>
      <c r="BJ130" s="17" t="s">
        <v>15</v>
      </c>
      <c r="BK130" s="145">
        <f>ROUND(L130*K130,2)</f>
        <v>0</v>
      </c>
      <c r="BL130" s="17" t="s">
        <v>247</v>
      </c>
      <c r="BM130" s="17" t="s">
        <v>6791</v>
      </c>
    </row>
    <row r="131" spans="2:65" s="1" customFormat="1" ht="20.45" customHeight="1" x14ac:dyDescent="0.3">
      <c r="B131" s="136"/>
      <c r="C131" s="137" t="s">
        <v>284</v>
      </c>
      <c r="D131" s="137" t="s">
        <v>222</v>
      </c>
      <c r="E131" s="138" t="s">
        <v>491</v>
      </c>
      <c r="F131" s="250" t="s">
        <v>6792</v>
      </c>
      <c r="G131" s="251"/>
      <c r="H131" s="251"/>
      <c r="I131" s="251"/>
      <c r="J131" s="139" t="s">
        <v>349</v>
      </c>
      <c r="K131" s="140">
        <v>19</v>
      </c>
      <c r="L131" s="252"/>
      <c r="M131" s="251"/>
      <c r="N131" s="252">
        <f>ROUND(L131*K131,2)</f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>V131*K131</f>
        <v>0</v>
      </c>
      <c r="X131" s="143">
        <v>0</v>
      </c>
      <c r="Y131" s="143">
        <f>X131*K131</f>
        <v>0</v>
      </c>
      <c r="Z131" s="143">
        <v>0</v>
      </c>
      <c r="AA131" s="144">
        <f>Z131*K131</f>
        <v>0</v>
      </c>
      <c r="AR131" s="17" t="s">
        <v>247</v>
      </c>
      <c r="AT131" s="17" t="s">
        <v>222</v>
      </c>
      <c r="AU131" s="17" t="s">
        <v>190</v>
      </c>
      <c r="AY131" s="17" t="s">
        <v>221</v>
      </c>
      <c r="BE131" s="145">
        <f>IF(U131="základní",N131,0)</f>
        <v>0</v>
      </c>
      <c r="BF131" s="145">
        <f>IF(U131="snížená",N131,0)</f>
        <v>0</v>
      </c>
      <c r="BG131" s="145">
        <f>IF(U131="zákl. přenesená",N131,0)</f>
        <v>0</v>
      </c>
      <c r="BH131" s="145">
        <f>IF(U131="sníž. přenesená",N131,0)</f>
        <v>0</v>
      </c>
      <c r="BI131" s="145">
        <f>IF(U131="nulová",N131,0)</f>
        <v>0</v>
      </c>
      <c r="BJ131" s="17" t="s">
        <v>15</v>
      </c>
      <c r="BK131" s="145">
        <f>ROUND(L131*K131,2)</f>
        <v>0</v>
      </c>
      <c r="BL131" s="17" t="s">
        <v>247</v>
      </c>
      <c r="BM131" s="17" t="s">
        <v>6793</v>
      </c>
    </row>
    <row r="132" spans="2:65" s="1" customFormat="1" ht="20.45" customHeight="1" x14ac:dyDescent="0.3">
      <c r="B132" s="136"/>
      <c r="C132" s="137" t="s">
        <v>288</v>
      </c>
      <c r="D132" s="137" t="s">
        <v>222</v>
      </c>
      <c r="E132" s="138" t="s">
        <v>494</v>
      </c>
      <c r="F132" s="250" t="s">
        <v>6794</v>
      </c>
      <c r="G132" s="251"/>
      <c r="H132" s="251"/>
      <c r="I132" s="251"/>
      <c r="J132" s="139" t="s">
        <v>349</v>
      </c>
      <c r="K132" s="140">
        <v>19</v>
      </c>
      <c r="L132" s="252"/>
      <c r="M132" s="251"/>
      <c r="N132" s="252">
        <f>ROUND(L132*K132,2)</f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>V132*K132</f>
        <v>0</v>
      </c>
      <c r="X132" s="143">
        <v>0</v>
      </c>
      <c r="Y132" s="143">
        <f>X132*K132</f>
        <v>0</v>
      </c>
      <c r="Z132" s="143">
        <v>0</v>
      </c>
      <c r="AA132" s="144">
        <f>Z132*K132</f>
        <v>0</v>
      </c>
      <c r="AR132" s="17" t="s">
        <v>247</v>
      </c>
      <c r="AT132" s="17" t="s">
        <v>222</v>
      </c>
      <c r="AU132" s="17" t="s">
        <v>190</v>
      </c>
      <c r="AY132" s="17" t="s">
        <v>221</v>
      </c>
      <c r="BE132" s="145">
        <f>IF(U132="základní",N132,0)</f>
        <v>0</v>
      </c>
      <c r="BF132" s="145">
        <f>IF(U132="snížená",N132,0)</f>
        <v>0</v>
      </c>
      <c r="BG132" s="145">
        <f>IF(U132="zákl. přenesená",N132,0)</f>
        <v>0</v>
      </c>
      <c r="BH132" s="145">
        <f>IF(U132="sníž. přenesená",N132,0)</f>
        <v>0</v>
      </c>
      <c r="BI132" s="145">
        <f>IF(U132="nulová",N132,0)</f>
        <v>0</v>
      </c>
      <c r="BJ132" s="17" t="s">
        <v>15</v>
      </c>
      <c r="BK132" s="145">
        <f>ROUND(L132*K132,2)</f>
        <v>0</v>
      </c>
      <c r="BL132" s="17" t="s">
        <v>247</v>
      </c>
      <c r="BM132" s="17" t="s">
        <v>6795</v>
      </c>
    </row>
    <row r="133" spans="2:65" s="1" customFormat="1" ht="28.9" customHeight="1" x14ac:dyDescent="0.3">
      <c r="B133" s="136"/>
      <c r="C133" s="137" t="s">
        <v>182</v>
      </c>
      <c r="D133" s="137" t="s">
        <v>222</v>
      </c>
      <c r="E133" s="138" t="s">
        <v>497</v>
      </c>
      <c r="F133" s="250" t="s">
        <v>6796</v>
      </c>
      <c r="G133" s="251"/>
      <c r="H133" s="251"/>
      <c r="I133" s="251"/>
      <c r="J133" s="139" t="s">
        <v>349</v>
      </c>
      <c r="K133" s="140">
        <v>9</v>
      </c>
      <c r="L133" s="252"/>
      <c r="M133" s="251"/>
      <c r="N133" s="252">
        <f>ROUND(L133*K133,2)</f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>V133*K133</f>
        <v>0</v>
      </c>
      <c r="X133" s="143">
        <v>0</v>
      </c>
      <c r="Y133" s="143">
        <f>X133*K133</f>
        <v>0</v>
      </c>
      <c r="Z133" s="143">
        <v>0</v>
      </c>
      <c r="AA133" s="144">
        <f>Z133*K133</f>
        <v>0</v>
      </c>
      <c r="AR133" s="17" t="s">
        <v>247</v>
      </c>
      <c r="AT133" s="17" t="s">
        <v>222</v>
      </c>
      <c r="AU133" s="17" t="s">
        <v>190</v>
      </c>
      <c r="AY133" s="17" t="s">
        <v>221</v>
      </c>
      <c r="BE133" s="145">
        <f>IF(U133="základní",N133,0)</f>
        <v>0</v>
      </c>
      <c r="BF133" s="145">
        <f>IF(U133="snížená",N133,0)</f>
        <v>0</v>
      </c>
      <c r="BG133" s="145">
        <f>IF(U133="zákl. přenesená",N133,0)</f>
        <v>0</v>
      </c>
      <c r="BH133" s="145">
        <f>IF(U133="sníž. přenesená",N133,0)</f>
        <v>0</v>
      </c>
      <c r="BI133" s="145">
        <f>IF(U133="nulová",N133,0)</f>
        <v>0</v>
      </c>
      <c r="BJ133" s="17" t="s">
        <v>15</v>
      </c>
      <c r="BK133" s="145">
        <f>ROUND(L133*K133,2)</f>
        <v>0</v>
      </c>
      <c r="BL133" s="17" t="s">
        <v>247</v>
      </c>
      <c r="BM133" s="17" t="s">
        <v>6797</v>
      </c>
    </row>
    <row r="134" spans="2:65" s="1" customFormat="1" ht="28.9" customHeight="1" x14ac:dyDescent="0.3">
      <c r="B134" s="136"/>
      <c r="C134" s="137" t="s">
        <v>295</v>
      </c>
      <c r="D134" s="137" t="s">
        <v>222</v>
      </c>
      <c r="E134" s="138" t="s">
        <v>500</v>
      </c>
      <c r="F134" s="250" t="s">
        <v>6798</v>
      </c>
      <c r="G134" s="251"/>
      <c r="H134" s="251"/>
      <c r="I134" s="251"/>
      <c r="J134" s="139" t="s">
        <v>349</v>
      </c>
      <c r="K134" s="140">
        <v>9</v>
      </c>
      <c r="L134" s="252"/>
      <c r="M134" s="251"/>
      <c r="N134" s="252">
        <f>ROUND(L134*K134,2)</f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>V134*K134</f>
        <v>0</v>
      </c>
      <c r="X134" s="143">
        <v>0</v>
      </c>
      <c r="Y134" s="143">
        <f>X134*K134</f>
        <v>0</v>
      </c>
      <c r="Z134" s="143">
        <v>0</v>
      </c>
      <c r="AA134" s="144">
        <f>Z134*K134</f>
        <v>0</v>
      </c>
      <c r="AR134" s="17" t="s">
        <v>247</v>
      </c>
      <c r="AT134" s="17" t="s">
        <v>222</v>
      </c>
      <c r="AU134" s="17" t="s">
        <v>190</v>
      </c>
      <c r="AY134" s="17" t="s">
        <v>221</v>
      </c>
      <c r="BE134" s="145">
        <f>IF(U134="základní",N134,0)</f>
        <v>0</v>
      </c>
      <c r="BF134" s="145">
        <f>IF(U134="snížená",N134,0)</f>
        <v>0</v>
      </c>
      <c r="BG134" s="145">
        <f>IF(U134="zákl. přenesená",N134,0)</f>
        <v>0</v>
      </c>
      <c r="BH134" s="145">
        <f>IF(U134="sníž. přenesená",N134,0)</f>
        <v>0</v>
      </c>
      <c r="BI134" s="145">
        <f>IF(U134="nulová",N134,0)</f>
        <v>0</v>
      </c>
      <c r="BJ134" s="17" t="s">
        <v>15</v>
      </c>
      <c r="BK134" s="145">
        <f>ROUND(L134*K134,2)</f>
        <v>0</v>
      </c>
      <c r="BL134" s="17" t="s">
        <v>247</v>
      </c>
      <c r="BM134" s="17" t="s">
        <v>6799</v>
      </c>
    </row>
    <row r="135" spans="2:65" s="9" customFormat="1" ht="29.85" customHeight="1" x14ac:dyDescent="0.3">
      <c r="B135" s="125"/>
      <c r="C135" s="126"/>
      <c r="D135" s="135" t="s">
        <v>6775</v>
      </c>
      <c r="E135" s="135"/>
      <c r="F135" s="135"/>
      <c r="G135" s="135"/>
      <c r="H135" s="135"/>
      <c r="I135" s="135"/>
      <c r="J135" s="135"/>
      <c r="K135" s="135"/>
      <c r="L135" s="135"/>
      <c r="M135" s="135"/>
      <c r="N135" s="253">
        <f>BK135</f>
        <v>0</v>
      </c>
      <c r="O135" s="254"/>
      <c r="P135" s="254"/>
      <c r="Q135" s="254"/>
      <c r="R135" s="128"/>
      <c r="T135" s="129"/>
      <c r="U135" s="126"/>
      <c r="V135" s="126"/>
      <c r="W135" s="130">
        <f>SUM(W136:W141)</f>
        <v>0</v>
      </c>
      <c r="X135" s="126"/>
      <c r="Y135" s="130">
        <f>SUM(Y136:Y141)</f>
        <v>0</v>
      </c>
      <c r="Z135" s="126"/>
      <c r="AA135" s="131">
        <f>SUM(AA136:AA141)</f>
        <v>0</v>
      </c>
      <c r="AR135" s="132" t="s">
        <v>254</v>
      </c>
      <c r="AT135" s="133" t="s">
        <v>77</v>
      </c>
      <c r="AU135" s="133" t="s">
        <v>15</v>
      </c>
      <c r="AY135" s="132" t="s">
        <v>221</v>
      </c>
      <c r="BK135" s="134">
        <f>SUM(BK136:BK141)</f>
        <v>0</v>
      </c>
    </row>
    <row r="136" spans="2:65" s="1" customFormat="1" ht="28.9" customHeight="1" x14ac:dyDescent="0.3">
      <c r="B136" s="136"/>
      <c r="C136" s="137" t="s">
        <v>303</v>
      </c>
      <c r="D136" s="137" t="s">
        <v>222</v>
      </c>
      <c r="E136" s="138" t="s">
        <v>5448</v>
      </c>
      <c r="F136" s="250" t="s">
        <v>6800</v>
      </c>
      <c r="G136" s="251"/>
      <c r="H136" s="251"/>
      <c r="I136" s="251"/>
      <c r="J136" s="139" t="s">
        <v>349</v>
      </c>
      <c r="K136" s="140">
        <v>5</v>
      </c>
      <c r="L136" s="252"/>
      <c r="M136" s="251"/>
      <c r="N136" s="252">
        <f t="shared" ref="N136:N141" si="0">ROUND(L136*K136,2)</f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 t="shared" ref="W136:W141" si="1">V136*K136</f>
        <v>0</v>
      </c>
      <c r="X136" s="143">
        <v>0</v>
      </c>
      <c r="Y136" s="143">
        <f t="shared" ref="Y136:Y141" si="2">X136*K136</f>
        <v>0</v>
      </c>
      <c r="Z136" s="143">
        <v>0</v>
      </c>
      <c r="AA136" s="144">
        <f t="shared" ref="AA136:AA141" si="3">Z136*K136</f>
        <v>0</v>
      </c>
      <c r="AR136" s="17" t="s">
        <v>247</v>
      </c>
      <c r="AT136" s="17" t="s">
        <v>222</v>
      </c>
      <c r="AU136" s="17" t="s">
        <v>190</v>
      </c>
      <c r="AY136" s="17" t="s">
        <v>221</v>
      </c>
      <c r="BE136" s="145">
        <f t="shared" ref="BE136:BE141" si="4">IF(U136="základní",N136,0)</f>
        <v>0</v>
      </c>
      <c r="BF136" s="145">
        <f t="shared" ref="BF136:BF141" si="5">IF(U136="snížená",N136,0)</f>
        <v>0</v>
      </c>
      <c r="BG136" s="145">
        <f t="shared" ref="BG136:BG141" si="6">IF(U136="zákl. přenesená",N136,0)</f>
        <v>0</v>
      </c>
      <c r="BH136" s="145">
        <f t="shared" ref="BH136:BH141" si="7">IF(U136="sníž. přenesená",N136,0)</f>
        <v>0</v>
      </c>
      <c r="BI136" s="145">
        <f t="shared" ref="BI136:BI141" si="8">IF(U136="nulová",N136,0)</f>
        <v>0</v>
      </c>
      <c r="BJ136" s="17" t="s">
        <v>15</v>
      </c>
      <c r="BK136" s="145">
        <f t="shared" ref="BK136:BK141" si="9">ROUND(L136*K136,2)</f>
        <v>0</v>
      </c>
      <c r="BL136" s="17" t="s">
        <v>247</v>
      </c>
      <c r="BM136" s="17" t="s">
        <v>6801</v>
      </c>
    </row>
    <row r="137" spans="2:65" s="1" customFormat="1" ht="28.9" customHeight="1" x14ac:dyDescent="0.3">
      <c r="B137" s="136"/>
      <c r="C137" s="137" t="s">
        <v>9</v>
      </c>
      <c r="D137" s="137" t="s">
        <v>222</v>
      </c>
      <c r="E137" s="138" t="s">
        <v>5451</v>
      </c>
      <c r="F137" s="250" t="s">
        <v>6802</v>
      </c>
      <c r="G137" s="251"/>
      <c r="H137" s="251"/>
      <c r="I137" s="251"/>
      <c r="J137" s="139" t="s">
        <v>349</v>
      </c>
      <c r="K137" s="140">
        <v>5</v>
      </c>
      <c r="L137" s="252"/>
      <c r="M137" s="251"/>
      <c r="N137" s="252">
        <f t="shared" si="0"/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 t="shared" si="1"/>
        <v>0</v>
      </c>
      <c r="X137" s="143">
        <v>0</v>
      </c>
      <c r="Y137" s="143">
        <f t="shared" si="2"/>
        <v>0</v>
      </c>
      <c r="Z137" s="143">
        <v>0</v>
      </c>
      <c r="AA137" s="144">
        <f t="shared" si="3"/>
        <v>0</v>
      </c>
      <c r="AR137" s="17" t="s">
        <v>247</v>
      </c>
      <c r="AT137" s="17" t="s">
        <v>222</v>
      </c>
      <c r="AU137" s="17" t="s">
        <v>190</v>
      </c>
      <c r="AY137" s="17" t="s">
        <v>221</v>
      </c>
      <c r="BE137" s="145">
        <f t="shared" si="4"/>
        <v>0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7" t="s">
        <v>15</v>
      </c>
      <c r="BK137" s="145">
        <f t="shared" si="9"/>
        <v>0</v>
      </c>
      <c r="BL137" s="17" t="s">
        <v>247</v>
      </c>
      <c r="BM137" s="17" t="s">
        <v>6803</v>
      </c>
    </row>
    <row r="138" spans="2:65" s="1" customFormat="1" ht="28.9" customHeight="1" x14ac:dyDescent="0.3">
      <c r="B138" s="136"/>
      <c r="C138" s="137" t="s">
        <v>247</v>
      </c>
      <c r="D138" s="137" t="s">
        <v>222</v>
      </c>
      <c r="E138" s="138" t="s">
        <v>5454</v>
      </c>
      <c r="F138" s="250" t="s">
        <v>6804</v>
      </c>
      <c r="G138" s="251"/>
      <c r="H138" s="251"/>
      <c r="I138" s="251"/>
      <c r="J138" s="139" t="s">
        <v>349</v>
      </c>
      <c r="K138" s="140">
        <v>9</v>
      </c>
      <c r="L138" s="252"/>
      <c r="M138" s="251"/>
      <c r="N138" s="252">
        <f t="shared" si="0"/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 t="shared" si="1"/>
        <v>0</v>
      </c>
      <c r="X138" s="143">
        <v>0</v>
      </c>
      <c r="Y138" s="143">
        <f t="shared" si="2"/>
        <v>0</v>
      </c>
      <c r="Z138" s="143">
        <v>0</v>
      </c>
      <c r="AA138" s="144">
        <f t="shared" si="3"/>
        <v>0</v>
      </c>
      <c r="AR138" s="17" t="s">
        <v>247</v>
      </c>
      <c r="AT138" s="17" t="s">
        <v>222</v>
      </c>
      <c r="AU138" s="17" t="s">
        <v>190</v>
      </c>
      <c r="AY138" s="17" t="s">
        <v>221</v>
      </c>
      <c r="BE138" s="145">
        <f t="shared" si="4"/>
        <v>0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7" t="s">
        <v>15</v>
      </c>
      <c r="BK138" s="145">
        <f t="shared" si="9"/>
        <v>0</v>
      </c>
      <c r="BL138" s="17" t="s">
        <v>247</v>
      </c>
      <c r="BM138" s="17" t="s">
        <v>6805</v>
      </c>
    </row>
    <row r="139" spans="2:65" s="1" customFormat="1" ht="20.45" customHeight="1" x14ac:dyDescent="0.3">
      <c r="B139" s="136"/>
      <c r="C139" s="137" t="s">
        <v>299</v>
      </c>
      <c r="D139" s="137" t="s">
        <v>222</v>
      </c>
      <c r="E139" s="138" t="s">
        <v>5457</v>
      </c>
      <c r="F139" s="250" t="s">
        <v>6806</v>
      </c>
      <c r="G139" s="251"/>
      <c r="H139" s="251"/>
      <c r="I139" s="251"/>
      <c r="J139" s="139" t="s">
        <v>349</v>
      </c>
      <c r="K139" s="140">
        <v>9</v>
      </c>
      <c r="L139" s="252"/>
      <c r="M139" s="251"/>
      <c r="N139" s="252">
        <f t="shared" si="0"/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 t="shared" si="1"/>
        <v>0</v>
      </c>
      <c r="X139" s="143">
        <v>0</v>
      </c>
      <c r="Y139" s="143">
        <f t="shared" si="2"/>
        <v>0</v>
      </c>
      <c r="Z139" s="143">
        <v>0</v>
      </c>
      <c r="AA139" s="144">
        <f t="shared" si="3"/>
        <v>0</v>
      </c>
      <c r="AR139" s="17" t="s">
        <v>247</v>
      </c>
      <c r="AT139" s="17" t="s">
        <v>222</v>
      </c>
      <c r="AU139" s="17" t="s">
        <v>190</v>
      </c>
      <c r="AY139" s="17" t="s">
        <v>221</v>
      </c>
      <c r="BE139" s="145">
        <f t="shared" si="4"/>
        <v>0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7" t="s">
        <v>15</v>
      </c>
      <c r="BK139" s="145">
        <f t="shared" si="9"/>
        <v>0</v>
      </c>
      <c r="BL139" s="17" t="s">
        <v>247</v>
      </c>
      <c r="BM139" s="17" t="s">
        <v>6807</v>
      </c>
    </row>
    <row r="140" spans="2:65" s="1" customFormat="1" ht="20.45" customHeight="1" x14ac:dyDescent="0.3">
      <c r="B140" s="136"/>
      <c r="C140" s="137" t="s">
        <v>312</v>
      </c>
      <c r="D140" s="137" t="s">
        <v>222</v>
      </c>
      <c r="E140" s="138" t="s">
        <v>5460</v>
      </c>
      <c r="F140" s="250" t="s">
        <v>6808</v>
      </c>
      <c r="G140" s="251"/>
      <c r="H140" s="251"/>
      <c r="I140" s="251"/>
      <c r="J140" s="139" t="s">
        <v>349</v>
      </c>
      <c r="K140" s="140">
        <v>9</v>
      </c>
      <c r="L140" s="252"/>
      <c r="M140" s="251"/>
      <c r="N140" s="252">
        <f t="shared" si="0"/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 t="shared" si="1"/>
        <v>0</v>
      </c>
      <c r="X140" s="143">
        <v>0</v>
      </c>
      <c r="Y140" s="143">
        <f t="shared" si="2"/>
        <v>0</v>
      </c>
      <c r="Z140" s="143">
        <v>0</v>
      </c>
      <c r="AA140" s="144">
        <f t="shared" si="3"/>
        <v>0</v>
      </c>
      <c r="AR140" s="17" t="s">
        <v>247</v>
      </c>
      <c r="AT140" s="17" t="s">
        <v>222</v>
      </c>
      <c r="AU140" s="17" t="s">
        <v>190</v>
      </c>
      <c r="AY140" s="17" t="s">
        <v>221</v>
      </c>
      <c r="BE140" s="145">
        <f t="shared" si="4"/>
        <v>0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7" t="s">
        <v>15</v>
      </c>
      <c r="BK140" s="145">
        <f t="shared" si="9"/>
        <v>0</v>
      </c>
      <c r="BL140" s="17" t="s">
        <v>247</v>
      </c>
      <c r="BM140" s="17" t="s">
        <v>6809</v>
      </c>
    </row>
    <row r="141" spans="2:65" s="1" customFormat="1" ht="28.9" customHeight="1" x14ac:dyDescent="0.3">
      <c r="B141" s="136"/>
      <c r="C141" s="137" t="s">
        <v>317</v>
      </c>
      <c r="D141" s="137" t="s">
        <v>222</v>
      </c>
      <c r="E141" s="138" t="s">
        <v>5463</v>
      </c>
      <c r="F141" s="250" t="s">
        <v>6810</v>
      </c>
      <c r="G141" s="251"/>
      <c r="H141" s="251"/>
      <c r="I141" s="251"/>
      <c r="J141" s="139" t="s">
        <v>349</v>
      </c>
      <c r="K141" s="140">
        <v>9</v>
      </c>
      <c r="L141" s="252"/>
      <c r="M141" s="251"/>
      <c r="N141" s="252">
        <f t="shared" si="0"/>
        <v>0</v>
      </c>
      <c r="O141" s="251"/>
      <c r="P141" s="251"/>
      <c r="Q141" s="251"/>
      <c r="R141" s="141"/>
      <c r="T141" s="142" t="s">
        <v>3</v>
      </c>
      <c r="U141" s="40" t="s">
        <v>43</v>
      </c>
      <c r="V141" s="143">
        <v>0</v>
      </c>
      <c r="W141" s="143">
        <f t="shared" si="1"/>
        <v>0</v>
      </c>
      <c r="X141" s="143">
        <v>0</v>
      </c>
      <c r="Y141" s="143">
        <f t="shared" si="2"/>
        <v>0</v>
      </c>
      <c r="Z141" s="143">
        <v>0</v>
      </c>
      <c r="AA141" s="144">
        <f t="shared" si="3"/>
        <v>0</v>
      </c>
      <c r="AR141" s="17" t="s">
        <v>247</v>
      </c>
      <c r="AT141" s="17" t="s">
        <v>222</v>
      </c>
      <c r="AU141" s="17" t="s">
        <v>190</v>
      </c>
      <c r="AY141" s="17" t="s">
        <v>221</v>
      </c>
      <c r="BE141" s="145">
        <f t="shared" si="4"/>
        <v>0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7" t="s">
        <v>15</v>
      </c>
      <c r="BK141" s="145">
        <f t="shared" si="9"/>
        <v>0</v>
      </c>
      <c r="BL141" s="17" t="s">
        <v>247</v>
      </c>
      <c r="BM141" s="17" t="s">
        <v>6811</v>
      </c>
    </row>
    <row r="142" spans="2:65" s="9" customFormat="1" ht="29.85" customHeight="1" x14ac:dyDescent="0.3">
      <c r="B142" s="125"/>
      <c r="C142" s="126"/>
      <c r="D142" s="135" t="s">
        <v>6776</v>
      </c>
      <c r="E142" s="135"/>
      <c r="F142" s="135"/>
      <c r="G142" s="135"/>
      <c r="H142" s="135"/>
      <c r="I142" s="135"/>
      <c r="J142" s="135"/>
      <c r="K142" s="135"/>
      <c r="L142" s="135"/>
      <c r="M142" s="135"/>
      <c r="N142" s="253">
        <f>BK142</f>
        <v>0</v>
      </c>
      <c r="O142" s="254"/>
      <c r="P142" s="254"/>
      <c r="Q142" s="254"/>
      <c r="R142" s="128"/>
      <c r="T142" s="129"/>
      <c r="U142" s="126"/>
      <c r="V142" s="126"/>
      <c r="W142" s="130">
        <f>SUM(W143:W145)</f>
        <v>0</v>
      </c>
      <c r="X142" s="126"/>
      <c r="Y142" s="130">
        <f>SUM(Y143:Y145)</f>
        <v>0</v>
      </c>
      <c r="Z142" s="126"/>
      <c r="AA142" s="131">
        <f>SUM(AA143:AA145)</f>
        <v>0</v>
      </c>
      <c r="AR142" s="132" t="s">
        <v>254</v>
      </c>
      <c r="AT142" s="133" t="s">
        <v>77</v>
      </c>
      <c r="AU142" s="133" t="s">
        <v>15</v>
      </c>
      <c r="AY142" s="132" t="s">
        <v>221</v>
      </c>
      <c r="BK142" s="134">
        <f>SUM(BK143:BK145)</f>
        <v>0</v>
      </c>
    </row>
    <row r="143" spans="2:65" s="1" customFormat="1" ht="28.9" customHeight="1" x14ac:dyDescent="0.3">
      <c r="B143" s="136"/>
      <c r="C143" s="137" t="s">
        <v>321</v>
      </c>
      <c r="D143" s="137" t="s">
        <v>222</v>
      </c>
      <c r="E143" s="138" t="s">
        <v>5466</v>
      </c>
      <c r="F143" s="250" t="s">
        <v>6812</v>
      </c>
      <c r="G143" s="251"/>
      <c r="H143" s="251"/>
      <c r="I143" s="251"/>
      <c r="J143" s="139" t="s">
        <v>349</v>
      </c>
      <c r="K143" s="140">
        <v>1</v>
      </c>
      <c r="L143" s="252"/>
      <c r="M143" s="251"/>
      <c r="N143" s="252">
        <f>ROUND(L143*K143,2)</f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</v>
      </c>
      <c r="W143" s="143">
        <f>V143*K143</f>
        <v>0</v>
      </c>
      <c r="X143" s="143">
        <v>0</v>
      </c>
      <c r="Y143" s="143">
        <f>X143*K143</f>
        <v>0</v>
      </c>
      <c r="Z143" s="143">
        <v>0</v>
      </c>
      <c r="AA143" s="144">
        <f>Z143*K143</f>
        <v>0</v>
      </c>
      <c r="AR143" s="17" t="s">
        <v>247</v>
      </c>
      <c r="AT143" s="17" t="s">
        <v>222</v>
      </c>
      <c r="AU143" s="17" t="s">
        <v>190</v>
      </c>
      <c r="AY143" s="17" t="s">
        <v>221</v>
      </c>
      <c r="BE143" s="145">
        <f>IF(U143="základní",N143,0)</f>
        <v>0</v>
      </c>
      <c r="BF143" s="145">
        <f>IF(U143="snížená",N143,0)</f>
        <v>0</v>
      </c>
      <c r="BG143" s="145">
        <f>IF(U143="zákl. přenesená",N143,0)</f>
        <v>0</v>
      </c>
      <c r="BH143" s="145">
        <f>IF(U143="sníž. přenesená",N143,0)</f>
        <v>0</v>
      </c>
      <c r="BI143" s="145">
        <f>IF(U143="nulová",N143,0)</f>
        <v>0</v>
      </c>
      <c r="BJ143" s="17" t="s">
        <v>15</v>
      </c>
      <c r="BK143" s="145">
        <f>ROUND(L143*K143,2)</f>
        <v>0</v>
      </c>
      <c r="BL143" s="17" t="s">
        <v>247</v>
      </c>
      <c r="BM143" s="17" t="s">
        <v>6813</v>
      </c>
    </row>
    <row r="144" spans="2:65" s="1" customFormat="1" ht="20.45" customHeight="1" x14ac:dyDescent="0.3">
      <c r="B144" s="136"/>
      <c r="C144" s="137" t="s">
        <v>8</v>
      </c>
      <c r="D144" s="137" t="s">
        <v>222</v>
      </c>
      <c r="E144" s="138" t="s">
        <v>5469</v>
      </c>
      <c r="F144" s="250" t="s">
        <v>5378</v>
      </c>
      <c r="G144" s="251"/>
      <c r="H144" s="251"/>
      <c r="I144" s="251"/>
      <c r="J144" s="139" t="s">
        <v>349</v>
      </c>
      <c r="K144" s="140">
        <v>1</v>
      </c>
      <c r="L144" s="252"/>
      <c r="M144" s="251"/>
      <c r="N144" s="252">
        <f>ROUND(L144*K144,2)</f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>V144*K144</f>
        <v>0</v>
      </c>
      <c r="X144" s="143">
        <v>0</v>
      </c>
      <c r="Y144" s="143">
        <f>X144*K144</f>
        <v>0</v>
      </c>
      <c r="Z144" s="143">
        <v>0</v>
      </c>
      <c r="AA144" s="144">
        <f>Z144*K144</f>
        <v>0</v>
      </c>
      <c r="AR144" s="17" t="s">
        <v>247</v>
      </c>
      <c r="AT144" s="17" t="s">
        <v>222</v>
      </c>
      <c r="AU144" s="17" t="s">
        <v>190</v>
      </c>
      <c r="AY144" s="17" t="s">
        <v>221</v>
      </c>
      <c r="BE144" s="145">
        <f>IF(U144="základní",N144,0)</f>
        <v>0</v>
      </c>
      <c r="BF144" s="145">
        <f>IF(U144="snížená",N144,0)</f>
        <v>0</v>
      </c>
      <c r="BG144" s="145">
        <f>IF(U144="zákl. přenesená",N144,0)</f>
        <v>0</v>
      </c>
      <c r="BH144" s="145">
        <f>IF(U144="sníž. přenesená",N144,0)</f>
        <v>0</v>
      </c>
      <c r="BI144" s="145">
        <f>IF(U144="nulová",N144,0)</f>
        <v>0</v>
      </c>
      <c r="BJ144" s="17" t="s">
        <v>15</v>
      </c>
      <c r="BK144" s="145">
        <f>ROUND(L144*K144,2)</f>
        <v>0</v>
      </c>
      <c r="BL144" s="17" t="s">
        <v>247</v>
      </c>
      <c r="BM144" s="17" t="s">
        <v>6814</v>
      </c>
    </row>
    <row r="145" spans="2:65" s="1" customFormat="1" ht="28.9" customHeight="1" x14ac:dyDescent="0.3">
      <c r="B145" s="136"/>
      <c r="C145" s="137" t="s">
        <v>332</v>
      </c>
      <c r="D145" s="137" t="s">
        <v>222</v>
      </c>
      <c r="E145" s="138" t="s">
        <v>5472</v>
      </c>
      <c r="F145" s="250" t="s">
        <v>504</v>
      </c>
      <c r="G145" s="251"/>
      <c r="H145" s="251"/>
      <c r="I145" s="251"/>
      <c r="J145" s="139" t="s">
        <v>505</v>
      </c>
      <c r="K145" s="140">
        <v>1</v>
      </c>
      <c r="L145" s="252"/>
      <c r="M145" s="251"/>
      <c r="N145" s="252">
        <f>ROUND(L145*K145,2)</f>
        <v>0</v>
      </c>
      <c r="O145" s="251"/>
      <c r="P145" s="251"/>
      <c r="Q145" s="251"/>
      <c r="R145" s="141"/>
      <c r="T145" s="142" t="s">
        <v>3</v>
      </c>
      <c r="U145" s="40" t="s">
        <v>43</v>
      </c>
      <c r="V145" s="143">
        <v>0</v>
      </c>
      <c r="W145" s="143">
        <f>V145*K145</f>
        <v>0</v>
      </c>
      <c r="X145" s="143">
        <v>0</v>
      </c>
      <c r="Y145" s="143">
        <f>X145*K145</f>
        <v>0</v>
      </c>
      <c r="Z145" s="143">
        <v>0</v>
      </c>
      <c r="AA145" s="144">
        <f>Z145*K145</f>
        <v>0</v>
      </c>
      <c r="AR145" s="17" t="s">
        <v>247</v>
      </c>
      <c r="AT145" s="17" t="s">
        <v>222</v>
      </c>
      <c r="AU145" s="17" t="s">
        <v>190</v>
      </c>
      <c r="AY145" s="17" t="s">
        <v>221</v>
      </c>
      <c r="BE145" s="145">
        <f>IF(U145="základní",N145,0)</f>
        <v>0</v>
      </c>
      <c r="BF145" s="145">
        <f>IF(U145="snížená",N145,0)</f>
        <v>0</v>
      </c>
      <c r="BG145" s="145">
        <f>IF(U145="zákl. přenesená",N145,0)</f>
        <v>0</v>
      </c>
      <c r="BH145" s="145">
        <f>IF(U145="sníž. přenesená",N145,0)</f>
        <v>0</v>
      </c>
      <c r="BI145" s="145">
        <f>IF(U145="nulová",N145,0)</f>
        <v>0</v>
      </c>
      <c r="BJ145" s="17" t="s">
        <v>15</v>
      </c>
      <c r="BK145" s="145">
        <f>ROUND(L145*K145,2)</f>
        <v>0</v>
      </c>
      <c r="BL145" s="17" t="s">
        <v>247</v>
      </c>
      <c r="BM145" s="17" t="s">
        <v>6815</v>
      </c>
    </row>
    <row r="146" spans="2:65" s="9" customFormat="1" ht="29.85" customHeight="1" x14ac:dyDescent="0.3">
      <c r="B146" s="125"/>
      <c r="C146" s="126"/>
      <c r="D146" s="135" t="s">
        <v>6777</v>
      </c>
      <c r="E146" s="135"/>
      <c r="F146" s="135"/>
      <c r="G146" s="135"/>
      <c r="H146" s="135"/>
      <c r="I146" s="135"/>
      <c r="J146" s="135"/>
      <c r="K146" s="135"/>
      <c r="L146" s="135"/>
      <c r="M146" s="135"/>
      <c r="N146" s="253">
        <f>BK146</f>
        <v>0</v>
      </c>
      <c r="O146" s="254"/>
      <c r="P146" s="254"/>
      <c r="Q146" s="254"/>
      <c r="R146" s="128"/>
      <c r="T146" s="129"/>
      <c r="U146" s="126"/>
      <c r="V146" s="126"/>
      <c r="W146" s="130">
        <f>SUM(W147:W151)</f>
        <v>0</v>
      </c>
      <c r="X146" s="126"/>
      <c r="Y146" s="130">
        <f>SUM(Y147:Y151)</f>
        <v>0</v>
      </c>
      <c r="Z146" s="126"/>
      <c r="AA146" s="131">
        <f>SUM(AA147:AA151)</f>
        <v>0</v>
      </c>
      <c r="AR146" s="132" t="s">
        <v>254</v>
      </c>
      <c r="AT146" s="133" t="s">
        <v>77</v>
      </c>
      <c r="AU146" s="133" t="s">
        <v>15</v>
      </c>
      <c r="AY146" s="132" t="s">
        <v>221</v>
      </c>
      <c r="BK146" s="134">
        <f>SUM(BK147:BK151)</f>
        <v>0</v>
      </c>
    </row>
    <row r="147" spans="2:65" s="1" customFormat="1" ht="20.45" customHeight="1" x14ac:dyDescent="0.3">
      <c r="B147" s="136"/>
      <c r="C147" s="137" t="s">
        <v>342</v>
      </c>
      <c r="D147" s="137" t="s">
        <v>222</v>
      </c>
      <c r="E147" s="138" t="s">
        <v>507</v>
      </c>
      <c r="F147" s="250" t="s">
        <v>6816</v>
      </c>
      <c r="G147" s="251"/>
      <c r="H147" s="251"/>
      <c r="I147" s="251"/>
      <c r="J147" s="139" t="s">
        <v>246</v>
      </c>
      <c r="K147" s="140">
        <v>320</v>
      </c>
      <c r="L147" s="252"/>
      <c r="M147" s="251"/>
      <c r="N147" s="252">
        <f>ROUND(L147*K147,2)</f>
        <v>0</v>
      </c>
      <c r="O147" s="251"/>
      <c r="P147" s="251"/>
      <c r="Q147" s="251"/>
      <c r="R147" s="141"/>
      <c r="T147" s="142" t="s">
        <v>3</v>
      </c>
      <c r="U147" s="40" t="s">
        <v>43</v>
      </c>
      <c r="V147" s="143">
        <v>0</v>
      </c>
      <c r="W147" s="143">
        <f>V147*K147</f>
        <v>0</v>
      </c>
      <c r="X147" s="143">
        <v>0</v>
      </c>
      <c r="Y147" s="143">
        <f>X147*K147</f>
        <v>0</v>
      </c>
      <c r="Z147" s="143">
        <v>0</v>
      </c>
      <c r="AA147" s="144">
        <f>Z147*K147</f>
        <v>0</v>
      </c>
      <c r="AR147" s="17" t="s">
        <v>247</v>
      </c>
      <c r="AT147" s="17" t="s">
        <v>222</v>
      </c>
      <c r="AU147" s="17" t="s">
        <v>190</v>
      </c>
      <c r="AY147" s="17" t="s">
        <v>221</v>
      </c>
      <c r="BE147" s="145">
        <f>IF(U147="základní",N147,0)</f>
        <v>0</v>
      </c>
      <c r="BF147" s="145">
        <f>IF(U147="snížená",N147,0)</f>
        <v>0</v>
      </c>
      <c r="BG147" s="145">
        <f>IF(U147="zákl. přenesená",N147,0)</f>
        <v>0</v>
      </c>
      <c r="BH147" s="145">
        <f>IF(U147="sníž. přenesená",N147,0)</f>
        <v>0</v>
      </c>
      <c r="BI147" s="145">
        <f>IF(U147="nulová",N147,0)</f>
        <v>0</v>
      </c>
      <c r="BJ147" s="17" t="s">
        <v>15</v>
      </c>
      <c r="BK147" s="145">
        <f>ROUND(L147*K147,2)</f>
        <v>0</v>
      </c>
      <c r="BL147" s="17" t="s">
        <v>247</v>
      </c>
      <c r="BM147" s="17" t="s">
        <v>6817</v>
      </c>
    </row>
    <row r="148" spans="2:65" s="1" customFormat="1" ht="20.45" customHeight="1" x14ac:dyDescent="0.3">
      <c r="B148" s="136"/>
      <c r="C148" s="137" t="s">
        <v>346</v>
      </c>
      <c r="D148" s="137" t="s">
        <v>222</v>
      </c>
      <c r="E148" s="138" t="s">
        <v>476</v>
      </c>
      <c r="F148" s="250" t="s">
        <v>6818</v>
      </c>
      <c r="G148" s="251"/>
      <c r="H148" s="251"/>
      <c r="I148" s="251"/>
      <c r="J148" s="139" t="s">
        <v>246</v>
      </c>
      <c r="K148" s="140">
        <v>320</v>
      </c>
      <c r="L148" s="252"/>
      <c r="M148" s="251"/>
      <c r="N148" s="252">
        <f>ROUND(L148*K148,2)</f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0</v>
      </c>
      <c r="W148" s="143">
        <f>V148*K148</f>
        <v>0</v>
      </c>
      <c r="X148" s="143">
        <v>0</v>
      </c>
      <c r="Y148" s="143">
        <f>X148*K148</f>
        <v>0</v>
      </c>
      <c r="Z148" s="143">
        <v>0</v>
      </c>
      <c r="AA148" s="144">
        <f>Z148*K148</f>
        <v>0</v>
      </c>
      <c r="AR148" s="17" t="s">
        <v>247</v>
      </c>
      <c r="AT148" s="17" t="s">
        <v>222</v>
      </c>
      <c r="AU148" s="17" t="s">
        <v>190</v>
      </c>
      <c r="AY148" s="17" t="s">
        <v>221</v>
      </c>
      <c r="BE148" s="145">
        <f>IF(U148="základní",N148,0)</f>
        <v>0</v>
      </c>
      <c r="BF148" s="145">
        <f>IF(U148="snížená",N148,0)</f>
        <v>0</v>
      </c>
      <c r="BG148" s="145">
        <f>IF(U148="zákl. přenesená",N148,0)</f>
        <v>0</v>
      </c>
      <c r="BH148" s="145">
        <f>IF(U148="sníž. přenesená",N148,0)</f>
        <v>0</v>
      </c>
      <c r="BI148" s="145">
        <f>IF(U148="nulová",N148,0)</f>
        <v>0</v>
      </c>
      <c r="BJ148" s="17" t="s">
        <v>15</v>
      </c>
      <c r="BK148" s="145">
        <f>ROUND(L148*K148,2)</f>
        <v>0</v>
      </c>
      <c r="BL148" s="17" t="s">
        <v>247</v>
      </c>
      <c r="BM148" s="17" t="s">
        <v>6819</v>
      </c>
    </row>
    <row r="149" spans="2:65" s="1" customFormat="1" ht="20.45" customHeight="1" x14ac:dyDescent="0.3">
      <c r="B149" s="136"/>
      <c r="C149" s="137" t="s">
        <v>351</v>
      </c>
      <c r="D149" s="137" t="s">
        <v>222</v>
      </c>
      <c r="E149" s="138" t="s">
        <v>479</v>
      </c>
      <c r="F149" s="250" t="s">
        <v>6820</v>
      </c>
      <c r="G149" s="251"/>
      <c r="H149" s="251"/>
      <c r="I149" s="251"/>
      <c r="J149" s="139" t="s">
        <v>246</v>
      </c>
      <c r="K149" s="140">
        <v>320</v>
      </c>
      <c r="L149" s="252"/>
      <c r="M149" s="251"/>
      <c r="N149" s="252">
        <f>ROUND(L149*K149,2)</f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0</v>
      </c>
      <c r="W149" s="143">
        <f>V149*K149</f>
        <v>0</v>
      </c>
      <c r="X149" s="143">
        <v>0</v>
      </c>
      <c r="Y149" s="143">
        <f>X149*K149</f>
        <v>0</v>
      </c>
      <c r="Z149" s="143">
        <v>0</v>
      </c>
      <c r="AA149" s="144">
        <f>Z149*K149</f>
        <v>0</v>
      </c>
      <c r="AR149" s="17" t="s">
        <v>247</v>
      </c>
      <c r="AT149" s="17" t="s">
        <v>222</v>
      </c>
      <c r="AU149" s="17" t="s">
        <v>190</v>
      </c>
      <c r="AY149" s="17" t="s">
        <v>221</v>
      </c>
      <c r="BE149" s="145">
        <f>IF(U149="základní",N149,0)</f>
        <v>0</v>
      </c>
      <c r="BF149" s="145">
        <f>IF(U149="snížená",N149,0)</f>
        <v>0</v>
      </c>
      <c r="BG149" s="145">
        <f>IF(U149="zákl. přenesená",N149,0)</f>
        <v>0</v>
      </c>
      <c r="BH149" s="145">
        <f>IF(U149="sníž. přenesená",N149,0)</f>
        <v>0</v>
      </c>
      <c r="BI149" s="145">
        <f>IF(U149="nulová",N149,0)</f>
        <v>0</v>
      </c>
      <c r="BJ149" s="17" t="s">
        <v>15</v>
      </c>
      <c r="BK149" s="145">
        <f>ROUND(L149*K149,2)</f>
        <v>0</v>
      </c>
      <c r="BL149" s="17" t="s">
        <v>247</v>
      </c>
      <c r="BM149" s="17" t="s">
        <v>6821</v>
      </c>
    </row>
    <row r="150" spans="2:65" s="1" customFormat="1" ht="20.45" customHeight="1" x14ac:dyDescent="0.3">
      <c r="B150" s="136"/>
      <c r="C150" s="137" t="s">
        <v>355</v>
      </c>
      <c r="D150" s="137" t="s">
        <v>222</v>
      </c>
      <c r="E150" s="138" t="s">
        <v>510</v>
      </c>
      <c r="F150" s="250" t="s">
        <v>6822</v>
      </c>
      <c r="G150" s="251"/>
      <c r="H150" s="251"/>
      <c r="I150" s="251"/>
      <c r="J150" s="139" t="s">
        <v>246</v>
      </c>
      <c r="K150" s="140">
        <v>320</v>
      </c>
      <c r="L150" s="252"/>
      <c r="M150" s="251"/>
      <c r="N150" s="252">
        <f>ROUND(L150*K150,2)</f>
        <v>0</v>
      </c>
      <c r="O150" s="251"/>
      <c r="P150" s="251"/>
      <c r="Q150" s="251"/>
      <c r="R150" s="141"/>
      <c r="T150" s="142" t="s">
        <v>3</v>
      </c>
      <c r="U150" s="40" t="s">
        <v>43</v>
      </c>
      <c r="V150" s="143">
        <v>0</v>
      </c>
      <c r="W150" s="143">
        <f>V150*K150</f>
        <v>0</v>
      </c>
      <c r="X150" s="143">
        <v>0</v>
      </c>
      <c r="Y150" s="143">
        <f>X150*K150</f>
        <v>0</v>
      </c>
      <c r="Z150" s="143">
        <v>0</v>
      </c>
      <c r="AA150" s="144">
        <f>Z150*K150</f>
        <v>0</v>
      </c>
      <c r="AR150" s="17" t="s">
        <v>247</v>
      </c>
      <c r="AT150" s="17" t="s">
        <v>222</v>
      </c>
      <c r="AU150" s="17" t="s">
        <v>190</v>
      </c>
      <c r="AY150" s="17" t="s">
        <v>221</v>
      </c>
      <c r="BE150" s="145">
        <f>IF(U150="základní",N150,0)</f>
        <v>0</v>
      </c>
      <c r="BF150" s="145">
        <f>IF(U150="snížená",N150,0)</f>
        <v>0</v>
      </c>
      <c r="BG150" s="145">
        <f>IF(U150="zákl. přenesená",N150,0)</f>
        <v>0</v>
      </c>
      <c r="BH150" s="145">
        <f>IF(U150="sníž. přenesená",N150,0)</f>
        <v>0</v>
      </c>
      <c r="BI150" s="145">
        <f>IF(U150="nulová",N150,0)</f>
        <v>0</v>
      </c>
      <c r="BJ150" s="17" t="s">
        <v>15</v>
      </c>
      <c r="BK150" s="145">
        <f>ROUND(L150*K150,2)</f>
        <v>0</v>
      </c>
      <c r="BL150" s="17" t="s">
        <v>247</v>
      </c>
      <c r="BM150" s="17" t="s">
        <v>6823</v>
      </c>
    </row>
    <row r="151" spans="2:65" s="1" customFormat="1" ht="28.9" customHeight="1" x14ac:dyDescent="0.3">
      <c r="B151" s="136"/>
      <c r="C151" s="137" t="s">
        <v>338</v>
      </c>
      <c r="D151" s="137" t="s">
        <v>222</v>
      </c>
      <c r="E151" s="138" t="s">
        <v>473</v>
      </c>
      <c r="F151" s="250" t="s">
        <v>6824</v>
      </c>
      <c r="G151" s="251"/>
      <c r="H151" s="251"/>
      <c r="I151" s="251"/>
      <c r="J151" s="139" t="s">
        <v>6297</v>
      </c>
      <c r="K151" s="140">
        <v>0.32</v>
      </c>
      <c r="L151" s="252"/>
      <c r="M151" s="251"/>
      <c r="N151" s="252">
        <f>ROUND(L151*K151,2)</f>
        <v>0</v>
      </c>
      <c r="O151" s="251"/>
      <c r="P151" s="251"/>
      <c r="Q151" s="251"/>
      <c r="R151" s="141"/>
      <c r="T151" s="142" t="s">
        <v>3</v>
      </c>
      <c r="U151" s="40" t="s">
        <v>43</v>
      </c>
      <c r="V151" s="143">
        <v>0</v>
      </c>
      <c r="W151" s="143">
        <f>V151*K151</f>
        <v>0</v>
      </c>
      <c r="X151" s="143">
        <v>0</v>
      </c>
      <c r="Y151" s="143">
        <f>X151*K151</f>
        <v>0</v>
      </c>
      <c r="Z151" s="143">
        <v>0</v>
      </c>
      <c r="AA151" s="144">
        <f>Z151*K151</f>
        <v>0</v>
      </c>
      <c r="AR151" s="17" t="s">
        <v>247</v>
      </c>
      <c r="AT151" s="17" t="s">
        <v>222</v>
      </c>
      <c r="AU151" s="17" t="s">
        <v>190</v>
      </c>
      <c r="AY151" s="17" t="s">
        <v>221</v>
      </c>
      <c r="BE151" s="145">
        <f>IF(U151="základní",N151,0)</f>
        <v>0</v>
      </c>
      <c r="BF151" s="145">
        <f>IF(U151="snížená",N151,0)</f>
        <v>0</v>
      </c>
      <c r="BG151" s="145">
        <f>IF(U151="zákl. přenesená",N151,0)</f>
        <v>0</v>
      </c>
      <c r="BH151" s="145">
        <f>IF(U151="sníž. přenesená",N151,0)</f>
        <v>0</v>
      </c>
      <c r="BI151" s="145">
        <f>IF(U151="nulová",N151,0)</f>
        <v>0</v>
      </c>
      <c r="BJ151" s="17" t="s">
        <v>15</v>
      </c>
      <c r="BK151" s="145">
        <f>ROUND(L151*K151,2)</f>
        <v>0</v>
      </c>
      <c r="BL151" s="17" t="s">
        <v>247</v>
      </c>
      <c r="BM151" s="17" t="s">
        <v>6825</v>
      </c>
    </row>
    <row r="152" spans="2:65" s="9" customFormat="1" ht="29.85" customHeight="1" x14ac:dyDescent="0.3">
      <c r="B152" s="125"/>
      <c r="C152" s="126"/>
      <c r="D152" s="135" t="s">
        <v>454</v>
      </c>
      <c r="E152" s="135"/>
      <c r="F152" s="135"/>
      <c r="G152" s="135"/>
      <c r="H152" s="135"/>
      <c r="I152" s="135"/>
      <c r="J152" s="135"/>
      <c r="K152" s="135"/>
      <c r="L152" s="135"/>
      <c r="M152" s="135"/>
      <c r="N152" s="253">
        <f>BK152</f>
        <v>0</v>
      </c>
      <c r="O152" s="254"/>
      <c r="P152" s="254"/>
      <c r="Q152" s="254"/>
      <c r="R152" s="128"/>
      <c r="T152" s="129"/>
      <c r="U152" s="126"/>
      <c r="V152" s="126"/>
      <c r="W152" s="130">
        <f>SUM(W153:W157)</f>
        <v>0</v>
      </c>
      <c r="X152" s="126"/>
      <c r="Y152" s="130">
        <f>SUM(Y153:Y157)</f>
        <v>0</v>
      </c>
      <c r="Z152" s="126"/>
      <c r="AA152" s="131">
        <f>SUM(AA153:AA157)</f>
        <v>0</v>
      </c>
      <c r="AR152" s="132" t="s">
        <v>254</v>
      </c>
      <c r="AT152" s="133" t="s">
        <v>77</v>
      </c>
      <c r="AU152" s="133" t="s">
        <v>15</v>
      </c>
      <c r="AY152" s="132" t="s">
        <v>221</v>
      </c>
      <c r="BK152" s="134">
        <f>SUM(BK153:BK157)</f>
        <v>0</v>
      </c>
    </row>
    <row r="153" spans="2:65" s="1" customFormat="1" ht="20.45" customHeight="1" x14ac:dyDescent="0.3">
      <c r="B153" s="136"/>
      <c r="C153" s="137" t="s">
        <v>359</v>
      </c>
      <c r="D153" s="137" t="s">
        <v>222</v>
      </c>
      <c r="E153" s="138" t="s">
        <v>513</v>
      </c>
      <c r="F153" s="250" t="s">
        <v>6826</v>
      </c>
      <c r="G153" s="251"/>
      <c r="H153" s="251"/>
      <c r="I153" s="251"/>
      <c r="J153" s="139" t="s">
        <v>315</v>
      </c>
      <c r="K153" s="140">
        <v>4</v>
      </c>
      <c r="L153" s="252"/>
      <c r="M153" s="251"/>
      <c r="N153" s="252">
        <f>ROUND(L153*K153,2)</f>
        <v>0</v>
      </c>
      <c r="O153" s="251"/>
      <c r="P153" s="251"/>
      <c r="Q153" s="251"/>
      <c r="R153" s="141"/>
      <c r="T153" s="142" t="s">
        <v>3</v>
      </c>
      <c r="U153" s="40" t="s">
        <v>43</v>
      </c>
      <c r="V153" s="143">
        <v>0</v>
      </c>
      <c r="W153" s="143">
        <f>V153*K153</f>
        <v>0</v>
      </c>
      <c r="X153" s="143">
        <v>0</v>
      </c>
      <c r="Y153" s="143">
        <f>X153*K153</f>
        <v>0</v>
      </c>
      <c r="Z153" s="143">
        <v>0</v>
      </c>
      <c r="AA153" s="144">
        <f>Z153*K153</f>
        <v>0</v>
      </c>
      <c r="AR153" s="17" t="s">
        <v>247</v>
      </c>
      <c r="AT153" s="17" t="s">
        <v>222</v>
      </c>
      <c r="AU153" s="17" t="s">
        <v>190</v>
      </c>
      <c r="AY153" s="17" t="s">
        <v>221</v>
      </c>
      <c r="BE153" s="145">
        <f>IF(U153="základní",N153,0)</f>
        <v>0</v>
      </c>
      <c r="BF153" s="145">
        <f>IF(U153="snížená",N153,0)</f>
        <v>0</v>
      </c>
      <c r="BG153" s="145">
        <f>IF(U153="zákl. přenesená",N153,0)</f>
        <v>0</v>
      </c>
      <c r="BH153" s="145">
        <f>IF(U153="sníž. přenesená",N153,0)</f>
        <v>0</v>
      </c>
      <c r="BI153" s="145">
        <f>IF(U153="nulová",N153,0)</f>
        <v>0</v>
      </c>
      <c r="BJ153" s="17" t="s">
        <v>15</v>
      </c>
      <c r="BK153" s="145">
        <f>ROUND(L153*K153,2)</f>
        <v>0</v>
      </c>
      <c r="BL153" s="17" t="s">
        <v>247</v>
      </c>
      <c r="BM153" s="17" t="s">
        <v>6827</v>
      </c>
    </row>
    <row r="154" spans="2:65" s="1" customFormat="1" ht="28.9" customHeight="1" x14ac:dyDescent="0.3">
      <c r="B154" s="136"/>
      <c r="C154" s="137" t="s">
        <v>364</v>
      </c>
      <c r="D154" s="137" t="s">
        <v>222</v>
      </c>
      <c r="E154" s="138" t="s">
        <v>482</v>
      </c>
      <c r="F154" s="250" t="s">
        <v>6828</v>
      </c>
      <c r="G154" s="251"/>
      <c r="H154" s="251"/>
      <c r="I154" s="251"/>
      <c r="J154" s="139" t="s">
        <v>315</v>
      </c>
      <c r="K154" s="140">
        <v>40</v>
      </c>
      <c r="L154" s="252"/>
      <c r="M154" s="251"/>
      <c r="N154" s="252">
        <f>ROUND(L154*K154,2)</f>
        <v>0</v>
      </c>
      <c r="O154" s="251"/>
      <c r="P154" s="251"/>
      <c r="Q154" s="251"/>
      <c r="R154" s="141"/>
      <c r="T154" s="142" t="s">
        <v>3</v>
      </c>
      <c r="U154" s="40" t="s">
        <v>43</v>
      </c>
      <c r="V154" s="143">
        <v>0</v>
      </c>
      <c r="W154" s="143">
        <f>V154*K154</f>
        <v>0</v>
      </c>
      <c r="X154" s="143">
        <v>0</v>
      </c>
      <c r="Y154" s="143">
        <f>X154*K154</f>
        <v>0</v>
      </c>
      <c r="Z154" s="143">
        <v>0</v>
      </c>
      <c r="AA154" s="144">
        <f>Z154*K154</f>
        <v>0</v>
      </c>
      <c r="AR154" s="17" t="s">
        <v>247</v>
      </c>
      <c r="AT154" s="17" t="s">
        <v>222</v>
      </c>
      <c r="AU154" s="17" t="s">
        <v>190</v>
      </c>
      <c r="AY154" s="17" t="s">
        <v>221</v>
      </c>
      <c r="BE154" s="145">
        <f>IF(U154="základní",N154,0)</f>
        <v>0</v>
      </c>
      <c r="BF154" s="145">
        <f>IF(U154="snížená",N154,0)</f>
        <v>0</v>
      </c>
      <c r="BG154" s="145">
        <f>IF(U154="zákl. přenesená",N154,0)</f>
        <v>0</v>
      </c>
      <c r="BH154" s="145">
        <f>IF(U154="sníž. přenesená",N154,0)</f>
        <v>0</v>
      </c>
      <c r="BI154" s="145">
        <f>IF(U154="nulová",N154,0)</f>
        <v>0</v>
      </c>
      <c r="BJ154" s="17" t="s">
        <v>15</v>
      </c>
      <c r="BK154" s="145">
        <f>ROUND(L154*K154,2)</f>
        <v>0</v>
      </c>
      <c r="BL154" s="17" t="s">
        <v>247</v>
      </c>
      <c r="BM154" s="17" t="s">
        <v>6829</v>
      </c>
    </row>
    <row r="155" spans="2:65" s="1" customFormat="1" ht="20.45" customHeight="1" x14ac:dyDescent="0.3">
      <c r="B155" s="136"/>
      <c r="C155" s="137" t="s">
        <v>385</v>
      </c>
      <c r="D155" s="137" t="s">
        <v>222</v>
      </c>
      <c r="E155" s="138" t="s">
        <v>485</v>
      </c>
      <c r="F155" s="250" t="s">
        <v>508</v>
      </c>
      <c r="G155" s="251"/>
      <c r="H155" s="251"/>
      <c r="I155" s="251"/>
      <c r="J155" s="139" t="s">
        <v>315</v>
      </c>
      <c r="K155" s="140">
        <v>156</v>
      </c>
      <c r="L155" s="252"/>
      <c r="M155" s="251"/>
      <c r="N155" s="252">
        <f>ROUND(L155*K155,2)</f>
        <v>0</v>
      </c>
      <c r="O155" s="251"/>
      <c r="P155" s="251"/>
      <c r="Q155" s="251"/>
      <c r="R155" s="141"/>
      <c r="T155" s="142" t="s">
        <v>3</v>
      </c>
      <c r="U155" s="40" t="s">
        <v>43</v>
      </c>
      <c r="V155" s="143">
        <v>0</v>
      </c>
      <c r="W155" s="143">
        <f>V155*K155</f>
        <v>0</v>
      </c>
      <c r="X155" s="143">
        <v>0</v>
      </c>
      <c r="Y155" s="143">
        <f>X155*K155</f>
        <v>0</v>
      </c>
      <c r="Z155" s="143">
        <v>0</v>
      </c>
      <c r="AA155" s="144">
        <f>Z155*K155</f>
        <v>0</v>
      </c>
      <c r="AR155" s="17" t="s">
        <v>247</v>
      </c>
      <c r="AT155" s="17" t="s">
        <v>222</v>
      </c>
      <c r="AU155" s="17" t="s">
        <v>190</v>
      </c>
      <c r="AY155" s="17" t="s">
        <v>221</v>
      </c>
      <c r="BE155" s="145">
        <f>IF(U155="základní",N155,0)</f>
        <v>0</v>
      </c>
      <c r="BF155" s="145">
        <f>IF(U155="snížená",N155,0)</f>
        <v>0</v>
      </c>
      <c r="BG155" s="145">
        <f>IF(U155="zákl. přenesená",N155,0)</f>
        <v>0</v>
      </c>
      <c r="BH155" s="145">
        <f>IF(U155="sníž. přenesená",N155,0)</f>
        <v>0</v>
      </c>
      <c r="BI155" s="145">
        <f>IF(U155="nulová",N155,0)</f>
        <v>0</v>
      </c>
      <c r="BJ155" s="17" t="s">
        <v>15</v>
      </c>
      <c r="BK155" s="145">
        <f>ROUND(L155*K155,2)</f>
        <v>0</v>
      </c>
      <c r="BL155" s="17" t="s">
        <v>247</v>
      </c>
      <c r="BM155" s="17" t="s">
        <v>6830</v>
      </c>
    </row>
    <row r="156" spans="2:65" s="1" customFormat="1" ht="28.9" customHeight="1" x14ac:dyDescent="0.3">
      <c r="B156" s="136"/>
      <c r="C156" s="137" t="s">
        <v>822</v>
      </c>
      <c r="D156" s="137" t="s">
        <v>222</v>
      </c>
      <c r="E156" s="138" t="s">
        <v>503</v>
      </c>
      <c r="F156" s="250" t="s">
        <v>511</v>
      </c>
      <c r="G156" s="251"/>
      <c r="H156" s="251"/>
      <c r="I156" s="251"/>
      <c r="J156" s="139" t="s">
        <v>315</v>
      </c>
      <c r="K156" s="140">
        <v>3</v>
      </c>
      <c r="L156" s="252"/>
      <c r="M156" s="251"/>
      <c r="N156" s="252">
        <f>ROUND(L156*K156,2)</f>
        <v>0</v>
      </c>
      <c r="O156" s="251"/>
      <c r="P156" s="251"/>
      <c r="Q156" s="251"/>
      <c r="R156" s="141"/>
      <c r="T156" s="142" t="s">
        <v>3</v>
      </c>
      <c r="U156" s="40" t="s">
        <v>43</v>
      </c>
      <c r="V156" s="143">
        <v>0</v>
      </c>
      <c r="W156" s="143">
        <f>V156*K156</f>
        <v>0</v>
      </c>
      <c r="X156" s="143">
        <v>0</v>
      </c>
      <c r="Y156" s="143">
        <f>X156*K156</f>
        <v>0</v>
      </c>
      <c r="Z156" s="143">
        <v>0</v>
      </c>
      <c r="AA156" s="144">
        <f>Z156*K156</f>
        <v>0</v>
      </c>
      <c r="AR156" s="17" t="s">
        <v>247</v>
      </c>
      <c r="AT156" s="17" t="s">
        <v>222</v>
      </c>
      <c r="AU156" s="17" t="s">
        <v>190</v>
      </c>
      <c r="AY156" s="17" t="s">
        <v>221</v>
      </c>
      <c r="BE156" s="145">
        <f>IF(U156="základní",N156,0)</f>
        <v>0</v>
      </c>
      <c r="BF156" s="145">
        <f>IF(U156="snížená",N156,0)</f>
        <v>0</v>
      </c>
      <c r="BG156" s="145">
        <f>IF(U156="zákl. přenesená",N156,0)</f>
        <v>0</v>
      </c>
      <c r="BH156" s="145">
        <f>IF(U156="sníž. přenesená",N156,0)</f>
        <v>0</v>
      </c>
      <c r="BI156" s="145">
        <f>IF(U156="nulová",N156,0)</f>
        <v>0</v>
      </c>
      <c r="BJ156" s="17" t="s">
        <v>15</v>
      </c>
      <c r="BK156" s="145">
        <f>ROUND(L156*K156,2)</f>
        <v>0</v>
      </c>
      <c r="BL156" s="17" t="s">
        <v>247</v>
      </c>
      <c r="BM156" s="17" t="s">
        <v>6831</v>
      </c>
    </row>
    <row r="157" spans="2:65" s="1" customFormat="1" ht="28.9" customHeight="1" x14ac:dyDescent="0.3">
      <c r="B157" s="136"/>
      <c r="C157" s="137" t="s">
        <v>826</v>
      </c>
      <c r="D157" s="137" t="s">
        <v>222</v>
      </c>
      <c r="E157" s="138" t="s">
        <v>5445</v>
      </c>
      <c r="F157" s="250" t="s">
        <v>514</v>
      </c>
      <c r="G157" s="251"/>
      <c r="H157" s="251"/>
      <c r="I157" s="251"/>
      <c r="J157" s="139" t="s">
        <v>315</v>
      </c>
      <c r="K157" s="140">
        <v>12</v>
      </c>
      <c r="L157" s="252"/>
      <c r="M157" s="251"/>
      <c r="N157" s="252">
        <f>ROUND(L157*K157,2)</f>
        <v>0</v>
      </c>
      <c r="O157" s="251"/>
      <c r="P157" s="251"/>
      <c r="Q157" s="251"/>
      <c r="R157" s="141"/>
      <c r="T157" s="142" t="s">
        <v>3</v>
      </c>
      <c r="U157" s="146" t="s">
        <v>43</v>
      </c>
      <c r="V157" s="147">
        <v>0</v>
      </c>
      <c r="W157" s="147">
        <f>V157*K157</f>
        <v>0</v>
      </c>
      <c r="X157" s="147">
        <v>0</v>
      </c>
      <c r="Y157" s="147">
        <f>X157*K157</f>
        <v>0</v>
      </c>
      <c r="Z157" s="147">
        <v>0</v>
      </c>
      <c r="AA157" s="148">
        <f>Z157*K157</f>
        <v>0</v>
      </c>
      <c r="AR157" s="17" t="s">
        <v>247</v>
      </c>
      <c r="AT157" s="17" t="s">
        <v>222</v>
      </c>
      <c r="AU157" s="17" t="s">
        <v>190</v>
      </c>
      <c r="AY157" s="17" t="s">
        <v>221</v>
      </c>
      <c r="BE157" s="145">
        <f>IF(U157="základní",N157,0)</f>
        <v>0</v>
      </c>
      <c r="BF157" s="145">
        <f>IF(U157="snížená",N157,0)</f>
        <v>0</v>
      </c>
      <c r="BG157" s="145">
        <f>IF(U157="zákl. přenesená",N157,0)</f>
        <v>0</v>
      </c>
      <c r="BH157" s="145">
        <f>IF(U157="sníž. přenesená",N157,0)</f>
        <v>0</v>
      </c>
      <c r="BI157" s="145">
        <f>IF(U157="nulová",N157,0)</f>
        <v>0</v>
      </c>
      <c r="BJ157" s="17" t="s">
        <v>15</v>
      </c>
      <c r="BK157" s="145">
        <f>ROUND(L157*K157,2)</f>
        <v>0</v>
      </c>
      <c r="BL157" s="17" t="s">
        <v>247</v>
      </c>
      <c r="BM157" s="17" t="s">
        <v>6832</v>
      </c>
    </row>
    <row r="158" spans="2:65" s="1" customFormat="1" ht="6.95" customHeight="1" x14ac:dyDescent="0.3">
      <c r="B158" s="55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7"/>
    </row>
  </sheetData>
  <mergeCells count="163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L100:Q100"/>
    <mergeCell ref="C106:Q106"/>
    <mergeCell ref="F108:P108"/>
    <mergeCell ref="F109:P109"/>
    <mergeCell ref="M111:P111"/>
    <mergeCell ref="M113:Q113"/>
    <mergeCell ref="M114:Q114"/>
    <mergeCell ref="F116:I116"/>
    <mergeCell ref="L116:M116"/>
    <mergeCell ref="N116:Q116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7:I147"/>
    <mergeCell ref="L147:M147"/>
    <mergeCell ref="N147:Q147"/>
    <mergeCell ref="F148:I148"/>
    <mergeCell ref="L148:M148"/>
    <mergeCell ref="N148:Q148"/>
    <mergeCell ref="L155:M155"/>
    <mergeCell ref="N155:Q155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H1:K1"/>
    <mergeCell ref="S2:AC2"/>
    <mergeCell ref="F156:I156"/>
    <mergeCell ref="L156:M156"/>
    <mergeCell ref="N156:Q156"/>
    <mergeCell ref="F157:I157"/>
    <mergeCell ref="L157:M157"/>
    <mergeCell ref="N157:Q157"/>
    <mergeCell ref="N117:Q117"/>
    <mergeCell ref="N118:Q118"/>
    <mergeCell ref="N119:Q119"/>
    <mergeCell ref="N123:Q123"/>
    <mergeCell ref="N129:Q129"/>
    <mergeCell ref="N135:Q135"/>
    <mergeCell ref="N142:Q142"/>
    <mergeCell ref="N146:Q146"/>
    <mergeCell ref="N152:Q152"/>
    <mergeCell ref="F153:I153"/>
    <mergeCell ref="L153:M153"/>
    <mergeCell ref="N153:Q153"/>
    <mergeCell ref="F154:I154"/>
    <mergeCell ref="L154:M154"/>
    <mergeCell ref="N154:Q154"/>
    <mergeCell ref="F155:I155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6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30"/>
  <sheetViews>
    <sheetView showGridLines="0" workbookViewId="0">
      <pane ySplit="1" topLeftCell="A2" activePane="bottomLeft" state="frozen"/>
      <selection pane="bottomLeft" activeCell="E24" sqref="E24:L2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166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6833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7344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N96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ROUND((SUM(BE96:BE97)+SUM(BE115:BE229)), 2)</f>
        <v>0</v>
      </c>
      <c r="I32" s="200"/>
      <c r="J32" s="200"/>
      <c r="K32" s="32"/>
      <c r="L32" s="32"/>
      <c r="M32" s="260">
        <f>ROUND(ROUND((SUM(BE96:BE97)+SUM(BE115:BE229)),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ROUND((SUM(BF96:BF97)+SUM(BF115:BF229)), 2)</f>
        <v>0</v>
      </c>
      <c r="I33" s="200"/>
      <c r="J33" s="200"/>
      <c r="K33" s="32"/>
      <c r="L33" s="32"/>
      <c r="M33" s="260">
        <f>ROUND(ROUND((SUM(BF96:BF97)+SUM(BF115:BF229)),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ROUND((SUM(BG96:BG97)+SUM(BG115:BG229)),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ROUND((SUM(BH96:BH97)+SUM(BH115:BH229)),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ROUND((SUM(BI96:BI97)+SUM(BI115:BI229)),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09__1 - IO 02 - AREÁLOVÉ ROZVODY - VODOVOD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N115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6834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N116</f>
        <v>0</v>
      </c>
      <c r="O89" s="249"/>
      <c r="P89" s="249"/>
      <c r="Q89" s="249"/>
      <c r="R89" s="111"/>
    </row>
    <row r="90" spans="2:47" s="6" customFormat="1" ht="24.95" customHeight="1" x14ac:dyDescent="0.3">
      <c r="B90" s="108"/>
      <c r="C90" s="109"/>
      <c r="D90" s="110" t="s">
        <v>6835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39">
        <f>N150</f>
        <v>0</v>
      </c>
      <c r="O90" s="249"/>
      <c r="P90" s="249"/>
      <c r="Q90" s="249"/>
      <c r="R90" s="111"/>
    </row>
    <row r="91" spans="2:47" s="6" customFormat="1" ht="24.95" customHeight="1" x14ac:dyDescent="0.3">
      <c r="B91" s="108"/>
      <c r="C91" s="109"/>
      <c r="D91" s="110" t="s">
        <v>6836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39">
        <f>N188</f>
        <v>0</v>
      </c>
      <c r="O91" s="249"/>
      <c r="P91" s="249"/>
      <c r="Q91" s="249"/>
      <c r="R91" s="111"/>
    </row>
    <row r="92" spans="2:47" s="6" customFormat="1" ht="24.95" customHeight="1" x14ac:dyDescent="0.3">
      <c r="B92" s="108"/>
      <c r="C92" s="109"/>
      <c r="D92" s="110" t="s">
        <v>243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39">
        <f>N191</f>
        <v>0</v>
      </c>
      <c r="O92" s="249"/>
      <c r="P92" s="249"/>
      <c r="Q92" s="249"/>
      <c r="R92" s="111"/>
    </row>
    <row r="93" spans="2:47" s="6" customFormat="1" ht="24.95" customHeight="1" x14ac:dyDescent="0.3">
      <c r="B93" s="108"/>
      <c r="C93" s="109"/>
      <c r="D93" s="110" t="s">
        <v>6837</v>
      </c>
      <c r="E93" s="109"/>
      <c r="F93" s="109"/>
      <c r="G93" s="109"/>
      <c r="H93" s="109"/>
      <c r="I93" s="109"/>
      <c r="J93" s="109"/>
      <c r="K93" s="109"/>
      <c r="L93" s="109"/>
      <c r="M93" s="109"/>
      <c r="N93" s="239">
        <f>N196</f>
        <v>0</v>
      </c>
      <c r="O93" s="249"/>
      <c r="P93" s="249"/>
      <c r="Q93" s="249"/>
      <c r="R93" s="111"/>
    </row>
    <row r="94" spans="2:47" s="6" customFormat="1" ht="24.95" customHeight="1" x14ac:dyDescent="0.3">
      <c r="B94" s="108"/>
      <c r="C94" s="109"/>
      <c r="D94" s="110" t="s">
        <v>6838</v>
      </c>
      <c r="E94" s="109"/>
      <c r="F94" s="109"/>
      <c r="G94" s="109"/>
      <c r="H94" s="109"/>
      <c r="I94" s="109"/>
      <c r="J94" s="109"/>
      <c r="K94" s="109"/>
      <c r="L94" s="109"/>
      <c r="M94" s="109"/>
      <c r="N94" s="239">
        <f>N227</f>
        <v>0</v>
      </c>
      <c r="O94" s="249"/>
      <c r="P94" s="249"/>
      <c r="Q94" s="249"/>
      <c r="R94" s="111"/>
    </row>
    <row r="95" spans="2:47" s="1" customFormat="1" ht="21.75" customHeight="1" x14ac:dyDescent="0.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2:47" s="1" customFormat="1" ht="29.25" customHeight="1" x14ac:dyDescent="0.3">
      <c r="B96" s="31"/>
      <c r="C96" s="107" t="s">
        <v>205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257">
        <v>0</v>
      </c>
      <c r="O96" s="200"/>
      <c r="P96" s="200"/>
      <c r="Q96" s="200"/>
      <c r="R96" s="33"/>
      <c r="T96" s="116"/>
      <c r="U96" s="117" t="s">
        <v>42</v>
      </c>
    </row>
    <row r="97" spans="2:18" s="1" customFormat="1" ht="18" customHeight="1" x14ac:dyDescent="0.3"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3"/>
    </row>
    <row r="98" spans="2:18" s="1" customFormat="1" ht="29.25" customHeight="1" x14ac:dyDescent="0.3">
      <c r="B98" s="31"/>
      <c r="C98" s="99" t="s">
        <v>188</v>
      </c>
      <c r="D98" s="100"/>
      <c r="E98" s="100"/>
      <c r="F98" s="100"/>
      <c r="G98" s="100"/>
      <c r="H98" s="100"/>
      <c r="I98" s="100"/>
      <c r="J98" s="100"/>
      <c r="K98" s="100"/>
      <c r="L98" s="201">
        <f>ROUND(SUM(N88+N96),2)</f>
        <v>0</v>
      </c>
      <c r="M98" s="246"/>
      <c r="N98" s="246"/>
      <c r="O98" s="246"/>
      <c r="P98" s="246"/>
      <c r="Q98" s="246"/>
      <c r="R98" s="33"/>
    </row>
    <row r="99" spans="2:18" s="1" customFormat="1" ht="6.95" customHeight="1" x14ac:dyDescent="0.3">
      <c r="B99" s="55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7"/>
    </row>
    <row r="103" spans="2:18" s="1" customFormat="1" ht="6.95" customHeight="1" x14ac:dyDescent="0.3">
      <c r="B103" s="58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60"/>
    </row>
    <row r="104" spans="2:18" s="1" customFormat="1" ht="36.950000000000003" customHeight="1" x14ac:dyDescent="0.3">
      <c r="B104" s="31"/>
      <c r="C104" s="212" t="s">
        <v>206</v>
      </c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33"/>
    </row>
    <row r="105" spans="2:18" s="1" customFormat="1" ht="6.95" customHeight="1" x14ac:dyDescent="0.3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18" s="1" customFormat="1" ht="30" customHeight="1" x14ac:dyDescent="0.3">
      <c r="B106" s="31"/>
      <c r="C106" s="28" t="s">
        <v>16</v>
      </c>
      <c r="D106" s="32"/>
      <c r="E106" s="32"/>
      <c r="F106" s="247" t="str">
        <f>F6</f>
        <v>DOPLNĚNÍ - ROZŠÍŘENÍ KAPACIT ZŠ A MŠ TŘEBOTOV</v>
      </c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32"/>
      <c r="R106" s="33"/>
    </row>
    <row r="107" spans="2:18" s="1" customFormat="1" ht="36.950000000000003" customHeight="1" x14ac:dyDescent="0.3">
      <c r="B107" s="31"/>
      <c r="C107" s="65" t="s">
        <v>192</v>
      </c>
      <c r="D107" s="32"/>
      <c r="E107" s="32"/>
      <c r="F107" s="213" t="str">
        <f>F7</f>
        <v>09__1 - IO 02 - AREÁLOVÉ ROZVODY - VODOVOD</v>
      </c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32"/>
      <c r="R107" s="33"/>
    </row>
    <row r="108" spans="2:18" s="1" customFormat="1" ht="6.9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18" s="1" customFormat="1" ht="18" customHeight="1" x14ac:dyDescent="0.3">
      <c r="B109" s="31"/>
      <c r="C109" s="28" t="s">
        <v>22</v>
      </c>
      <c r="D109" s="32"/>
      <c r="E109" s="32"/>
      <c r="F109" s="26" t="str">
        <f>F9</f>
        <v>Třebotov, Hlavní 190, 252 26 areál školy</v>
      </c>
      <c r="G109" s="32"/>
      <c r="H109" s="32"/>
      <c r="I109" s="32"/>
      <c r="J109" s="32"/>
      <c r="K109" s="28" t="s">
        <v>24</v>
      </c>
      <c r="L109" s="32"/>
      <c r="M109" s="248" t="str">
        <f>IF(O9="","",O9)</f>
        <v>31. 10. 2016</v>
      </c>
      <c r="N109" s="200"/>
      <c r="O109" s="200"/>
      <c r="P109" s="200"/>
      <c r="Q109" s="32"/>
      <c r="R109" s="33"/>
    </row>
    <row r="110" spans="2:18" s="1" customFormat="1" ht="6.95" customHeight="1" x14ac:dyDescent="0.3"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3"/>
    </row>
    <row r="111" spans="2:18" s="1" customFormat="1" ht="15" x14ac:dyDescent="0.3">
      <c r="B111" s="31"/>
      <c r="C111" s="28" t="s">
        <v>26</v>
      </c>
      <c r="D111" s="32"/>
      <c r="E111" s="32"/>
      <c r="F111" s="26" t="str">
        <f>E12</f>
        <v>Obec Třebotov</v>
      </c>
      <c r="G111" s="32"/>
      <c r="H111" s="32"/>
      <c r="I111" s="32"/>
      <c r="J111" s="32"/>
      <c r="K111" s="28" t="s">
        <v>33</v>
      </c>
      <c r="L111" s="32"/>
      <c r="M111" s="226" t="str">
        <f>E18</f>
        <v>Ing.arch. Jan Linhart</v>
      </c>
      <c r="N111" s="200"/>
      <c r="O111" s="200"/>
      <c r="P111" s="200"/>
      <c r="Q111" s="200"/>
      <c r="R111" s="33"/>
    </row>
    <row r="112" spans="2:18" s="1" customFormat="1" ht="14.45" customHeight="1" x14ac:dyDescent="0.3">
      <c r="B112" s="31"/>
      <c r="C112" s="28" t="s">
        <v>31</v>
      </c>
      <c r="D112" s="32"/>
      <c r="E112" s="32"/>
      <c r="F112" s="26" t="str">
        <f>IF(E15="","",E15)</f>
        <v xml:space="preserve"> </v>
      </c>
      <c r="G112" s="32"/>
      <c r="H112" s="32"/>
      <c r="I112" s="32"/>
      <c r="J112" s="32"/>
      <c r="K112" s="28" t="s">
        <v>36</v>
      </c>
      <c r="L112" s="32"/>
      <c r="M112" s="226" t="str">
        <f>E21</f>
        <v>Ladislav Štefek</v>
      </c>
      <c r="N112" s="200"/>
      <c r="O112" s="200"/>
      <c r="P112" s="200"/>
      <c r="Q112" s="200"/>
      <c r="R112" s="33"/>
    </row>
    <row r="113" spans="2:65" s="1" customFormat="1" ht="10.35" customHeight="1" x14ac:dyDescent="0.3">
      <c r="B113" s="31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3"/>
    </row>
    <row r="114" spans="2:65" s="8" customFormat="1" ht="29.25" customHeight="1" x14ac:dyDescent="0.3">
      <c r="B114" s="118"/>
      <c r="C114" s="119" t="s">
        <v>207</v>
      </c>
      <c r="D114" s="120" t="s">
        <v>208</v>
      </c>
      <c r="E114" s="120" t="s">
        <v>60</v>
      </c>
      <c r="F114" s="242" t="s">
        <v>209</v>
      </c>
      <c r="G114" s="243"/>
      <c r="H114" s="243"/>
      <c r="I114" s="243"/>
      <c r="J114" s="120" t="s">
        <v>210</v>
      </c>
      <c r="K114" s="120" t="s">
        <v>211</v>
      </c>
      <c r="L114" s="244" t="s">
        <v>212</v>
      </c>
      <c r="M114" s="243"/>
      <c r="N114" s="242" t="s">
        <v>198</v>
      </c>
      <c r="O114" s="243"/>
      <c r="P114" s="243"/>
      <c r="Q114" s="245"/>
      <c r="R114" s="121"/>
      <c r="T114" s="73" t="s">
        <v>213</v>
      </c>
      <c r="U114" s="74" t="s">
        <v>42</v>
      </c>
      <c r="V114" s="74" t="s">
        <v>214</v>
      </c>
      <c r="W114" s="74" t="s">
        <v>215</v>
      </c>
      <c r="X114" s="74" t="s">
        <v>216</v>
      </c>
      <c r="Y114" s="74" t="s">
        <v>217</v>
      </c>
      <c r="Z114" s="74" t="s">
        <v>218</v>
      </c>
      <c r="AA114" s="75" t="s">
        <v>219</v>
      </c>
    </row>
    <row r="115" spans="2:65" s="1" customFormat="1" ht="29.25" customHeight="1" x14ac:dyDescent="0.35">
      <c r="B115" s="31"/>
      <c r="C115" s="77" t="s">
        <v>194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236">
        <f>BK115</f>
        <v>0</v>
      </c>
      <c r="O115" s="237"/>
      <c r="P115" s="237"/>
      <c r="Q115" s="237"/>
      <c r="R115" s="33"/>
      <c r="T115" s="76"/>
      <c r="U115" s="47"/>
      <c r="V115" s="47"/>
      <c r="W115" s="122">
        <f>W116+W150+W188+W191+W196+W227</f>
        <v>0</v>
      </c>
      <c r="X115" s="47"/>
      <c r="Y115" s="122">
        <f>Y116+Y150+Y188+Y191+Y196+Y227</f>
        <v>130.75169</v>
      </c>
      <c r="Z115" s="47"/>
      <c r="AA115" s="123">
        <f>AA116+AA150+AA188+AA191+AA196+AA227</f>
        <v>0</v>
      </c>
      <c r="AT115" s="17" t="s">
        <v>77</v>
      </c>
      <c r="AU115" s="17" t="s">
        <v>200</v>
      </c>
      <c r="BK115" s="124">
        <f>BK116+BK150+BK188+BK191+BK196+BK227</f>
        <v>0</v>
      </c>
    </row>
    <row r="116" spans="2:65" s="9" customFormat="1" ht="37.35" customHeight="1" x14ac:dyDescent="0.35">
      <c r="B116" s="125"/>
      <c r="C116" s="126"/>
      <c r="D116" s="127" t="s">
        <v>6834</v>
      </c>
      <c r="E116" s="127"/>
      <c r="F116" s="127"/>
      <c r="G116" s="127"/>
      <c r="H116" s="127"/>
      <c r="I116" s="127"/>
      <c r="J116" s="127"/>
      <c r="K116" s="127"/>
      <c r="L116" s="127"/>
      <c r="M116" s="127"/>
      <c r="N116" s="262">
        <f>BK116</f>
        <v>0</v>
      </c>
      <c r="O116" s="263"/>
      <c r="P116" s="263"/>
      <c r="Q116" s="263"/>
      <c r="R116" s="128"/>
      <c r="T116" s="129"/>
      <c r="U116" s="126"/>
      <c r="V116" s="126"/>
      <c r="W116" s="130">
        <f>SUM(W117:W149)</f>
        <v>0</v>
      </c>
      <c r="X116" s="126"/>
      <c r="Y116" s="130">
        <f>SUM(Y117:Y149)</f>
        <v>111.05029999999999</v>
      </c>
      <c r="Z116" s="126"/>
      <c r="AA116" s="131">
        <f>SUM(AA117:AA149)</f>
        <v>0</v>
      </c>
      <c r="AR116" s="132" t="s">
        <v>15</v>
      </c>
      <c r="AT116" s="133" t="s">
        <v>77</v>
      </c>
      <c r="AU116" s="133" t="s">
        <v>78</v>
      </c>
      <c r="AY116" s="132" t="s">
        <v>221</v>
      </c>
      <c r="BK116" s="134">
        <f>SUM(BK117:BK149)</f>
        <v>0</v>
      </c>
    </row>
    <row r="117" spans="2:65" s="1" customFormat="1" ht="28.9" customHeight="1" x14ac:dyDescent="0.3">
      <c r="B117" s="136"/>
      <c r="C117" s="137" t="s">
        <v>15</v>
      </c>
      <c r="D117" s="137" t="s">
        <v>222</v>
      </c>
      <c r="E117" s="138" t="s">
        <v>518</v>
      </c>
      <c r="F117" s="250" t="s">
        <v>519</v>
      </c>
      <c r="G117" s="251"/>
      <c r="H117" s="251"/>
      <c r="I117" s="251"/>
      <c r="J117" s="139" t="s">
        <v>520</v>
      </c>
      <c r="K117" s="140">
        <v>215.04</v>
      </c>
      <c r="L117" s="252"/>
      <c r="M117" s="251"/>
      <c r="N117" s="252">
        <f>ROUND(L117*K117,2)</f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>V117*K117</f>
        <v>0</v>
      </c>
      <c r="X117" s="143">
        <v>0</v>
      </c>
      <c r="Y117" s="143">
        <f>X117*K117</f>
        <v>0</v>
      </c>
      <c r="Z117" s="143">
        <v>0</v>
      </c>
      <c r="AA117" s="144">
        <f>Z117*K117</f>
        <v>0</v>
      </c>
      <c r="AR117" s="17" t="s">
        <v>231</v>
      </c>
      <c r="AT117" s="17" t="s">
        <v>222</v>
      </c>
      <c r="AU117" s="17" t="s">
        <v>15</v>
      </c>
      <c r="AY117" s="17" t="s">
        <v>221</v>
      </c>
      <c r="BE117" s="145">
        <f>IF(U117="základní",N117,0)</f>
        <v>0</v>
      </c>
      <c r="BF117" s="145">
        <f>IF(U117="snížená",N117,0)</f>
        <v>0</v>
      </c>
      <c r="BG117" s="145">
        <f>IF(U117="zákl. přenesená",N117,0)</f>
        <v>0</v>
      </c>
      <c r="BH117" s="145">
        <f>IF(U117="sníž. přenesená",N117,0)</f>
        <v>0</v>
      </c>
      <c r="BI117" s="145">
        <f>IF(U117="nulová",N117,0)</f>
        <v>0</v>
      </c>
      <c r="BJ117" s="17" t="s">
        <v>15</v>
      </c>
      <c r="BK117" s="145">
        <f>ROUND(L117*K117,2)</f>
        <v>0</v>
      </c>
      <c r="BL117" s="17" t="s">
        <v>231</v>
      </c>
      <c r="BM117" s="17" t="s">
        <v>6839</v>
      </c>
    </row>
    <row r="118" spans="2:65" s="1" customFormat="1" ht="154.15" customHeight="1" x14ac:dyDescent="0.3">
      <c r="B118" s="31"/>
      <c r="C118" s="32"/>
      <c r="D118" s="32"/>
      <c r="E118" s="32"/>
      <c r="F118" s="266" t="s">
        <v>522</v>
      </c>
      <c r="G118" s="200"/>
      <c r="H118" s="200"/>
      <c r="I118" s="200"/>
      <c r="J118" s="32"/>
      <c r="K118" s="32"/>
      <c r="L118" s="32"/>
      <c r="M118" s="32"/>
      <c r="N118" s="32"/>
      <c r="O118" s="32"/>
      <c r="P118" s="32"/>
      <c r="Q118" s="32"/>
      <c r="R118" s="33"/>
      <c r="T118" s="70"/>
      <c r="U118" s="32"/>
      <c r="V118" s="32"/>
      <c r="W118" s="32"/>
      <c r="X118" s="32"/>
      <c r="Y118" s="32"/>
      <c r="Z118" s="32"/>
      <c r="AA118" s="71"/>
      <c r="AT118" s="17" t="s">
        <v>250</v>
      </c>
      <c r="AU118" s="17" t="s">
        <v>15</v>
      </c>
    </row>
    <row r="119" spans="2:65" s="10" customFormat="1" ht="20.45" customHeight="1" x14ac:dyDescent="0.3">
      <c r="B119" s="153"/>
      <c r="C119" s="154"/>
      <c r="D119" s="154"/>
      <c r="E119" s="155" t="s">
        <v>3</v>
      </c>
      <c r="F119" s="272" t="s">
        <v>6840</v>
      </c>
      <c r="G119" s="273"/>
      <c r="H119" s="273"/>
      <c r="I119" s="273"/>
      <c r="J119" s="154"/>
      <c r="K119" s="156">
        <v>215.04</v>
      </c>
      <c r="L119" s="154"/>
      <c r="M119" s="154"/>
      <c r="N119" s="154"/>
      <c r="O119" s="154"/>
      <c r="P119" s="154"/>
      <c r="Q119" s="154"/>
      <c r="R119" s="157"/>
      <c r="T119" s="158"/>
      <c r="U119" s="154"/>
      <c r="V119" s="154"/>
      <c r="W119" s="154"/>
      <c r="X119" s="154"/>
      <c r="Y119" s="154"/>
      <c r="Z119" s="154"/>
      <c r="AA119" s="159"/>
      <c r="AT119" s="160" t="s">
        <v>524</v>
      </c>
      <c r="AU119" s="160" t="s">
        <v>15</v>
      </c>
      <c r="AV119" s="10" t="s">
        <v>190</v>
      </c>
      <c r="AW119" s="10" t="s">
        <v>35</v>
      </c>
      <c r="AX119" s="10" t="s">
        <v>78</v>
      </c>
      <c r="AY119" s="160" t="s">
        <v>221</v>
      </c>
    </row>
    <row r="120" spans="2:65" s="11" customFormat="1" ht="20.45" customHeight="1" x14ac:dyDescent="0.3">
      <c r="B120" s="161"/>
      <c r="C120" s="162"/>
      <c r="D120" s="162"/>
      <c r="E120" s="163" t="s">
        <v>3</v>
      </c>
      <c r="F120" s="270" t="s">
        <v>526</v>
      </c>
      <c r="G120" s="271"/>
      <c r="H120" s="271"/>
      <c r="I120" s="271"/>
      <c r="J120" s="162"/>
      <c r="K120" s="164">
        <v>215.04</v>
      </c>
      <c r="L120" s="162"/>
      <c r="M120" s="162"/>
      <c r="N120" s="162"/>
      <c r="O120" s="162"/>
      <c r="P120" s="162"/>
      <c r="Q120" s="162"/>
      <c r="R120" s="165"/>
      <c r="T120" s="166"/>
      <c r="U120" s="162"/>
      <c r="V120" s="162"/>
      <c r="W120" s="162"/>
      <c r="X120" s="162"/>
      <c r="Y120" s="162"/>
      <c r="Z120" s="162"/>
      <c r="AA120" s="167"/>
      <c r="AT120" s="168" t="s">
        <v>524</v>
      </c>
      <c r="AU120" s="168" t="s">
        <v>15</v>
      </c>
      <c r="AV120" s="11" t="s">
        <v>231</v>
      </c>
      <c r="AW120" s="11" t="s">
        <v>35</v>
      </c>
      <c r="AX120" s="11" t="s">
        <v>15</v>
      </c>
      <c r="AY120" s="168" t="s">
        <v>221</v>
      </c>
    </row>
    <row r="121" spans="2:65" s="1" customFormat="1" ht="20.45" customHeight="1" x14ac:dyDescent="0.3">
      <c r="B121" s="136"/>
      <c r="C121" s="137" t="s">
        <v>190</v>
      </c>
      <c r="D121" s="137" t="s">
        <v>222</v>
      </c>
      <c r="E121" s="138" t="s">
        <v>527</v>
      </c>
      <c r="F121" s="250" t="s">
        <v>528</v>
      </c>
      <c r="G121" s="251"/>
      <c r="H121" s="251"/>
      <c r="I121" s="251"/>
      <c r="J121" s="139" t="s">
        <v>520</v>
      </c>
      <c r="K121" s="140">
        <v>227</v>
      </c>
      <c r="L121" s="252"/>
      <c r="M121" s="251"/>
      <c r="N121" s="252">
        <f>ROUND(L121*K121,2)</f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>V121*K121</f>
        <v>0</v>
      </c>
      <c r="X121" s="143">
        <v>0</v>
      </c>
      <c r="Y121" s="143">
        <f>X121*K121</f>
        <v>0</v>
      </c>
      <c r="Z121" s="143">
        <v>0</v>
      </c>
      <c r="AA121" s="144">
        <f>Z121*K121</f>
        <v>0</v>
      </c>
      <c r="AR121" s="17" t="s">
        <v>231</v>
      </c>
      <c r="AT121" s="17" t="s">
        <v>222</v>
      </c>
      <c r="AU121" s="17" t="s">
        <v>15</v>
      </c>
      <c r="AY121" s="17" t="s">
        <v>221</v>
      </c>
      <c r="BE121" s="145">
        <f>IF(U121="základní",N121,0)</f>
        <v>0</v>
      </c>
      <c r="BF121" s="145">
        <f>IF(U121="snížená",N121,0)</f>
        <v>0</v>
      </c>
      <c r="BG121" s="145">
        <f>IF(U121="zákl. přenesená",N121,0)</f>
        <v>0</v>
      </c>
      <c r="BH121" s="145">
        <f>IF(U121="sníž. přenesená",N121,0)</f>
        <v>0</v>
      </c>
      <c r="BI121" s="145">
        <f>IF(U121="nulová",N121,0)</f>
        <v>0</v>
      </c>
      <c r="BJ121" s="17" t="s">
        <v>15</v>
      </c>
      <c r="BK121" s="145">
        <f>ROUND(L121*K121,2)</f>
        <v>0</v>
      </c>
      <c r="BL121" s="17" t="s">
        <v>231</v>
      </c>
      <c r="BM121" s="17" t="s">
        <v>6841</v>
      </c>
    </row>
    <row r="122" spans="2:65" s="1" customFormat="1" ht="154.15" customHeight="1" x14ac:dyDescent="0.3">
      <c r="B122" s="31"/>
      <c r="C122" s="32"/>
      <c r="D122" s="32"/>
      <c r="E122" s="32"/>
      <c r="F122" s="266" t="s">
        <v>522</v>
      </c>
      <c r="G122" s="200"/>
      <c r="H122" s="200"/>
      <c r="I122" s="200"/>
      <c r="J122" s="32"/>
      <c r="K122" s="32"/>
      <c r="L122" s="32"/>
      <c r="M122" s="32"/>
      <c r="N122" s="32"/>
      <c r="O122" s="32"/>
      <c r="P122" s="32"/>
      <c r="Q122" s="32"/>
      <c r="R122" s="33"/>
      <c r="T122" s="70"/>
      <c r="U122" s="32"/>
      <c r="V122" s="32"/>
      <c r="W122" s="32"/>
      <c r="X122" s="32"/>
      <c r="Y122" s="32"/>
      <c r="Z122" s="32"/>
      <c r="AA122" s="71"/>
      <c r="AT122" s="17" t="s">
        <v>250</v>
      </c>
      <c r="AU122" s="17" t="s">
        <v>15</v>
      </c>
    </row>
    <row r="123" spans="2:65" s="1" customFormat="1" ht="20.45" customHeight="1" x14ac:dyDescent="0.3">
      <c r="B123" s="136"/>
      <c r="C123" s="137" t="s">
        <v>254</v>
      </c>
      <c r="D123" s="137" t="s">
        <v>222</v>
      </c>
      <c r="E123" s="138" t="s">
        <v>530</v>
      </c>
      <c r="F123" s="250" t="s">
        <v>531</v>
      </c>
      <c r="G123" s="251"/>
      <c r="H123" s="251"/>
      <c r="I123" s="251"/>
      <c r="J123" s="139" t="s">
        <v>520</v>
      </c>
      <c r="K123" s="140">
        <v>11.928000000000001</v>
      </c>
      <c r="L123" s="252"/>
      <c r="M123" s="251"/>
      <c r="N123" s="252">
        <f>ROUND(L123*K123,2)</f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>V123*K123</f>
        <v>0</v>
      </c>
      <c r="X123" s="143">
        <v>0</v>
      </c>
      <c r="Y123" s="143">
        <f>X123*K123</f>
        <v>0</v>
      </c>
      <c r="Z123" s="143">
        <v>0</v>
      </c>
      <c r="AA123" s="144">
        <f>Z123*K123</f>
        <v>0</v>
      </c>
      <c r="AR123" s="17" t="s">
        <v>231</v>
      </c>
      <c r="AT123" s="17" t="s">
        <v>222</v>
      </c>
      <c r="AU123" s="17" t="s">
        <v>15</v>
      </c>
      <c r="AY123" s="17" t="s">
        <v>221</v>
      </c>
      <c r="BE123" s="145">
        <f>IF(U123="základní",N123,0)</f>
        <v>0</v>
      </c>
      <c r="BF123" s="145">
        <f>IF(U123="snížená",N123,0)</f>
        <v>0</v>
      </c>
      <c r="BG123" s="145">
        <f>IF(U123="zákl. přenesená",N123,0)</f>
        <v>0</v>
      </c>
      <c r="BH123" s="145">
        <f>IF(U123="sníž. přenesená",N123,0)</f>
        <v>0</v>
      </c>
      <c r="BI123" s="145">
        <f>IF(U123="nulová",N123,0)</f>
        <v>0</v>
      </c>
      <c r="BJ123" s="17" t="s">
        <v>15</v>
      </c>
      <c r="BK123" s="145">
        <f>ROUND(L123*K123,2)</f>
        <v>0</v>
      </c>
      <c r="BL123" s="17" t="s">
        <v>231</v>
      </c>
      <c r="BM123" s="17" t="s">
        <v>6842</v>
      </c>
    </row>
    <row r="124" spans="2:65" s="1" customFormat="1" ht="85.9" customHeight="1" x14ac:dyDescent="0.3">
      <c r="B124" s="31"/>
      <c r="C124" s="32"/>
      <c r="D124" s="32"/>
      <c r="E124" s="32"/>
      <c r="F124" s="266" t="s">
        <v>533</v>
      </c>
      <c r="G124" s="200"/>
      <c r="H124" s="200"/>
      <c r="I124" s="200"/>
      <c r="J124" s="32"/>
      <c r="K124" s="32"/>
      <c r="L124" s="32"/>
      <c r="M124" s="32"/>
      <c r="N124" s="32"/>
      <c r="O124" s="32"/>
      <c r="P124" s="32"/>
      <c r="Q124" s="32"/>
      <c r="R124" s="33"/>
      <c r="T124" s="70"/>
      <c r="U124" s="32"/>
      <c r="V124" s="32"/>
      <c r="W124" s="32"/>
      <c r="X124" s="32"/>
      <c r="Y124" s="32"/>
      <c r="Z124" s="32"/>
      <c r="AA124" s="71"/>
      <c r="AT124" s="17" t="s">
        <v>250</v>
      </c>
      <c r="AU124" s="17" t="s">
        <v>15</v>
      </c>
    </row>
    <row r="125" spans="2:65" s="10" customFormat="1" ht="20.45" customHeight="1" x14ac:dyDescent="0.3">
      <c r="B125" s="153"/>
      <c r="C125" s="154"/>
      <c r="D125" s="154"/>
      <c r="E125" s="155" t="s">
        <v>3</v>
      </c>
      <c r="F125" s="272" t="s">
        <v>6843</v>
      </c>
      <c r="G125" s="273"/>
      <c r="H125" s="273"/>
      <c r="I125" s="273"/>
      <c r="J125" s="154"/>
      <c r="K125" s="156">
        <v>11.928000000000001</v>
      </c>
      <c r="L125" s="154"/>
      <c r="M125" s="154"/>
      <c r="N125" s="154"/>
      <c r="O125" s="154"/>
      <c r="P125" s="154"/>
      <c r="Q125" s="154"/>
      <c r="R125" s="157"/>
      <c r="T125" s="158"/>
      <c r="U125" s="154"/>
      <c r="V125" s="154"/>
      <c r="W125" s="154"/>
      <c r="X125" s="154"/>
      <c r="Y125" s="154"/>
      <c r="Z125" s="154"/>
      <c r="AA125" s="159"/>
      <c r="AT125" s="160" t="s">
        <v>524</v>
      </c>
      <c r="AU125" s="160" t="s">
        <v>15</v>
      </c>
      <c r="AV125" s="10" t="s">
        <v>190</v>
      </c>
      <c r="AW125" s="10" t="s">
        <v>35</v>
      </c>
      <c r="AX125" s="10" t="s">
        <v>78</v>
      </c>
      <c r="AY125" s="160" t="s">
        <v>221</v>
      </c>
    </row>
    <row r="126" spans="2:65" s="11" customFormat="1" ht="20.45" customHeight="1" x14ac:dyDescent="0.3">
      <c r="B126" s="161"/>
      <c r="C126" s="162"/>
      <c r="D126" s="162"/>
      <c r="E126" s="163" t="s">
        <v>3</v>
      </c>
      <c r="F126" s="270" t="s">
        <v>526</v>
      </c>
      <c r="G126" s="271"/>
      <c r="H126" s="271"/>
      <c r="I126" s="271"/>
      <c r="J126" s="162"/>
      <c r="K126" s="164">
        <v>11.928000000000001</v>
      </c>
      <c r="L126" s="162"/>
      <c r="M126" s="162"/>
      <c r="N126" s="162"/>
      <c r="O126" s="162"/>
      <c r="P126" s="162"/>
      <c r="Q126" s="162"/>
      <c r="R126" s="165"/>
      <c r="T126" s="166"/>
      <c r="U126" s="162"/>
      <c r="V126" s="162"/>
      <c r="W126" s="162"/>
      <c r="X126" s="162"/>
      <c r="Y126" s="162"/>
      <c r="Z126" s="162"/>
      <c r="AA126" s="167"/>
      <c r="AT126" s="168" t="s">
        <v>524</v>
      </c>
      <c r="AU126" s="168" t="s">
        <v>15</v>
      </c>
      <c r="AV126" s="11" t="s">
        <v>231</v>
      </c>
      <c r="AW126" s="11" t="s">
        <v>35</v>
      </c>
      <c r="AX126" s="11" t="s">
        <v>15</v>
      </c>
      <c r="AY126" s="168" t="s">
        <v>221</v>
      </c>
    </row>
    <row r="127" spans="2:65" s="1" customFormat="1" ht="28.9" customHeight="1" x14ac:dyDescent="0.3">
      <c r="B127" s="136"/>
      <c r="C127" s="137" t="s">
        <v>231</v>
      </c>
      <c r="D127" s="137" t="s">
        <v>222</v>
      </c>
      <c r="E127" s="138" t="s">
        <v>534</v>
      </c>
      <c r="F127" s="250" t="s">
        <v>535</v>
      </c>
      <c r="G127" s="251"/>
      <c r="H127" s="251"/>
      <c r="I127" s="251"/>
      <c r="J127" s="139" t="s">
        <v>536</v>
      </c>
      <c r="K127" s="140">
        <v>640</v>
      </c>
      <c r="L127" s="252"/>
      <c r="M127" s="251"/>
      <c r="N127" s="252">
        <f>ROUND(L127*K127,2)</f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>V127*K127</f>
        <v>0</v>
      </c>
      <c r="X127" s="143">
        <v>9.8999999999999999E-4</v>
      </c>
      <c r="Y127" s="143">
        <f>X127*K127</f>
        <v>0.63359999999999994</v>
      </c>
      <c r="Z127" s="143">
        <v>0</v>
      </c>
      <c r="AA127" s="144">
        <f>Z127*K127</f>
        <v>0</v>
      </c>
      <c r="AR127" s="17" t="s">
        <v>231</v>
      </c>
      <c r="AT127" s="17" t="s">
        <v>222</v>
      </c>
      <c r="AU127" s="17" t="s">
        <v>15</v>
      </c>
      <c r="AY127" s="17" t="s">
        <v>221</v>
      </c>
      <c r="BE127" s="145">
        <f>IF(U127="základní",N127,0)</f>
        <v>0</v>
      </c>
      <c r="BF127" s="145">
        <f>IF(U127="snížená",N127,0)</f>
        <v>0</v>
      </c>
      <c r="BG127" s="145">
        <f>IF(U127="zákl. přenesená",N127,0)</f>
        <v>0</v>
      </c>
      <c r="BH127" s="145">
        <f>IF(U127="sníž. přenesená",N127,0)</f>
        <v>0</v>
      </c>
      <c r="BI127" s="145">
        <f>IF(U127="nulová",N127,0)</f>
        <v>0</v>
      </c>
      <c r="BJ127" s="17" t="s">
        <v>15</v>
      </c>
      <c r="BK127" s="145">
        <f>ROUND(L127*K127,2)</f>
        <v>0</v>
      </c>
      <c r="BL127" s="17" t="s">
        <v>231</v>
      </c>
      <c r="BM127" s="17" t="s">
        <v>6844</v>
      </c>
    </row>
    <row r="128" spans="2:65" s="1" customFormat="1" ht="85.9" customHeight="1" x14ac:dyDescent="0.3">
      <c r="B128" s="31"/>
      <c r="C128" s="32"/>
      <c r="D128" s="32"/>
      <c r="E128" s="32"/>
      <c r="F128" s="266" t="s">
        <v>538</v>
      </c>
      <c r="G128" s="200"/>
      <c r="H128" s="200"/>
      <c r="I128" s="200"/>
      <c r="J128" s="32"/>
      <c r="K128" s="32"/>
      <c r="L128" s="32"/>
      <c r="M128" s="32"/>
      <c r="N128" s="32"/>
      <c r="O128" s="32"/>
      <c r="P128" s="32"/>
      <c r="Q128" s="32"/>
      <c r="R128" s="33"/>
      <c r="T128" s="70"/>
      <c r="U128" s="32"/>
      <c r="V128" s="32"/>
      <c r="W128" s="32"/>
      <c r="X128" s="32"/>
      <c r="Y128" s="32"/>
      <c r="Z128" s="32"/>
      <c r="AA128" s="71"/>
      <c r="AT128" s="17" t="s">
        <v>250</v>
      </c>
      <c r="AU128" s="17" t="s">
        <v>15</v>
      </c>
    </row>
    <row r="129" spans="2:65" s="1" customFormat="1" ht="20.45" customHeight="1" x14ac:dyDescent="0.3">
      <c r="B129" s="136"/>
      <c r="C129" s="137" t="s">
        <v>220</v>
      </c>
      <c r="D129" s="137" t="s">
        <v>222</v>
      </c>
      <c r="E129" s="138" t="s">
        <v>539</v>
      </c>
      <c r="F129" s="250" t="s">
        <v>540</v>
      </c>
      <c r="G129" s="251"/>
      <c r="H129" s="251"/>
      <c r="I129" s="251"/>
      <c r="J129" s="139" t="s">
        <v>536</v>
      </c>
      <c r="K129" s="140">
        <v>640</v>
      </c>
      <c r="L129" s="252"/>
      <c r="M129" s="251"/>
      <c r="N129" s="252">
        <f>ROUND(L129*K129,2)</f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>V129*K129</f>
        <v>0</v>
      </c>
      <c r="X129" s="143">
        <v>0</v>
      </c>
      <c r="Y129" s="143">
        <f>X129*K129</f>
        <v>0</v>
      </c>
      <c r="Z129" s="143">
        <v>0</v>
      </c>
      <c r="AA129" s="144">
        <f>Z129*K129</f>
        <v>0</v>
      </c>
      <c r="AR129" s="17" t="s">
        <v>231</v>
      </c>
      <c r="AT129" s="17" t="s">
        <v>222</v>
      </c>
      <c r="AU129" s="17" t="s">
        <v>15</v>
      </c>
      <c r="AY129" s="17" t="s">
        <v>221</v>
      </c>
      <c r="BE129" s="145">
        <f>IF(U129="základní",N129,0)</f>
        <v>0</v>
      </c>
      <c r="BF129" s="145">
        <f>IF(U129="snížená",N129,0)</f>
        <v>0</v>
      </c>
      <c r="BG129" s="145">
        <f>IF(U129="zákl. přenesená",N129,0)</f>
        <v>0</v>
      </c>
      <c r="BH129" s="145">
        <f>IF(U129="sníž. přenesená",N129,0)</f>
        <v>0</v>
      </c>
      <c r="BI129" s="145">
        <f>IF(U129="nulová",N129,0)</f>
        <v>0</v>
      </c>
      <c r="BJ129" s="17" t="s">
        <v>15</v>
      </c>
      <c r="BK129" s="145">
        <f>ROUND(L129*K129,2)</f>
        <v>0</v>
      </c>
      <c r="BL129" s="17" t="s">
        <v>231</v>
      </c>
      <c r="BM129" s="17" t="s">
        <v>6845</v>
      </c>
    </row>
    <row r="130" spans="2:65" s="1" customFormat="1" ht="85.9" customHeight="1" x14ac:dyDescent="0.3">
      <c r="B130" s="31"/>
      <c r="C130" s="32"/>
      <c r="D130" s="32"/>
      <c r="E130" s="32"/>
      <c r="F130" s="266" t="s">
        <v>542</v>
      </c>
      <c r="G130" s="200"/>
      <c r="H130" s="200"/>
      <c r="I130" s="200"/>
      <c r="J130" s="32"/>
      <c r="K130" s="32"/>
      <c r="L130" s="32"/>
      <c r="M130" s="32"/>
      <c r="N130" s="32"/>
      <c r="O130" s="32"/>
      <c r="P130" s="32"/>
      <c r="Q130" s="32"/>
      <c r="R130" s="33"/>
      <c r="T130" s="70"/>
      <c r="U130" s="32"/>
      <c r="V130" s="32"/>
      <c r="W130" s="32"/>
      <c r="X130" s="32"/>
      <c r="Y130" s="32"/>
      <c r="Z130" s="32"/>
      <c r="AA130" s="71"/>
      <c r="AT130" s="17" t="s">
        <v>250</v>
      </c>
      <c r="AU130" s="17" t="s">
        <v>15</v>
      </c>
    </row>
    <row r="131" spans="2:65" s="1" customFormat="1" ht="28.9" customHeight="1" x14ac:dyDescent="0.3">
      <c r="B131" s="136"/>
      <c r="C131" s="137" t="s">
        <v>265</v>
      </c>
      <c r="D131" s="137" t="s">
        <v>222</v>
      </c>
      <c r="E131" s="138" t="s">
        <v>543</v>
      </c>
      <c r="F131" s="250" t="s">
        <v>544</v>
      </c>
      <c r="G131" s="251"/>
      <c r="H131" s="251"/>
      <c r="I131" s="251"/>
      <c r="J131" s="139" t="s">
        <v>520</v>
      </c>
      <c r="K131" s="140">
        <v>227</v>
      </c>
      <c r="L131" s="252"/>
      <c r="M131" s="251"/>
      <c r="N131" s="252">
        <f>ROUND(L131*K131,2)</f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>V131*K131</f>
        <v>0</v>
      </c>
      <c r="X131" s="143">
        <v>0</v>
      </c>
      <c r="Y131" s="143">
        <f>X131*K131</f>
        <v>0</v>
      </c>
      <c r="Z131" s="143">
        <v>0</v>
      </c>
      <c r="AA131" s="144">
        <f>Z131*K131</f>
        <v>0</v>
      </c>
      <c r="AR131" s="17" t="s">
        <v>231</v>
      </c>
      <c r="AT131" s="17" t="s">
        <v>222</v>
      </c>
      <c r="AU131" s="17" t="s">
        <v>15</v>
      </c>
      <c r="AY131" s="17" t="s">
        <v>221</v>
      </c>
      <c r="BE131" s="145">
        <f>IF(U131="základní",N131,0)</f>
        <v>0</v>
      </c>
      <c r="BF131" s="145">
        <f>IF(U131="snížená",N131,0)</f>
        <v>0</v>
      </c>
      <c r="BG131" s="145">
        <f>IF(U131="zákl. přenesená",N131,0)</f>
        <v>0</v>
      </c>
      <c r="BH131" s="145">
        <f>IF(U131="sníž. přenesená",N131,0)</f>
        <v>0</v>
      </c>
      <c r="BI131" s="145">
        <f>IF(U131="nulová",N131,0)</f>
        <v>0</v>
      </c>
      <c r="BJ131" s="17" t="s">
        <v>15</v>
      </c>
      <c r="BK131" s="145">
        <f>ROUND(L131*K131,2)</f>
        <v>0</v>
      </c>
      <c r="BL131" s="17" t="s">
        <v>231</v>
      </c>
      <c r="BM131" s="17" t="s">
        <v>6846</v>
      </c>
    </row>
    <row r="132" spans="2:65" s="1" customFormat="1" ht="97.15" customHeight="1" x14ac:dyDescent="0.3">
      <c r="B132" s="31"/>
      <c r="C132" s="32"/>
      <c r="D132" s="32"/>
      <c r="E132" s="32"/>
      <c r="F132" s="266" t="s">
        <v>546</v>
      </c>
      <c r="G132" s="200"/>
      <c r="H132" s="200"/>
      <c r="I132" s="200"/>
      <c r="J132" s="32"/>
      <c r="K132" s="32"/>
      <c r="L132" s="32"/>
      <c r="M132" s="32"/>
      <c r="N132" s="32"/>
      <c r="O132" s="32"/>
      <c r="P132" s="32"/>
      <c r="Q132" s="32"/>
      <c r="R132" s="33"/>
      <c r="T132" s="70"/>
      <c r="U132" s="32"/>
      <c r="V132" s="32"/>
      <c r="W132" s="32"/>
      <c r="X132" s="32"/>
      <c r="Y132" s="32"/>
      <c r="Z132" s="32"/>
      <c r="AA132" s="71"/>
      <c r="AT132" s="17" t="s">
        <v>250</v>
      </c>
      <c r="AU132" s="17" t="s">
        <v>15</v>
      </c>
    </row>
    <row r="133" spans="2:65" s="1" customFormat="1" ht="28.9" customHeight="1" x14ac:dyDescent="0.3">
      <c r="B133" s="136"/>
      <c r="C133" s="137" t="s">
        <v>269</v>
      </c>
      <c r="D133" s="137" t="s">
        <v>222</v>
      </c>
      <c r="E133" s="138" t="s">
        <v>547</v>
      </c>
      <c r="F133" s="250" t="s">
        <v>548</v>
      </c>
      <c r="G133" s="251"/>
      <c r="H133" s="251"/>
      <c r="I133" s="251"/>
      <c r="J133" s="139" t="s">
        <v>520</v>
      </c>
      <c r="K133" s="140">
        <v>227</v>
      </c>
      <c r="L133" s="252"/>
      <c r="M133" s="251"/>
      <c r="N133" s="252">
        <f>ROUND(L133*K133,2)</f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>V133*K133</f>
        <v>0</v>
      </c>
      <c r="X133" s="143">
        <v>0</v>
      </c>
      <c r="Y133" s="143">
        <f>X133*K133</f>
        <v>0</v>
      </c>
      <c r="Z133" s="143">
        <v>0</v>
      </c>
      <c r="AA133" s="144">
        <f>Z133*K133</f>
        <v>0</v>
      </c>
      <c r="AR133" s="17" t="s">
        <v>231</v>
      </c>
      <c r="AT133" s="17" t="s">
        <v>222</v>
      </c>
      <c r="AU133" s="17" t="s">
        <v>15</v>
      </c>
      <c r="AY133" s="17" t="s">
        <v>221</v>
      </c>
      <c r="BE133" s="145">
        <f>IF(U133="základní",N133,0)</f>
        <v>0</v>
      </c>
      <c r="BF133" s="145">
        <f>IF(U133="snížená",N133,0)</f>
        <v>0</v>
      </c>
      <c r="BG133" s="145">
        <f>IF(U133="zákl. přenesená",N133,0)</f>
        <v>0</v>
      </c>
      <c r="BH133" s="145">
        <f>IF(U133="sníž. přenesená",N133,0)</f>
        <v>0</v>
      </c>
      <c r="BI133" s="145">
        <f>IF(U133="nulová",N133,0)</f>
        <v>0</v>
      </c>
      <c r="BJ133" s="17" t="s">
        <v>15</v>
      </c>
      <c r="BK133" s="145">
        <f>ROUND(L133*K133,2)</f>
        <v>0</v>
      </c>
      <c r="BL133" s="17" t="s">
        <v>231</v>
      </c>
      <c r="BM133" s="17" t="s">
        <v>6847</v>
      </c>
    </row>
    <row r="134" spans="2:65" s="1" customFormat="1" ht="97.15" customHeight="1" x14ac:dyDescent="0.3">
      <c r="B134" s="31"/>
      <c r="C134" s="32"/>
      <c r="D134" s="32"/>
      <c r="E134" s="32"/>
      <c r="F134" s="266" t="s">
        <v>550</v>
      </c>
      <c r="G134" s="200"/>
      <c r="H134" s="200"/>
      <c r="I134" s="200"/>
      <c r="J134" s="32"/>
      <c r="K134" s="32"/>
      <c r="L134" s="32"/>
      <c r="M134" s="32"/>
      <c r="N134" s="32"/>
      <c r="O134" s="32"/>
      <c r="P134" s="32"/>
      <c r="Q134" s="32"/>
      <c r="R134" s="33"/>
      <c r="T134" s="70"/>
      <c r="U134" s="32"/>
      <c r="V134" s="32"/>
      <c r="W134" s="32"/>
      <c r="X134" s="32"/>
      <c r="Y134" s="32"/>
      <c r="Z134" s="32"/>
      <c r="AA134" s="71"/>
      <c r="AT134" s="17" t="s">
        <v>250</v>
      </c>
      <c r="AU134" s="17" t="s">
        <v>15</v>
      </c>
    </row>
    <row r="135" spans="2:65" s="1" customFormat="1" ht="28.9" customHeight="1" x14ac:dyDescent="0.3">
      <c r="B135" s="136"/>
      <c r="C135" s="137" t="s">
        <v>273</v>
      </c>
      <c r="D135" s="137" t="s">
        <v>222</v>
      </c>
      <c r="E135" s="138" t="s">
        <v>555</v>
      </c>
      <c r="F135" s="250" t="s">
        <v>556</v>
      </c>
      <c r="G135" s="251"/>
      <c r="H135" s="251"/>
      <c r="I135" s="251"/>
      <c r="J135" s="139" t="s">
        <v>520</v>
      </c>
      <c r="K135" s="140">
        <v>162.04900000000001</v>
      </c>
      <c r="L135" s="252"/>
      <c r="M135" s="251"/>
      <c r="N135" s="252">
        <f>ROUND(L135*K135,2)</f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>V135*K135</f>
        <v>0</v>
      </c>
      <c r="X135" s="143">
        <v>0</v>
      </c>
      <c r="Y135" s="143">
        <f>X135*K135</f>
        <v>0</v>
      </c>
      <c r="Z135" s="143">
        <v>0</v>
      </c>
      <c r="AA135" s="144">
        <f>Z135*K135</f>
        <v>0</v>
      </c>
      <c r="AR135" s="17" t="s">
        <v>231</v>
      </c>
      <c r="AT135" s="17" t="s">
        <v>222</v>
      </c>
      <c r="AU135" s="17" t="s">
        <v>15</v>
      </c>
      <c r="AY135" s="17" t="s">
        <v>221</v>
      </c>
      <c r="BE135" s="145">
        <f>IF(U135="základní",N135,0)</f>
        <v>0</v>
      </c>
      <c r="BF135" s="145">
        <f>IF(U135="snížená",N135,0)</f>
        <v>0</v>
      </c>
      <c r="BG135" s="145">
        <f>IF(U135="zákl. přenesená",N135,0)</f>
        <v>0</v>
      </c>
      <c r="BH135" s="145">
        <f>IF(U135="sníž. přenesená",N135,0)</f>
        <v>0</v>
      </c>
      <c r="BI135" s="145">
        <f>IF(U135="nulová",N135,0)</f>
        <v>0</v>
      </c>
      <c r="BJ135" s="17" t="s">
        <v>15</v>
      </c>
      <c r="BK135" s="145">
        <f>ROUND(L135*K135,2)</f>
        <v>0</v>
      </c>
      <c r="BL135" s="17" t="s">
        <v>231</v>
      </c>
      <c r="BM135" s="17" t="s">
        <v>6848</v>
      </c>
    </row>
    <row r="136" spans="2:65" s="1" customFormat="1" ht="85.9" customHeight="1" x14ac:dyDescent="0.3">
      <c r="B136" s="31"/>
      <c r="C136" s="32"/>
      <c r="D136" s="32"/>
      <c r="E136" s="32"/>
      <c r="F136" s="266" t="s">
        <v>558</v>
      </c>
      <c r="G136" s="200"/>
      <c r="H136" s="200"/>
      <c r="I136" s="200"/>
      <c r="J136" s="32"/>
      <c r="K136" s="32"/>
      <c r="L136" s="32"/>
      <c r="M136" s="32"/>
      <c r="N136" s="32"/>
      <c r="O136" s="32"/>
      <c r="P136" s="32"/>
      <c r="Q136" s="32"/>
      <c r="R136" s="33"/>
      <c r="T136" s="70"/>
      <c r="U136" s="32"/>
      <c r="V136" s="32"/>
      <c r="W136" s="32"/>
      <c r="X136" s="32"/>
      <c r="Y136" s="32"/>
      <c r="Z136" s="32"/>
      <c r="AA136" s="71"/>
      <c r="AT136" s="17" t="s">
        <v>250</v>
      </c>
      <c r="AU136" s="17" t="s">
        <v>15</v>
      </c>
    </row>
    <row r="137" spans="2:65" s="10" customFormat="1" ht="20.45" customHeight="1" x14ac:dyDescent="0.3">
      <c r="B137" s="153"/>
      <c r="C137" s="154"/>
      <c r="D137" s="154"/>
      <c r="E137" s="155" t="s">
        <v>3</v>
      </c>
      <c r="F137" s="272" t="s">
        <v>6849</v>
      </c>
      <c r="G137" s="273"/>
      <c r="H137" s="273"/>
      <c r="I137" s="273"/>
      <c r="J137" s="154"/>
      <c r="K137" s="156">
        <v>162.04900000000001</v>
      </c>
      <c r="L137" s="154"/>
      <c r="M137" s="154"/>
      <c r="N137" s="154"/>
      <c r="O137" s="154"/>
      <c r="P137" s="154"/>
      <c r="Q137" s="154"/>
      <c r="R137" s="157"/>
      <c r="T137" s="158"/>
      <c r="U137" s="154"/>
      <c r="V137" s="154"/>
      <c r="W137" s="154"/>
      <c r="X137" s="154"/>
      <c r="Y137" s="154"/>
      <c r="Z137" s="154"/>
      <c r="AA137" s="159"/>
      <c r="AT137" s="160" t="s">
        <v>524</v>
      </c>
      <c r="AU137" s="160" t="s">
        <v>15</v>
      </c>
      <c r="AV137" s="10" t="s">
        <v>190</v>
      </c>
      <c r="AW137" s="10" t="s">
        <v>35</v>
      </c>
      <c r="AX137" s="10" t="s">
        <v>78</v>
      </c>
      <c r="AY137" s="160" t="s">
        <v>221</v>
      </c>
    </row>
    <row r="138" spans="2:65" s="11" customFormat="1" ht="20.45" customHeight="1" x14ac:dyDescent="0.3">
      <c r="B138" s="161"/>
      <c r="C138" s="162"/>
      <c r="D138" s="162"/>
      <c r="E138" s="163" t="s">
        <v>3</v>
      </c>
      <c r="F138" s="270" t="s">
        <v>526</v>
      </c>
      <c r="G138" s="271"/>
      <c r="H138" s="271"/>
      <c r="I138" s="271"/>
      <c r="J138" s="162"/>
      <c r="K138" s="164">
        <v>162.04900000000001</v>
      </c>
      <c r="L138" s="162"/>
      <c r="M138" s="162"/>
      <c r="N138" s="162"/>
      <c r="O138" s="162"/>
      <c r="P138" s="162"/>
      <c r="Q138" s="162"/>
      <c r="R138" s="165"/>
      <c r="T138" s="166"/>
      <c r="U138" s="162"/>
      <c r="V138" s="162"/>
      <c r="W138" s="162"/>
      <c r="X138" s="162"/>
      <c r="Y138" s="162"/>
      <c r="Z138" s="162"/>
      <c r="AA138" s="167"/>
      <c r="AT138" s="168" t="s">
        <v>524</v>
      </c>
      <c r="AU138" s="168" t="s">
        <v>15</v>
      </c>
      <c r="AV138" s="11" t="s">
        <v>231</v>
      </c>
      <c r="AW138" s="11" t="s">
        <v>35</v>
      </c>
      <c r="AX138" s="11" t="s">
        <v>15</v>
      </c>
      <c r="AY138" s="168" t="s">
        <v>221</v>
      </c>
    </row>
    <row r="139" spans="2:65" s="1" customFormat="1" ht="20.45" customHeight="1" x14ac:dyDescent="0.3">
      <c r="B139" s="136"/>
      <c r="C139" s="137" t="s">
        <v>279</v>
      </c>
      <c r="D139" s="137" t="s">
        <v>222</v>
      </c>
      <c r="E139" s="138" t="s">
        <v>559</v>
      </c>
      <c r="F139" s="250" t="s">
        <v>560</v>
      </c>
      <c r="G139" s="251"/>
      <c r="H139" s="251"/>
      <c r="I139" s="251"/>
      <c r="J139" s="139" t="s">
        <v>520</v>
      </c>
      <c r="K139" s="140">
        <v>64.950999999999993</v>
      </c>
      <c r="L139" s="252"/>
      <c r="M139" s="251"/>
      <c r="N139" s="252">
        <f>ROUND(L139*K139,2)</f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>V139*K139</f>
        <v>0</v>
      </c>
      <c r="X139" s="143">
        <v>1.7</v>
      </c>
      <c r="Y139" s="143">
        <f>X139*K139</f>
        <v>110.41669999999999</v>
      </c>
      <c r="Z139" s="143">
        <v>0</v>
      </c>
      <c r="AA139" s="144">
        <f>Z139*K139</f>
        <v>0</v>
      </c>
      <c r="AR139" s="17" t="s">
        <v>231</v>
      </c>
      <c r="AT139" s="17" t="s">
        <v>222</v>
      </c>
      <c r="AU139" s="17" t="s">
        <v>15</v>
      </c>
      <c r="AY139" s="17" t="s">
        <v>221</v>
      </c>
      <c r="BE139" s="145">
        <f>IF(U139="základní",N139,0)</f>
        <v>0</v>
      </c>
      <c r="BF139" s="145">
        <f>IF(U139="snížená",N139,0)</f>
        <v>0</v>
      </c>
      <c r="BG139" s="145">
        <f>IF(U139="zákl. přenesená",N139,0)</f>
        <v>0</v>
      </c>
      <c r="BH139" s="145">
        <f>IF(U139="sníž. přenesená",N139,0)</f>
        <v>0</v>
      </c>
      <c r="BI139" s="145">
        <f>IF(U139="nulová",N139,0)</f>
        <v>0</v>
      </c>
      <c r="BJ139" s="17" t="s">
        <v>15</v>
      </c>
      <c r="BK139" s="145">
        <f>ROUND(L139*K139,2)</f>
        <v>0</v>
      </c>
      <c r="BL139" s="17" t="s">
        <v>231</v>
      </c>
      <c r="BM139" s="17" t="s">
        <v>6850</v>
      </c>
    </row>
    <row r="140" spans="2:65" s="1" customFormat="1" ht="120" customHeight="1" x14ac:dyDescent="0.3">
      <c r="B140" s="31"/>
      <c r="C140" s="32"/>
      <c r="D140" s="32"/>
      <c r="E140" s="32"/>
      <c r="F140" s="266" t="s">
        <v>562</v>
      </c>
      <c r="G140" s="200"/>
      <c r="H140" s="200"/>
      <c r="I140" s="200"/>
      <c r="J140" s="32"/>
      <c r="K140" s="32"/>
      <c r="L140" s="32"/>
      <c r="M140" s="32"/>
      <c r="N140" s="32"/>
      <c r="O140" s="32"/>
      <c r="P140" s="32"/>
      <c r="Q140" s="32"/>
      <c r="R140" s="33"/>
      <c r="T140" s="70"/>
      <c r="U140" s="32"/>
      <c r="V140" s="32"/>
      <c r="W140" s="32"/>
      <c r="X140" s="32"/>
      <c r="Y140" s="32"/>
      <c r="Z140" s="32"/>
      <c r="AA140" s="71"/>
      <c r="AT140" s="17" t="s">
        <v>250</v>
      </c>
      <c r="AU140" s="17" t="s">
        <v>15</v>
      </c>
    </row>
    <row r="141" spans="2:65" s="10" customFormat="1" ht="20.45" customHeight="1" x14ac:dyDescent="0.3">
      <c r="B141" s="153"/>
      <c r="C141" s="154"/>
      <c r="D141" s="154"/>
      <c r="E141" s="155" t="s">
        <v>3</v>
      </c>
      <c r="F141" s="272" t="s">
        <v>6851</v>
      </c>
      <c r="G141" s="273"/>
      <c r="H141" s="273"/>
      <c r="I141" s="273"/>
      <c r="J141" s="154"/>
      <c r="K141" s="156">
        <v>64.950999999999993</v>
      </c>
      <c r="L141" s="154"/>
      <c r="M141" s="154"/>
      <c r="N141" s="154"/>
      <c r="O141" s="154"/>
      <c r="P141" s="154"/>
      <c r="Q141" s="154"/>
      <c r="R141" s="157"/>
      <c r="T141" s="158"/>
      <c r="U141" s="154"/>
      <c r="V141" s="154"/>
      <c r="W141" s="154"/>
      <c r="X141" s="154"/>
      <c r="Y141" s="154"/>
      <c r="Z141" s="154"/>
      <c r="AA141" s="159"/>
      <c r="AT141" s="160" t="s">
        <v>524</v>
      </c>
      <c r="AU141" s="160" t="s">
        <v>15</v>
      </c>
      <c r="AV141" s="10" t="s">
        <v>190</v>
      </c>
      <c r="AW141" s="10" t="s">
        <v>35</v>
      </c>
      <c r="AX141" s="10" t="s">
        <v>78</v>
      </c>
      <c r="AY141" s="160" t="s">
        <v>221</v>
      </c>
    </row>
    <row r="142" spans="2:65" s="11" customFormat="1" ht="20.45" customHeight="1" x14ac:dyDescent="0.3">
      <c r="B142" s="161"/>
      <c r="C142" s="162"/>
      <c r="D142" s="162"/>
      <c r="E142" s="163" t="s">
        <v>3</v>
      </c>
      <c r="F142" s="270" t="s">
        <v>526</v>
      </c>
      <c r="G142" s="271"/>
      <c r="H142" s="271"/>
      <c r="I142" s="271"/>
      <c r="J142" s="162"/>
      <c r="K142" s="164">
        <v>64.950999999999993</v>
      </c>
      <c r="L142" s="162"/>
      <c r="M142" s="162"/>
      <c r="N142" s="162"/>
      <c r="O142" s="162"/>
      <c r="P142" s="162"/>
      <c r="Q142" s="162"/>
      <c r="R142" s="165"/>
      <c r="T142" s="166"/>
      <c r="U142" s="162"/>
      <c r="V142" s="162"/>
      <c r="W142" s="162"/>
      <c r="X142" s="162"/>
      <c r="Y142" s="162"/>
      <c r="Z142" s="162"/>
      <c r="AA142" s="167"/>
      <c r="AT142" s="168" t="s">
        <v>524</v>
      </c>
      <c r="AU142" s="168" t="s">
        <v>15</v>
      </c>
      <c r="AV142" s="11" t="s">
        <v>231</v>
      </c>
      <c r="AW142" s="11" t="s">
        <v>35</v>
      </c>
      <c r="AX142" s="11" t="s">
        <v>15</v>
      </c>
      <c r="AY142" s="168" t="s">
        <v>221</v>
      </c>
    </row>
    <row r="143" spans="2:65" s="1" customFormat="1" ht="20.45" customHeight="1" x14ac:dyDescent="0.3">
      <c r="B143" s="136"/>
      <c r="C143" s="137" t="s">
        <v>284</v>
      </c>
      <c r="D143" s="137" t="s">
        <v>222</v>
      </c>
      <c r="E143" s="138" t="s">
        <v>6852</v>
      </c>
      <c r="F143" s="250" t="s">
        <v>6853</v>
      </c>
      <c r="G143" s="251"/>
      <c r="H143" s="251"/>
      <c r="I143" s="251"/>
      <c r="J143" s="139" t="s">
        <v>613</v>
      </c>
      <c r="K143" s="140">
        <v>11.961</v>
      </c>
      <c r="L143" s="252"/>
      <c r="M143" s="251"/>
      <c r="N143" s="252">
        <f>ROUND(L143*K143,2)</f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</v>
      </c>
      <c r="W143" s="143">
        <f>V143*K143</f>
        <v>0</v>
      </c>
      <c r="X143" s="143">
        <v>0</v>
      </c>
      <c r="Y143" s="143">
        <f>X143*K143</f>
        <v>0</v>
      </c>
      <c r="Z143" s="143">
        <v>0</v>
      </c>
      <c r="AA143" s="144">
        <f>Z143*K143</f>
        <v>0</v>
      </c>
      <c r="AR143" s="17" t="s">
        <v>231</v>
      </c>
      <c r="AT143" s="17" t="s">
        <v>222</v>
      </c>
      <c r="AU143" s="17" t="s">
        <v>15</v>
      </c>
      <c r="AY143" s="17" t="s">
        <v>221</v>
      </c>
      <c r="BE143" s="145">
        <f>IF(U143="základní",N143,0)</f>
        <v>0</v>
      </c>
      <c r="BF143" s="145">
        <f>IF(U143="snížená",N143,0)</f>
        <v>0</v>
      </c>
      <c r="BG143" s="145">
        <f>IF(U143="zákl. přenesená",N143,0)</f>
        <v>0</v>
      </c>
      <c r="BH143" s="145">
        <f>IF(U143="sníž. přenesená",N143,0)</f>
        <v>0</v>
      </c>
      <c r="BI143" s="145">
        <f>IF(U143="nulová",N143,0)</f>
        <v>0</v>
      </c>
      <c r="BJ143" s="17" t="s">
        <v>15</v>
      </c>
      <c r="BK143" s="145">
        <f>ROUND(L143*K143,2)</f>
        <v>0</v>
      </c>
      <c r="BL143" s="17" t="s">
        <v>231</v>
      </c>
      <c r="BM143" s="17" t="s">
        <v>6854</v>
      </c>
    </row>
    <row r="144" spans="2:65" s="1" customFormat="1" ht="63" customHeight="1" x14ac:dyDescent="0.3">
      <c r="B144" s="31"/>
      <c r="C144" s="32"/>
      <c r="D144" s="32"/>
      <c r="E144" s="32"/>
      <c r="F144" s="266" t="s">
        <v>6855</v>
      </c>
      <c r="G144" s="200"/>
      <c r="H144" s="200"/>
      <c r="I144" s="200"/>
      <c r="J144" s="32"/>
      <c r="K144" s="32"/>
      <c r="L144" s="32"/>
      <c r="M144" s="32"/>
      <c r="N144" s="32"/>
      <c r="O144" s="32"/>
      <c r="P144" s="32"/>
      <c r="Q144" s="32"/>
      <c r="R144" s="33"/>
      <c r="T144" s="70"/>
      <c r="U144" s="32"/>
      <c r="V144" s="32"/>
      <c r="W144" s="32"/>
      <c r="X144" s="32"/>
      <c r="Y144" s="32"/>
      <c r="Z144" s="32"/>
      <c r="AA144" s="71"/>
      <c r="AT144" s="17" t="s">
        <v>250</v>
      </c>
      <c r="AU144" s="17" t="s">
        <v>15</v>
      </c>
    </row>
    <row r="145" spans="2:65" s="10" customFormat="1" ht="20.45" customHeight="1" x14ac:dyDescent="0.3">
      <c r="B145" s="153"/>
      <c r="C145" s="154"/>
      <c r="D145" s="154"/>
      <c r="E145" s="155" t="s">
        <v>3</v>
      </c>
      <c r="F145" s="272" t="s">
        <v>6856</v>
      </c>
      <c r="G145" s="273"/>
      <c r="H145" s="273"/>
      <c r="I145" s="273"/>
      <c r="J145" s="154"/>
      <c r="K145" s="156">
        <v>11.961</v>
      </c>
      <c r="L145" s="154"/>
      <c r="M145" s="154"/>
      <c r="N145" s="154"/>
      <c r="O145" s="154"/>
      <c r="P145" s="154"/>
      <c r="Q145" s="154"/>
      <c r="R145" s="157"/>
      <c r="T145" s="158"/>
      <c r="U145" s="154"/>
      <c r="V145" s="154"/>
      <c r="W145" s="154"/>
      <c r="X145" s="154"/>
      <c r="Y145" s="154"/>
      <c r="Z145" s="154"/>
      <c r="AA145" s="159"/>
      <c r="AT145" s="160" t="s">
        <v>524</v>
      </c>
      <c r="AU145" s="160" t="s">
        <v>15</v>
      </c>
      <c r="AV145" s="10" t="s">
        <v>190</v>
      </c>
      <c r="AW145" s="10" t="s">
        <v>35</v>
      </c>
      <c r="AX145" s="10" t="s">
        <v>78</v>
      </c>
      <c r="AY145" s="160" t="s">
        <v>221</v>
      </c>
    </row>
    <row r="146" spans="2:65" s="11" customFormat="1" ht="20.45" customHeight="1" x14ac:dyDescent="0.3">
      <c r="B146" s="161"/>
      <c r="C146" s="162"/>
      <c r="D146" s="162"/>
      <c r="E146" s="163" t="s">
        <v>3</v>
      </c>
      <c r="F146" s="270" t="s">
        <v>526</v>
      </c>
      <c r="G146" s="271"/>
      <c r="H146" s="271"/>
      <c r="I146" s="271"/>
      <c r="J146" s="162"/>
      <c r="K146" s="164">
        <v>11.961</v>
      </c>
      <c r="L146" s="162"/>
      <c r="M146" s="162"/>
      <c r="N146" s="162"/>
      <c r="O146" s="162"/>
      <c r="P146" s="162"/>
      <c r="Q146" s="162"/>
      <c r="R146" s="165"/>
      <c r="T146" s="166"/>
      <c r="U146" s="162"/>
      <c r="V146" s="162"/>
      <c r="W146" s="162"/>
      <c r="X146" s="162"/>
      <c r="Y146" s="162"/>
      <c r="Z146" s="162"/>
      <c r="AA146" s="167"/>
      <c r="AT146" s="168" t="s">
        <v>524</v>
      </c>
      <c r="AU146" s="168" t="s">
        <v>15</v>
      </c>
      <c r="AV146" s="11" t="s">
        <v>231</v>
      </c>
      <c r="AW146" s="11" t="s">
        <v>35</v>
      </c>
      <c r="AX146" s="11" t="s">
        <v>15</v>
      </c>
      <c r="AY146" s="168" t="s">
        <v>221</v>
      </c>
    </row>
    <row r="147" spans="2:65" s="1" customFormat="1" ht="28.9" customHeight="1" x14ac:dyDescent="0.3">
      <c r="B147" s="136"/>
      <c r="C147" s="137" t="s">
        <v>182</v>
      </c>
      <c r="D147" s="137" t="s">
        <v>222</v>
      </c>
      <c r="E147" s="138" t="s">
        <v>6857</v>
      </c>
      <c r="F147" s="250" t="s">
        <v>6858</v>
      </c>
      <c r="G147" s="251"/>
      <c r="H147" s="251"/>
      <c r="I147" s="251"/>
      <c r="J147" s="139" t="s">
        <v>613</v>
      </c>
      <c r="K147" s="140">
        <v>72</v>
      </c>
      <c r="L147" s="252"/>
      <c r="M147" s="251"/>
      <c r="N147" s="252">
        <f>ROUND(L147*K147,2)</f>
        <v>0</v>
      </c>
      <c r="O147" s="251"/>
      <c r="P147" s="251"/>
      <c r="Q147" s="251"/>
      <c r="R147" s="141"/>
      <c r="T147" s="142" t="s">
        <v>3</v>
      </c>
      <c r="U147" s="40" t="s">
        <v>43</v>
      </c>
      <c r="V147" s="143">
        <v>0</v>
      </c>
      <c r="W147" s="143">
        <f>V147*K147</f>
        <v>0</v>
      </c>
      <c r="X147" s="143">
        <v>0</v>
      </c>
      <c r="Y147" s="143">
        <f>X147*K147</f>
        <v>0</v>
      </c>
      <c r="Z147" s="143">
        <v>0</v>
      </c>
      <c r="AA147" s="144">
        <f>Z147*K147</f>
        <v>0</v>
      </c>
      <c r="AR147" s="17" t="s">
        <v>231</v>
      </c>
      <c r="AT147" s="17" t="s">
        <v>222</v>
      </c>
      <c r="AU147" s="17" t="s">
        <v>15</v>
      </c>
      <c r="AY147" s="17" t="s">
        <v>221</v>
      </c>
      <c r="BE147" s="145">
        <f>IF(U147="základní",N147,0)</f>
        <v>0</v>
      </c>
      <c r="BF147" s="145">
        <f>IF(U147="snížená",N147,0)</f>
        <v>0</v>
      </c>
      <c r="BG147" s="145">
        <f>IF(U147="zákl. přenesená",N147,0)</f>
        <v>0</v>
      </c>
      <c r="BH147" s="145">
        <f>IF(U147="sníž. přenesená",N147,0)</f>
        <v>0</v>
      </c>
      <c r="BI147" s="145">
        <f>IF(U147="nulová",N147,0)</f>
        <v>0</v>
      </c>
      <c r="BJ147" s="17" t="s">
        <v>15</v>
      </c>
      <c r="BK147" s="145">
        <f>ROUND(L147*K147,2)</f>
        <v>0</v>
      </c>
      <c r="BL147" s="17" t="s">
        <v>231</v>
      </c>
      <c r="BM147" s="17" t="s">
        <v>6859</v>
      </c>
    </row>
    <row r="148" spans="2:65" s="1" customFormat="1" ht="20.45" customHeight="1" x14ac:dyDescent="0.3">
      <c r="B148" s="136"/>
      <c r="C148" s="137" t="s">
        <v>288</v>
      </c>
      <c r="D148" s="137" t="s">
        <v>222</v>
      </c>
      <c r="E148" s="138" t="s">
        <v>6860</v>
      </c>
      <c r="F148" s="250" t="s">
        <v>6861</v>
      </c>
      <c r="G148" s="251"/>
      <c r="H148" s="251"/>
      <c r="I148" s="251"/>
      <c r="J148" s="139" t="s">
        <v>613</v>
      </c>
      <c r="K148" s="140">
        <v>72</v>
      </c>
      <c r="L148" s="252"/>
      <c r="M148" s="251"/>
      <c r="N148" s="252">
        <f>ROUND(L148*K148,2)</f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0</v>
      </c>
      <c r="W148" s="143">
        <f>V148*K148</f>
        <v>0</v>
      </c>
      <c r="X148" s="143">
        <v>0</v>
      </c>
      <c r="Y148" s="143">
        <f>X148*K148</f>
        <v>0</v>
      </c>
      <c r="Z148" s="143">
        <v>0</v>
      </c>
      <c r="AA148" s="144">
        <f>Z148*K148</f>
        <v>0</v>
      </c>
      <c r="AR148" s="17" t="s">
        <v>231</v>
      </c>
      <c r="AT148" s="17" t="s">
        <v>222</v>
      </c>
      <c r="AU148" s="17" t="s">
        <v>15</v>
      </c>
      <c r="AY148" s="17" t="s">
        <v>221</v>
      </c>
      <c r="BE148" s="145">
        <f>IF(U148="základní",N148,0)</f>
        <v>0</v>
      </c>
      <c r="BF148" s="145">
        <f>IF(U148="snížená",N148,0)</f>
        <v>0</v>
      </c>
      <c r="BG148" s="145">
        <f>IF(U148="zákl. přenesená",N148,0)</f>
        <v>0</v>
      </c>
      <c r="BH148" s="145">
        <f>IF(U148="sníž. přenesená",N148,0)</f>
        <v>0</v>
      </c>
      <c r="BI148" s="145">
        <f>IF(U148="nulová",N148,0)</f>
        <v>0</v>
      </c>
      <c r="BJ148" s="17" t="s">
        <v>15</v>
      </c>
      <c r="BK148" s="145">
        <f>ROUND(L148*K148,2)</f>
        <v>0</v>
      </c>
      <c r="BL148" s="17" t="s">
        <v>231</v>
      </c>
      <c r="BM148" s="17" t="s">
        <v>6862</v>
      </c>
    </row>
    <row r="149" spans="2:65" s="1" customFormat="1" ht="74.45" customHeight="1" x14ac:dyDescent="0.3">
      <c r="B149" s="31"/>
      <c r="C149" s="32"/>
      <c r="D149" s="32"/>
      <c r="E149" s="32"/>
      <c r="F149" s="266" t="s">
        <v>6863</v>
      </c>
      <c r="G149" s="200"/>
      <c r="H149" s="200"/>
      <c r="I149" s="200"/>
      <c r="J149" s="32"/>
      <c r="K149" s="32"/>
      <c r="L149" s="32"/>
      <c r="M149" s="32"/>
      <c r="N149" s="32"/>
      <c r="O149" s="32"/>
      <c r="P149" s="32"/>
      <c r="Q149" s="32"/>
      <c r="R149" s="33"/>
      <c r="T149" s="70"/>
      <c r="U149" s="32"/>
      <c r="V149" s="32"/>
      <c r="W149" s="32"/>
      <c r="X149" s="32"/>
      <c r="Y149" s="32"/>
      <c r="Z149" s="32"/>
      <c r="AA149" s="71"/>
      <c r="AT149" s="17" t="s">
        <v>250</v>
      </c>
      <c r="AU149" s="17" t="s">
        <v>15</v>
      </c>
    </row>
    <row r="150" spans="2:65" s="9" customFormat="1" ht="37.35" customHeight="1" x14ac:dyDescent="0.35">
      <c r="B150" s="125"/>
      <c r="C150" s="126"/>
      <c r="D150" s="127" t="s">
        <v>6835</v>
      </c>
      <c r="E150" s="127"/>
      <c r="F150" s="127"/>
      <c r="G150" s="127"/>
      <c r="H150" s="127"/>
      <c r="I150" s="127"/>
      <c r="J150" s="127"/>
      <c r="K150" s="127"/>
      <c r="L150" s="127"/>
      <c r="M150" s="127"/>
      <c r="N150" s="262">
        <f>BK150</f>
        <v>0</v>
      </c>
      <c r="O150" s="263"/>
      <c r="P150" s="263"/>
      <c r="Q150" s="263"/>
      <c r="R150" s="128"/>
      <c r="T150" s="129"/>
      <c r="U150" s="126"/>
      <c r="V150" s="126"/>
      <c r="W150" s="130">
        <f>SUM(W151:W187)</f>
        <v>0</v>
      </c>
      <c r="X150" s="126"/>
      <c r="Y150" s="130">
        <f>SUM(Y151:Y187)</f>
        <v>19.568839999999998</v>
      </c>
      <c r="Z150" s="126"/>
      <c r="AA150" s="131">
        <f>SUM(AA151:AA187)</f>
        <v>0</v>
      </c>
      <c r="AR150" s="132" t="s">
        <v>15</v>
      </c>
      <c r="AT150" s="133" t="s">
        <v>77</v>
      </c>
      <c r="AU150" s="133" t="s">
        <v>78</v>
      </c>
      <c r="AY150" s="132" t="s">
        <v>221</v>
      </c>
      <c r="BK150" s="134">
        <f>SUM(BK151:BK187)</f>
        <v>0</v>
      </c>
    </row>
    <row r="151" spans="2:65" s="1" customFormat="1" ht="28.9" customHeight="1" x14ac:dyDescent="0.3">
      <c r="B151" s="136"/>
      <c r="C151" s="137" t="s">
        <v>312</v>
      </c>
      <c r="D151" s="137" t="s">
        <v>222</v>
      </c>
      <c r="E151" s="138" t="s">
        <v>6864</v>
      </c>
      <c r="F151" s="250" t="s">
        <v>275</v>
      </c>
      <c r="G151" s="251"/>
      <c r="H151" s="251"/>
      <c r="I151" s="251"/>
      <c r="J151" s="139" t="s">
        <v>276</v>
      </c>
      <c r="K151" s="140">
        <v>3</v>
      </c>
      <c r="L151" s="252"/>
      <c r="M151" s="251"/>
      <c r="N151" s="252">
        <f>ROUND(L151*K151,2)</f>
        <v>0</v>
      </c>
      <c r="O151" s="251"/>
      <c r="P151" s="251"/>
      <c r="Q151" s="251"/>
      <c r="R151" s="141"/>
      <c r="T151" s="142" t="s">
        <v>3</v>
      </c>
      <c r="U151" s="40" t="s">
        <v>43</v>
      </c>
      <c r="V151" s="143">
        <v>0</v>
      </c>
      <c r="W151" s="143">
        <f>V151*K151</f>
        <v>0</v>
      </c>
      <c r="X151" s="143">
        <v>1.9000000000000001E-4</v>
      </c>
      <c r="Y151" s="143">
        <f>X151*K151</f>
        <v>5.6999999999999998E-4</v>
      </c>
      <c r="Z151" s="143">
        <v>0</v>
      </c>
      <c r="AA151" s="144">
        <f>Z151*K151</f>
        <v>0</v>
      </c>
      <c r="AR151" s="17" t="s">
        <v>231</v>
      </c>
      <c r="AT151" s="17" t="s">
        <v>222</v>
      </c>
      <c r="AU151" s="17" t="s">
        <v>15</v>
      </c>
      <c r="AY151" s="17" t="s">
        <v>221</v>
      </c>
      <c r="BE151" s="145">
        <f>IF(U151="základní",N151,0)</f>
        <v>0</v>
      </c>
      <c r="BF151" s="145">
        <f>IF(U151="snížená",N151,0)</f>
        <v>0</v>
      </c>
      <c r="BG151" s="145">
        <f>IF(U151="zákl. přenesená",N151,0)</f>
        <v>0</v>
      </c>
      <c r="BH151" s="145">
        <f>IF(U151="sníž. přenesená",N151,0)</f>
        <v>0</v>
      </c>
      <c r="BI151" s="145">
        <f>IF(U151="nulová",N151,0)</f>
        <v>0</v>
      </c>
      <c r="BJ151" s="17" t="s">
        <v>15</v>
      </c>
      <c r="BK151" s="145">
        <f>ROUND(L151*K151,2)</f>
        <v>0</v>
      </c>
      <c r="BL151" s="17" t="s">
        <v>231</v>
      </c>
      <c r="BM151" s="17" t="s">
        <v>6865</v>
      </c>
    </row>
    <row r="152" spans="2:65" s="1" customFormat="1" ht="74.45" customHeight="1" x14ac:dyDescent="0.3">
      <c r="B152" s="31"/>
      <c r="C152" s="32"/>
      <c r="D152" s="32"/>
      <c r="E152" s="32"/>
      <c r="F152" s="266" t="s">
        <v>278</v>
      </c>
      <c r="G152" s="200"/>
      <c r="H152" s="200"/>
      <c r="I152" s="200"/>
      <c r="J152" s="32"/>
      <c r="K152" s="32"/>
      <c r="L152" s="32"/>
      <c r="M152" s="32"/>
      <c r="N152" s="32"/>
      <c r="O152" s="32"/>
      <c r="P152" s="32"/>
      <c r="Q152" s="32"/>
      <c r="R152" s="33"/>
      <c r="T152" s="70"/>
      <c r="U152" s="32"/>
      <c r="V152" s="32"/>
      <c r="W152" s="32"/>
      <c r="X152" s="32"/>
      <c r="Y152" s="32"/>
      <c r="Z152" s="32"/>
      <c r="AA152" s="71"/>
      <c r="AT152" s="17" t="s">
        <v>250</v>
      </c>
      <c r="AU152" s="17" t="s">
        <v>15</v>
      </c>
    </row>
    <row r="153" spans="2:65" s="1" customFormat="1" ht="28.9" customHeight="1" x14ac:dyDescent="0.3">
      <c r="B153" s="136"/>
      <c r="C153" s="137" t="s">
        <v>317</v>
      </c>
      <c r="D153" s="137" t="s">
        <v>222</v>
      </c>
      <c r="E153" s="138" t="s">
        <v>3920</v>
      </c>
      <c r="F153" s="250" t="s">
        <v>281</v>
      </c>
      <c r="G153" s="251"/>
      <c r="H153" s="251"/>
      <c r="I153" s="251"/>
      <c r="J153" s="139" t="s">
        <v>276</v>
      </c>
      <c r="K153" s="140">
        <v>2</v>
      </c>
      <c r="L153" s="252"/>
      <c r="M153" s="251"/>
      <c r="N153" s="252">
        <f>ROUND(L153*K153,2)</f>
        <v>0</v>
      </c>
      <c r="O153" s="251"/>
      <c r="P153" s="251"/>
      <c r="Q153" s="251"/>
      <c r="R153" s="141"/>
      <c r="T153" s="142" t="s">
        <v>3</v>
      </c>
      <c r="U153" s="40" t="s">
        <v>43</v>
      </c>
      <c r="V153" s="143">
        <v>0</v>
      </c>
      <c r="W153" s="143">
        <f>V153*K153</f>
        <v>0</v>
      </c>
      <c r="X153" s="143">
        <v>6.0999999999999997E-4</v>
      </c>
      <c r="Y153" s="143">
        <f>X153*K153</f>
        <v>1.2199999999999999E-3</v>
      </c>
      <c r="Z153" s="143">
        <v>0</v>
      </c>
      <c r="AA153" s="144">
        <f>Z153*K153</f>
        <v>0</v>
      </c>
      <c r="AR153" s="17" t="s">
        <v>231</v>
      </c>
      <c r="AT153" s="17" t="s">
        <v>222</v>
      </c>
      <c r="AU153" s="17" t="s">
        <v>15</v>
      </c>
      <c r="AY153" s="17" t="s">
        <v>221</v>
      </c>
      <c r="BE153" s="145">
        <f>IF(U153="základní",N153,0)</f>
        <v>0</v>
      </c>
      <c r="BF153" s="145">
        <f>IF(U153="snížená",N153,0)</f>
        <v>0</v>
      </c>
      <c r="BG153" s="145">
        <f>IF(U153="zákl. přenesená",N153,0)</f>
        <v>0</v>
      </c>
      <c r="BH153" s="145">
        <f>IF(U153="sníž. přenesená",N153,0)</f>
        <v>0</v>
      </c>
      <c r="BI153" s="145">
        <f>IF(U153="nulová",N153,0)</f>
        <v>0</v>
      </c>
      <c r="BJ153" s="17" t="s">
        <v>15</v>
      </c>
      <c r="BK153" s="145">
        <f>ROUND(L153*K153,2)</f>
        <v>0</v>
      </c>
      <c r="BL153" s="17" t="s">
        <v>231</v>
      </c>
      <c r="BM153" s="17" t="s">
        <v>6866</v>
      </c>
    </row>
    <row r="154" spans="2:65" s="1" customFormat="1" ht="74.45" customHeight="1" x14ac:dyDescent="0.3">
      <c r="B154" s="31"/>
      <c r="C154" s="32"/>
      <c r="D154" s="32"/>
      <c r="E154" s="32"/>
      <c r="F154" s="266" t="s">
        <v>283</v>
      </c>
      <c r="G154" s="200"/>
      <c r="H154" s="200"/>
      <c r="I154" s="200"/>
      <c r="J154" s="32"/>
      <c r="K154" s="32"/>
      <c r="L154" s="32"/>
      <c r="M154" s="32"/>
      <c r="N154" s="32"/>
      <c r="O154" s="32"/>
      <c r="P154" s="32"/>
      <c r="Q154" s="32"/>
      <c r="R154" s="33"/>
      <c r="T154" s="70"/>
      <c r="U154" s="32"/>
      <c r="V154" s="32"/>
      <c r="W154" s="32"/>
      <c r="X154" s="32"/>
      <c r="Y154" s="32"/>
      <c r="Z154" s="32"/>
      <c r="AA154" s="71"/>
      <c r="AT154" s="17" t="s">
        <v>250</v>
      </c>
      <c r="AU154" s="17" t="s">
        <v>15</v>
      </c>
    </row>
    <row r="155" spans="2:65" s="1" customFormat="1" ht="28.9" customHeight="1" x14ac:dyDescent="0.3">
      <c r="B155" s="136"/>
      <c r="C155" s="137" t="s">
        <v>321</v>
      </c>
      <c r="D155" s="137" t="s">
        <v>222</v>
      </c>
      <c r="E155" s="138" t="s">
        <v>3922</v>
      </c>
      <c r="F155" s="250" t="s">
        <v>286</v>
      </c>
      <c r="G155" s="251"/>
      <c r="H155" s="251"/>
      <c r="I155" s="251"/>
      <c r="J155" s="139" t="s">
        <v>276</v>
      </c>
      <c r="K155" s="140">
        <v>1</v>
      </c>
      <c r="L155" s="252"/>
      <c r="M155" s="251"/>
      <c r="N155" s="252">
        <f>ROUND(L155*K155,2)</f>
        <v>0</v>
      </c>
      <c r="O155" s="251"/>
      <c r="P155" s="251"/>
      <c r="Q155" s="251"/>
      <c r="R155" s="141"/>
      <c r="T155" s="142" t="s">
        <v>3</v>
      </c>
      <c r="U155" s="40" t="s">
        <v>43</v>
      </c>
      <c r="V155" s="143">
        <v>0</v>
      </c>
      <c r="W155" s="143">
        <f>V155*K155</f>
        <v>0</v>
      </c>
      <c r="X155" s="143">
        <v>8.8999999999999995E-4</v>
      </c>
      <c r="Y155" s="143">
        <f>X155*K155</f>
        <v>8.8999999999999995E-4</v>
      </c>
      <c r="Z155" s="143">
        <v>0</v>
      </c>
      <c r="AA155" s="144">
        <f>Z155*K155</f>
        <v>0</v>
      </c>
      <c r="AR155" s="17" t="s">
        <v>231</v>
      </c>
      <c r="AT155" s="17" t="s">
        <v>222</v>
      </c>
      <c r="AU155" s="17" t="s">
        <v>15</v>
      </c>
      <c r="AY155" s="17" t="s">
        <v>221</v>
      </c>
      <c r="BE155" s="145">
        <f>IF(U155="základní",N155,0)</f>
        <v>0</v>
      </c>
      <c r="BF155" s="145">
        <f>IF(U155="snížená",N155,0)</f>
        <v>0</v>
      </c>
      <c r="BG155" s="145">
        <f>IF(U155="zákl. přenesená",N155,0)</f>
        <v>0</v>
      </c>
      <c r="BH155" s="145">
        <f>IF(U155="sníž. přenesená",N155,0)</f>
        <v>0</v>
      </c>
      <c r="BI155" s="145">
        <f>IF(U155="nulová",N155,0)</f>
        <v>0</v>
      </c>
      <c r="BJ155" s="17" t="s">
        <v>15</v>
      </c>
      <c r="BK155" s="145">
        <f>ROUND(L155*K155,2)</f>
        <v>0</v>
      </c>
      <c r="BL155" s="17" t="s">
        <v>231</v>
      </c>
      <c r="BM155" s="17" t="s">
        <v>6867</v>
      </c>
    </row>
    <row r="156" spans="2:65" s="1" customFormat="1" ht="74.45" customHeight="1" x14ac:dyDescent="0.3">
      <c r="B156" s="31"/>
      <c r="C156" s="32"/>
      <c r="D156" s="32"/>
      <c r="E156" s="32"/>
      <c r="F156" s="266" t="s">
        <v>283</v>
      </c>
      <c r="G156" s="200"/>
      <c r="H156" s="200"/>
      <c r="I156" s="200"/>
      <c r="J156" s="32"/>
      <c r="K156" s="32"/>
      <c r="L156" s="32"/>
      <c r="M156" s="32"/>
      <c r="N156" s="32"/>
      <c r="O156" s="32"/>
      <c r="P156" s="32"/>
      <c r="Q156" s="32"/>
      <c r="R156" s="33"/>
      <c r="T156" s="70"/>
      <c r="U156" s="32"/>
      <c r="V156" s="32"/>
      <c r="W156" s="32"/>
      <c r="X156" s="32"/>
      <c r="Y156" s="32"/>
      <c r="Z156" s="32"/>
      <c r="AA156" s="71"/>
      <c r="AT156" s="17" t="s">
        <v>250</v>
      </c>
      <c r="AU156" s="17" t="s">
        <v>15</v>
      </c>
    </row>
    <row r="157" spans="2:65" s="1" customFormat="1" ht="28.9" customHeight="1" x14ac:dyDescent="0.3">
      <c r="B157" s="136"/>
      <c r="C157" s="137" t="s">
        <v>8</v>
      </c>
      <c r="D157" s="137" t="s">
        <v>222</v>
      </c>
      <c r="E157" s="138" t="s">
        <v>3927</v>
      </c>
      <c r="F157" s="250" t="s">
        <v>3928</v>
      </c>
      <c r="G157" s="251"/>
      <c r="H157" s="251"/>
      <c r="I157" s="251"/>
      <c r="J157" s="139" t="s">
        <v>276</v>
      </c>
      <c r="K157" s="140">
        <v>3</v>
      </c>
      <c r="L157" s="252"/>
      <c r="M157" s="251"/>
      <c r="N157" s="252">
        <f>ROUND(L157*K157,2)</f>
        <v>0</v>
      </c>
      <c r="O157" s="251"/>
      <c r="P157" s="251"/>
      <c r="Q157" s="251"/>
      <c r="R157" s="141"/>
      <c r="T157" s="142" t="s">
        <v>3</v>
      </c>
      <c r="U157" s="40" t="s">
        <v>43</v>
      </c>
      <c r="V157" s="143">
        <v>0</v>
      </c>
      <c r="W157" s="143">
        <f>V157*K157</f>
        <v>0</v>
      </c>
      <c r="X157" s="143">
        <v>2.0799999999999998E-3</v>
      </c>
      <c r="Y157" s="143">
        <f>X157*K157</f>
        <v>6.239999999999999E-3</v>
      </c>
      <c r="Z157" s="143">
        <v>0</v>
      </c>
      <c r="AA157" s="144">
        <f>Z157*K157</f>
        <v>0</v>
      </c>
      <c r="AR157" s="17" t="s">
        <v>231</v>
      </c>
      <c r="AT157" s="17" t="s">
        <v>222</v>
      </c>
      <c r="AU157" s="17" t="s">
        <v>15</v>
      </c>
      <c r="AY157" s="17" t="s">
        <v>221</v>
      </c>
      <c r="BE157" s="145">
        <f>IF(U157="základní",N157,0)</f>
        <v>0</v>
      </c>
      <c r="BF157" s="145">
        <f>IF(U157="snížená",N157,0)</f>
        <v>0</v>
      </c>
      <c r="BG157" s="145">
        <f>IF(U157="zákl. přenesená",N157,0)</f>
        <v>0</v>
      </c>
      <c r="BH157" s="145">
        <f>IF(U157="sníž. přenesená",N157,0)</f>
        <v>0</v>
      </c>
      <c r="BI157" s="145">
        <f>IF(U157="nulová",N157,0)</f>
        <v>0</v>
      </c>
      <c r="BJ157" s="17" t="s">
        <v>15</v>
      </c>
      <c r="BK157" s="145">
        <f>ROUND(L157*K157,2)</f>
        <v>0</v>
      </c>
      <c r="BL157" s="17" t="s">
        <v>231</v>
      </c>
      <c r="BM157" s="17" t="s">
        <v>6868</v>
      </c>
    </row>
    <row r="158" spans="2:65" s="1" customFormat="1" ht="74.45" customHeight="1" x14ac:dyDescent="0.3">
      <c r="B158" s="31"/>
      <c r="C158" s="32"/>
      <c r="D158" s="32"/>
      <c r="E158" s="32"/>
      <c r="F158" s="266" t="s">
        <v>283</v>
      </c>
      <c r="G158" s="200"/>
      <c r="H158" s="200"/>
      <c r="I158" s="200"/>
      <c r="J158" s="32"/>
      <c r="K158" s="32"/>
      <c r="L158" s="32"/>
      <c r="M158" s="32"/>
      <c r="N158" s="32"/>
      <c r="O158" s="32"/>
      <c r="P158" s="32"/>
      <c r="Q158" s="32"/>
      <c r="R158" s="33"/>
      <c r="T158" s="70"/>
      <c r="U158" s="32"/>
      <c r="V158" s="32"/>
      <c r="W158" s="32"/>
      <c r="X158" s="32"/>
      <c r="Y158" s="32"/>
      <c r="Z158" s="32"/>
      <c r="AA158" s="71"/>
      <c r="AT158" s="17" t="s">
        <v>250</v>
      </c>
      <c r="AU158" s="17" t="s">
        <v>15</v>
      </c>
    </row>
    <row r="159" spans="2:65" s="1" customFormat="1" ht="28.9" customHeight="1" x14ac:dyDescent="0.3">
      <c r="B159" s="136"/>
      <c r="C159" s="137" t="s">
        <v>332</v>
      </c>
      <c r="D159" s="137" t="s">
        <v>222</v>
      </c>
      <c r="E159" s="138" t="s">
        <v>3934</v>
      </c>
      <c r="F159" s="250" t="s">
        <v>3935</v>
      </c>
      <c r="G159" s="251"/>
      <c r="H159" s="251"/>
      <c r="I159" s="251"/>
      <c r="J159" s="139" t="s">
        <v>276</v>
      </c>
      <c r="K159" s="140">
        <v>1</v>
      </c>
      <c r="L159" s="252"/>
      <c r="M159" s="251"/>
      <c r="N159" s="252">
        <f>ROUND(L159*K159,2)</f>
        <v>0</v>
      </c>
      <c r="O159" s="251"/>
      <c r="P159" s="251"/>
      <c r="Q159" s="251"/>
      <c r="R159" s="141"/>
      <c r="T159" s="142" t="s">
        <v>3</v>
      </c>
      <c r="U159" s="40" t="s">
        <v>43</v>
      </c>
      <c r="V159" s="143">
        <v>0</v>
      </c>
      <c r="W159" s="143">
        <f>V159*K159</f>
        <v>0</v>
      </c>
      <c r="X159" s="143">
        <v>3.4000000000000002E-4</v>
      </c>
      <c r="Y159" s="143">
        <f>X159*K159</f>
        <v>3.4000000000000002E-4</v>
      </c>
      <c r="Z159" s="143">
        <v>0</v>
      </c>
      <c r="AA159" s="144">
        <f>Z159*K159</f>
        <v>0</v>
      </c>
      <c r="AR159" s="17" t="s">
        <v>231</v>
      </c>
      <c r="AT159" s="17" t="s">
        <v>222</v>
      </c>
      <c r="AU159" s="17" t="s">
        <v>15</v>
      </c>
      <c r="AY159" s="17" t="s">
        <v>221</v>
      </c>
      <c r="BE159" s="145">
        <f>IF(U159="základní",N159,0)</f>
        <v>0</v>
      </c>
      <c r="BF159" s="145">
        <f>IF(U159="snížená",N159,0)</f>
        <v>0</v>
      </c>
      <c r="BG159" s="145">
        <f>IF(U159="zákl. přenesená",N159,0)</f>
        <v>0</v>
      </c>
      <c r="BH159" s="145">
        <f>IF(U159="sníž. přenesená",N159,0)</f>
        <v>0</v>
      </c>
      <c r="BI159" s="145">
        <f>IF(U159="nulová",N159,0)</f>
        <v>0</v>
      </c>
      <c r="BJ159" s="17" t="s">
        <v>15</v>
      </c>
      <c r="BK159" s="145">
        <f>ROUND(L159*K159,2)</f>
        <v>0</v>
      </c>
      <c r="BL159" s="17" t="s">
        <v>231</v>
      </c>
      <c r="BM159" s="17" t="s">
        <v>6869</v>
      </c>
    </row>
    <row r="160" spans="2:65" s="1" customFormat="1" ht="74.45" customHeight="1" x14ac:dyDescent="0.3">
      <c r="B160" s="31"/>
      <c r="C160" s="32"/>
      <c r="D160" s="32"/>
      <c r="E160" s="32"/>
      <c r="F160" s="266" t="s">
        <v>283</v>
      </c>
      <c r="G160" s="200"/>
      <c r="H160" s="200"/>
      <c r="I160" s="200"/>
      <c r="J160" s="32"/>
      <c r="K160" s="32"/>
      <c r="L160" s="32"/>
      <c r="M160" s="32"/>
      <c r="N160" s="32"/>
      <c r="O160" s="32"/>
      <c r="P160" s="32"/>
      <c r="Q160" s="32"/>
      <c r="R160" s="33"/>
      <c r="T160" s="70"/>
      <c r="U160" s="32"/>
      <c r="V160" s="32"/>
      <c r="W160" s="32"/>
      <c r="X160" s="32"/>
      <c r="Y160" s="32"/>
      <c r="Z160" s="32"/>
      <c r="AA160" s="71"/>
      <c r="AT160" s="17" t="s">
        <v>250</v>
      </c>
      <c r="AU160" s="17" t="s">
        <v>15</v>
      </c>
    </row>
    <row r="161" spans="2:65" s="1" customFormat="1" ht="28.9" customHeight="1" x14ac:dyDescent="0.3">
      <c r="B161" s="136"/>
      <c r="C161" s="137" t="s">
        <v>338</v>
      </c>
      <c r="D161" s="137" t="s">
        <v>222</v>
      </c>
      <c r="E161" s="138" t="s">
        <v>3938</v>
      </c>
      <c r="F161" s="250" t="s">
        <v>3939</v>
      </c>
      <c r="G161" s="251"/>
      <c r="H161" s="251"/>
      <c r="I161" s="251"/>
      <c r="J161" s="139" t="s">
        <v>276</v>
      </c>
      <c r="K161" s="140">
        <v>1</v>
      </c>
      <c r="L161" s="252"/>
      <c r="M161" s="251"/>
      <c r="N161" s="252">
        <f>ROUND(L161*K161,2)</f>
        <v>0</v>
      </c>
      <c r="O161" s="251"/>
      <c r="P161" s="251"/>
      <c r="Q161" s="251"/>
      <c r="R161" s="141"/>
      <c r="T161" s="142" t="s">
        <v>3</v>
      </c>
      <c r="U161" s="40" t="s">
        <v>43</v>
      </c>
      <c r="V161" s="143">
        <v>0</v>
      </c>
      <c r="W161" s="143">
        <f>V161*K161</f>
        <v>0</v>
      </c>
      <c r="X161" s="143">
        <v>6.8000000000000005E-4</v>
      </c>
      <c r="Y161" s="143">
        <f>X161*K161</f>
        <v>6.8000000000000005E-4</v>
      </c>
      <c r="Z161" s="143">
        <v>0</v>
      </c>
      <c r="AA161" s="144">
        <f>Z161*K161</f>
        <v>0</v>
      </c>
      <c r="AR161" s="17" t="s">
        <v>231</v>
      </c>
      <c r="AT161" s="17" t="s">
        <v>222</v>
      </c>
      <c r="AU161" s="17" t="s">
        <v>15</v>
      </c>
      <c r="AY161" s="17" t="s">
        <v>221</v>
      </c>
      <c r="BE161" s="145">
        <f>IF(U161="základní",N161,0)</f>
        <v>0</v>
      </c>
      <c r="BF161" s="145">
        <f>IF(U161="snížená",N161,0)</f>
        <v>0</v>
      </c>
      <c r="BG161" s="145">
        <f>IF(U161="zákl. přenesená",N161,0)</f>
        <v>0</v>
      </c>
      <c r="BH161" s="145">
        <f>IF(U161="sníž. přenesená",N161,0)</f>
        <v>0</v>
      </c>
      <c r="BI161" s="145">
        <f>IF(U161="nulová",N161,0)</f>
        <v>0</v>
      </c>
      <c r="BJ161" s="17" t="s">
        <v>15</v>
      </c>
      <c r="BK161" s="145">
        <f>ROUND(L161*K161,2)</f>
        <v>0</v>
      </c>
      <c r="BL161" s="17" t="s">
        <v>231</v>
      </c>
      <c r="BM161" s="17" t="s">
        <v>6870</v>
      </c>
    </row>
    <row r="162" spans="2:65" s="1" customFormat="1" ht="74.45" customHeight="1" x14ac:dyDescent="0.3">
      <c r="B162" s="31"/>
      <c r="C162" s="32"/>
      <c r="D162" s="32"/>
      <c r="E162" s="32"/>
      <c r="F162" s="266" t="s">
        <v>283</v>
      </c>
      <c r="G162" s="200"/>
      <c r="H162" s="200"/>
      <c r="I162" s="200"/>
      <c r="J162" s="32"/>
      <c r="K162" s="32"/>
      <c r="L162" s="32"/>
      <c r="M162" s="32"/>
      <c r="N162" s="32"/>
      <c r="O162" s="32"/>
      <c r="P162" s="32"/>
      <c r="Q162" s="32"/>
      <c r="R162" s="33"/>
      <c r="T162" s="70"/>
      <c r="U162" s="32"/>
      <c r="V162" s="32"/>
      <c r="W162" s="32"/>
      <c r="X162" s="32"/>
      <c r="Y162" s="32"/>
      <c r="Z162" s="32"/>
      <c r="AA162" s="71"/>
      <c r="AT162" s="17" t="s">
        <v>250</v>
      </c>
      <c r="AU162" s="17" t="s">
        <v>15</v>
      </c>
    </row>
    <row r="163" spans="2:65" s="1" customFormat="1" ht="28.9" customHeight="1" x14ac:dyDescent="0.3">
      <c r="B163" s="136"/>
      <c r="C163" s="137" t="s">
        <v>342</v>
      </c>
      <c r="D163" s="137" t="s">
        <v>222</v>
      </c>
      <c r="E163" s="138" t="s">
        <v>3941</v>
      </c>
      <c r="F163" s="250" t="s">
        <v>3942</v>
      </c>
      <c r="G163" s="251"/>
      <c r="H163" s="251"/>
      <c r="I163" s="251"/>
      <c r="J163" s="139" t="s">
        <v>276</v>
      </c>
      <c r="K163" s="140">
        <v>1</v>
      </c>
      <c r="L163" s="252"/>
      <c r="M163" s="251"/>
      <c r="N163" s="252">
        <f>ROUND(L163*K163,2)</f>
        <v>0</v>
      </c>
      <c r="O163" s="251"/>
      <c r="P163" s="251"/>
      <c r="Q163" s="251"/>
      <c r="R163" s="141"/>
      <c r="T163" s="142" t="s">
        <v>3</v>
      </c>
      <c r="U163" s="40" t="s">
        <v>43</v>
      </c>
      <c r="V163" s="143">
        <v>0</v>
      </c>
      <c r="W163" s="143">
        <f>V163*K163</f>
        <v>0</v>
      </c>
      <c r="X163" s="143">
        <v>1.06E-3</v>
      </c>
      <c r="Y163" s="143">
        <f>X163*K163</f>
        <v>1.06E-3</v>
      </c>
      <c r="Z163" s="143">
        <v>0</v>
      </c>
      <c r="AA163" s="144">
        <f>Z163*K163</f>
        <v>0</v>
      </c>
      <c r="AR163" s="17" t="s">
        <v>231</v>
      </c>
      <c r="AT163" s="17" t="s">
        <v>222</v>
      </c>
      <c r="AU163" s="17" t="s">
        <v>15</v>
      </c>
      <c r="AY163" s="17" t="s">
        <v>221</v>
      </c>
      <c r="BE163" s="145">
        <f>IF(U163="základní",N163,0)</f>
        <v>0</v>
      </c>
      <c r="BF163" s="145">
        <f>IF(U163="snížená",N163,0)</f>
        <v>0</v>
      </c>
      <c r="BG163" s="145">
        <f>IF(U163="zákl. přenesená",N163,0)</f>
        <v>0</v>
      </c>
      <c r="BH163" s="145">
        <f>IF(U163="sníž. přenesená",N163,0)</f>
        <v>0</v>
      </c>
      <c r="BI163" s="145">
        <f>IF(U163="nulová",N163,0)</f>
        <v>0</v>
      </c>
      <c r="BJ163" s="17" t="s">
        <v>15</v>
      </c>
      <c r="BK163" s="145">
        <f>ROUND(L163*K163,2)</f>
        <v>0</v>
      </c>
      <c r="BL163" s="17" t="s">
        <v>231</v>
      </c>
      <c r="BM163" s="17" t="s">
        <v>6871</v>
      </c>
    </row>
    <row r="164" spans="2:65" s="1" customFormat="1" ht="74.45" customHeight="1" x14ac:dyDescent="0.3">
      <c r="B164" s="31"/>
      <c r="C164" s="32"/>
      <c r="D164" s="32"/>
      <c r="E164" s="32"/>
      <c r="F164" s="266" t="s">
        <v>283</v>
      </c>
      <c r="G164" s="200"/>
      <c r="H164" s="200"/>
      <c r="I164" s="200"/>
      <c r="J164" s="32"/>
      <c r="K164" s="32"/>
      <c r="L164" s="32"/>
      <c r="M164" s="32"/>
      <c r="N164" s="32"/>
      <c r="O164" s="32"/>
      <c r="P164" s="32"/>
      <c r="Q164" s="32"/>
      <c r="R164" s="33"/>
      <c r="T164" s="70"/>
      <c r="U164" s="32"/>
      <c r="V164" s="32"/>
      <c r="W164" s="32"/>
      <c r="X164" s="32"/>
      <c r="Y164" s="32"/>
      <c r="Z164" s="32"/>
      <c r="AA164" s="71"/>
      <c r="AT164" s="17" t="s">
        <v>250</v>
      </c>
      <c r="AU164" s="17" t="s">
        <v>15</v>
      </c>
    </row>
    <row r="165" spans="2:65" s="1" customFormat="1" ht="20.45" customHeight="1" x14ac:dyDescent="0.3">
      <c r="B165" s="136"/>
      <c r="C165" s="137" t="s">
        <v>355</v>
      </c>
      <c r="D165" s="137" t="s">
        <v>222</v>
      </c>
      <c r="E165" s="138" t="s">
        <v>6872</v>
      </c>
      <c r="F165" s="250" t="s">
        <v>6873</v>
      </c>
      <c r="G165" s="251"/>
      <c r="H165" s="251"/>
      <c r="I165" s="251"/>
      <c r="J165" s="139" t="s">
        <v>276</v>
      </c>
      <c r="K165" s="140">
        <v>1</v>
      </c>
      <c r="L165" s="252"/>
      <c r="M165" s="251"/>
      <c r="N165" s="252">
        <f>ROUND(L165*K165,2)</f>
        <v>0</v>
      </c>
      <c r="O165" s="251"/>
      <c r="P165" s="251"/>
      <c r="Q165" s="251"/>
      <c r="R165" s="141"/>
      <c r="T165" s="142" t="s">
        <v>3</v>
      </c>
      <c r="U165" s="40" t="s">
        <v>43</v>
      </c>
      <c r="V165" s="143">
        <v>0</v>
      </c>
      <c r="W165" s="143">
        <f>V165*K165</f>
        <v>0</v>
      </c>
      <c r="X165" s="143">
        <v>3.14E-3</v>
      </c>
      <c r="Y165" s="143">
        <f>X165*K165</f>
        <v>3.14E-3</v>
      </c>
      <c r="Z165" s="143">
        <v>0</v>
      </c>
      <c r="AA165" s="144">
        <f>Z165*K165</f>
        <v>0</v>
      </c>
      <c r="AR165" s="17" t="s">
        <v>231</v>
      </c>
      <c r="AT165" s="17" t="s">
        <v>222</v>
      </c>
      <c r="AU165" s="17" t="s">
        <v>15</v>
      </c>
      <c r="AY165" s="17" t="s">
        <v>221</v>
      </c>
      <c r="BE165" s="145">
        <f>IF(U165="základní",N165,0)</f>
        <v>0</v>
      </c>
      <c r="BF165" s="145">
        <f>IF(U165="snížená",N165,0)</f>
        <v>0</v>
      </c>
      <c r="BG165" s="145">
        <f>IF(U165="zákl. přenesená",N165,0)</f>
        <v>0</v>
      </c>
      <c r="BH165" s="145">
        <f>IF(U165="sníž. přenesená",N165,0)</f>
        <v>0</v>
      </c>
      <c r="BI165" s="145">
        <f>IF(U165="nulová",N165,0)</f>
        <v>0</v>
      </c>
      <c r="BJ165" s="17" t="s">
        <v>15</v>
      </c>
      <c r="BK165" s="145">
        <f>ROUND(L165*K165,2)</f>
        <v>0</v>
      </c>
      <c r="BL165" s="17" t="s">
        <v>231</v>
      </c>
      <c r="BM165" s="17" t="s">
        <v>6874</v>
      </c>
    </row>
    <row r="166" spans="2:65" s="1" customFormat="1" ht="20.45" customHeight="1" x14ac:dyDescent="0.3">
      <c r="B166" s="136"/>
      <c r="C166" s="137" t="s">
        <v>346</v>
      </c>
      <c r="D166" s="137" t="s">
        <v>222</v>
      </c>
      <c r="E166" s="138" t="s">
        <v>4144</v>
      </c>
      <c r="F166" s="250" t="s">
        <v>4145</v>
      </c>
      <c r="G166" s="251"/>
      <c r="H166" s="251"/>
      <c r="I166" s="251"/>
      <c r="J166" s="139" t="s">
        <v>246</v>
      </c>
      <c r="K166" s="140">
        <v>1</v>
      </c>
      <c r="L166" s="252"/>
      <c r="M166" s="251"/>
      <c r="N166" s="252">
        <f>ROUND(L166*K166,2)</f>
        <v>0</v>
      </c>
      <c r="O166" s="251"/>
      <c r="P166" s="251"/>
      <c r="Q166" s="251"/>
      <c r="R166" s="141"/>
      <c r="T166" s="142" t="s">
        <v>3</v>
      </c>
      <c r="U166" s="40" t="s">
        <v>43</v>
      </c>
      <c r="V166" s="143">
        <v>0</v>
      </c>
      <c r="W166" s="143">
        <f>V166*K166</f>
        <v>0</v>
      </c>
      <c r="X166" s="143">
        <v>6.3299999999999997E-3</v>
      </c>
      <c r="Y166" s="143">
        <f>X166*K166</f>
        <v>6.3299999999999997E-3</v>
      </c>
      <c r="Z166" s="143">
        <v>0</v>
      </c>
      <c r="AA166" s="144">
        <f>Z166*K166</f>
        <v>0</v>
      </c>
      <c r="AR166" s="17" t="s">
        <v>231</v>
      </c>
      <c r="AT166" s="17" t="s">
        <v>222</v>
      </c>
      <c r="AU166" s="17" t="s">
        <v>15</v>
      </c>
      <c r="AY166" s="17" t="s">
        <v>221</v>
      </c>
      <c r="BE166" s="145">
        <f>IF(U166="základní",N166,0)</f>
        <v>0</v>
      </c>
      <c r="BF166" s="145">
        <f>IF(U166="snížená",N166,0)</f>
        <v>0</v>
      </c>
      <c r="BG166" s="145">
        <f>IF(U166="zákl. přenesená",N166,0)</f>
        <v>0</v>
      </c>
      <c r="BH166" s="145">
        <f>IF(U166="sníž. přenesená",N166,0)</f>
        <v>0</v>
      </c>
      <c r="BI166" s="145">
        <f>IF(U166="nulová",N166,0)</f>
        <v>0</v>
      </c>
      <c r="BJ166" s="17" t="s">
        <v>15</v>
      </c>
      <c r="BK166" s="145">
        <f>ROUND(L166*K166,2)</f>
        <v>0</v>
      </c>
      <c r="BL166" s="17" t="s">
        <v>231</v>
      </c>
      <c r="BM166" s="17" t="s">
        <v>6875</v>
      </c>
    </row>
    <row r="167" spans="2:65" s="1" customFormat="1" ht="63" customHeight="1" x14ac:dyDescent="0.3">
      <c r="B167" s="31"/>
      <c r="C167" s="32"/>
      <c r="D167" s="32"/>
      <c r="E167" s="32"/>
      <c r="F167" s="266" t="s">
        <v>4147</v>
      </c>
      <c r="G167" s="200"/>
      <c r="H167" s="200"/>
      <c r="I167" s="200"/>
      <c r="J167" s="32"/>
      <c r="K167" s="32"/>
      <c r="L167" s="32"/>
      <c r="M167" s="32"/>
      <c r="N167" s="32"/>
      <c r="O167" s="32"/>
      <c r="P167" s="32"/>
      <c r="Q167" s="32"/>
      <c r="R167" s="33"/>
      <c r="T167" s="70"/>
      <c r="U167" s="32"/>
      <c r="V167" s="32"/>
      <c r="W167" s="32"/>
      <c r="X167" s="32"/>
      <c r="Y167" s="32"/>
      <c r="Z167" s="32"/>
      <c r="AA167" s="71"/>
      <c r="AT167" s="17" t="s">
        <v>250</v>
      </c>
      <c r="AU167" s="17" t="s">
        <v>15</v>
      </c>
    </row>
    <row r="168" spans="2:65" s="1" customFormat="1" ht="20.45" customHeight="1" x14ac:dyDescent="0.3">
      <c r="B168" s="136"/>
      <c r="C168" s="137" t="s">
        <v>351</v>
      </c>
      <c r="D168" s="137" t="s">
        <v>222</v>
      </c>
      <c r="E168" s="138" t="s">
        <v>4148</v>
      </c>
      <c r="F168" s="250" t="s">
        <v>4149</v>
      </c>
      <c r="G168" s="251"/>
      <c r="H168" s="251"/>
      <c r="I168" s="251"/>
      <c r="J168" s="139" t="s">
        <v>246</v>
      </c>
      <c r="K168" s="140">
        <v>1</v>
      </c>
      <c r="L168" s="252"/>
      <c r="M168" s="251"/>
      <c r="N168" s="252">
        <f>ROUND(L168*K168,2)</f>
        <v>0</v>
      </c>
      <c r="O168" s="251"/>
      <c r="P168" s="251"/>
      <c r="Q168" s="251"/>
      <c r="R168" s="141"/>
      <c r="T168" s="142" t="s">
        <v>3</v>
      </c>
      <c r="U168" s="40" t="s">
        <v>43</v>
      </c>
      <c r="V168" s="143">
        <v>0</v>
      </c>
      <c r="W168" s="143">
        <f>V168*K168</f>
        <v>0</v>
      </c>
      <c r="X168" s="143">
        <v>8.2799999999999992E-3</v>
      </c>
      <c r="Y168" s="143">
        <f>X168*K168</f>
        <v>8.2799999999999992E-3</v>
      </c>
      <c r="Z168" s="143">
        <v>0</v>
      </c>
      <c r="AA168" s="144">
        <f>Z168*K168</f>
        <v>0</v>
      </c>
      <c r="AR168" s="17" t="s">
        <v>231</v>
      </c>
      <c r="AT168" s="17" t="s">
        <v>222</v>
      </c>
      <c r="AU168" s="17" t="s">
        <v>15</v>
      </c>
      <c r="AY168" s="17" t="s">
        <v>221</v>
      </c>
      <c r="BE168" s="145">
        <f>IF(U168="základní",N168,0)</f>
        <v>0</v>
      </c>
      <c r="BF168" s="145">
        <f>IF(U168="snížená",N168,0)</f>
        <v>0</v>
      </c>
      <c r="BG168" s="145">
        <f>IF(U168="zákl. přenesená",N168,0)</f>
        <v>0</v>
      </c>
      <c r="BH168" s="145">
        <f>IF(U168="sníž. přenesená",N168,0)</f>
        <v>0</v>
      </c>
      <c r="BI168" s="145">
        <f>IF(U168="nulová",N168,0)</f>
        <v>0</v>
      </c>
      <c r="BJ168" s="17" t="s">
        <v>15</v>
      </c>
      <c r="BK168" s="145">
        <f>ROUND(L168*K168,2)</f>
        <v>0</v>
      </c>
      <c r="BL168" s="17" t="s">
        <v>231</v>
      </c>
      <c r="BM168" s="17" t="s">
        <v>6876</v>
      </c>
    </row>
    <row r="169" spans="2:65" s="1" customFormat="1" ht="63" customHeight="1" x14ac:dyDescent="0.3">
      <c r="B169" s="31"/>
      <c r="C169" s="32"/>
      <c r="D169" s="32"/>
      <c r="E169" s="32"/>
      <c r="F169" s="266" t="s">
        <v>4147</v>
      </c>
      <c r="G169" s="200"/>
      <c r="H169" s="200"/>
      <c r="I169" s="200"/>
      <c r="J169" s="32"/>
      <c r="K169" s="32"/>
      <c r="L169" s="32"/>
      <c r="M169" s="32"/>
      <c r="N169" s="32"/>
      <c r="O169" s="32"/>
      <c r="P169" s="32"/>
      <c r="Q169" s="32"/>
      <c r="R169" s="33"/>
      <c r="T169" s="70"/>
      <c r="U169" s="32"/>
      <c r="V169" s="32"/>
      <c r="W169" s="32"/>
      <c r="X169" s="32"/>
      <c r="Y169" s="32"/>
      <c r="Z169" s="32"/>
      <c r="AA169" s="71"/>
      <c r="AT169" s="17" t="s">
        <v>250</v>
      </c>
      <c r="AU169" s="17" t="s">
        <v>15</v>
      </c>
    </row>
    <row r="170" spans="2:65" s="1" customFormat="1" ht="20.45" customHeight="1" x14ac:dyDescent="0.3">
      <c r="B170" s="136"/>
      <c r="C170" s="137" t="s">
        <v>295</v>
      </c>
      <c r="D170" s="137" t="s">
        <v>222</v>
      </c>
      <c r="E170" s="138" t="s">
        <v>6877</v>
      </c>
      <c r="F170" s="250" t="s">
        <v>6878</v>
      </c>
      <c r="G170" s="251"/>
      <c r="H170" s="251"/>
      <c r="I170" s="251"/>
      <c r="J170" s="139" t="s">
        <v>246</v>
      </c>
      <c r="K170" s="140">
        <v>310</v>
      </c>
      <c r="L170" s="252"/>
      <c r="M170" s="251"/>
      <c r="N170" s="252">
        <f>ROUND(L170*K170,2)</f>
        <v>0</v>
      </c>
      <c r="O170" s="251"/>
      <c r="P170" s="251"/>
      <c r="Q170" s="251"/>
      <c r="R170" s="141"/>
      <c r="T170" s="142" t="s">
        <v>3</v>
      </c>
      <c r="U170" s="40" t="s">
        <v>43</v>
      </c>
      <c r="V170" s="143">
        <v>0</v>
      </c>
      <c r="W170" s="143">
        <f>V170*K170</f>
        <v>0</v>
      </c>
      <c r="X170" s="143">
        <v>0</v>
      </c>
      <c r="Y170" s="143">
        <f>X170*K170</f>
        <v>0</v>
      </c>
      <c r="Z170" s="143">
        <v>0</v>
      </c>
      <c r="AA170" s="144">
        <f>Z170*K170</f>
        <v>0</v>
      </c>
      <c r="AR170" s="17" t="s">
        <v>231</v>
      </c>
      <c r="AT170" s="17" t="s">
        <v>222</v>
      </c>
      <c r="AU170" s="17" t="s">
        <v>15</v>
      </c>
      <c r="AY170" s="17" t="s">
        <v>221</v>
      </c>
      <c r="BE170" s="145">
        <f>IF(U170="základní",N170,0)</f>
        <v>0</v>
      </c>
      <c r="BF170" s="145">
        <f>IF(U170="snížená",N170,0)</f>
        <v>0</v>
      </c>
      <c r="BG170" s="145">
        <f>IF(U170="zákl. přenesená",N170,0)</f>
        <v>0</v>
      </c>
      <c r="BH170" s="145">
        <f>IF(U170="sníž. přenesená",N170,0)</f>
        <v>0</v>
      </c>
      <c r="BI170" s="145">
        <f>IF(U170="nulová",N170,0)</f>
        <v>0</v>
      </c>
      <c r="BJ170" s="17" t="s">
        <v>15</v>
      </c>
      <c r="BK170" s="145">
        <f>ROUND(L170*K170,2)</f>
        <v>0</v>
      </c>
      <c r="BL170" s="17" t="s">
        <v>231</v>
      </c>
      <c r="BM170" s="17" t="s">
        <v>6879</v>
      </c>
    </row>
    <row r="171" spans="2:65" s="1" customFormat="1" ht="97.15" customHeight="1" x14ac:dyDescent="0.3">
      <c r="B171" s="31"/>
      <c r="C171" s="32"/>
      <c r="D171" s="32"/>
      <c r="E171" s="32"/>
      <c r="F171" s="266" t="s">
        <v>6880</v>
      </c>
      <c r="G171" s="200"/>
      <c r="H171" s="200"/>
      <c r="I171" s="200"/>
      <c r="J171" s="32"/>
      <c r="K171" s="32"/>
      <c r="L171" s="32"/>
      <c r="M171" s="32"/>
      <c r="N171" s="32"/>
      <c r="O171" s="32"/>
      <c r="P171" s="32"/>
      <c r="Q171" s="32"/>
      <c r="R171" s="33"/>
      <c r="T171" s="70"/>
      <c r="U171" s="32"/>
      <c r="V171" s="32"/>
      <c r="W171" s="32"/>
      <c r="X171" s="32"/>
      <c r="Y171" s="32"/>
      <c r="Z171" s="32"/>
      <c r="AA171" s="71"/>
      <c r="AT171" s="17" t="s">
        <v>250</v>
      </c>
      <c r="AU171" s="17" t="s">
        <v>15</v>
      </c>
    </row>
    <row r="172" spans="2:65" s="1" customFormat="1" ht="51.6" customHeight="1" x14ac:dyDescent="0.3">
      <c r="B172" s="136"/>
      <c r="C172" s="137" t="s">
        <v>303</v>
      </c>
      <c r="D172" s="137" t="s">
        <v>222</v>
      </c>
      <c r="E172" s="138" t="s">
        <v>6881</v>
      </c>
      <c r="F172" s="250" t="s">
        <v>6882</v>
      </c>
      <c r="G172" s="251"/>
      <c r="H172" s="251"/>
      <c r="I172" s="251"/>
      <c r="J172" s="139" t="s">
        <v>276</v>
      </c>
      <c r="K172" s="140">
        <v>1</v>
      </c>
      <c r="L172" s="252"/>
      <c r="M172" s="251"/>
      <c r="N172" s="252">
        <f>ROUND(L172*K172,2)</f>
        <v>0</v>
      </c>
      <c r="O172" s="251"/>
      <c r="P172" s="251"/>
      <c r="Q172" s="251"/>
      <c r="R172" s="141"/>
      <c r="T172" s="142" t="s">
        <v>3</v>
      </c>
      <c r="U172" s="40" t="s">
        <v>43</v>
      </c>
      <c r="V172" s="143">
        <v>0</v>
      </c>
      <c r="W172" s="143">
        <f>V172*K172</f>
        <v>0</v>
      </c>
      <c r="X172" s="143">
        <v>0</v>
      </c>
      <c r="Y172" s="143">
        <f>X172*K172</f>
        <v>0</v>
      </c>
      <c r="Z172" s="143">
        <v>0</v>
      </c>
      <c r="AA172" s="144">
        <f>Z172*K172</f>
        <v>0</v>
      </c>
      <c r="AR172" s="17" t="s">
        <v>231</v>
      </c>
      <c r="AT172" s="17" t="s">
        <v>222</v>
      </c>
      <c r="AU172" s="17" t="s">
        <v>15</v>
      </c>
      <c r="AY172" s="17" t="s">
        <v>221</v>
      </c>
      <c r="BE172" s="145">
        <f>IF(U172="základní",N172,0)</f>
        <v>0</v>
      </c>
      <c r="BF172" s="145">
        <f>IF(U172="snížená",N172,0)</f>
        <v>0</v>
      </c>
      <c r="BG172" s="145">
        <f>IF(U172="zákl. přenesená",N172,0)</f>
        <v>0</v>
      </c>
      <c r="BH172" s="145">
        <f>IF(U172="sníž. přenesená",N172,0)</f>
        <v>0</v>
      </c>
      <c r="BI172" s="145">
        <f>IF(U172="nulová",N172,0)</f>
        <v>0</v>
      </c>
      <c r="BJ172" s="17" t="s">
        <v>15</v>
      </c>
      <c r="BK172" s="145">
        <f>ROUND(L172*K172,2)</f>
        <v>0</v>
      </c>
      <c r="BL172" s="17" t="s">
        <v>231</v>
      </c>
      <c r="BM172" s="17" t="s">
        <v>6883</v>
      </c>
    </row>
    <row r="173" spans="2:65" s="1" customFormat="1" ht="74.45" customHeight="1" x14ac:dyDescent="0.3">
      <c r="B173" s="31"/>
      <c r="C173" s="32"/>
      <c r="D173" s="32"/>
      <c r="E173" s="32"/>
      <c r="F173" s="266" t="s">
        <v>6884</v>
      </c>
      <c r="G173" s="200"/>
      <c r="H173" s="200"/>
      <c r="I173" s="200"/>
      <c r="J173" s="32"/>
      <c r="K173" s="32"/>
      <c r="L173" s="32"/>
      <c r="M173" s="32"/>
      <c r="N173" s="32"/>
      <c r="O173" s="32"/>
      <c r="P173" s="32"/>
      <c r="Q173" s="32"/>
      <c r="R173" s="33"/>
      <c r="T173" s="70"/>
      <c r="U173" s="32"/>
      <c r="V173" s="32"/>
      <c r="W173" s="32"/>
      <c r="X173" s="32"/>
      <c r="Y173" s="32"/>
      <c r="Z173" s="32"/>
      <c r="AA173" s="71"/>
      <c r="AT173" s="17" t="s">
        <v>250</v>
      </c>
      <c r="AU173" s="17" t="s">
        <v>15</v>
      </c>
    </row>
    <row r="174" spans="2:65" s="1" customFormat="1" ht="51.6" customHeight="1" x14ac:dyDescent="0.3">
      <c r="B174" s="136"/>
      <c r="C174" s="137" t="s">
        <v>9</v>
      </c>
      <c r="D174" s="137" t="s">
        <v>222</v>
      </c>
      <c r="E174" s="138" t="s">
        <v>6881</v>
      </c>
      <c r="F174" s="250" t="s">
        <v>6882</v>
      </c>
      <c r="G174" s="251"/>
      <c r="H174" s="251"/>
      <c r="I174" s="251"/>
      <c r="J174" s="139" t="s">
        <v>276</v>
      </c>
      <c r="K174" s="140">
        <v>1</v>
      </c>
      <c r="L174" s="252"/>
      <c r="M174" s="251"/>
      <c r="N174" s="252">
        <f>ROUND(L174*K174,2)</f>
        <v>0</v>
      </c>
      <c r="O174" s="251"/>
      <c r="P174" s="251"/>
      <c r="Q174" s="251"/>
      <c r="R174" s="141"/>
      <c r="T174" s="142" t="s">
        <v>3</v>
      </c>
      <c r="U174" s="40" t="s">
        <v>43</v>
      </c>
      <c r="V174" s="143">
        <v>0</v>
      </c>
      <c r="W174" s="143">
        <f>V174*K174</f>
        <v>0</v>
      </c>
      <c r="X174" s="143">
        <v>0</v>
      </c>
      <c r="Y174" s="143">
        <f>X174*K174</f>
        <v>0</v>
      </c>
      <c r="Z174" s="143">
        <v>0</v>
      </c>
      <c r="AA174" s="144">
        <f>Z174*K174</f>
        <v>0</v>
      </c>
      <c r="AR174" s="17" t="s">
        <v>231</v>
      </c>
      <c r="AT174" s="17" t="s">
        <v>222</v>
      </c>
      <c r="AU174" s="17" t="s">
        <v>15</v>
      </c>
      <c r="AY174" s="17" t="s">
        <v>221</v>
      </c>
      <c r="BE174" s="145">
        <f>IF(U174="základní",N174,0)</f>
        <v>0</v>
      </c>
      <c r="BF174" s="145">
        <f>IF(U174="snížená",N174,0)</f>
        <v>0</v>
      </c>
      <c r="BG174" s="145">
        <f>IF(U174="zákl. přenesená",N174,0)</f>
        <v>0</v>
      </c>
      <c r="BH174" s="145">
        <f>IF(U174="sníž. přenesená",N174,0)</f>
        <v>0</v>
      </c>
      <c r="BI174" s="145">
        <f>IF(U174="nulová",N174,0)</f>
        <v>0</v>
      </c>
      <c r="BJ174" s="17" t="s">
        <v>15</v>
      </c>
      <c r="BK174" s="145">
        <f>ROUND(L174*K174,2)</f>
        <v>0</v>
      </c>
      <c r="BL174" s="17" t="s">
        <v>231</v>
      </c>
      <c r="BM174" s="17" t="s">
        <v>6885</v>
      </c>
    </row>
    <row r="175" spans="2:65" s="1" customFormat="1" ht="74.45" customHeight="1" x14ac:dyDescent="0.3">
      <c r="B175" s="31"/>
      <c r="C175" s="32"/>
      <c r="D175" s="32"/>
      <c r="E175" s="32"/>
      <c r="F175" s="266" t="s">
        <v>6884</v>
      </c>
      <c r="G175" s="200"/>
      <c r="H175" s="200"/>
      <c r="I175" s="200"/>
      <c r="J175" s="32"/>
      <c r="K175" s="32"/>
      <c r="L175" s="32"/>
      <c r="M175" s="32"/>
      <c r="N175" s="32"/>
      <c r="O175" s="32"/>
      <c r="P175" s="32"/>
      <c r="Q175" s="32"/>
      <c r="R175" s="33"/>
      <c r="T175" s="70"/>
      <c r="U175" s="32"/>
      <c r="V175" s="32"/>
      <c r="W175" s="32"/>
      <c r="X175" s="32"/>
      <c r="Y175" s="32"/>
      <c r="Z175" s="32"/>
      <c r="AA175" s="71"/>
      <c r="AT175" s="17" t="s">
        <v>250</v>
      </c>
      <c r="AU175" s="17" t="s">
        <v>15</v>
      </c>
    </row>
    <row r="176" spans="2:65" s="1" customFormat="1" ht="20.45" customHeight="1" x14ac:dyDescent="0.3">
      <c r="B176" s="136"/>
      <c r="C176" s="137" t="s">
        <v>359</v>
      </c>
      <c r="D176" s="137" t="s">
        <v>222</v>
      </c>
      <c r="E176" s="138" t="s">
        <v>6886</v>
      </c>
      <c r="F176" s="250" t="s">
        <v>6887</v>
      </c>
      <c r="G176" s="251"/>
      <c r="H176" s="251"/>
      <c r="I176" s="251"/>
      <c r="J176" s="139" t="s">
        <v>349</v>
      </c>
      <c r="K176" s="140">
        <v>1</v>
      </c>
      <c r="L176" s="252"/>
      <c r="M176" s="251"/>
      <c r="N176" s="252">
        <f>ROUND(L176*K176,2)</f>
        <v>0</v>
      </c>
      <c r="O176" s="251"/>
      <c r="P176" s="251"/>
      <c r="Q176" s="251"/>
      <c r="R176" s="141"/>
      <c r="T176" s="142" t="s">
        <v>3</v>
      </c>
      <c r="U176" s="40" t="s">
        <v>43</v>
      </c>
      <c r="V176" s="143">
        <v>0</v>
      </c>
      <c r="W176" s="143">
        <f>V176*K176</f>
        <v>0</v>
      </c>
      <c r="X176" s="143">
        <v>0</v>
      </c>
      <c r="Y176" s="143">
        <f>X176*K176</f>
        <v>0</v>
      </c>
      <c r="Z176" s="143">
        <v>0</v>
      </c>
      <c r="AA176" s="144">
        <f>Z176*K176</f>
        <v>0</v>
      </c>
      <c r="AR176" s="17" t="s">
        <v>231</v>
      </c>
      <c r="AT176" s="17" t="s">
        <v>222</v>
      </c>
      <c r="AU176" s="17" t="s">
        <v>15</v>
      </c>
      <c r="AY176" s="17" t="s">
        <v>221</v>
      </c>
      <c r="BE176" s="145">
        <f>IF(U176="základní",N176,0)</f>
        <v>0</v>
      </c>
      <c r="BF176" s="145">
        <f>IF(U176="snížená",N176,0)</f>
        <v>0</v>
      </c>
      <c r="BG176" s="145">
        <f>IF(U176="zákl. přenesená",N176,0)</f>
        <v>0</v>
      </c>
      <c r="BH176" s="145">
        <f>IF(U176="sníž. přenesená",N176,0)</f>
        <v>0</v>
      </c>
      <c r="BI176" s="145">
        <f>IF(U176="nulová",N176,0)</f>
        <v>0</v>
      </c>
      <c r="BJ176" s="17" t="s">
        <v>15</v>
      </c>
      <c r="BK176" s="145">
        <f>ROUND(L176*K176,2)</f>
        <v>0</v>
      </c>
      <c r="BL176" s="17" t="s">
        <v>231</v>
      </c>
      <c r="BM176" s="17" t="s">
        <v>6888</v>
      </c>
    </row>
    <row r="177" spans="2:65" s="1" customFormat="1" ht="28.9" customHeight="1" x14ac:dyDescent="0.3">
      <c r="B177" s="136"/>
      <c r="C177" s="137" t="s">
        <v>364</v>
      </c>
      <c r="D177" s="137" t="s">
        <v>222</v>
      </c>
      <c r="E177" s="138" t="s">
        <v>6889</v>
      </c>
      <c r="F177" s="250" t="s">
        <v>6890</v>
      </c>
      <c r="G177" s="251"/>
      <c r="H177" s="251"/>
      <c r="I177" s="251"/>
      <c r="J177" s="139" t="s">
        <v>349</v>
      </c>
      <c r="K177" s="140">
        <v>1</v>
      </c>
      <c r="L177" s="252"/>
      <c r="M177" s="251"/>
      <c r="N177" s="252">
        <f>ROUND(L177*K177,2)</f>
        <v>0</v>
      </c>
      <c r="O177" s="251"/>
      <c r="P177" s="251"/>
      <c r="Q177" s="251"/>
      <c r="R177" s="141"/>
      <c r="T177" s="142" t="s">
        <v>3</v>
      </c>
      <c r="U177" s="40" t="s">
        <v>43</v>
      </c>
      <c r="V177" s="143">
        <v>0</v>
      </c>
      <c r="W177" s="143">
        <f>V177*K177</f>
        <v>0</v>
      </c>
      <c r="X177" s="143">
        <v>0</v>
      </c>
      <c r="Y177" s="143">
        <f>X177*K177</f>
        <v>0</v>
      </c>
      <c r="Z177" s="143">
        <v>0</v>
      </c>
      <c r="AA177" s="144">
        <f>Z177*K177</f>
        <v>0</v>
      </c>
      <c r="AR177" s="17" t="s">
        <v>231</v>
      </c>
      <c r="AT177" s="17" t="s">
        <v>222</v>
      </c>
      <c r="AU177" s="17" t="s">
        <v>15</v>
      </c>
      <c r="AY177" s="17" t="s">
        <v>221</v>
      </c>
      <c r="BE177" s="145">
        <f>IF(U177="základní",N177,0)</f>
        <v>0</v>
      </c>
      <c r="BF177" s="145">
        <f>IF(U177="snížená",N177,0)</f>
        <v>0</v>
      </c>
      <c r="BG177" s="145">
        <f>IF(U177="zákl. přenesená",N177,0)</f>
        <v>0</v>
      </c>
      <c r="BH177" s="145">
        <f>IF(U177="sníž. přenesená",N177,0)</f>
        <v>0</v>
      </c>
      <c r="BI177" s="145">
        <f>IF(U177="nulová",N177,0)</f>
        <v>0</v>
      </c>
      <c r="BJ177" s="17" t="s">
        <v>15</v>
      </c>
      <c r="BK177" s="145">
        <f>ROUND(L177*K177,2)</f>
        <v>0</v>
      </c>
      <c r="BL177" s="17" t="s">
        <v>231</v>
      </c>
      <c r="BM177" s="17" t="s">
        <v>6891</v>
      </c>
    </row>
    <row r="178" spans="2:65" s="1" customFormat="1" ht="20.45" customHeight="1" x14ac:dyDescent="0.3">
      <c r="B178" s="136"/>
      <c r="C178" s="137" t="s">
        <v>822</v>
      </c>
      <c r="D178" s="137" t="s">
        <v>222</v>
      </c>
      <c r="E178" s="138" t="s">
        <v>6892</v>
      </c>
      <c r="F178" s="250" t="s">
        <v>6893</v>
      </c>
      <c r="G178" s="251"/>
      <c r="H178" s="251"/>
      <c r="I178" s="251"/>
      <c r="J178" s="139" t="s">
        <v>349</v>
      </c>
      <c r="K178" s="140">
        <v>1</v>
      </c>
      <c r="L178" s="252"/>
      <c r="M178" s="251"/>
      <c r="N178" s="252">
        <f>ROUND(L178*K178,2)</f>
        <v>0</v>
      </c>
      <c r="O178" s="251"/>
      <c r="P178" s="251"/>
      <c r="Q178" s="251"/>
      <c r="R178" s="141"/>
      <c r="T178" s="142" t="s">
        <v>3</v>
      </c>
      <c r="U178" s="40" t="s">
        <v>43</v>
      </c>
      <c r="V178" s="143">
        <v>0</v>
      </c>
      <c r="W178" s="143">
        <f>V178*K178</f>
        <v>0</v>
      </c>
      <c r="X178" s="143">
        <v>0</v>
      </c>
      <c r="Y178" s="143">
        <f>X178*K178</f>
        <v>0</v>
      </c>
      <c r="Z178" s="143">
        <v>0</v>
      </c>
      <c r="AA178" s="144">
        <f>Z178*K178</f>
        <v>0</v>
      </c>
      <c r="AR178" s="17" t="s">
        <v>231</v>
      </c>
      <c r="AT178" s="17" t="s">
        <v>222</v>
      </c>
      <c r="AU178" s="17" t="s">
        <v>15</v>
      </c>
      <c r="AY178" s="17" t="s">
        <v>221</v>
      </c>
      <c r="BE178" s="145">
        <f>IF(U178="základní",N178,0)</f>
        <v>0</v>
      </c>
      <c r="BF178" s="145">
        <f>IF(U178="snížená",N178,0)</f>
        <v>0</v>
      </c>
      <c r="BG178" s="145">
        <f>IF(U178="zákl. přenesená",N178,0)</f>
        <v>0</v>
      </c>
      <c r="BH178" s="145">
        <f>IF(U178="sníž. přenesená",N178,0)</f>
        <v>0</v>
      </c>
      <c r="BI178" s="145">
        <f>IF(U178="nulová",N178,0)</f>
        <v>0</v>
      </c>
      <c r="BJ178" s="17" t="s">
        <v>15</v>
      </c>
      <c r="BK178" s="145">
        <f>ROUND(L178*K178,2)</f>
        <v>0</v>
      </c>
      <c r="BL178" s="17" t="s">
        <v>231</v>
      </c>
      <c r="BM178" s="17" t="s">
        <v>6894</v>
      </c>
    </row>
    <row r="179" spans="2:65" s="1" customFormat="1" ht="20.45" customHeight="1" x14ac:dyDescent="0.3">
      <c r="B179" s="136"/>
      <c r="C179" s="137" t="s">
        <v>826</v>
      </c>
      <c r="D179" s="137" t="s">
        <v>222</v>
      </c>
      <c r="E179" s="138" t="s">
        <v>6895</v>
      </c>
      <c r="F179" s="250" t="s">
        <v>6896</v>
      </c>
      <c r="G179" s="251"/>
      <c r="H179" s="251"/>
      <c r="I179" s="251"/>
      <c r="J179" s="139" t="s">
        <v>349</v>
      </c>
      <c r="K179" s="140">
        <v>1</v>
      </c>
      <c r="L179" s="252"/>
      <c r="M179" s="251"/>
      <c r="N179" s="252">
        <f>ROUND(L179*K179,2)</f>
        <v>0</v>
      </c>
      <c r="O179" s="251"/>
      <c r="P179" s="251"/>
      <c r="Q179" s="251"/>
      <c r="R179" s="141"/>
      <c r="T179" s="142" t="s">
        <v>3</v>
      </c>
      <c r="U179" s="40" t="s">
        <v>43</v>
      </c>
      <c r="V179" s="143">
        <v>0</v>
      </c>
      <c r="W179" s="143">
        <f>V179*K179</f>
        <v>0</v>
      </c>
      <c r="X179" s="143">
        <v>0</v>
      </c>
      <c r="Y179" s="143">
        <f>X179*K179</f>
        <v>0</v>
      </c>
      <c r="Z179" s="143">
        <v>0</v>
      </c>
      <c r="AA179" s="144">
        <f>Z179*K179</f>
        <v>0</v>
      </c>
      <c r="AR179" s="17" t="s">
        <v>231</v>
      </c>
      <c r="AT179" s="17" t="s">
        <v>222</v>
      </c>
      <c r="AU179" s="17" t="s">
        <v>15</v>
      </c>
      <c r="AY179" s="17" t="s">
        <v>221</v>
      </c>
      <c r="BE179" s="145">
        <f>IF(U179="základní",N179,0)</f>
        <v>0</v>
      </c>
      <c r="BF179" s="145">
        <f>IF(U179="snížená",N179,0)</f>
        <v>0</v>
      </c>
      <c r="BG179" s="145">
        <f>IF(U179="zákl. přenesená",N179,0)</f>
        <v>0</v>
      </c>
      <c r="BH179" s="145">
        <f>IF(U179="sníž. přenesená",N179,0)</f>
        <v>0</v>
      </c>
      <c r="BI179" s="145">
        <f>IF(U179="nulová",N179,0)</f>
        <v>0</v>
      </c>
      <c r="BJ179" s="17" t="s">
        <v>15</v>
      </c>
      <c r="BK179" s="145">
        <f>ROUND(L179*K179,2)</f>
        <v>0</v>
      </c>
      <c r="BL179" s="17" t="s">
        <v>231</v>
      </c>
      <c r="BM179" s="17" t="s">
        <v>6897</v>
      </c>
    </row>
    <row r="180" spans="2:65" s="1" customFormat="1" ht="20.45" customHeight="1" x14ac:dyDescent="0.3">
      <c r="B180" s="136"/>
      <c r="C180" s="137" t="s">
        <v>247</v>
      </c>
      <c r="D180" s="137" t="s">
        <v>222</v>
      </c>
      <c r="E180" s="138" t="s">
        <v>6898</v>
      </c>
      <c r="F180" s="250" t="s">
        <v>6899</v>
      </c>
      <c r="G180" s="251"/>
      <c r="H180" s="251"/>
      <c r="I180" s="251"/>
      <c r="J180" s="139" t="s">
        <v>246</v>
      </c>
      <c r="K180" s="140">
        <v>291</v>
      </c>
      <c r="L180" s="252"/>
      <c r="M180" s="251"/>
      <c r="N180" s="252">
        <f>ROUND(L180*K180,2)</f>
        <v>0</v>
      </c>
      <c r="O180" s="251"/>
      <c r="P180" s="251"/>
      <c r="Q180" s="251"/>
      <c r="R180" s="141"/>
      <c r="T180" s="142" t="s">
        <v>3</v>
      </c>
      <c r="U180" s="40" t="s">
        <v>43</v>
      </c>
      <c r="V180" s="143">
        <v>0</v>
      </c>
      <c r="W180" s="143">
        <f>V180*K180</f>
        <v>0</v>
      </c>
      <c r="X180" s="143">
        <v>0</v>
      </c>
      <c r="Y180" s="143">
        <f>X180*K180</f>
        <v>0</v>
      </c>
      <c r="Z180" s="143">
        <v>0</v>
      </c>
      <c r="AA180" s="144">
        <f>Z180*K180</f>
        <v>0</v>
      </c>
      <c r="AR180" s="17" t="s">
        <v>231</v>
      </c>
      <c r="AT180" s="17" t="s">
        <v>222</v>
      </c>
      <c r="AU180" s="17" t="s">
        <v>15</v>
      </c>
      <c r="AY180" s="17" t="s">
        <v>221</v>
      </c>
      <c r="BE180" s="145">
        <f>IF(U180="základní",N180,0)</f>
        <v>0</v>
      </c>
      <c r="BF180" s="145">
        <f>IF(U180="snížená",N180,0)</f>
        <v>0</v>
      </c>
      <c r="BG180" s="145">
        <f>IF(U180="zákl. přenesená",N180,0)</f>
        <v>0</v>
      </c>
      <c r="BH180" s="145">
        <f>IF(U180="sníž. přenesená",N180,0)</f>
        <v>0</v>
      </c>
      <c r="BI180" s="145">
        <f>IF(U180="nulová",N180,0)</f>
        <v>0</v>
      </c>
      <c r="BJ180" s="17" t="s">
        <v>15</v>
      </c>
      <c r="BK180" s="145">
        <f>ROUND(L180*K180,2)</f>
        <v>0</v>
      </c>
      <c r="BL180" s="17" t="s">
        <v>231</v>
      </c>
      <c r="BM180" s="17" t="s">
        <v>6900</v>
      </c>
    </row>
    <row r="181" spans="2:65" s="1" customFormat="1" ht="108.6" customHeight="1" x14ac:dyDescent="0.3">
      <c r="B181" s="31"/>
      <c r="C181" s="32"/>
      <c r="D181" s="32"/>
      <c r="E181" s="32"/>
      <c r="F181" s="266" t="s">
        <v>6901</v>
      </c>
      <c r="G181" s="200"/>
      <c r="H181" s="200"/>
      <c r="I181" s="200"/>
      <c r="J181" s="32"/>
      <c r="K181" s="32"/>
      <c r="L181" s="32"/>
      <c r="M181" s="32"/>
      <c r="N181" s="32"/>
      <c r="O181" s="32"/>
      <c r="P181" s="32"/>
      <c r="Q181" s="32"/>
      <c r="R181" s="33"/>
      <c r="T181" s="70"/>
      <c r="U181" s="32"/>
      <c r="V181" s="32"/>
      <c r="W181" s="32"/>
      <c r="X181" s="32"/>
      <c r="Y181" s="32"/>
      <c r="Z181" s="32"/>
      <c r="AA181" s="71"/>
      <c r="AT181" s="17" t="s">
        <v>250</v>
      </c>
      <c r="AU181" s="17" t="s">
        <v>15</v>
      </c>
    </row>
    <row r="182" spans="2:65" s="1" customFormat="1" ht="40.15" customHeight="1" x14ac:dyDescent="0.3">
      <c r="B182" s="136"/>
      <c r="C182" s="137" t="s">
        <v>385</v>
      </c>
      <c r="D182" s="137" t="s">
        <v>222</v>
      </c>
      <c r="E182" s="138" t="s">
        <v>6902</v>
      </c>
      <c r="F182" s="250" t="s">
        <v>6903</v>
      </c>
      <c r="G182" s="251"/>
      <c r="H182" s="251"/>
      <c r="I182" s="251"/>
      <c r="J182" s="139" t="s">
        <v>276</v>
      </c>
      <c r="K182" s="140">
        <v>1</v>
      </c>
      <c r="L182" s="252"/>
      <c r="M182" s="251"/>
      <c r="N182" s="252">
        <f>ROUND(L182*K182,2)</f>
        <v>0</v>
      </c>
      <c r="O182" s="251"/>
      <c r="P182" s="251"/>
      <c r="Q182" s="251"/>
      <c r="R182" s="141"/>
      <c r="T182" s="142" t="s">
        <v>3</v>
      </c>
      <c r="U182" s="40" t="s">
        <v>43</v>
      </c>
      <c r="V182" s="143">
        <v>0</v>
      </c>
      <c r="W182" s="143">
        <f>V182*K182</f>
        <v>0</v>
      </c>
      <c r="X182" s="143">
        <v>19.47409</v>
      </c>
      <c r="Y182" s="143">
        <f>X182*K182</f>
        <v>19.47409</v>
      </c>
      <c r="Z182" s="143">
        <v>0</v>
      </c>
      <c r="AA182" s="144">
        <f>Z182*K182</f>
        <v>0</v>
      </c>
      <c r="AR182" s="17" t="s">
        <v>231</v>
      </c>
      <c r="AT182" s="17" t="s">
        <v>222</v>
      </c>
      <c r="AU182" s="17" t="s">
        <v>15</v>
      </c>
      <c r="AY182" s="17" t="s">
        <v>221</v>
      </c>
      <c r="BE182" s="145">
        <f>IF(U182="základní",N182,0)</f>
        <v>0</v>
      </c>
      <c r="BF182" s="145">
        <f>IF(U182="snížená",N182,0)</f>
        <v>0</v>
      </c>
      <c r="BG182" s="145">
        <f>IF(U182="zákl. přenesená",N182,0)</f>
        <v>0</v>
      </c>
      <c r="BH182" s="145">
        <f>IF(U182="sníž. přenesená",N182,0)</f>
        <v>0</v>
      </c>
      <c r="BI182" s="145">
        <f>IF(U182="nulová",N182,0)</f>
        <v>0</v>
      </c>
      <c r="BJ182" s="17" t="s">
        <v>15</v>
      </c>
      <c r="BK182" s="145">
        <f>ROUND(L182*K182,2)</f>
        <v>0</v>
      </c>
      <c r="BL182" s="17" t="s">
        <v>231</v>
      </c>
      <c r="BM182" s="17" t="s">
        <v>6904</v>
      </c>
    </row>
    <row r="183" spans="2:65" s="1" customFormat="1" ht="40.15" customHeight="1" x14ac:dyDescent="0.3">
      <c r="B183" s="136"/>
      <c r="C183" s="137" t="s">
        <v>831</v>
      </c>
      <c r="D183" s="137" t="s">
        <v>222</v>
      </c>
      <c r="E183" s="138" t="s">
        <v>6905</v>
      </c>
      <c r="F183" s="250" t="s">
        <v>6906</v>
      </c>
      <c r="G183" s="251"/>
      <c r="H183" s="251"/>
      <c r="I183" s="251"/>
      <c r="J183" s="139" t="s">
        <v>315</v>
      </c>
      <c r="K183" s="140">
        <v>10</v>
      </c>
      <c r="L183" s="252"/>
      <c r="M183" s="251"/>
      <c r="N183" s="252">
        <f>ROUND(L183*K183,2)</f>
        <v>0</v>
      </c>
      <c r="O183" s="251"/>
      <c r="P183" s="251"/>
      <c r="Q183" s="251"/>
      <c r="R183" s="141"/>
      <c r="T183" s="142" t="s">
        <v>3</v>
      </c>
      <c r="U183" s="40" t="s">
        <v>43</v>
      </c>
      <c r="V183" s="143">
        <v>0</v>
      </c>
      <c r="W183" s="143">
        <f>V183*K183</f>
        <v>0</v>
      </c>
      <c r="X183" s="143">
        <v>0</v>
      </c>
      <c r="Y183" s="143">
        <f>X183*K183</f>
        <v>0</v>
      </c>
      <c r="Z183" s="143">
        <v>0</v>
      </c>
      <c r="AA183" s="144">
        <f>Z183*K183</f>
        <v>0</v>
      </c>
      <c r="AR183" s="17" t="s">
        <v>231</v>
      </c>
      <c r="AT183" s="17" t="s">
        <v>222</v>
      </c>
      <c r="AU183" s="17" t="s">
        <v>15</v>
      </c>
      <c r="AY183" s="17" t="s">
        <v>221</v>
      </c>
      <c r="BE183" s="145">
        <f>IF(U183="základní",N183,0)</f>
        <v>0</v>
      </c>
      <c r="BF183" s="145">
        <f>IF(U183="snížená",N183,0)</f>
        <v>0</v>
      </c>
      <c r="BG183" s="145">
        <f>IF(U183="zákl. přenesená",N183,0)</f>
        <v>0</v>
      </c>
      <c r="BH183" s="145">
        <f>IF(U183="sníž. přenesená",N183,0)</f>
        <v>0</v>
      </c>
      <c r="BI183" s="145">
        <f>IF(U183="nulová",N183,0)</f>
        <v>0</v>
      </c>
      <c r="BJ183" s="17" t="s">
        <v>15</v>
      </c>
      <c r="BK183" s="145">
        <f>ROUND(L183*K183,2)</f>
        <v>0</v>
      </c>
      <c r="BL183" s="17" t="s">
        <v>231</v>
      </c>
      <c r="BM183" s="17" t="s">
        <v>6907</v>
      </c>
    </row>
    <row r="184" spans="2:65" s="1" customFormat="1" ht="28.9" customHeight="1" x14ac:dyDescent="0.3">
      <c r="B184" s="136"/>
      <c r="C184" s="137" t="s">
        <v>299</v>
      </c>
      <c r="D184" s="137" t="s">
        <v>222</v>
      </c>
      <c r="E184" s="138" t="s">
        <v>574</v>
      </c>
      <c r="F184" s="250" t="s">
        <v>575</v>
      </c>
      <c r="G184" s="251"/>
      <c r="H184" s="251"/>
      <c r="I184" s="251"/>
      <c r="J184" s="139" t="s">
        <v>246</v>
      </c>
      <c r="K184" s="140">
        <v>310</v>
      </c>
      <c r="L184" s="252"/>
      <c r="M184" s="251"/>
      <c r="N184" s="252">
        <f>ROUND(L184*K184,2)</f>
        <v>0</v>
      </c>
      <c r="O184" s="251"/>
      <c r="P184" s="251"/>
      <c r="Q184" s="251"/>
      <c r="R184" s="141"/>
      <c r="T184" s="142" t="s">
        <v>3</v>
      </c>
      <c r="U184" s="40" t="s">
        <v>43</v>
      </c>
      <c r="V184" s="143">
        <v>0</v>
      </c>
      <c r="W184" s="143">
        <f>V184*K184</f>
        <v>0</v>
      </c>
      <c r="X184" s="143">
        <v>0</v>
      </c>
      <c r="Y184" s="143">
        <f>X184*K184</f>
        <v>0</v>
      </c>
      <c r="Z184" s="143">
        <v>0</v>
      </c>
      <c r="AA184" s="144">
        <f>Z184*K184</f>
        <v>0</v>
      </c>
      <c r="AR184" s="17" t="s">
        <v>231</v>
      </c>
      <c r="AT184" s="17" t="s">
        <v>222</v>
      </c>
      <c r="AU184" s="17" t="s">
        <v>15</v>
      </c>
      <c r="AY184" s="17" t="s">
        <v>221</v>
      </c>
      <c r="BE184" s="145">
        <f>IF(U184="základní",N184,0)</f>
        <v>0</v>
      </c>
      <c r="BF184" s="145">
        <f>IF(U184="snížená",N184,0)</f>
        <v>0</v>
      </c>
      <c r="BG184" s="145">
        <f>IF(U184="zákl. přenesená",N184,0)</f>
        <v>0</v>
      </c>
      <c r="BH184" s="145">
        <f>IF(U184="sníž. přenesená",N184,0)</f>
        <v>0</v>
      </c>
      <c r="BI184" s="145">
        <f>IF(U184="nulová",N184,0)</f>
        <v>0</v>
      </c>
      <c r="BJ184" s="17" t="s">
        <v>15</v>
      </c>
      <c r="BK184" s="145">
        <f>ROUND(L184*K184,2)</f>
        <v>0</v>
      </c>
      <c r="BL184" s="17" t="s">
        <v>231</v>
      </c>
      <c r="BM184" s="17" t="s">
        <v>6908</v>
      </c>
    </row>
    <row r="185" spans="2:65" s="1" customFormat="1" ht="74.45" customHeight="1" x14ac:dyDescent="0.3">
      <c r="B185" s="31"/>
      <c r="C185" s="32"/>
      <c r="D185" s="32"/>
      <c r="E185" s="32"/>
      <c r="F185" s="266" t="s">
        <v>577</v>
      </c>
      <c r="G185" s="200"/>
      <c r="H185" s="200"/>
      <c r="I185" s="200"/>
      <c r="J185" s="32"/>
      <c r="K185" s="32"/>
      <c r="L185" s="32"/>
      <c r="M185" s="32"/>
      <c r="N185" s="32"/>
      <c r="O185" s="32"/>
      <c r="P185" s="32"/>
      <c r="Q185" s="32"/>
      <c r="R185" s="33"/>
      <c r="T185" s="70"/>
      <c r="U185" s="32"/>
      <c r="V185" s="32"/>
      <c r="W185" s="32"/>
      <c r="X185" s="32"/>
      <c r="Y185" s="32"/>
      <c r="Z185" s="32"/>
      <c r="AA185" s="71"/>
      <c r="AT185" s="17" t="s">
        <v>250</v>
      </c>
      <c r="AU185" s="17" t="s">
        <v>15</v>
      </c>
    </row>
    <row r="186" spans="2:65" s="1" customFormat="1" ht="20.45" customHeight="1" x14ac:dyDescent="0.3">
      <c r="B186" s="136"/>
      <c r="C186" s="137" t="s">
        <v>835</v>
      </c>
      <c r="D186" s="137" t="s">
        <v>222</v>
      </c>
      <c r="E186" s="138" t="s">
        <v>581</v>
      </c>
      <c r="F186" s="250" t="s">
        <v>6909</v>
      </c>
      <c r="G186" s="251"/>
      <c r="H186" s="251"/>
      <c r="I186" s="251"/>
      <c r="J186" s="139" t="s">
        <v>246</v>
      </c>
      <c r="K186" s="140">
        <v>310</v>
      </c>
      <c r="L186" s="252"/>
      <c r="M186" s="251"/>
      <c r="N186" s="252">
        <f>ROUND(L186*K186,2)</f>
        <v>0</v>
      </c>
      <c r="O186" s="251"/>
      <c r="P186" s="251"/>
      <c r="Q186" s="251"/>
      <c r="R186" s="141"/>
      <c r="T186" s="142" t="s">
        <v>3</v>
      </c>
      <c r="U186" s="40" t="s">
        <v>43</v>
      </c>
      <c r="V186" s="143">
        <v>0</v>
      </c>
      <c r="W186" s="143">
        <f>V186*K186</f>
        <v>0</v>
      </c>
      <c r="X186" s="143">
        <v>0</v>
      </c>
      <c r="Y186" s="143">
        <f>X186*K186</f>
        <v>0</v>
      </c>
      <c r="Z186" s="143">
        <v>0</v>
      </c>
      <c r="AA186" s="144">
        <f>Z186*K186</f>
        <v>0</v>
      </c>
      <c r="AR186" s="17" t="s">
        <v>231</v>
      </c>
      <c r="AT186" s="17" t="s">
        <v>222</v>
      </c>
      <c r="AU186" s="17" t="s">
        <v>15</v>
      </c>
      <c r="AY186" s="17" t="s">
        <v>221</v>
      </c>
      <c r="BE186" s="145">
        <f>IF(U186="základní",N186,0)</f>
        <v>0</v>
      </c>
      <c r="BF186" s="145">
        <f>IF(U186="snížená",N186,0)</f>
        <v>0</v>
      </c>
      <c r="BG186" s="145">
        <f>IF(U186="zákl. přenesená",N186,0)</f>
        <v>0</v>
      </c>
      <c r="BH186" s="145">
        <f>IF(U186="sníž. přenesená",N186,0)</f>
        <v>0</v>
      </c>
      <c r="BI186" s="145">
        <f>IF(U186="nulová",N186,0)</f>
        <v>0</v>
      </c>
      <c r="BJ186" s="17" t="s">
        <v>15</v>
      </c>
      <c r="BK186" s="145">
        <f>ROUND(L186*K186,2)</f>
        <v>0</v>
      </c>
      <c r="BL186" s="17" t="s">
        <v>231</v>
      </c>
      <c r="BM186" s="17" t="s">
        <v>6910</v>
      </c>
    </row>
    <row r="187" spans="2:65" s="1" customFormat="1" ht="20.45" customHeight="1" x14ac:dyDescent="0.3">
      <c r="B187" s="136"/>
      <c r="C187" s="149" t="s">
        <v>688</v>
      </c>
      <c r="D187" s="149" t="s">
        <v>382</v>
      </c>
      <c r="E187" s="150" t="s">
        <v>6911</v>
      </c>
      <c r="F187" s="267" t="s">
        <v>6912</v>
      </c>
      <c r="G187" s="268"/>
      <c r="H187" s="268"/>
      <c r="I187" s="268"/>
      <c r="J187" s="151" t="s">
        <v>276</v>
      </c>
      <c r="K187" s="152">
        <v>1</v>
      </c>
      <c r="L187" s="269"/>
      <c r="M187" s="268"/>
      <c r="N187" s="269">
        <f>ROUND(L187*K187,2)</f>
        <v>0</v>
      </c>
      <c r="O187" s="251"/>
      <c r="P187" s="251"/>
      <c r="Q187" s="251"/>
      <c r="R187" s="141"/>
      <c r="T187" s="142" t="s">
        <v>3</v>
      </c>
      <c r="U187" s="40" t="s">
        <v>43</v>
      </c>
      <c r="V187" s="143">
        <v>0</v>
      </c>
      <c r="W187" s="143">
        <f>V187*K187</f>
        <v>0</v>
      </c>
      <c r="X187" s="143">
        <v>6.6000000000000003E-2</v>
      </c>
      <c r="Y187" s="143">
        <f>X187*K187</f>
        <v>6.6000000000000003E-2</v>
      </c>
      <c r="Z187" s="143">
        <v>0</v>
      </c>
      <c r="AA187" s="144">
        <f>Z187*K187</f>
        <v>0</v>
      </c>
      <c r="AR187" s="17" t="s">
        <v>273</v>
      </c>
      <c r="AT187" s="17" t="s">
        <v>382</v>
      </c>
      <c r="AU187" s="17" t="s">
        <v>15</v>
      </c>
      <c r="AY187" s="17" t="s">
        <v>221</v>
      </c>
      <c r="BE187" s="145">
        <f>IF(U187="základní",N187,0)</f>
        <v>0</v>
      </c>
      <c r="BF187" s="145">
        <f>IF(U187="snížená",N187,0)</f>
        <v>0</v>
      </c>
      <c r="BG187" s="145">
        <f>IF(U187="zákl. přenesená",N187,0)</f>
        <v>0</v>
      </c>
      <c r="BH187" s="145">
        <f>IF(U187="sníž. přenesená",N187,0)</f>
        <v>0</v>
      </c>
      <c r="BI187" s="145">
        <f>IF(U187="nulová",N187,0)</f>
        <v>0</v>
      </c>
      <c r="BJ187" s="17" t="s">
        <v>15</v>
      </c>
      <c r="BK187" s="145">
        <f>ROUND(L187*K187,2)</f>
        <v>0</v>
      </c>
      <c r="BL187" s="17" t="s">
        <v>231</v>
      </c>
      <c r="BM187" s="17" t="s">
        <v>6913</v>
      </c>
    </row>
    <row r="188" spans="2:65" s="9" customFormat="1" ht="37.35" customHeight="1" x14ac:dyDescent="0.35">
      <c r="B188" s="125"/>
      <c r="C188" s="126"/>
      <c r="D188" s="127" t="s">
        <v>6836</v>
      </c>
      <c r="E188" s="127"/>
      <c r="F188" s="127"/>
      <c r="G188" s="127"/>
      <c r="H188" s="127"/>
      <c r="I188" s="127"/>
      <c r="J188" s="127"/>
      <c r="K188" s="127"/>
      <c r="L188" s="127"/>
      <c r="M188" s="127"/>
      <c r="N188" s="264">
        <f>BK188</f>
        <v>0</v>
      </c>
      <c r="O188" s="265"/>
      <c r="P188" s="265"/>
      <c r="Q188" s="265"/>
      <c r="R188" s="128"/>
      <c r="T188" s="129"/>
      <c r="U188" s="126"/>
      <c r="V188" s="126"/>
      <c r="W188" s="130">
        <f>SUM(W189:W190)</f>
        <v>0</v>
      </c>
      <c r="X188" s="126"/>
      <c r="Y188" s="130">
        <f>SUM(Y189:Y190)</f>
        <v>0</v>
      </c>
      <c r="Z188" s="126"/>
      <c r="AA188" s="131">
        <f>SUM(AA189:AA190)</f>
        <v>0</v>
      </c>
      <c r="AR188" s="132" t="s">
        <v>15</v>
      </c>
      <c r="AT188" s="133" t="s">
        <v>77</v>
      </c>
      <c r="AU188" s="133" t="s">
        <v>78</v>
      </c>
      <c r="AY188" s="132" t="s">
        <v>221</v>
      </c>
      <c r="BK188" s="134">
        <f>SUM(BK189:BK190)</f>
        <v>0</v>
      </c>
    </row>
    <row r="189" spans="2:65" s="1" customFormat="1" ht="20.45" customHeight="1" x14ac:dyDescent="0.3">
      <c r="B189" s="136"/>
      <c r="C189" s="137" t="s">
        <v>812</v>
      </c>
      <c r="D189" s="137" t="s">
        <v>222</v>
      </c>
      <c r="E189" s="138" t="s">
        <v>6914</v>
      </c>
      <c r="F189" s="250" t="s">
        <v>6915</v>
      </c>
      <c r="G189" s="251"/>
      <c r="H189" s="251"/>
      <c r="I189" s="251"/>
      <c r="J189" s="139" t="s">
        <v>613</v>
      </c>
      <c r="K189" s="140">
        <v>130.619</v>
      </c>
      <c r="L189" s="252"/>
      <c r="M189" s="251"/>
      <c r="N189" s="252">
        <f>ROUND(L189*K189,2)</f>
        <v>0</v>
      </c>
      <c r="O189" s="251"/>
      <c r="P189" s="251"/>
      <c r="Q189" s="251"/>
      <c r="R189" s="141"/>
      <c r="T189" s="142" t="s">
        <v>3</v>
      </c>
      <c r="U189" s="40" t="s">
        <v>43</v>
      </c>
      <c r="V189" s="143">
        <v>0</v>
      </c>
      <c r="W189" s="143">
        <f>V189*K189</f>
        <v>0</v>
      </c>
      <c r="X189" s="143">
        <v>0</v>
      </c>
      <c r="Y189" s="143">
        <f>X189*K189</f>
        <v>0</v>
      </c>
      <c r="Z189" s="143">
        <v>0</v>
      </c>
      <c r="AA189" s="144">
        <f>Z189*K189</f>
        <v>0</v>
      </c>
      <c r="AR189" s="17" t="s">
        <v>231</v>
      </c>
      <c r="AT189" s="17" t="s">
        <v>222</v>
      </c>
      <c r="AU189" s="17" t="s">
        <v>15</v>
      </c>
      <c r="AY189" s="17" t="s">
        <v>221</v>
      </c>
      <c r="BE189" s="145">
        <f>IF(U189="základní",N189,0)</f>
        <v>0</v>
      </c>
      <c r="BF189" s="145">
        <f>IF(U189="snížená",N189,0)</f>
        <v>0</v>
      </c>
      <c r="BG189" s="145">
        <f>IF(U189="zákl. přenesená",N189,0)</f>
        <v>0</v>
      </c>
      <c r="BH189" s="145">
        <f>IF(U189="sníž. přenesená",N189,0)</f>
        <v>0</v>
      </c>
      <c r="BI189" s="145">
        <f>IF(U189="nulová",N189,0)</f>
        <v>0</v>
      </c>
      <c r="BJ189" s="17" t="s">
        <v>15</v>
      </c>
      <c r="BK189" s="145">
        <f>ROUND(L189*K189,2)</f>
        <v>0</v>
      </c>
      <c r="BL189" s="17" t="s">
        <v>231</v>
      </c>
      <c r="BM189" s="17" t="s">
        <v>6916</v>
      </c>
    </row>
    <row r="190" spans="2:65" s="1" customFormat="1" ht="120" customHeight="1" x14ac:dyDescent="0.3">
      <c r="B190" s="31"/>
      <c r="C190" s="32"/>
      <c r="D190" s="32"/>
      <c r="E190" s="32"/>
      <c r="F190" s="266" t="s">
        <v>6917</v>
      </c>
      <c r="G190" s="200"/>
      <c r="H190" s="200"/>
      <c r="I190" s="200"/>
      <c r="J190" s="32"/>
      <c r="K190" s="32"/>
      <c r="L190" s="32"/>
      <c r="M190" s="32"/>
      <c r="N190" s="32"/>
      <c r="O190" s="32"/>
      <c r="P190" s="32"/>
      <c r="Q190" s="32"/>
      <c r="R190" s="33"/>
      <c r="T190" s="70"/>
      <c r="U190" s="32"/>
      <c r="V190" s="32"/>
      <c r="W190" s="32"/>
      <c r="X190" s="32"/>
      <c r="Y190" s="32"/>
      <c r="Z190" s="32"/>
      <c r="AA190" s="71"/>
      <c r="AT190" s="17" t="s">
        <v>250</v>
      </c>
      <c r="AU190" s="17" t="s">
        <v>15</v>
      </c>
    </row>
    <row r="191" spans="2:65" s="9" customFormat="1" ht="37.35" customHeight="1" x14ac:dyDescent="0.35">
      <c r="B191" s="125"/>
      <c r="C191" s="126"/>
      <c r="D191" s="127" t="s">
        <v>243</v>
      </c>
      <c r="E191" s="127"/>
      <c r="F191" s="127"/>
      <c r="G191" s="127"/>
      <c r="H191" s="127"/>
      <c r="I191" s="127"/>
      <c r="J191" s="127"/>
      <c r="K191" s="127"/>
      <c r="L191" s="127"/>
      <c r="M191" s="127"/>
      <c r="N191" s="262">
        <f>BK191</f>
        <v>0</v>
      </c>
      <c r="O191" s="263"/>
      <c r="P191" s="263"/>
      <c r="Q191" s="263"/>
      <c r="R191" s="128"/>
      <c r="T191" s="129"/>
      <c r="U191" s="126"/>
      <c r="V191" s="126"/>
      <c r="W191" s="130">
        <f>SUM(W192:W195)</f>
        <v>0</v>
      </c>
      <c r="X191" s="126"/>
      <c r="Y191" s="130">
        <f>SUM(Y192:Y195)</f>
        <v>0</v>
      </c>
      <c r="Z191" s="126"/>
      <c r="AA191" s="131">
        <f>SUM(AA192:AA195)</f>
        <v>0</v>
      </c>
      <c r="AR191" s="132" t="s">
        <v>190</v>
      </c>
      <c r="AT191" s="133" t="s">
        <v>77</v>
      </c>
      <c r="AU191" s="133" t="s">
        <v>78</v>
      </c>
      <c r="AY191" s="132" t="s">
        <v>221</v>
      </c>
      <c r="BK191" s="134">
        <f>SUM(BK192:BK195)</f>
        <v>0</v>
      </c>
    </row>
    <row r="192" spans="2:65" s="1" customFormat="1" ht="28.9" customHeight="1" x14ac:dyDescent="0.3">
      <c r="B192" s="136"/>
      <c r="C192" s="137" t="s">
        <v>840</v>
      </c>
      <c r="D192" s="137" t="s">
        <v>222</v>
      </c>
      <c r="E192" s="138" t="s">
        <v>6918</v>
      </c>
      <c r="F192" s="250" t="s">
        <v>6919</v>
      </c>
      <c r="G192" s="251"/>
      <c r="H192" s="251"/>
      <c r="I192" s="251"/>
      <c r="J192" s="139" t="s">
        <v>315</v>
      </c>
      <c r="K192" s="140">
        <v>4</v>
      </c>
      <c r="L192" s="252"/>
      <c r="M192" s="251"/>
      <c r="N192" s="252">
        <f>ROUND(L192*K192,2)</f>
        <v>0</v>
      </c>
      <c r="O192" s="251"/>
      <c r="P192" s="251"/>
      <c r="Q192" s="251"/>
      <c r="R192" s="141"/>
      <c r="T192" s="142" t="s">
        <v>3</v>
      </c>
      <c r="U192" s="40" t="s">
        <v>43</v>
      </c>
      <c r="V192" s="143">
        <v>0</v>
      </c>
      <c r="W192" s="143">
        <f>V192*K192</f>
        <v>0</v>
      </c>
      <c r="X192" s="143">
        <v>0</v>
      </c>
      <c r="Y192" s="143">
        <f>X192*K192</f>
        <v>0</v>
      </c>
      <c r="Z192" s="143">
        <v>0</v>
      </c>
      <c r="AA192" s="144">
        <f>Z192*K192</f>
        <v>0</v>
      </c>
      <c r="AR192" s="17" t="s">
        <v>247</v>
      </c>
      <c r="AT192" s="17" t="s">
        <v>222</v>
      </c>
      <c r="AU192" s="17" t="s">
        <v>15</v>
      </c>
      <c r="AY192" s="17" t="s">
        <v>221</v>
      </c>
      <c r="BE192" s="145">
        <f>IF(U192="základní",N192,0)</f>
        <v>0</v>
      </c>
      <c r="BF192" s="145">
        <f>IF(U192="snížená",N192,0)</f>
        <v>0</v>
      </c>
      <c r="BG192" s="145">
        <f>IF(U192="zákl. přenesená",N192,0)</f>
        <v>0</v>
      </c>
      <c r="BH192" s="145">
        <f>IF(U192="sníž. přenesená",N192,0)</f>
        <v>0</v>
      </c>
      <c r="BI192" s="145">
        <f>IF(U192="nulová",N192,0)</f>
        <v>0</v>
      </c>
      <c r="BJ192" s="17" t="s">
        <v>15</v>
      </c>
      <c r="BK192" s="145">
        <f>ROUND(L192*K192,2)</f>
        <v>0</v>
      </c>
      <c r="BL192" s="17" t="s">
        <v>247</v>
      </c>
      <c r="BM192" s="17" t="s">
        <v>6920</v>
      </c>
    </row>
    <row r="193" spans="2:65" s="1" customFormat="1" ht="40.15" customHeight="1" x14ac:dyDescent="0.3">
      <c r="B193" s="136"/>
      <c r="C193" s="137" t="s">
        <v>844</v>
      </c>
      <c r="D193" s="137" t="s">
        <v>222</v>
      </c>
      <c r="E193" s="138" t="s">
        <v>6921</v>
      </c>
      <c r="F193" s="250" t="s">
        <v>6922</v>
      </c>
      <c r="G193" s="251"/>
      <c r="H193" s="251"/>
      <c r="I193" s="251"/>
      <c r="J193" s="139" t="s">
        <v>315</v>
      </c>
      <c r="K193" s="140">
        <v>16</v>
      </c>
      <c r="L193" s="252"/>
      <c r="M193" s="251"/>
      <c r="N193" s="252">
        <f>ROUND(L193*K193,2)</f>
        <v>0</v>
      </c>
      <c r="O193" s="251"/>
      <c r="P193" s="251"/>
      <c r="Q193" s="251"/>
      <c r="R193" s="141"/>
      <c r="T193" s="142" t="s">
        <v>3</v>
      </c>
      <c r="U193" s="40" t="s">
        <v>43</v>
      </c>
      <c r="V193" s="143">
        <v>0</v>
      </c>
      <c r="W193" s="143">
        <f>V193*K193</f>
        <v>0</v>
      </c>
      <c r="X193" s="143">
        <v>0</v>
      </c>
      <c r="Y193" s="143">
        <f>X193*K193</f>
        <v>0</v>
      </c>
      <c r="Z193" s="143">
        <v>0</v>
      </c>
      <c r="AA193" s="144">
        <f>Z193*K193</f>
        <v>0</v>
      </c>
      <c r="AR193" s="17" t="s">
        <v>247</v>
      </c>
      <c r="AT193" s="17" t="s">
        <v>222</v>
      </c>
      <c r="AU193" s="17" t="s">
        <v>15</v>
      </c>
      <c r="AY193" s="17" t="s">
        <v>221</v>
      </c>
      <c r="BE193" s="145">
        <f>IF(U193="základní",N193,0)</f>
        <v>0</v>
      </c>
      <c r="BF193" s="145">
        <f>IF(U193="snížená",N193,0)</f>
        <v>0</v>
      </c>
      <c r="BG193" s="145">
        <f>IF(U193="zákl. přenesená",N193,0)</f>
        <v>0</v>
      </c>
      <c r="BH193" s="145">
        <f>IF(U193="sníž. přenesená",N193,0)</f>
        <v>0</v>
      </c>
      <c r="BI193" s="145">
        <f>IF(U193="nulová",N193,0)</f>
        <v>0</v>
      </c>
      <c r="BJ193" s="17" t="s">
        <v>15</v>
      </c>
      <c r="BK193" s="145">
        <f>ROUND(L193*K193,2)</f>
        <v>0</v>
      </c>
      <c r="BL193" s="17" t="s">
        <v>247</v>
      </c>
      <c r="BM193" s="17" t="s">
        <v>6923</v>
      </c>
    </row>
    <row r="194" spans="2:65" s="1" customFormat="1" ht="28.9" customHeight="1" x14ac:dyDescent="0.3">
      <c r="B194" s="136"/>
      <c r="C194" s="137" t="s">
        <v>701</v>
      </c>
      <c r="D194" s="137" t="s">
        <v>222</v>
      </c>
      <c r="E194" s="138" t="s">
        <v>6924</v>
      </c>
      <c r="F194" s="250" t="s">
        <v>6925</v>
      </c>
      <c r="G194" s="251"/>
      <c r="H194" s="251"/>
      <c r="I194" s="251"/>
      <c r="J194" s="139" t="s">
        <v>315</v>
      </c>
      <c r="K194" s="140">
        <v>20</v>
      </c>
      <c r="L194" s="252"/>
      <c r="M194" s="251"/>
      <c r="N194" s="252">
        <f>ROUND(L194*K194,2)</f>
        <v>0</v>
      </c>
      <c r="O194" s="251"/>
      <c r="P194" s="251"/>
      <c r="Q194" s="251"/>
      <c r="R194" s="141"/>
      <c r="T194" s="142" t="s">
        <v>3</v>
      </c>
      <c r="U194" s="40" t="s">
        <v>43</v>
      </c>
      <c r="V194" s="143">
        <v>0</v>
      </c>
      <c r="W194" s="143">
        <f>V194*K194</f>
        <v>0</v>
      </c>
      <c r="X194" s="143">
        <v>0</v>
      </c>
      <c r="Y194" s="143">
        <f>X194*K194</f>
        <v>0</v>
      </c>
      <c r="Z194" s="143">
        <v>0</v>
      </c>
      <c r="AA194" s="144">
        <f>Z194*K194</f>
        <v>0</v>
      </c>
      <c r="AR194" s="17" t="s">
        <v>247</v>
      </c>
      <c r="AT194" s="17" t="s">
        <v>222</v>
      </c>
      <c r="AU194" s="17" t="s">
        <v>15</v>
      </c>
      <c r="AY194" s="17" t="s">
        <v>221</v>
      </c>
      <c r="BE194" s="145">
        <f>IF(U194="základní",N194,0)</f>
        <v>0</v>
      </c>
      <c r="BF194" s="145">
        <f>IF(U194="snížená",N194,0)</f>
        <v>0</v>
      </c>
      <c r="BG194" s="145">
        <f>IF(U194="zákl. přenesená",N194,0)</f>
        <v>0</v>
      </c>
      <c r="BH194" s="145">
        <f>IF(U194="sníž. přenesená",N194,0)</f>
        <v>0</v>
      </c>
      <c r="BI194" s="145">
        <f>IF(U194="nulová",N194,0)</f>
        <v>0</v>
      </c>
      <c r="BJ194" s="17" t="s">
        <v>15</v>
      </c>
      <c r="BK194" s="145">
        <f>ROUND(L194*K194,2)</f>
        <v>0</v>
      </c>
      <c r="BL194" s="17" t="s">
        <v>247</v>
      </c>
      <c r="BM194" s="17" t="s">
        <v>6926</v>
      </c>
    </row>
    <row r="195" spans="2:65" s="1" customFormat="1" ht="20.45" customHeight="1" x14ac:dyDescent="0.3">
      <c r="B195" s="136"/>
      <c r="C195" s="137" t="s">
        <v>804</v>
      </c>
      <c r="D195" s="137" t="s">
        <v>222</v>
      </c>
      <c r="E195" s="138" t="s">
        <v>6927</v>
      </c>
      <c r="F195" s="250" t="s">
        <v>6928</v>
      </c>
      <c r="G195" s="251"/>
      <c r="H195" s="251"/>
      <c r="I195" s="251"/>
      <c r="J195" s="139" t="s">
        <v>349</v>
      </c>
      <c r="K195" s="140">
        <v>2</v>
      </c>
      <c r="L195" s="252"/>
      <c r="M195" s="251"/>
      <c r="N195" s="252">
        <f>ROUND(L195*K195,2)</f>
        <v>0</v>
      </c>
      <c r="O195" s="251"/>
      <c r="P195" s="251"/>
      <c r="Q195" s="251"/>
      <c r="R195" s="141"/>
      <c r="T195" s="142" t="s">
        <v>3</v>
      </c>
      <c r="U195" s="40" t="s">
        <v>43</v>
      </c>
      <c r="V195" s="143">
        <v>0</v>
      </c>
      <c r="W195" s="143">
        <f>V195*K195</f>
        <v>0</v>
      </c>
      <c r="X195" s="143">
        <v>0</v>
      </c>
      <c r="Y195" s="143">
        <f>X195*K195</f>
        <v>0</v>
      </c>
      <c r="Z195" s="143">
        <v>0</v>
      </c>
      <c r="AA195" s="144">
        <f>Z195*K195</f>
        <v>0</v>
      </c>
      <c r="AR195" s="17" t="s">
        <v>247</v>
      </c>
      <c r="AT195" s="17" t="s">
        <v>222</v>
      </c>
      <c r="AU195" s="17" t="s">
        <v>15</v>
      </c>
      <c r="AY195" s="17" t="s">
        <v>221</v>
      </c>
      <c r="BE195" s="145">
        <f>IF(U195="základní",N195,0)</f>
        <v>0</v>
      </c>
      <c r="BF195" s="145">
        <f>IF(U195="snížená",N195,0)</f>
        <v>0</v>
      </c>
      <c r="BG195" s="145">
        <f>IF(U195="zákl. přenesená",N195,0)</f>
        <v>0</v>
      </c>
      <c r="BH195" s="145">
        <f>IF(U195="sníž. přenesená",N195,0)</f>
        <v>0</v>
      </c>
      <c r="BI195" s="145">
        <f>IF(U195="nulová",N195,0)</f>
        <v>0</v>
      </c>
      <c r="BJ195" s="17" t="s">
        <v>15</v>
      </c>
      <c r="BK195" s="145">
        <f>ROUND(L195*K195,2)</f>
        <v>0</v>
      </c>
      <c r="BL195" s="17" t="s">
        <v>247</v>
      </c>
      <c r="BM195" s="17" t="s">
        <v>6929</v>
      </c>
    </row>
    <row r="196" spans="2:65" s="9" customFormat="1" ht="37.35" customHeight="1" x14ac:dyDescent="0.35">
      <c r="B196" s="125"/>
      <c r="C196" s="126"/>
      <c r="D196" s="127" t="s">
        <v>6837</v>
      </c>
      <c r="E196" s="127"/>
      <c r="F196" s="127"/>
      <c r="G196" s="127"/>
      <c r="H196" s="127"/>
      <c r="I196" s="127"/>
      <c r="J196" s="127"/>
      <c r="K196" s="127"/>
      <c r="L196" s="127"/>
      <c r="M196" s="127"/>
      <c r="N196" s="264">
        <f>BK196</f>
        <v>0</v>
      </c>
      <c r="O196" s="265"/>
      <c r="P196" s="265"/>
      <c r="Q196" s="265"/>
      <c r="R196" s="128"/>
      <c r="T196" s="129"/>
      <c r="U196" s="126"/>
      <c r="V196" s="126"/>
      <c r="W196" s="130">
        <f>SUM(W197:W226)</f>
        <v>0</v>
      </c>
      <c r="X196" s="126"/>
      <c r="Y196" s="130">
        <f>SUM(Y197:Y226)</f>
        <v>0.13255</v>
      </c>
      <c r="Z196" s="126"/>
      <c r="AA196" s="131">
        <f>SUM(AA197:AA226)</f>
        <v>0</v>
      </c>
      <c r="AR196" s="132" t="s">
        <v>254</v>
      </c>
      <c r="AT196" s="133" t="s">
        <v>77</v>
      </c>
      <c r="AU196" s="133" t="s">
        <v>78</v>
      </c>
      <c r="AY196" s="132" t="s">
        <v>221</v>
      </c>
      <c r="BK196" s="134">
        <f>SUM(BK197:BK226)</f>
        <v>0</v>
      </c>
    </row>
    <row r="197" spans="2:65" s="1" customFormat="1" ht="20.45" customHeight="1" x14ac:dyDescent="0.3">
      <c r="B197" s="136"/>
      <c r="C197" s="137" t="s">
        <v>808</v>
      </c>
      <c r="D197" s="137" t="s">
        <v>222</v>
      </c>
      <c r="E197" s="138" t="s">
        <v>6930</v>
      </c>
      <c r="F197" s="250" t="s">
        <v>6931</v>
      </c>
      <c r="G197" s="251"/>
      <c r="H197" s="251"/>
      <c r="I197" s="251"/>
      <c r="J197" s="139" t="s">
        <v>4296</v>
      </c>
      <c r="K197" s="140">
        <v>3</v>
      </c>
      <c r="L197" s="252"/>
      <c r="M197" s="251"/>
      <c r="N197" s="252">
        <f>ROUND(L197*K197,2)</f>
        <v>0</v>
      </c>
      <c r="O197" s="251"/>
      <c r="P197" s="251"/>
      <c r="Q197" s="251"/>
      <c r="R197" s="141"/>
      <c r="T197" s="142" t="s">
        <v>3</v>
      </c>
      <c r="U197" s="40" t="s">
        <v>43</v>
      </c>
      <c r="V197" s="143">
        <v>0</v>
      </c>
      <c r="W197" s="143">
        <f>V197*K197</f>
        <v>0</v>
      </c>
      <c r="X197" s="143">
        <v>0</v>
      </c>
      <c r="Y197" s="143">
        <f>X197*K197</f>
        <v>0</v>
      </c>
      <c r="Z197" s="143">
        <v>0</v>
      </c>
      <c r="AA197" s="144">
        <f>Z197*K197</f>
        <v>0</v>
      </c>
      <c r="AR197" s="17" t="s">
        <v>1641</v>
      </c>
      <c r="AT197" s="17" t="s">
        <v>222</v>
      </c>
      <c r="AU197" s="17" t="s">
        <v>15</v>
      </c>
      <c r="AY197" s="17" t="s">
        <v>221</v>
      </c>
      <c r="BE197" s="145">
        <f>IF(U197="základní",N197,0)</f>
        <v>0</v>
      </c>
      <c r="BF197" s="145">
        <f>IF(U197="snížená",N197,0)</f>
        <v>0</v>
      </c>
      <c r="BG197" s="145">
        <f>IF(U197="zákl. přenesená",N197,0)</f>
        <v>0</v>
      </c>
      <c r="BH197" s="145">
        <f>IF(U197="sníž. přenesená",N197,0)</f>
        <v>0</v>
      </c>
      <c r="BI197" s="145">
        <f>IF(U197="nulová",N197,0)</f>
        <v>0</v>
      </c>
      <c r="BJ197" s="17" t="s">
        <v>15</v>
      </c>
      <c r="BK197" s="145">
        <f>ROUND(L197*K197,2)</f>
        <v>0</v>
      </c>
      <c r="BL197" s="17" t="s">
        <v>1641</v>
      </c>
      <c r="BM197" s="17" t="s">
        <v>6932</v>
      </c>
    </row>
    <row r="198" spans="2:65" s="1" customFormat="1" ht="108.6" customHeight="1" x14ac:dyDescent="0.3">
      <c r="B198" s="31"/>
      <c r="C198" s="32"/>
      <c r="D198" s="32"/>
      <c r="E198" s="32"/>
      <c r="F198" s="266" t="s">
        <v>6933</v>
      </c>
      <c r="G198" s="200"/>
      <c r="H198" s="200"/>
      <c r="I198" s="200"/>
      <c r="J198" s="32"/>
      <c r="K198" s="32"/>
      <c r="L198" s="32"/>
      <c r="M198" s="32"/>
      <c r="N198" s="32"/>
      <c r="O198" s="32"/>
      <c r="P198" s="32"/>
      <c r="Q198" s="32"/>
      <c r="R198" s="33"/>
      <c r="T198" s="70"/>
      <c r="U198" s="32"/>
      <c r="V198" s="32"/>
      <c r="W198" s="32"/>
      <c r="X198" s="32"/>
      <c r="Y198" s="32"/>
      <c r="Z198" s="32"/>
      <c r="AA198" s="71"/>
      <c r="AT198" s="17" t="s">
        <v>250</v>
      </c>
      <c r="AU198" s="17" t="s">
        <v>15</v>
      </c>
    </row>
    <row r="199" spans="2:65" s="1" customFormat="1" ht="20.45" customHeight="1" x14ac:dyDescent="0.3">
      <c r="B199" s="136"/>
      <c r="C199" s="137" t="s">
        <v>792</v>
      </c>
      <c r="D199" s="137" t="s">
        <v>222</v>
      </c>
      <c r="E199" s="138" t="s">
        <v>6934</v>
      </c>
      <c r="F199" s="250" t="s">
        <v>6935</v>
      </c>
      <c r="G199" s="251"/>
      <c r="H199" s="251"/>
      <c r="I199" s="251"/>
      <c r="J199" s="139" t="s">
        <v>246</v>
      </c>
      <c r="K199" s="140">
        <v>291</v>
      </c>
      <c r="L199" s="252"/>
      <c r="M199" s="251"/>
      <c r="N199" s="252">
        <f>ROUND(L199*K199,2)</f>
        <v>0</v>
      </c>
      <c r="O199" s="251"/>
      <c r="P199" s="251"/>
      <c r="Q199" s="251"/>
      <c r="R199" s="141"/>
      <c r="T199" s="142" t="s">
        <v>3</v>
      </c>
      <c r="U199" s="40" t="s">
        <v>43</v>
      </c>
      <c r="V199" s="143">
        <v>0</v>
      </c>
      <c r="W199" s="143">
        <f>V199*K199</f>
        <v>0</v>
      </c>
      <c r="X199" s="143">
        <v>0</v>
      </c>
      <c r="Y199" s="143">
        <f>X199*K199</f>
        <v>0</v>
      </c>
      <c r="Z199" s="143">
        <v>0</v>
      </c>
      <c r="AA199" s="144">
        <f>Z199*K199</f>
        <v>0</v>
      </c>
      <c r="AR199" s="17" t="s">
        <v>1641</v>
      </c>
      <c r="AT199" s="17" t="s">
        <v>222</v>
      </c>
      <c r="AU199" s="17" t="s">
        <v>15</v>
      </c>
      <c r="AY199" s="17" t="s">
        <v>221</v>
      </c>
      <c r="BE199" s="145">
        <f>IF(U199="základní",N199,0)</f>
        <v>0</v>
      </c>
      <c r="BF199" s="145">
        <f>IF(U199="snížená",N199,0)</f>
        <v>0</v>
      </c>
      <c r="BG199" s="145">
        <f>IF(U199="zákl. přenesená",N199,0)</f>
        <v>0</v>
      </c>
      <c r="BH199" s="145">
        <f>IF(U199="sníž. přenesená",N199,0)</f>
        <v>0</v>
      </c>
      <c r="BI199" s="145">
        <f>IF(U199="nulová",N199,0)</f>
        <v>0</v>
      </c>
      <c r="BJ199" s="17" t="s">
        <v>15</v>
      </c>
      <c r="BK199" s="145">
        <f>ROUND(L199*K199,2)</f>
        <v>0</v>
      </c>
      <c r="BL199" s="17" t="s">
        <v>1641</v>
      </c>
      <c r="BM199" s="17" t="s">
        <v>6936</v>
      </c>
    </row>
    <row r="200" spans="2:65" s="1" customFormat="1" ht="108.6" customHeight="1" x14ac:dyDescent="0.3">
      <c r="B200" s="31"/>
      <c r="C200" s="32"/>
      <c r="D200" s="32"/>
      <c r="E200" s="32"/>
      <c r="F200" s="266" t="s">
        <v>6933</v>
      </c>
      <c r="G200" s="200"/>
      <c r="H200" s="200"/>
      <c r="I200" s="200"/>
      <c r="J200" s="32"/>
      <c r="K200" s="32"/>
      <c r="L200" s="32"/>
      <c r="M200" s="32"/>
      <c r="N200" s="32"/>
      <c r="O200" s="32"/>
      <c r="P200" s="32"/>
      <c r="Q200" s="32"/>
      <c r="R200" s="33"/>
      <c r="T200" s="70"/>
      <c r="U200" s="32"/>
      <c r="V200" s="32"/>
      <c r="W200" s="32"/>
      <c r="X200" s="32"/>
      <c r="Y200" s="32"/>
      <c r="Z200" s="32"/>
      <c r="AA200" s="71"/>
      <c r="AT200" s="17" t="s">
        <v>250</v>
      </c>
      <c r="AU200" s="17" t="s">
        <v>15</v>
      </c>
    </row>
    <row r="201" spans="2:65" s="1" customFormat="1" ht="28.9" customHeight="1" x14ac:dyDescent="0.3">
      <c r="B201" s="136"/>
      <c r="C201" s="137" t="s">
        <v>796</v>
      </c>
      <c r="D201" s="137" t="s">
        <v>222</v>
      </c>
      <c r="E201" s="138" t="s">
        <v>6937</v>
      </c>
      <c r="F201" s="250" t="s">
        <v>6938</v>
      </c>
      <c r="G201" s="251"/>
      <c r="H201" s="251"/>
      <c r="I201" s="251"/>
      <c r="J201" s="139" t="s">
        <v>246</v>
      </c>
      <c r="K201" s="140">
        <v>40</v>
      </c>
      <c r="L201" s="252"/>
      <c r="M201" s="251"/>
      <c r="N201" s="252">
        <f>ROUND(L201*K201,2)</f>
        <v>0</v>
      </c>
      <c r="O201" s="251"/>
      <c r="P201" s="251"/>
      <c r="Q201" s="251"/>
      <c r="R201" s="141"/>
      <c r="T201" s="142" t="s">
        <v>3</v>
      </c>
      <c r="U201" s="40" t="s">
        <v>43</v>
      </c>
      <c r="V201" s="143">
        <v>0</v>
      </c>
      <c r="W201" s="143">
        <f>V201*K201</f>
        <v>0</v>
      </c>
      <c r="X201" s="143">
        <v>0</v>
      </c>
      <c r="Y201" s="143">
        <f>X201*K201</f>
        <v>0</v>
      </c>
      <c r="Z201" s="143">
        <v>0</v>
      </c>
      <c r="AA201" s="144">
        <f>Z201*K201</f>
        <v>0</v>
      </c>
      <c r="AR201" s="17" t="s">
        <v>1641</v>
      </c>
      <c r="AT201" s="17" t="s">
        <v>222</v>
      </c>
      <c r="AU201" s="17" t="s">
        <v>15</v>
      </c>
      <c r="AY201" s="17" t="s">
        <v>221</v>
      </c>
      <c r="BE201" s="145">
        <f>IF(U201="základní",N201,0)</f>
        <v>0</v>
      </c>
      <c r="BF201" s="145">
        <f>IF(U201="snížená",N201,0)</f>
        <v>0</v>
      </c>
      <c r="BG201" s="145">
        <f>IF(U201="zákl. přenesená",N201,0)</f>
        <v>0</v>
      </c>
      <c r="BH201" s="145">
        <f>IF(U201="sníž. přenesená",N201,0)</f>
        <v>0</v>
      </c>
      <c r="BI201" s="145">
        <f>IF(U201="nulová",N201,0)</f>
        <v>0</v>
      </c>
      <c r="BJ201" s="17" t="s">
        <v>15</v>
      </c>
      <c r="BK201" s="145">
        <f>ROUND(L201*K201,2)</f>
        <v>0</v>
      </c>
      <c r="BL201" s="17" t="s">
        <v>1641</v>
      </c>
      <c r="BM201" s="17" t="s">
        <v>6939</v>
      </c>
    </row>
    <row r="202" spans="2:65" s="1" customFormat="1" ht="63" customHeight="1" x14ac:dyDescent="0.3">
      <c r="B202" s="31"/>
      <c r="C202" s="32"/>
      <c r="D202" s="32"/>
      <c r="E202" s="32"/>
      <c r="F202" s="266" t="s">
        <v>6940</v>
      </c>
      <c r="G202" s="200"/>
      <c r="H202" s="200"/>
      <c r="I202" s="200"/>
      <c r="J202" s="32"/>
      <c r="K202" s="32"/>
      <c r="L202" s="32"/>
      <c r="M202" s="32"/>
      <c r="N202" s="32"/>
      <c r="O202" s="32"/>
      <c r="P202" s="32"/>
      <c r="Q202" s="32"/>
      <c r="R202" s="33"/>
      <c r="T202" s="70"/>
      <c r="U202" s="32"/>
      <c r="V202" s="32"/>
      <c r="W202" s="32"/>
      <c r="X202" s="32"/>
      <c r="Y202" s="32"/>
      <c r="Z202" s="32"/>
      <c r="AA202" s="71"/>
      <c r="AT202" s="17" t="s">
        <v>250</v>
      </c>
      <c r="AU202" s="17" t="s">
        <v>15</v>
      </c>
    </row>
    <row r="203" spans="2:65" s="1" customFormat="1" ht="28.9" customHeight="1" x14ac:dyDescent="0.3">
      <c r="B203" s="136"/>
      <c r="C203" s="137" t="s">
        <v>800</v>
      </c>
      <c r="D203" s="137" t="s">
        <v>222</v>
      </c>
      <c r="E203" s="138" t="s">
        <v>6941</v>
      </c>
      <c r="F203" s="250" t="s">
        <v>6942</v>
      </c>
      <c r="G203" s="251"/>
      <c r="H203" s="251"/>
      <c r="I203" s="251"/>
      <c r="J203" s="139" t="s">
        <v>246</v>
      </c>
      <c r="K203" s="140">
        <v>140</v>
      </c>
      <c r="L203" s="252"/>
      <c r="M203" s="251"/>
      <c r="N203" s="252">
        <f>ROUND(L203*K203,2)</f>
        <v>0</v>
      </c>
      <c r="O203" s="251"/>
      <c r="P203" s="251"/>
      <c r="Q203" s="251"/>
      <c r="R203" s="141"/>
      <c r="T203" s="142" t="s">
        <v>3</v>
      </c>
      <c r="U203" s="40" t="s">
        <v>43</v>
      </c>
      <c r="V203" s="143">
        <v>0</v>
      </c>
      <c r="W203" s="143">
        <f>V203*K203</f>
        <v>0</v>
      </c>
      <c r="X203" s="143">
        <v>0</v>
      </c>
      <c r="Y203" s="143">
        <f>X203*K203</f>
        <v>0</v>
      </c>
      <c r="Z203" s="143">
        <v>0</v>
      </c>
      <c r="AA203" s="144">
        <f>Z203*K203</f>
        <v>0</v>
      </c>
      <c r="AR203" s="17" t="s">
        <v>1641</v>
      </c>
      <c r="AT203" s="17" t="s">
        <v>222</v>
      </c>
      <c r="AU203" s="17" t="s">
        <v>15</v>
      </c>
      <c r="AY203" s="17" t="s">
        <v>221</v>
      </c>
      <c r="BE203" s="145">
        <f>IF(U203="základní",N203,0)</f>
        <v>0</v>
      </c>
      <c r="BF203" s="145">
        <f>IF(U203="snížená",N203,0)</f>
        <v>0</v>
      </c>
      <c r="BG203" s="145">
        <f>IF(U203="zákl. přenesená",N203,0)</f>
        <v>0</v>
      </c>
      <c r="BH203" s="145">
        <f>IF(U203="sníž. přenesená",N203,0)</f>
        <v>0</v>
      </c>
      <c r="BI203" s="145">
        <f>IF(U203="nulová",N203,0)</f>
        <v>0</v>
      </c>
      <c r="BJ203" s="17" t="s">
        <v>15</v>
      </c>
      <c r="BK203" s="145">
        <f>ROUND(L203*K203,2)</f>
        <v>0</v>
      </c>
      <c r="BL203" s="17" t="s">
        <v>1641</v>
      </c>
      <c r="BM203" s="17" t="s">
        <v>6943</v>
      </c>
    </row>
    <row r="204" spans="2:65" s="1" customFormat="1" ht="63" customHeight="1" x14ac:dyDescent="0.3">
      <c r="B204" s="31"/>
      <c r="C204" s="32"/>
      <c r="D204" s="32"/>
      <c r="E204" s="32"/>
      <c r="F204" s="266" t="s">
        <v>6940</v>
      </c>
      <c r="G204" s="200"/>
      <c r="H204" s="200"/>
      <c r="I204" s="200"/>
      <c r="J204" s="32"/>
      <c r="K204" s="32"/>
      <c r="L204" s="32"/>
      <c r="M204" s="32"/>
      <c r="N204" s="32"/>
      <c r="O204" s="32"/>
      <c r="P204" s="32"/>
      <c r="Q204" s="32"/>
      <c r="R204" s="33"/>
      <c r="T204" s="70"/>
      <c r="U204" s="32"/>
      <c r="V204" s="32"/>
      <c r="W204" s="32"/>
      <c r="X204" s="32"/>
      <c r="Y204" s="32"/>
      <c r="Z204" s="32"/>
      <c r="AA204" s="71"/>
      <c r="AT204" s="17" t="s">
        <v>250</v>
      </c>
      <c r="AU204" s="17" t="s">
        <v>15</v>
      </c>
    </row>
    <row r="205" spans="2:65" s="1" customFormat="1" ht="28.9" customHeight="1" x14ac:dyDescent="0.3">
      <c r="B205" s="136"/>
      <c r="C205" s="137" t="s">
        <v>723</v>
      </c>
      <c r="D205" s="137" t="s">
        <v>222</v>
      </c>
      <c r="E205" s="138" t="s">
        <v>6944</v>
      </c>
      <c r="F205" s="250" t="s">
        <v>6945</v>
      </c>
      <c r="G205" s="251"/>
      <c r="H205" s="251"/>
      <c r="I205" s="251"/>
      <c r="J205" s="139" t="s">
        <v>246</v>
      </c>
      <c r="K205" s="140">
        <v>56</v>
      </c>
      <c r="L205" s="252"/>
      <c r="M205" s="251"/>
      <c r="N205" s="252">
        <f>ROUND(L205*K205,2)</f>
        <v>0</v>
      </c>
      <c r="O205" s="251"/>
      <c r="P205" s="251"/>
      <c r="Q205" s="251"/>
      <c r="R205" s="141"/>
      <c r="T205" s="142" t="s">
        <v>3</v>
      </c>
      <c r="U205" s="40" t="s">
        <v>43</v>
      </c>
      <c r="V205" s="143">
        <v>0</v>
      </c>
      <c r="W205" s="143">
        <f>V205*K205</f>
        <v>0</v>
      </c>
      <c r="X205" s="143">
        <v>0</v>
      </c>
      <c r="Y205" s="143">
        <f>X205*K205</f>
        <v>0</v>
      </c>
      <c r="Z205" s="143">
        <v>0</v>
      </c>
      <c r="AA205" s="144">
        <f>Z205*K205</f>
        <v>0</v>
      </c>
      <c r="AR205" s="17" t="s">
        <v>1641</v>
      </c>
      <c r="AT205" s="17" t="s">
        <v>222</v>
      </c>
      <c r="AU205" s="17" t="s">
        <v>15</v>
      </c>
      <c r="AY205" s="17" t="s">
        <v>221</v>
      </c>
      <c r="BE205" s="145">
        <f>IF(U205="základní",N205,0)</f>
        <v>0</v>
      </c>
      <c r="BF205" s="145">
        <f>IF(U205="snížená",N205,0)</f>
        <v>0</v>
      </c>
      <c r="BG205" s="145">
        <f>IF(U205="zákl. přenesená",N205,0)</f>
        <v>0</v>
      </c>
      <c r="BH205" s="145">
        <f>IF(U205="sníž. přenesená",N205,0)</f>
        <v>0</v>
      </c>
      <c r="BI205" s="145">
        <f>IF(U205="nulová",N205,0)</f>
        <v>0</v>
      </c>
      <c r="BJ205" s="17" t="s">
        <v>15</v>
      </c>
      <c r="BK205" s="145">
        <f>ROUND(L205*K205,2)</f>
        <v>0</v>
      </c>
      <c r="BL205" s="17" t="s">
        <v>1641</v>
      </c>
      <c r="BM205" s="17" t="s">
        <v>6946</v>
      </c>
    </row>
    <row r="206" spans="2:65" s="1" customFormat="1" ht="63" customHeight="1" x14ac:dyDescent="0.3">
      <c r="B206" s="31"/>
      <c r="C206" s="32"/>
      <c r="D206" s="32"/>
      <c r="E206" s="32"/>
      <c r="F206" s="266" t="s">
        <v>6940</v>
      </c>
      <c r="G206" s="200"/>
      <c r="H206" s="200"/>
      <c r="I206" s="200"/>
      <c r="J206" s="32"/>
      <c r="K206" s="32"/>
      <c r="L206" s="32"/>
      <c r="M206" s="32"/>
      <c r="N206" s="32"/>
      <c r="O206" s="32"/>
      <c r="P206" s="32"/>
      <c r="Q206" s="32"/>
      <c r="R206" s="33"/>
      <c r="T206" s="70"/>
      <c r="U206" s="32"/>
      <c r="V206" s="32"/>
      <c r="W206" s="32"/>
      <c r="X206" s="32"/>
      <c r="Y206" s="32"/>
      <c r="Z206" s="32"/>
      <c r="AA206" s="71"/>
      <c r="AT206" s="17" t="s">
        <v>250</v>
      </c>
      <c r="AU206" s="17" t="s">
        <v>15</v>
      </c>
    </row>
    <row r="207" spans="2:65" s="1" customFormat="1" ht="28.9" customHeight="1" x14ac:dyDescent="0.3">
      <c r="B207" s="136"/>
      <c r="C207" s="137" t="s">
        <v>2331</v>
      </c>
      <c r="D207" s="137" t="s">
        <v>222</v>
      </c>
      <c r="E207" s="138" t="s">
        <v>6947</v>
      </c>
      <c r="F207" s="250" t="s">
        <v>6948</v>
      </c>
      <c r="G207" s="251"/>
      <c r="H207" s="251"/>
      <c r="I207" s="251"/>
      <c r="J207" s="139" t="s">
        <v>246</v>
      </c>
      <c r="K207" s="140">
        <v>55</v>
      </c>
      <c r="L207" s="252"/>
      <c r="M207" s="251"/>
      <c r="N207" s="252">
        <f>ROUND(L207*K207,2)</f>
        <v>0</v>
      </c>
      <c r="O207" s="251"/>
      <c r="P207" s="251"/>
      <c r="Q207" s="251"/>
      <c r="R207" s="141"/>
      <c r="T207" s="142" t="s">
        <v>3</v>
      </c>
      <c r="U207" s="40" t="s">
        <v>43</v>
      </c>
      <c r="V207" s="143">
        <v>0</v>
      </c>
      <c r="W207" s="143">
        <f>V207*K207</f>
        <v>0</v>
      </c>
      <c r="X207" s="143">
        <v>0</v>
      </c>
      <c r="Y207" s="143">
        <f>X207*K207</f>
        <v>0</v>
      </c>
      <c r="Z207" s="143">
        <v>0</v>
      </c>
      <c r="AA207" s="144">
        <f>Z207*K207</f>
        <v>0</v>
      </c>
      <c r="AR207" s="17" t="s">
        <v>1641</v>
      </c>
      <c r="AT207" s="17" t="s">
        <v>222</v>
      </c>
      <c r="AU207" s="17" t="s">
        <v>15</v>
      </c>
      <c r="AY207" s="17" t="s">
        <v>221</v>
      </c>
      <c r="BE207" s="145">
        <f>IF(U207="základní",N207,0)</f>
        <v>0</v>
      </c>
      <c r="BF207" s="145">
        <f>IF(U207="snížená",N207,0)</f>
        <v>0</v>
      </c>
      <c r="BG207" s="145">
        <f>IF(U207="zákl. přenesená",N207,0)</f>
        <v>0</v>
      </c>
      <c r="BH207" s="145">
        <f>IF(U207="sníž. přenesená",N207,0)</f>
        <v>0</v>
      </c>
      <c r="BI207" s="145">
        <f>IF(U207="nulová",N207,0)</f>
        <v>0</v>
      </c>
      <c r="BJ207" s="17" t="s">
        <v>15</v>
      </c>
      <c r="BK207" s="145">
        <f>ROUND(L207*K207,2)</f>
        <v>0</v>
      </c>
      <c r="BL207" s="17" t="s">
        <v>1641</v>
      </c>
      <c r="BM207" s="17" t="s">
        <v>6949</v>
      </c>
    </row>
    <row r="208" spans="2:65" s="1" customFormat="1" ht="63" customHeight="1" x14ac:dyDescent="0.3">
      <c r="B208" s="31"/>
      <c r="C208" s="32"/>
      <c r="D208" s="32"/>
      <c r="E208" s="32"/>
      <c r="F208" s="266" t="s">
        <v>6940</v>
      </c>
      <c r="G208" s="200"/>
      <c r="H208" s="200"/>
      <c r="I208" s="200"/>
      <c r="J208" s="32"/>
      <c r="K208" s="32"/>
      <c r="L208" s="32"/>
      <c r="M208" s="32"/>
      <c r="N208" s="32"/>
      <c r="O208" s="32"/>
      <c r="P208" s="32"/>
      <c r="Q208" s="32"/>
      <c r="R208" s="33"/>
      <c r="T208" s="70"/>
      <c r="U208" s="32"/>
      <c r="V208" s="32"/>
      <c r="W208" s="32"/>
      <c r="X208" s="32"/>
      <c r="Y208" s="32"/>
      <c r="Z208" s="32"/>
      <c r="AA208" s="71"/>
      <c r="AT208" s="17" t="s">
        <v>250</v>
      </c>
      <c r="AU208" s="17" t="s">
        <v>15</v>
      </c>
    </row>
    <row r="209" spans="2:65" s="1" customFormat="1" ht="20.45" customHeight="1" x14ac:dyDescent="0.3">
      <c r="B209" s="136"/>
      <c r="C209" s="137" t="s">
        <v>2185</v>
      </c>
      <c r="D209" s="137" t="s">
        <v>222</v>
      </c>
      <c r="E209" s="138" t="s">
        <v>6950</v>
      </c>
      <c r="F209" s="250" t="s">
        <v>6951</v>
      </c>
      <c r="G209" s="251"/>
      <c r="H209" s="251"/>
      <c r="I209" s="251"/>
      <c r="J209" s="139" t="s">
        <v>276</v>
      </c>
      <c r="K209" s="140">
        <v>3</v>
      </c>
      <c r="L209" s="252"/>
      <c r="M209" s="251"/>
      <c r="N209" s="252">
        <f>ROUND(L209*K209,2)</f>
        <v>0</v>
      </c>
      <c r="O209" s="251"/>
      <c r="P209" s="251"/>
      <c r="Q209" s="251"/>
      <c r="R209" s="141"/>
      <c r="T209" s="142" t="s">
        <v>3</v>
      </c>
      <c r="U209" s="40" t="s">
        <v>43</v>
      </c>
      <c r="V209" s="143">
        <v>0</v>
      </c>
      <c r="W209" s="143">
        <f>V209*K209</f>
        <v>0</v>
      </c>
      <c r="X209" s="143">
        <v>0</v>
      </c>
      <c r="Y209" s="143">
        <f>X209*K209</f>
        <v>0</v>
      </c>
      <c r="Z209" s="143">
        <v>0</v>
      </c>
      <c r="AA209" s="144">
        <f>Z209*K209</f>
        <v>0</v>
      </c>
      <c r="AR209" s="17" t="s">
        <v>1641</v>
      </c>
      <c r="AT209" s="17" t="s">
        <v>222</v>
      </c>
      <c r="AU209" s="17" t="s">
        <v>15</v>
      </c>
      <c r="AY209" s="17" t="s">
        <v>221</v>
      </c>
      <c r="BE209" s="145">
        <f>IF(U209="základní",N209,0)</f>
        <v>0</v>
      </c>
      <c r="BF209" s="145">
        <f>IF(U209="snížená",N209,0)</f>
        <v>0</v>
      </c>
      <c r="BG209" s="145">
        <f>IF(U209="zákl. přenesená",N209,0)</f>
        <v>0</v>
      </c>
      <c r="BH209" s="145">
        <f>IF(U209="sníž. přenesená",N209,0)</f>
        <v>0</v>
      </c>
      <c r="BI209" s="145">
        <f>IF(U209="nulová",N209,0)</f>
        <v>0</v>
      </c>
      <c r="BJ209" s="17" t="s">
        <v>15</v>
      </c>
      <c r="BK209" s="145">
        <f>ROUND(L209*K209,2)</f>
        <v>0</v>
      </c>
      <c r="BL209" s="17" t="s">
        <v>1641</v>
      </c>
      <c r="BM209" s="17" t="s">
        <v>6952</v>
      </c>
    </row>
    <row r="210" spans="2:65" s="1" customFormat="1" ht="63" customHeight="1" x14ac:dyDescent="0.3">
      <c r="B210" s="31"/>
      <c r="C210" s="32"/>
      <c r="D210" s="32"/>
      <c r="E210" s="32"/>
      <c r="F210" s="266" t="s">
        <v>6940</v>
      </c>
      <c r="G210" s="200"/>
      <c r="H210" s="200"/>
      <c r="I210" s="200"/>
      <c r="J210" s="32"/>
      <c r="K210" s="32"/>
      <c r="L210" s="32"/>
      <c r="M210" s="32"/>
      <c r="N210" s="32"/>
      <c r="O210" s="32"/>
      <c r="P210" s="32"/>
      <c r="Q210" s="32"/>
      <c r="R210" s="33"/>
      <c r="T210" s="70"/>
      <c r="U210" s="32"/>
      <c r="V210" s="32"/>
      <c r="W210" s="32"/>
      <c r="X210" s="32"/>
      <c r="Y210" s="32"/>
      <c r="Z210" s="32"/>
      <c r="AA210" s="71"/>
      <c r="AT210" s="17" t="s">
        <v>250</v>
      </c>
      <c r="AU210" s="17" t="s">
        <v>15</v>
      </c>
    </row>
    <row r="211" spans="2:65" s="1" customFormat="1" ht="20.45" customHeight="1" x14ac:dyDescent="0.3">
      <c r="B211" s="136"/>
      <c r="C211" s="137" t="s">
        <v>2190</v>
      </c>
      <c r="D211" s="137" t="s">
        <v>222</v>
      </c>
      <c r="E211" s="138" t="s">
        <v>6953</v>
      </c>
      <c r="F211" s="250" t="s">
        <v>6954</v>
      </c>
      <c r="G211" s="251"/>
      <c r="H211" s="251"/>
      <c r="I211" s="251"/>
      <c r="J211" s="139" t="s">
        <v>276</v>
      </c>
      <c r="K211" s="140">
        <v>3</v>
      </c>
      <c r="L211" s="252"/>
      <c r="M211" s="251"/>
      <c r="N211" s="252">
        <f>ROUND(L211*K211,2)</f>
        <v>0</v>
      </c>
      <c r="O211" s="251"/>
      <c r="P211" s="251"/>
      <c r="Q211" s="251"/>
      <c r="R211" s="141"/>
      <c r="T211" s="142" t="s">
        <v>3</v>
      </c>
      <c r="U211" s="40" t="s">
        <v>43</v>
      </c>
      <c r="V211" s="143">
        <v>0</v>
      </c>
      <c r="W211" s="143">
        <f>V211*K211</f>
        <v>0</v>
      </c>
      <c r="X211" s="143">
        <v>0</v>
      </c>
      <c r="Y211" s="143">
        <f>X211*K211</f>
        <v>0</v>
      </c>
      <c r="Z211" s="143">
        <v>0</v>
      </c>
      <c r="AA211" s="144">
        <f>Z211*K211</f>
        <v>0</v>
      </c>
      <c r="AR211" s="17" t="s">
        <v>1641</v>
      </c>
      <c r="AT211" s="17" t="s">
        <v>222</v>
      </c>
      <c r="AU211" s="17" t="s">
        <v>15</v>
      </c>
      <c r="AY211" s="17" t="s">
        <v>221</v>
      </c>
      <c r="BE211" s="145">
        <f>IF(U211="základní",N211,0)</f>
        <v>0</v>
      </c>
      <c r="BF211" s="145">
        <f>IF(U211="snížená",N211,0)</f>
        <v>0</v>
      </c>
      <c r="BG211" s="145">
        <f>IF(U211="zákl. přenesená",N211,0)</f>
        <v>0</v>
      </c>
      <c r="BH211" s="145">
        <f>IF(U211="sníž. přenesená",N211,0)</f>
        <v>0</v>
      </c>
      <c r="BI211" s="145">
        <f>IF(U211="nulová",N211,0)</f>
        <v>0</v>
      </c>
      <c r="BJ211" s="17" t="s">
        <v>15</v>
      </c>
      <c r="BK211" s="145">
        <f>ROUND(L211*K211,2)</f>
        <v>0</v>
      </c>
      <c r="BL211" s="17" t="s">
        <v>1641</v>
      </c>
      <c r="BM211" s="17" t="s">
        <v>6955</v>
      </c>
    </row>
    <row r="212" spans="2:65" s="1" customFormat="1" ht="63" customHeight="1" x14ac:dyDescent="0.3">
      <c r="B212" s="31"/>
      <c r="C212" s="32"/>
      <c r="D212" s="32"/>
      <c r="E212" s="32"/>
      <c r="F212" s="266" t="s">
        <v>6940</v>
      </c>
      <c r="G212" s="200"/>
      <c r="H212" s="200"/>
      <c r="I212" s="200"/>
      <c r="J212" s="32"/>
      <c r="K212" s="32"/>
      <c r="L212" s="32"/>
      <c r="M212" s="32"/>
      <c r="N212" s="32"/>
      <c r="O212" s="32"/>
      <c r="P212" s="32"/>
      <c r="Q212" s="32"/>
      <c r="R212" s="33"/>
      <c r="T212" s="70"/>
      <c r="U212" s="32"/>
      <c r="V212" s="32"/>
      <c r="W212" s="32"/>
      <c r="X212" s="32"/>
      <c r="Y212" s="32"/>
      <c r="Z212" s="32"/>
      <c r="AA212" s="71"/>
      <c r="AT212" s="17" t="s">
        <v>250</v>
      </c>
      <c r="AU212" s="17" t="s">
        <v>15</v>
      </c>
    </row>
    <row r="213" spans="2:65" s="1" customFormat="1" ht="20.45" customHeight="1" x14ac:dyDescent="0.3">
      <c r="B213" s="136"/>
      <c r="C213" s="137" t="s">
        <v>2195</v>
      </c>
      <c r="D213" s="137" t="s">
        <v>222</v>
      </c>
      <c r="E213" s="138" t="s">
        <v>6956</v>
      </c>
      <c r="F213" s="250" t="s">
        <v>6957</v>
      </c>
      <c r="G213" s="251"/>
      <c r="H213" s="251"/>
      <c r="I213" s="251"/>
      <c r="J213" s="139" t="s">
        <v>276</v>
      </c>
      <c r="K213" s="140">
        <v>2</v>
      </c>
      <c r="L213" s="252"/>
      <c r="M213" s="251"/>
      <c r="N213" s="252">
        <f>ROUND(L213*K213,2)</f>
        <v>0</v>
      </c>
      <c r="O213" s="251"/>
      <c r="P213" s="251"/>
      <c r="Q213" s="251"/>
      <c r="R213" s="141"/>
      <c r="T213" s="142" t="s">
        <v>3</v>
      </c>
      <c r="U213" s="40" t="s">
        <v>43</v>
      </c>
      <c r="V213" s="143">
        <v>0</v>
      </c>
      <c r="W213" s="143">
        <f>V213*K213</f>
        <v>0</v>
      </c>
      <c r="X213" s="143">
        <v>0</v>
      </c>
      <c r="Y213" s="143">
        <f>X213*K213</f>
        <v>0</v>
      </c>
      <c r="Z213" s="143">
        <v>0</v>
      </c>
      <c r="AA213" s="144">
        <f>Z213*K213</f>
        <v>0</v>
      </c>
      <c r="AR213" s="17" t="s">
        <v>1641</v>
      </c>
      <c r="AT213" s="17" t="s">
        <v>222</v>
      </c>
      <c r="AU213" s="17" t="s">
        <v>15</v>
      </c>
      <c r="AY213" s="17" t="s">
        <v>221</v>
      </c>
      <c r="BE213" s="145">
        <f>IF(U213="základní",N213,0)</f>
        <v>0</v>
      </c>
      <c r="BF213" s="145">
        <f>IF(U213="snížená",N213,0)</f>
        <v>0</v>
      </c>
      <c r="BG213" s="145">
        <f>IF(U213="zákl. přenesená",N213,0)</f>
        <v>0</v>
      </c>
      <c r="BH213" s="145">
        <f>IF(U213="sníž. přenesená",N213,0)</f>
        <v>0</v>
      </c>
      <c r="BI213" s="145">
        <f>IF(U213="nulová",N213,0)</f>
        <v>0</v>
      </c>
      <c r="BJ213" s="17" t="s">
        <v>15</v>
      </c>
      <c r="BK213" s="145">
        <f>ROUND(L213*K213,2)</f>
        <v>0</v>
      </c>
      <c r="BL213" s="17" t="s">
        <v>1641</v>
      </c>
      <c r="BM213" s="17" t="s">
        <v>6958</v>
      </c>
    </row>
    <row r="214" spans="2:65" s="1" customFormat="1" ht="63" customHeight="1" x14ac:dyDescent="0.3">
      <c r="B214" s="31"/>
      <c r="C214" s="32"/>
      <c r="D214" s="32"/>
      <c r="E214" s="32"/>
      <c r="F214" s="266" t="s">
        <v>6940</v>
      </c>
      <c r="G214" s="200"/>
      <c r="H214" s="200"/>
      <c r="I214" s="200"/>
      <c r="J214" s="32"/>
      <c r="K214" s="32"/>
      <c r="L214" s="32"/>
      <c r="M214" s="32"/>
      <c r="N214" s="32"/>
      <c r="O214" s="32"/>
      <c r="P214" s="32"/>
      <c r="Q214" s="32"/>
      <c r="R214" s="33"/>
      <c r="T214" s="70"/>
      <c r="U214" s="32"/>
      <c r="V214" s="32"/>
      <c r="W214" s="32"/>
      <c r="X214" s="32"/>
      <c r="Y214" s="32"/>
      <c r="Z214" s="32"/>
      <c r="AA214" s="71"/>
      <c r="AT214" s="17" t="s">
        <v>250</v>
      </c>
      <c r="AU214" s="17" t="s">
        <v>15</v>
      </c>
    </row>
    <row r="215" spans="2:65" s="1" customFormat="1" ht="28.9" customHeight="1" x14ac:dyDescent="0.3">
      <c r="B215" s="136"/>
      <c r="C215" s="137" t="s">
        <v>3905</v>
      </c>
      <c r="D215" s="137" t="s">
        <v>222</v>
      </c>
      <c r="E215" s="138" t="s">
        <v>4224</v>
      </c>
      <c r="F215" s="250" t="s">
        <v>4225</v>
      </c>
      <c r="G215" s="251"/>
      <c r="H215" s="251"/>
      <c r="I215" s="251"/>
      <c r="J215" s="139" t="s">
        <v>4221</v>
      </c>
      <c r="K215" s="140">
        <v>6</v>
      </c>
      <c r="L215" s="252"/>
      <c r="M215" s="251"/>
      <c r="N215" s="252">
        <f>ROUND(L215*K215,2)</f>
        <v>0</v>
      </c>
      <c r="O215" s="251"/>
      <c r="P215" s="251"/>
      <c r="Q215" s="251"/>
      <c r="R215" s="141"/>
      <c r="T215" s="142" t="s">
        <v>3</v>
      </c>
      <c r="U215" s="40" t="s">
        <v>43</v>
      </c>
      <c r="V215" s="143">
        <v>0</v>
      </c>
      <c r="W215" s="143">
        <f>V215*K215</f>
        <v>0</v>
      </c>
      <c r="X215" s="143">
        <v>0</v>
      </c>
      <c r="Y215" s="143">
        <f>X215*K215</f>
        <v>0</v>
      </c>
      <c r="Z215" s="143">
        <v>0</v>
      </c>
      <c r="AA215" s="144">
        <f>Z215*K215</f>
        <v>0</v>
      </c>
      <c r="AR215" s="17" t="s">
        <v>1641</v>
      </c>
      <c r="AT215" s="17" t="s">
        <v>222</v>
      </c>
      <c r="AU215" s="17" t="s">
        <v>15</v>
      </c>
      <c r="AY215" s="17" t="s">
        <v>221</v>
      </c>
      <c r="BE215" s="145">
        <f>IF(U215="základní",N215,0)</f>
        <v>0</v>
      </c>
      <c r="BF215" s="145">
        <f>IF(U215="snížená",N215,0)</f>
        <v>0</v>
      </c>
      <c r="BG215" s="145">
        <f>IF(U215="zákl. přenesená",N215,0)</f>
        <v>0</v>
      </c>
      <c r="BH215" s="145">
        <f>IF(U215="sníž. přenesená",N215,0)</f>
        <v>0</v>
      </c>
      <c r="BI215" s="145">
        <f>IF(U215="nulová",N215,0)</f>
        <v>0</v>
      </c>
      <c r="BJ215" s="17" t="s">
        <v>15</v>
      </c>
      <c r="BK215" s="145">
        <f>ROUND(L215*K215,2)</f>
        <v>0</v>
      </c>
      <c r="BL215" s="17" t="s">
        <v>1641</v>
      </c>
      <c r="BM215" s="17" t="s">
        <v>6959</v>
      </c>
    </row>
    <row r="216" spans="2:65" s="1" customFormat="1" ht="63" customHeight="1" x14ac:dyDescent="0.3">
      <c r="B216" s="31"/>
      <c r="C216" s="32"/>
      <c r="D216" s="32"/>
      <c r="E216" s="32"/>
      <c r="F216" s="266" t="s">
        <v>4223</v>
      </c>
      <c r="G216" s="200"/>
      <c r="H216" s="200"/>
      <c r="I216" s="200"/>
      <c r="J216" s="32"/>
      <c r="K216" s="32"/>
      <c r="L216" s="32"/>
      <c r="M216" s="32"/>
      <c r="N216" s="32"/>
      <c r="O216" s="32"/>
      <c r="P216" s="32"/>
      <c r="Q216" s="32"/>
      <c r="R216" s="33"/>
      <c r="T216" s="70"/>
      <c r="U216" s="32"/>
      <c r="V216" s="32"/>
      <c r="W216" s="32"/>
      <c r="X216" s="32"/>
      <c r="Y216" s="32"/>
      <c r="Z216" s="32"/>
      <c r="AA216" s="71"/>
      <c r="AT216" s="17" t="s">
        <v>250</v>
      </c>
      <c r="AU216" s="17" t="s">
        <v>15</v>
      </c>
    </row>
    <row r="217" spans="2:65" s="1" customFormat="1" ht="20.45" customHeight="1" x14ac:dyDescent="0.3">
      <c r="B217" s="136"/>
      <c r="C217" s="149" t="s">
        <v>1756</v>
      </c>
      <c r="D217" s="149" t="s">
        <v>382</v>
      </c>
      <c r="E217" s="150" t="s">
        <v>6960</v>
      </c>
      <c r="F217" s="267" t="s">
        <v>6961</v>
      </c>
      <c r="G217" s="268"/>
      <c r="H217" s="268"/>
      <c r="I217" s="268"/>
      <c r="J217" s="151" t="s">
        <v>520</v>
      </c>
      <c r="K217" s="152">
        <v>2</v>
      </c>
      <c r="L217" s="269"/>
      <c r="M217" s="268"/>
      <c r="N217" s="269">
        <f t="shared" ref="N217:N226" si="0">ROUND(L217*K217,2)</f>
        <v>0</v>
      </c>
      <c r="O217" s="251"/>
      <c r="P217" s="251"/>
      <c r="Q217" s="251"/>
      <c r="R217" s="141"/>
      <c r="T217" s="142" t="s">
        <v>3</v>
      </c>
      <c r="U217" s="40" t="s">
        <v>43</v>
      </c>
      <c r="V217" s="143">
        <v>0</v>
      </c>
      <c r="W217" s="143">
        <f t="shared" ref="W217:W226" si="1">V217*K217</f>
        <v>0</v>
      </c>
      <c r="X217" s="143">
        <v>0</v>
      </c>
      <c r="Y217" s="143">
        <f t="shared" ref="Y217:Y226" si="2">X217*K217</f>
        <v>0</v>
      </c>
      <c r="Z217" s="143">
        <v>0</v>
      </c>
      <c r="AA217" s="144">
        <f t="shared" ref="AA217:AA226" si="3">Z217*K217</f>
        <v>0</v>
      </c>
      <c r="AR217" s="17" t="s">
        <v>1376</v>
      </c>
      <c r="AT217" s="17" t="s">
        <v>382</v>
      </c>
      <c r="AU217" s="17" t="s">
        <v>15</v>
      </c>
      <c r="AY217" s="17" t="s">
        <v>221</v>
      </c>
      <c r="BE217" s="145">
        <f t="shared" ref="BE217:BE226" si="4">IF(U217="základní",N217,0)</f>
        <v>0</v>
      </c>
      <c r="BF217" s="145">
        <f t="shared" ref="BF217:BF226" si="5">IF(U217="snížená",N217,0)</f>
        <v>0</v>
      </c>
      <c r="BG217" s="145">
        <f t="shared" ref="BG217:BG226" si="6">IF(U217="zákl. přenesená",N217,0)</f>
        <v>0</v>
      </c>
      <c r="BH217" s="145">
        <f t="shared" ref="BH217:BH226" si="7">IF(U217="sníž. přenesená",N217,0)</f>
        <v>0</v>
      </c>
      <c r="BI217" s="145">
        <f t="shared" ref="BI217:BI226" si="8">IF(U217="nulová",N217,0)</f>
        <v>0</v>
      </c>
      <c r="BJ217" s="17" t="s">
        <v>15</v>
      </c>
      <c r="BK217" s="145">
        <f t="shared" ref="BK217:BK226" si="9">ROUND(L217*K217,2)</f>
        <v>0</v>
      </c>
      <c r="BL217" s="17" t="s">
        <v>1641</v>
      </c>
      <c r="BM217" s="17" t="s">
        <v>6962</v>
      </c>
    </row>
    <row r="218" spans="2:65" s="1" customFormat="1" ht="28.9" customHeight="1" x14ac:dyDescent="0.3">
      <c r="B218" s="136"/>
      <c r="C218" s="149" t="s">
        <v>3912</v>
      </c>
      <c r="D218" s="149" t="s">
        <v>382</v>
      </c>
      <c r="E218" s="150" t="s">
        <v>6963</v>
      </c>
      <c r="F218" s="267" t="s">
        <v>6964</v>
      </c>
      <c r="G218" s="268"/>
      <c r="H218" s="268"/>
      <c r="I218" s="268"/>
      <c r="J218" s="151" t="s">
        <v>276</v>
      </c>
      <c r="K218" s="152">
        <v>1</v>
      </c>
      <c r="L218" s="269"/>
      <c r="M218" s="268"/>
      <c r="N218" s="269">
        <f t="shared" si="0"/>
        <v>0</v>
      </c>
      <c r="O218" s="251"/>
      <c r="P218" s="251"/>
      <c r="Q218" s="251"/>
      <c r="R218" s="141"/>
      <c r="T218" s="142" t="s">
        <v>3</v>
      </c>
      <c r="U218" s="40" t="s">
        <v>43</v>
      </c>
      <c r="V218" s="143">
        <v>0</v>
      </c>
      <c r="W218" s="143">
        <f t="shared" si="1"/>
        <v>0</v>
      </c>
      <c r="X218" s="143">
        <v>0</v>
      </c>
      <c r="Y218" s="143">
        <f t="shared" si="2"/>
        <v>0</v>
      </c>
      <c r="Z218" s="143">
        <v>0</v>
      </c>
      <c r="AA218" s="144">
        <f t="shared" si="3"/>
        <v>0</v>
      </c>
      <c r="AR218" s="17" t="s">
        <v>1376</v>
      </c>
      <c r="AT218" s="17" t="s">
        <v>382</v>
      </c>
      <c r="AU218" s="17" t="s">
        <v>15</v>
      </c>
      <c r="AY218" s="17" t="s">
        <v>221</v>
      </c>
      <c r="BE218" s="145">
        <f t="shared" si="4"/>
        <v>0</v>
      </c>
      <c r="BF218" s="145">
        <f t="shared" si="5"/>
        <v>0</v>
      </c>
      <c r="BG218" s="145">
        <f t="shared" si="6"/>
        <v>0</v>
      </c>
      <c r="BH218" s="145">
        <f t="shared" si="7"/>
        <v>0</v>
      </c>
      <c r="BI218" s="145">
        <f t="shared" si="8"/>
        <v>0</v>
      </c>
      <c r="BJ218" s="17" t="s">
        <v>15</v>
      </c>
      <c r="BK218" s="145">
        <f t="shared" si="9"/>
        <v>0</v>
      </c>
      <c r="BL218" s="17" t="s">
        <v>1641</v>
      </c>
      <c r="BM218" s="17" t="s">
        <v>6965</v>
      </c>
    </row>
    <row r="219" spans="2:65" s="1" customFormat="1" ht="28.9" customHeight="1" x14ac:dyDescent="0.3">
      <c r="B219" s="136"/>
      <c r="C219" s="149" t="s">
        <v>1760</v>
      </c>
      <c r="D219" s="149" t="s">
        <v>382</v>
      </c>
      <c r="E219" s="150" t="s">
        <v>6966</v>
      </c>
      <c r="F219" s="267" t="s">
        <v>6967</v>
      </c>
      <c r="G219" s="268"/>
      <c r="H219" s="268"/>
      <c r="I219" s="268"/>
      <c r="J219" s="151" t="s">
        <v>276</v>
      </c>
      <c r="K219" s="152">
        <v>2</v>
      </c>
      <c r="L219" s="269"/>
      <c r="M219" s="268"/>
      <c r="N219" s="269">
        <f t="shared" si="0"/>
        <v>0</v>
      </c>
      <c r="O219" s="251"/>
      <c r="P219" s="251"/>
      <c r="Q219" s="251"/>
      <c r="R219" s="141"/>
      <c r="T219" s="142" t="s">
        <v>3</v>
      </c>
      <c r="U219" s="40" t="s">
        <v>43</v>
      </c>
      <c r="V219" s="143">
        <v>0</v>
      </c>
      <c r="W219" s="143">
        <f t="shared" si="1"/>
        <v>0</v>
      </c>
      <c r="X219" s="143">
        <v>0</v>
      </c>
      <c r="Y219" s="143">
        <f t="shared" si="2"/>
        <v>0</v>
      </c>
      <c r="Z219" s="143">
        <v>0</v>
      </c>
      <c r="AA219" s="144">
        <f t="shared" si="3"/>
        <v>0</v>
      </c>
      <c r="AR219" s="17" t="s">
        <v>1376</v>
      </c>
      <c r="AT219" s="17" t="s">
        <v>382</v>
      </c>
      <c r="AU219" s="17" t="s">
        <v>15</v>
      </c>
      <c r="AY219" s="17" t="s">
        <v>221</v>
      </c>
      <c r="BE219" s="145">
        <f t="shared" si="4"/>
        <v>0</v>
      </c>
      <c r="BF219" s="145">
        <f t="shared" si="5"/>
        <v>0</v>
      </c>
      <c r="BG219" s="145">
        <f t="shared" si="6"/>
        <v>0</v>
      </c>
      <c r="BH219" s="145">
        <f t="shared" si="7"/>
        <v>0</v>
      </c>
      <c r="BI219" s="145">
        <f t="shared" si="8"/>
        <v>0</v>
      </c>
      <c r="BJ219" s="17" t="s">
        <v>15</v>
      </c>
      <c r="BK219" s="145">
        <f t="shared" si="9"/>
        <v>0</v>
      </c>
      <c r="BL219" s="17" t="s">
        <v>1641</v>
      </c>
      <c r="BM219" s="17" t="s">
        <v>6968</v>
      </c>
    </row>
    <row r="220" spans="2:65" s="1" customFormat="1" ht="28.9" customHeight="1" x14ac:dyDescent="0.3">
      <c r="B220" s="136"/>
      <c r="C220" s="149" t="s">
        <v>3919</v>
      </c>
      <c r="D220" s="149" t="s">
        <v>382</v>
      </c>
      <c r="E220" s="150" t="s">
        <v>6969</v>
      </c>
      <c r="F220" s="267" t="s">
        <v>6970</v>
      </c>
      <c r="G220" s="268"/>
      <c r="H220" s="268"/>
      <c r="I220" s="268"/>
      <c r="J220" s="151" t="s">
        <v>276</v>
      </c>
      <c r="K220" s="152">
        <v>2</v>
      </c>
      <c r="L220" s="269"/>
      <c r="M220" s="268"/>
      <c r="N220" s="269">
        <f t="shared" si="0"/>
        <v>0</v>
      </c>
      <c r="O220" s="251"/>
      <c r="P220" s="251"/>
      <c r="Q220" s="251"/>
      <c r="R220" s="141"/>
      <c r="T220" s="142" t="s">
        <v>3</v>
      </c>
      <c r="U220" s="40" t="s">
        <v>43</v>
      </c>
      <c r="V220" s="143">
        <v>0</v>
      </c>
      <c r="W220" s="143">
        <f t="shared" si="1"/>
        <v>0</v>
      </c>
      <c r="X220" s="143">
        <v>0</v>
      </c>
      <c r="Y220" s="143">
        <f t="shared" si="2"/>
        <v>0</v>
      </c>
      <c r="Z220" s="143">
        <v>0</v>
      </c>
      <c r="AA220" s="144">
        <f t="shared" si="3"/>
        <v>0</v>
      </c>
      <c r="AR220" s="17" t="s">
        <v>1376</v>
      </c>
      <c r="AT220" s="17" t="s">
        <v>382</v>
      </c>
      <c r="AU220" s="17" t="s">
        <v>15</v>
      </c>
      <c r="AY220" s="17" t="s">
        <v>221</v>
      </c>
      <c r="BE220" s="145">
        <f t="shared" si="4"/>
        <v>0</v>
      </c>
      <c r="BF220" s="145">
        <f t="shared" si="5"/>
        <v>0</v>
      </c>
      <c r="BG220" s="145">
        <f t="shared" si="6"/>
        <v>0</v>
      </c>
      <c r="BH220" s="145">
        <f t="shared" si="7"/>
        <v>0</v>
      </c>
      <c r="BI220" s="145">
        <f t="shared" si="8"/>
        <v>0</v>
      </c>
      <c r="BJ220" s="17" t="s">
        <v>15</v>
      </c>
      <c r="BK220" s="145">
        <f t="shared" si="9"/>
        <v>0</v>
      </c>
      <c r="BL220" s="17" t="s">
        <v>1641</v>
      </c>
      <c r="BM220" s="17" t="s">
        <v>6971</v>
      </c>
    </row>
    <row r="221" spans="2:65" s="1" customFormat="1" ht="28.9" customHeight="1" x14ac:dyDescent="0.3">
      <c r="B221" s="136"/>
      <c r="C221" s="149" t="s">
        <v>1764</v>
      </c>
      <c r="D221" s="149" t="s">
        <v>382</v>
      </c>
      <c r="E221" s="150" t="s">
        <v>6972</v>
      </c>
      <c r="F221" s="267" t="s">
        <v>6973</v>
      </c>
      <c r="G221" s="268"/>
      <c r="H221" s="268"/>
      <c r="I221" s="268"/>
      <c r="J221" s="151" t="s">
        <v>276</v>
      </c>
      <c r="K221" s="152">
        <v>1</v>
      </c>
      <c r="L221" s="269"/>
      <c r="M221" s="268"/>
      <c r="N221" s="269">
        <f t="shared" si="0"/>
        <v>0</v>
      </c>
      <c r="O221" s="251"/>
      <c r="P221" s="251"/>
      <c r="Q221" s="251"/>
      <c r="R221" s="141"/>
      <c r="T221" s="142" t="s">
        <v>3</v>
      </c>
      <c r="U221" s="40" t="s">
        <v>43</v>
      </c>
      <c r="V221" s="143">
        <v>0</v>
      </c>
      <c r="W221" s="143">
        <f t="shared" si="1"/>
        <v>0</v>
      </c>
      <c r="X221" s="143">
        <v>0</v>
      </c>
      <c r="Y221" s="143">
        <f t="shared" si="2"/>
        <v>0</v>
      </c>
      <c r="Z221" s="143">
        <v>0</v>
      </c>
      <c r="AA221" s="144">
        <f t="shared" si="3"/>
        <v>0</v>
      </c>
      <c r="AR221" s="17" t="s">
        <v>1376</v>
      </c>
      <c r="AT221" s="17" t="s">
        <v>382</v>
      </c>
      <c r="AU221" s="17" t="s">
        <v>15</v>
      </c>
      <c r="AY221" s="17" t="s">
        <v>221</v>
      </c>
      <c r="BE221" s="145">
        <f t="shared" si="4"/>
        <v>0</v>
      </c>
      <c r="BF221" s="145">
        <f t="shared" si="5"/>
        <v>0</v>
      </c>
      <c r="BG221" s="145">
        <f t="shared" si="6"/>
        <v>0</v>
      </c>
      <c r="BH221" s="145">
        <f t="shared" si="7"/>
        <v>0</v>
      </c>
      <c r="BI221" s="145">
        <f t="shared" si="8"/>
        <v>0</v>
      </c>
      <c r="BJ221" s="17" t="s">
        <v>15</v>
      </c>
      <c r="BK221" s="145">
        <f t="shared" si="9"/>
        <v>0</v>
      </c>
      <c r="BL221" s="17" t="s">
        <v>1641</v>
      </c>
      <c r="BM221" s="17" t="s">
        <v>6974</v>
      </c>
    </row>
    <row r="222" spans="2:65" s="1" customFormat="1" ht="28.9" customHeight="1" x14ac:dyDescent="0.3">
      <c r="B222" s="136"/>
      <c r="C222" s="149" t="s">
        <v>1769</v>
      </c>
      <c r="D222" s="149" t="s">
        <v>382</v>
      </c>
      <c r="E222" s="150" t="s">
        <v>6975</v>
      </c>
      <c r="F222" s="267" t="s">
        <v>6976</v>
      </c>
      <c r="G222" s="268"/>
      <c r="H222" s="268"/>
      <c r="I222" s="268"/>
      <c r="J222" s="151" t="s">
        <v>276</v>
      </c>
      <c r="K222" s="152">
        <v>2</v>
      </c>
      <c r="L222" s="269"/>
      <c r="M222" s="268"/>
      <c r="N222" s="269">
        <f t="shared" si="0"/>
        <v>0</v>
      </c>
      <c r="O222" s="251"/>
      <c r="P222" s="251"/>
      <c r="Q222" s="251"/>
      <c r="R222" s="141"/>
      <c r="T222" s="142" t="s">
        <v>3</v>
      </c>
      <c r="U222" s="40" t="s">
        <v>43</v>
      </c>
      <c r="V222" s="143">
        <v>0</v>
      </c>
      <c r="W222" s="143">
        <f t="shared" si="1"/>
        <v>0</v>
      </c>
      <c r="X222" s="143">
        <v>0</v>
      </c>
      <c r="Y222" s="143">
        <f t="shared" si="2"/>
        <v>0</v>
      </c>
      <c r="Z222" s="143">
        <v>0</v>
      </c>
      <c r="AA222" s="144">
        <f t="shared" si="3"/>
        <v>0</v>
      </c>
      <c r="AR222" s="17" t="s">
        <v>1376</v>
      </c>
      <c r="AT222" s="17" t="s">
        <v>382</v>
      </c>
      <c r="AU222" s="17" t="s">
        <v>15</v>
      </c>
      <c r="AY222" s="17" t="s">
        <v>221</v>
      </c>
      <c r="BE222" s="145">
        <f t="shared" si="4"/>
        <v>0</v>
      </c>
      <c r="BF222" s="145">
        <f t="shared" si="5"/>
        <v>0</v>
      </c>
      <c r="BG222" s="145">
        <f t="shared" si="6"/>
        <v>0</v>
      </c>
      <c r="BH222" s="145">
        <f t="shared" si="7"/>
        <v>0</v>
      </c>
      <c r="BI222" s="145">
        <f t="shared" si="8"/>
        <v>0</v>
      </c>
      <c r="BJ222" s="17" t="s">
        <v>15</v>
      </c>
      <c r="BK222" s="145">
        <f t="shared" si="9"/>
        <v>0</v>
      </c>
      <c r="BL222" s="17" t="s">
        <v>1641</v>
      </c>
      <c r="BM222" s="17" t="s">
        <v>6977</v>
      </c>
    </row>
    <row r="223" spans="2:65" s="1" customFormat="1" ht="40.15" customHeight="1" x14ac:dyDescent="0.3">
      <c r="B223" s="136"/>
      <c r="C223" s="149" t="s">
        <v>3926</v>
      </c>
      <c r="D223" s="149" t="s">
        <v>382</v>
      </c>
      <c r="E223" s="150" t="s">
        <v>6978</v>
      </c>
      <c r="F223" s="267" t="s">
        <v>6979</v>
      </c>
      <c r="G223" s="268"/>
      <c r="H223" s="268"/>
      <c r="I223" s="268"/>
      <c r="J223" s="151" t="s">
        <v>246</v>
      </c>
      <c r="K223" s="152">
        <v>40</v>
      </c>
      <c r="L223" s="269"/>
      <c r="M223" s="268"/>
      <c r="N223" s="269">
        <f t="shared" si="0"/>
        <v>0</v>
      </c>
      <c r="O223" s="251"/>
      <c r="P223" s="251"/>
      <c r="Q223" s="251"/>
      <c r="R223" s="141"/>
      <c r="T223" s="142" t="s">
        <v>3</v>
      </c>
      <c r="U223" s="40" t="s">
        <v>43</v>
      </c>
      <c r="V223" s="143">
        <v>0</v>
      </c>
      <c r="W223" s="143">
        <f t="shared" si="1"/>
        <v>0</v>
      </c>
      <c r="X223" s="143">
        <v>1.9000000000000001E-4</v>
      </c>
      <c r="Y223" s="143">
        <f t="shared" si="2"/>
        <v>7.6000000000000009E-3</v>
      </c>
      <c r="Z223" s="143">
        <v>0</v>
      </c>
      <c r="AA223" s="144">
        <f t="shared" si="3"/>
        <v>0</v>
      </c>
      <c r="AR223" s="17" t="s">
        <v>1376</v>
      </c>
      <c r="AT223" s="17" t="s">
        <v>382</v>
      </c>
      <c r="AU223" s="17" t="s">
        <v>15</v>
      </c>
      <c r="AY223" s="17" t="s">
        <v>221</v>
      </c>
      <c r="BE223" s="145">
        <f t="shared" si="4"/>
        <v>0</v>
      </c>
      <c r="BF223" s="145">
        <f t="shared" si="5"/>
        <v>0</v>
      </c>
      <c r="BG223" s="145">
        <f t="shared" si="6"/>
        <v>0</v>
      </c>
      <c r="BH223" s="145">
        <f t="shared" si="7"/>
        <v>0</v>
      </c>
      <c r="BI223" s="145">
        <f t="shared" si="8"/>
        <v>0</v>
      </c>
      <c r="BJ223" s="17" t="s">
        <v>15</v>
      </c>
      <c r="BK223" s="145">
        <f t="shared" si="9"/>
        <v>0</v>
      </c>
      <c r="BL223" s="17" t="s">
        <v>1641</v>
      </c>
      <c r="BM223" s="17" t="s">
        <v>6980</v>
      </c>
    </row>
    <row r="224" spans="2:65" s="1" customFormat="1" ht="40.15" customHeight="1" x14ac:dyDescent="0.3">
      <c r="B224" s="136"/>
      <c r="C224" s="149" t="s">
        <v>1774</v>
      </c>
      <c r="D224" s="149" t="s">
        <v>382</v>
      </c>
      <c r="E224" s="150" t="s">
        <v>6981</v>
      </c>
      <c r="F224" s="267" t="s">
        <v>6982</v>
      </c>
      <c r="G224" s="268"/>
      <c r="H224" s="268"/>
      <c r="I224" s="268"/>
      <c r="J224" s="151" t="s">
        <v>246</v>
      </c>
      <c r="K224" s="152">
        <v>140</v>
      </c>
      <c r="L224" s="269"/>
      <c r="M224" s="268"/>
      <c r="N224" s="269">
        <f t="shared" si="0"/>
        <v>0</v>
      </c>
      <c r="O224" s="251"/>
      <c r="P224" s="251"/>
      <c r="Q224" s="251"/>
      <c r="R224" s="141"/>
      <c r="T224" s="142" t="s">
        <v>3</v>
      </c>
      <c r="U224" s="40" t="s">
        <v>43</v>
      </c>
      <c r="V224" s="143">
        <v>0</v>
      </c>
      <c r="W224" s="143">
        <f t="shared" si="1"/>
        <v>0</v>
      </c>
      <c r="X224" s="143">
        <v>2.9999999999999997E-4</v>
      </c>
      <c r="Y224" s="143">
        <f t="shared" si="2"/>
        <v>4.1999999999999996E-2</v>
      </c>
      <c r="Z224" s="143">
        <v>0</v>
      </c>
      <c r="AA224" s="144">
        <f t="shared" si="3"/>
        <v>0</v>
      </c>
      <c r="AR224" s="17" t="s">
        <v>1376</v>
      </c>
      <c r="AT224" s="17" t="s">
        <v>382</v>
      </c>
      <c r="AU224" s="17" t="s">
        <v>15</v>
      </c>
      <c r="AY224" s="17" t="s">
        <v>221</v>
      </c>
      <c r="BE224" s="145">
        <f t="shared" si="4"/>
        <v>0</v>
      </c>
      <c r="BF224" s="145">
        <f t="shared" si="5"/>
        <v>0</v>
      </c>
      <c r="BG224" s="145">
        <f t="shared" si="6"/>
        <v>0</v>
      </c>
      <c r="BH224" s="145">
        <f t="shared" si="7"/>
        <v>0</v>
      </c>
      <c r="BI224" s="145">
        <f t="shared" si="8"/>
        <v>0</v>
      </c>
      <c r="BJ224" s="17" t="s">
        <v>15</v>
      </c>
      <c r="BK224" s="145">
        <f t="shared" si="9"/>
        <v>0</v>
      </c>
      <c r="BL224" s="17" t="s">
        <v>1641</v>
      </c>
      <c r="BM224" s="17" t="s">
        <v>6983</v>
      </c>
    </row>
    <row r="225" spans="2:65" s="1" customFormat="1" ht="40.15" customHeight="1" x14ac:dyDescent="0.3">
      <c r="B225" s="136"/>
      <c r="C225" s="149" t="s">
        <v>2016</v>
      </c>
      <c r="D225" s="149" t="s">
        <v>382</v>
      </c>
      <c r="E225" s="150" t="s">
        <v>6984</v>
      </c>
      <c r="F225" s="267" t="s">
        <v>6985</v>
      </c>
      <c r="G225" s="268"/>
      <c r="H225" s="268"/>
      <c r="I225" s="268"/>
      <c r="J225" s="151" t="s">
        <v>246</v>
      </c>
      <c r="K225" s="152">
        <v>56</v>
      </c>
      <c r="L225" s="269"/>
      <c r="M225" s="268"/>
      <c r="N225" s="269">
        <f t="shared" si="0"/>
        <v>0</v>
      </c>
      <c r="O225" s="251"/>
      <c r="P225" s="251"/>
      <c r="Q225" s="251"/>
      <c r="R225" s="141"/>
      <c r="T225" s="142" t="s">
        <v>3</v>
      </c>
      <c r="U225" s="40" t="s">
        <v>43</v>
      </c>
      <c r="V225" s="143">
        <v>0</v>
      </c>
      <c r="W225" s="143">
        <f t="shared" si="1"/>
        <v>0</v>
      </c>
      <c r="X225" s="143">
        <v>4.4999999999999999E-4</v>
      </c>
      <c r="Y225" s="143">
        <f t="shared" si="2"/>
        <v>2.52E-2</v>
      </c>
      <c r="Z225" s="143">
        <v>0</v>
      </c>
      <c r="AA225" s="144">
        <f t="shared" si="3"/>
        <v>0</v>
      </c>
      <c r="AR225" s="17" t="s">
        <v>1376</v>
      </c>
      <c r="AT225" s="17" t="s">
        <v>382</v>
      </c>
      <c r="AU225" s="17" t="s">
        <v>15</v>
      </c>
      <c r="AY225" s="17" t="s">
        <v>221</v>
      </c>
      <c r="BE225" s="145">
        <f t="shared" si="4"/>
        <v>0</v>
      </c>
      <c r="BF225" s="145">
        <f t="shared" si="5"/>
        <v>0</v>
      </c>
      <c r="BG225" s="145">
        <f t="shared" si="6"/>
        <v>0</v>
      </c>
      <c r="BH225" s="145">
        <f t="shared" si="7"/>
        <v>0</v>
      </c>
      <c r="BI225" s="145">
        <f t="shared" si="8"/>
        <v>0</v>
      </c>
      <c r="BJ225" s="17" t="s">
        <v>15</v>
      </c>
      <c r="BK225" s="145">
        <f t="shared" si="9"/>
        <v>0</v>
      </c>
      <c r="BL225" s="17" t="s">
        <v>1641</v>
      </c>
      <c r="BM225" s="17" t="s">
        <v>6986</v>
      </c>
    </row>
    <row r="226" spans="2:65" s="1" customFormat="1" ht="40.15" customHeight="1" x14ac:dyDescent="0.3">
      <c r="B226" s="136"/>
      <c r="C226" s="149" t="s">
        <v>2024</v>
      </c>
      <c r="D226" s="149" t="s">
        <v>382</v>
      </c>
      <c r="E226" s="150" t="s">
        <v>6987</v>
      </c>
      <c r="F226" s="267" t="s">
        <v>6988</v>
      </c>
      <c r="G226" s="268"/>
      <c r="H226" s="268"/>
      <c r="I226" s="268"/>
      <c r="J226" s="151" t="s">
        <v>246</v>
      </c>
      <c r="K226" s="152">
        <v>55</v>
      </c>
      <c r="L226" s="269"/>
      <c r="M226" s="268"/>
      <c r="N226" s="269">
        <f t="shared" si="0"/>
        <v>0</v>
      </c>
      <c r="O226" s="251"/>
      <c r="P226" s="251"/>
      <c r="Q226" s="251"/>
      <c r="R226" s="141"/>
      <c r="T226" s="142" t="s">
        <v>3</v>
      </c>
      <c r="U226" s="40" t="s">
        <v>43</v>
      </c>
      <c r="V226" s="143">
        <v>0</v>
      </c>
      <c r="W226" s="143">
        <f t="shared" si="1"/>
        <v>0</v>
      </c>
      <c r="X226" s="143">
        <v>1.0499999999999999E-3</v>
      </c>
      <c r="Y226" s="143">
        <f t="shared" si="2"/>
        <v>5.7749999999999996E-2</v>
      </c>
      <c r="Z226" s="143">
        <v>0</v>
      </c>
      <c r="AA226" s="144">
        <f t="shared" si="3"/>
        <v>0</v>
      </c>
      <c r="AR226" s="17" t="s">
        <v>1376</v>
      </c>
      <c r="AT226" s="17" t="s">
        <v>382</v>
      </c>
      <c r="AU226" s="17" t="s">
        <v>15</v>
      </c>
      <c r="AY226" s="17" t="s">
        <v>221</v>
      </c>
      <c r="BE226" s="145">
        <f t="shared" si="4"/>
        <v>0</v>
      </c>
      <c r="BF226" s="145">
        <f t="shared" si="5"/>
        <v>0</v>
      </c>
      <c r="BG226" s="145">
        <f t="shared" si="6"/>
        <v>0</v>
      </c>
      <c r="BH226" s="145">
        <f t="shared" si="7"/>
        <v>0</v>
      </c>
      <c r="BI226" s="145">
        <f t="shared" si="8"/>
        <v>0</v>
      </c>
      <c r="BJ226" s="17" t="s">
        <v>15</v>
      </c>
      <c r="BK226" s="145">
        <f t="shared" si="9"/>
        <v>0</v>
      </c>
      <c r="BL226" s="17" t="s">
        <v>1641</v>
      </c>
      <c r="BM226" s="17" t="s">
        <v>6989</v>
      </c>
    </row>
    <row r="227" spans="2:65" s="9" customFormat="1" ht="37.35" customHeight="1" x14ac:dyDescent="0.35">
      <c r="B227" s="125"/>
      <c r="C227" s="126"/>
      <c r="D227" s="127" t="s">
        <v>6838</v>
      </c>
      <c r="E227" s="127"/>
      <c r="F227" s="127"/>
      <c r="G227" s="127"/>
      <c r="H227" s="127"/>
      <c r="I227" s="127"/>
      <c r="J227" s="127"/>
      <c r="K227" s="127"/>
      <c r="L227" s="127"/>
      <c r="M227" s="127"/>
      <c r="N227" s="264">
        <f>BK227</f>
        <v>0</v>
      </c>
      <c r="O227" s="265"/>
      <c r="P227" s="265"/>
      <c r="Q227" s="265"/>
      <c r="R227" s="128"/>
      <c r="T227" s="129"/>
      <c r="U227" s="126"/>
      <c r="V227" s="126"/>
      <c r="W227" s="130">
        <f>SUM(W228:W229)</f>
        <v>0</v>
      </c>
      <c r="X227" s="126"/>
      <c r="Y227" s="130">
        <f>SUM(Y228:Y229)</f>
        <v>0</v>
      </c>
      <c r="Z227" s="126"/>
      <c r="AA227" s="131">
        <f>SUM(AA228:AA229)</f>
        <v>0</v>
      </c>
      <c r="AR227" s="132" t="s">
        <v>220</v>
      </c>
      <c r="AT227" s="133" t="s">
        <v>77</v>
      </c>
      <c r="AU227" s="133" t="s">
        <v>78</v>
      </c>
      <c r="AY227" s="132" t="s">
        <v>221</v>
      </c>
      <c r="BK227" s="134">
        <f>SUM(BK228:BK229)</f>
        <v>0</v>
      </c>
    </row>
    <row r="228" spans="2:65" s="1" customFormat="1" ht="20.45" customHeight="1" x14ac:dyDescent="0.3">
      <c r="B228" s="136"/>
      <c r="C228" s="137" t="s">
        <v>2282</v>
      </c>
      <c r="D228" s="137" t="s">
        <v>222</v>
      </c>
      <c r="E228" s="138" t="s">
        <v>6990</v>
      </c>
      <c r="F228" s="250" t="s">
        <v>6991</v>
      </c>
      <c r="G228" s="251"/>
      <c r="H228" s="251"/>
      <c r="I228" s="251"/>
      <c r="J228" s="139" t="s">
        <v>6992</v>
      </c>
      <c r="K228" s="140">
        <v>1</v>
      </c>
      <c r="L228" s="252"/>
      <c r="M228" s="251"/>
      <c r="N228" s="252">
        <f>ROUND(L228*K228,2)</f>
        <v>0</v>
      </c>
      <c r="O228" s="251"/>
      <c r="P228" s="251"/>
      <c r="Q228" s="251"/>
      <c r="R228" s="141"/>
      <c r="T228" s="142" t="s">
        <v>3</v>
      </c>
      <c r="U228" s="40" t="s">
        <v>43</v>
      </c>
      <c r="V228" s="143">
        <v>0</v>
      </c>
      <c r="W228" s="143">
        <f>V228*K228</f>
        <v>0</v>
      </c>
      <c r="X228" s="143">
        <v>0</v>
      </c>
      <c r="Y228" s="143">
        <f>X228*K228</f>
        <v>0</v>
      </c>
      <c r="Z228" s="143">
        <v>0</v>
      </c>
      <c r="AA228" s="144">
        <f>Z228*K228</f>
        <v>0</v>
      </c>
      <c r="AR228" s="17" t="s">
        <v>226</v>
      </c>
      <c r="AT228" s="17" t="s">
        <v>222</v>
      </c>
      <c r="AU228" s="17" t="s">
        <v>15</v>
      </c>
      <c r="AY228" s="17" t="s">
        <v>221</v>
      </c>
      <c r="BE228" s="145">
        <f>IF(U228="základní",N228,0)</f>
        <v>0</v>
      </c>
      <c r="BF228" s="145">
        <f>IF(U228="snížená",N228,0)</f>
        <v>0</v>
      </c>
      <c r="BG228" s="145">
        <f>IF(U228="zákl. přenesená",N228,0)</f>
        <v>0</v>
      </c>
      <c r="BH228" s="145">
        <f>IF(U228="sníž. přenesená",N228,0)</f>
        <v>0</v>
      </c>
      <c r="BI228" s="145">
        <f>IF(U228="nulová",N228,0)</f>
        <v>0</v>
      </c>
      <c r="BJ228" s="17" t="s">
        <v>15</v>
      </c>
      <c r="BK228" s="145">
        <f>ROUND(L228*K228,2)</f>
        <v>0</v>
      </c>
      <c r="BL228" s="17" t="s">
        <v>226</v>
      </c>
      <c r="BM228" s="17" t="s">
        <v>6993</v>
      </c>
    </row>
    <row r="229" spans="2:65" s="1" customFormat="1" ht="20.45" customHeight="1" x14ac:dyDescent="0.3">
      <c r="B229" s="136"/>
      <c r="C229" s="137" t="s">
        <v>2286</v>
      </c>
      <c r="D229" s="137" t="s">
        <v>222</v>
      </c>
      <c r="E229" s="138" t="s">
        <v>6994</v>
      </c>
      <c r="F229" s="250" t="s">
        <v>6995</v>
      </c>
      <c r="G229" s="251"/>
      <c r="H229" s="251"/>
      <c r="I229" s="251"/>
      <c r="J229" s="139" t="s">
        <v>6992</v>
      </c>
      <c r="K229" s="140">
        <v>1</v>
      </c>
      <c r="L229" s="252"/>
      <c r="M229" s="251"/>
      <c r="N229" s="252">
        <f>ROUND(L229*K229,2)</f>
        <v>0</v>
      </c>
      <c r="O229" s="251"/>
      <c r="P229" s="251"/>
      <c r="Q229" s="251"/>
      <c r="R229" s="141"/>
      <c r="T229" s="142" t="s">
        <v>3</v>
      </c>
      <c r="U229" s="146" t="s">
        <v>43</v>
      </c>
      <c r="V229" s="147">
        <v>0</v>
      </c>
      <c r="W229" s="147">
        <f>V229*K229</f>
        <v>0</v>
      </c>
      <c r="X229" s="147">
        <v>0</v>
      </c>
      <c r="Y229" s="147">
        <f>X229*K229</f>
        <v>0</v>
      </c>
      <c r="Z229" s="147">
        <v>0</v>
      </c>
      <c r="AA229" s="148">
        <f>Z229*K229</f>
        <v>0</v>
      </c>
      <c r="AR229" s="17" t="s">
        <v>226</v>
      </c>
      <c r="AT229" s="17" t="s">
        <v>222</v>
      </c>
      <c r="AU229" s="17" t="s">
        <v>15</v>
      </c>
      <c r="AY229" s="17" t="s">
        <v>221</v>
      </c>
      <c r="BE229" s="145">
        <f>IF(U229="základní",N229,0)</f>
        <v>0</v>
      </c>
      <c r="BF229" s="145">
        <f>IF(U229="snížená",N229,0)</f>
        <v>0</v>
      </c>
      <c r="BG229" s="145">
        <f>IF(U229="zákl. přenesená",N229,0)</f>
        <v>0</v>
      </c>
      <c r="BH229" s="145">
        <f>IF(U229="sníž. přenesená",N229,0)</f>
        <v>0</v>
      </c>
      <c r="BI229" s="145">
        <f>IF(U229="nulová",N229,0)</f>
        <v>0</v>
      </c>
      <c r="BJ229" s="17" t="s">
        <v>15</v>
      </c>
      <c r="BK229" s="145">
        <f>ROUND(L229*K229,2)</f>
        <v>0</v>
      </c>
      <c r="BL229" s="17" t="s">
        <v>226</v>
      </c>
      <c r="BM229" s="17" t="s">
        <v>6996</v>
      </c>
    </row>
    <row r="230" spans="2:65" s="1" customFormat="1" ht="6.95" customHeight="1" x14ac:dyDescent="0.3">
      <c r="B230" s="55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7"/>
    </row>
  </sheetData>
  <mergeCells count="295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L98:Q98"/>
    <mergeCell ref="C104:Q104"/>
    <mergeCell ref="F106:P106"/>
    <mergeCell ref="F107:P107"/>
    <mergeCell ref="M109:P109"/>
    <mergeCell ref="M111:Q111"/>
    <mergeCell ref="M112:Q112"/>
    <mergeCell ref="F114:I114"/>
    <mergeCell ref="L114:M114"/>
    <mergeCell ref="N114:Q114"/>
    <mergeCell ref="F117:I117"/>
    <mergeCell ref="L117:M117"/>
    <mergeCell ref="N117:Q117"/>
    <mergeCell ref="F118:I118"/>
    <mergeCell ref="F119:I119"/>
    <mergeCell ref="F120:I120"/>
    <mergeCell ref="F121:I121"/>
    <mergeCell ref="L121:M121"/>
    <mergeCell ref="N121:Q121"/>
    <mergeCell ref="F122:I122"/>
    <mergeCell ref="F123:I123"/>
    <mergeCell ref="L123:M123"/>
    <mergeCell ref="N123:Q123"/>
    <mergeCell ref="F124:I124"/>
    <mergeCell ref="F125:I125"/>
    <mergeCell ref="F126:I126"/>
    <mergeCell ref="F127:I127"/>
    <mergeCell ref="L127:M127"/>
    <mergeCell ref="N127:Q127"/>
    <mergeCell ref="F128:I128"/>
    <mergeCell ref="F129:I129"/>
    <mergeCell ref="L129:M129"/>
    <mergeCell ref="N129:Q129"/>
    <mergeCell ref="F130:I130"/>
    <mergeCell ref="F131:I131"/>
    <mergeCell ref="L131:M131"/>
    <mergeCell ref="N131:Q131"/>
    <mergeCell ref="F132:I132"/>
    <mergeCell ref="F133:I133"/>
    <mergeCell ref="L133:M133"/>
    <mergeCell ref="N133:Q133"/>
    <mergeCell ref="F134:I134"/>
    <mergeCell ref="F135:I135"/>
    <mergeCell ref="L135:M135"/>
    <mergeCell ref="N135:Q135"/>
    <mergeCell ref="F136:I136"/>
    <mergeCell ref="F137:I137"/>
    <mergeCell ref="F138:I138"/>
    <mergeCell ref="F139:I139"/>
    <mergeCell ref="L139:M139"/>
    <mergeCell ref="N139:Q139"/>
    <mergeCell ref="F140:I140"/>
    <mergeCell ref="F141:I141"/>
    <mergeCell ref="F142:I142"/>
    <mergeCell ref="F143:I143"/>
    <mergeCell ref="L143:M143"/>
    <mergeCell ref="N143:Q143"/>
    <mergeCell ref="F144:I144"/>
    <mergeCell ref="F145:I145"/>
    <mergeCell ref="F146:I146"/>
    <mergeCell ref="F147:I147"/>
    <mergeCell ref="L147:M147"/>
    <mergeCell ref="N147:Q147"/>
    <mergeCell ref="F148:I148"/>
    <mergeCell ref="L148:M148"/>
    <mergeCell ref="N148:Q148"/>
    <mergeCell ref="F149:I149"/>
    <mergeCell ref="F151:I151"/>
    <mergeCell ref="L151:M151"/>
    <mergeCell ref="N151:Q151"/>
    <mergeCell ref="F152:I152"/>
    <mergeCell ref="F153:I153"/>
    <mergeCell ref="L153:M153"/>
    <mergeCell ref="N153:Q153"/>
    <mergeCell ref="F154:I154"/>
    <mergeCell ref="F155:I155"/>
    <mergeCell ref="L155:M155"/>
    <mergeCell ref="N155:Q155"/>
    <mergeCell ref="F156:I156"/>
    <mergeCell ref="F157:I157"/>
    <mergeCell ref="L157:M157"/>
    <mergeCell ref="N157:Q157"/>
    <mergeCell ref="F158:I158"/>
    <mergeCell ref="F159:I159"/>
    <mergeCell ref="L159:M159"/>
    <mergeCell ref="N159:Q159"/>
    <mergeCell ref="F160:I160"/>
    <mergeCell ref="F161:I161"/>
    <mergeCell ref="L161:M161"/>
    <mergeCell ref="N161:Q161"/>
    <mergeCell ref="F162:I162"/>
    <mergeCell ref="F163:I163"/>
    <mergeCell ref="L163:M163"/>
    <mergeCell ref="N163:Q163"/>
    <mergeCell ref="F164:I164"/>
    <mergeCell ref="F165:I165"/>
    <mergeCell ref="L165:M165"/>
    <mergeCell ref="N165:Q165"/>
    <mergeCell ref="F166:I166"/>
    <mergeCell ref="L166:M166"/>
    <mergeCell ref="N166:Q166"/>
    <mergeCell ref="F167:I167"/>
    <mergeCell ref="F168:I168"/>
    <mergeCell ref="L168:M168"/>
    <mergeCell ref="N168:Q168"/>
    <mergeCell ref="F169:I169"/>
    <mergeCell ref="F170:I170"/>
    <mergeCell ref="L170:M170"/>
    <mergeCell ref="N170:Q170"/>
    <mergeCell ref="F171:I171"/>
    <mergeCell ref="F172:I172"/>
    <mergeCell ref="L172:M172"/>
    <mergeCell ref="N172:Q172"/>
    <mergeCell ref="F173:I173"/>
    <mergeCell ref="F174:I174"/>
    <mergeCell ref="L174:M174"/>
    <mergeCell ref="N174:Q174"/>
    <mergeCell ref="F175:I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81:I181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85:I185"/>
    <mergeCell ref="F186:I186"/>
    <mergeCell ref="L186:M186"/>
    <mergeCell ref="N186:Q186"/>
    <mergeCell ref="F187:I187"/>
    <mergeCell ref="L187:M187"/>
    <mergeCell ref="N187:Q187"/>
    <mergeCell ref="F189:I189"/>
    <mergeCell ref="L189:M189"/>
    <mergeCell ref="N189:Q189"/>
    <mergeCell ref="F190:I190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7:I197"/>
    <mergeCell ref="L197:M197"/>
    <mergeCell ref="N197:Q197"/>
    <mergeCell ref="F198:I198"/>
    <mergeCell ref="F199:I199"/>
    <mergeCell ref="L199:M199"/>
    <mergeCell ref="N199:Q199"/>
    <mergeCell ref="F200:I200"/>
    <mergeCell ref="F201:I201"/>
    <mergeCell ref="L201:M201"/>
    <mergeCell ref="N201:Q201"/>
    <mergeCell ref="F202:I202"/>
    <mergeCell ref="F203:I203"/>
    <mergeCell ref="L203:M203"/>
    <mergeCell ref="N203:Q203"/>
    <mergeCell ref="F204:I204"/>
    <mergeCell ref="F205:I205"/>
    <mergeCell ref="L205:M205"/>
    <mergeCell ref="N205:Q205"/>
    <mergeCell ref="F206:I206"/>
    <mergeCell ref="F207:I207"/>
    <mergeCell ref="L207:M207"/>
    <mergeCell ref="N207:Q207"/>
    <mergeCell ref="F208:I208"/>
    <mergeCell ref="F209:I209"/>
    <mergeCell ref="L209:M209"/>
    <mergeCell ref="N209:Q209"/>
    <mergeCell ref="F210:I210"/>
    <mergeCell ref="F211:I211"/>
    <mergeCell ref="L211:M211"/>
    <mergeCell ref="N211:Q211"/>
    <mergeCell ref="F212:I212"/>
    <mergeCell ref="F213:I213"/>
    <mergeCell ref="L213:M213"/>
    <mergeCell ref="N213:Q213"/>
    <mergeCell ref="F214:I214"/>
    <mergeCell ref="F215:I215"/>
    <mergeCell ref="L215:M215"/>
    <mergeCell ref="N215:Q215"/>
    <mergeCell ref="F216:I216"/>
    <mergeCell ref="F217:I217"/>
    <mergeCell ref="L217:M217"/>
    <mergeCell ref="N217:Q217"/>
    <mergeCell ref="F218:I218"/>
    <mergeCell ref="L218:M218"/>
    <mergeCell ref="N218:Q218"/>
    <mergeCell ref="F219:I219"/>
    <mergeCell ref="L219:M219"/>
    <mergeCell ref="N219:Q219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H1:K1"/>
    <mergeCell ref="S2:AC2"/>
    <mergeCell ref="F228:I228"/>
    <mergeCell ref="L228:M228"/>
    <mergeCell ref="N228:Q228"/>
    <mergeCell ref="F229:I229"/>
    <mergeCell ref="L229:M229"/>
    <mergeCell ref="N229:Q229"/>
    <mergeCell ref="N115:Q115"/>
    <mergeCell ref="N116:Q116"/>
    <mergeCell ref="N150:Q150"/>
    <mergeCell ref="N188:Q188"/>
    <mergeCell ref="N191:Q191"/>
    <mergeCell ref="N196:Q196"/>
    <mergeCell ref="N227:Q227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4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65"/>
  <sheetViews>
    <sheetView showGridLines="0" workbookViewId="0">
      <pane ySplit="1" topLeftCell="A2" activePane="bottomLeft" state="frozen"/>
      <selection pane="bottomLeft" activeCell="K28" sqref="K28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88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238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7333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N94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ROUND((SUM(BE94:BE95)+SUM(BE113:BE164)), 2)</f>
        <v>0</v>
      </c>
      <c r="I32" s="200"/>
      <c r="J32" s="200"/>
      <c r="K32" s="32"/>
      <c r="L32" s="32"/>
      <c r="M32" s="260">
        <f>ROUND(ROUND((SUM(BE94:BE95)+SUM(BE113:BE164)),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ROUND((SUM(BF94:BF95)+SUM(BF113:BF164)), 2)</f>
        <v>0</v>
      </c>
      <c r="I33" s="200"/>
      <c r="J33" s="200"/>
      <c r="K33" s="32"/>
      <c r="L33" s="32"/>
      <c r="M33" s="260">
        <f>ROUND(ROUND((SUM(BF94:BF95)+SUM(BF113:BF164)),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ROUND((SUM(BG94:BG95)+SUM(BG113:BG164)),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ROUND((SUM(BH94:BH95)+SUM(BH113:BH164)),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ROUND((SUM(BI94:BI95)+SUM(BI113:BI164)),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02__1 - SO 01 - PŘÍPRAVA STAVENIŠTĚ - ZTI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N113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240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N114</f>
        <v>0</v>
      </c>
      <c r="O89" s="249"/>
      <c r="P89" s="249"/>
      <c r="Q89" s="249"/>
      <c r="R89" s="111"/>
    </row>
    <row r="90" spans="2:47" s="6" customFormat="1" ht="24.95" customHeight="1" x14ac:dyDescent="0.3">
      <c r="B90" s="108"/>
      <c r="C90" s="109"/>
      <c r="D90" s="110" t="s">
        <v>241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39">
        <f>N154</f>
        <v>0</v>
      </c>
      <c r="O90" s="249"/>
      <c r="P90" s="249"/>
      <c r="Q90" s="249"/>
      <c r="R90" s="111"/>
    </row>
    <row r="91" spans="2:47" s="6" customFormat="1" ht="24.95" customHeight="1" x14ac:dyDescent="0.3">
      <c r="B91" s="108"/>
      <c r="C91" s="109"/>
      <c r="D91" s="110" t="s">
        <v>242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39">
        <f>N157</f>
        <v>0</v>
      </c>
      <c r="O91" s="249"/>
      <c r="P91" s="249"/>
      <c r="Q91" s="249"/>
      <c r="R91" s="111"/>
    </row>
    <row r="92" spans="2:47" s="6" customFormat="1" ht="24.95" customHeight="1" x14ac:dyDescent="0.3">
      <c r="B92" s="108"/>
      <c r="C92" s="109"/>
      <c r="D92" s="110" t="s">
        <v>243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39">
        <f>N162</f>
        <v>0</v>
      </c>
      <c r="O92" s="249"/>
      <c r="P92" s="249"/>
      <c r="Q92" s="249"/>
      <c r="R92" s="111"/>
    </row>
    <row r="93" spans="2:47" s="1" customFormat="1" ht="21.75" customHeight="1" x14ac:dyDescent="0.3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3"/>
    </row>
    <row r="94" spans="2:47" s="1" customFormat="1" ht="29.25" customHeight="1" x14ac:dyDescent="0.3">
      <c r="B94" s="31"/>
      <c r="C94" s="107" t="s">
        <v>205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257">
        <v>0</v>
      </c>
      <c r="O94" s="200"/>
      <c r="P94" s="200"/>
      <c r="Q94" s="200"/>
      <c r="R94" s="33"/>
      <c r="T94" s="116"/>
      <c r="U94" s="117" t="s">
        <v>42</v>
      </c>
    </row>
    <row r="95" spans="2:47" s="1" customFormat="1" ht="18" customHeight="1" x14ac:dyDescent="0.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2:47" s="1" customFormat="1" ht="29.25" customHeight="1" x14ac:dyDescent="0.3">
      <c r="B96" s="31"/>
      <c r="C96" s="99" t="s">
        <v>188</v>
      </c>
      <c r="D96" s="100"/>
      <c r="E96" s="100"/>
      <c r="F96" s="100"/>
      <c r="G96" s="100"/>
      <c r="H96" s="100"/>
      <c r="I96" s="100"/>
      <c r="J96" s="100"/>
      <c r="K96" s="100"/>
      <c r="L96" s="201">
        <f>ROUND(SUM(N88+N94),2)</f>
        <v>0</v>
      </c>
      <c r="M96" s="246"/>
      <c r="N96" s="246"/>
      <c r="O96" s="246"/>
      <c r="P96" s="246"/>
      <c r="Q96" s="246"/>
      <c r="R96" s="33"/>
    </row>
    <row r="97" spans="2:27" s="1" customFormat="1" ht="6.95" customHeight="1" x14ac:dyDescent="0.3">
      <c r="B97" s="5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7"/>
    </row>
    <row r="101" spans="2:27" s="1" customFormat="1" ht="6.95" customHeight="1" x14ac:dyDescent="0.3">
      <c r="B101" s="58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60"/>
    </row>
    <row r="102" spans="2:27" s="1" customFormat="1" ht="36.950000000000003" customHeight="1" x14ac:dyDescent="0.3">
      <c r="B102" s="31"/>
      <c r="C102" s="212" t="s">
        <v>206</v>
      </c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33"/>
    </row>
    <row r="103" spans="2:27" s="1" customFormat="1" ht="6.95" customHeight="1" x14ac:dyDescent="0.3"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3"/>
    </row>
    <row r="104" spans="2:27" s="1" customFormat="1" ht="30" customHeight="1" x14ac:dyDescent="0.3">
      <c r="B104" s="31"/>
      <c r="C104" s="28" t="s">
        <v>16</v>
      </c>
      <c r="D104" s="32"/>
      <c r="E104" s="32"/>
      <c r="F104" s="247" t="str">
        <f>F6</f>
        <v>DOPLNĚNÍ - ROZŠÍŘENÍ KAPACIT ZŠ A MŠ TŘEBOTOV</v>
      </c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32"/>
      <c r="R104" s="33"/>
    </row>
    <row r="105" spans="2:27" s="1" customFormat="1" ht="36.950000000000003" customHeight="1" x14ac:dyDescent="0.3">
      <c r="B105" s="31"/>
      <c r="C105" s="65" t="s">
        <v>192</v>
      </c>
      <c r="D105" s="32"/>
      <c r="E105" s="32"/>
      <c r="F105" s="213" t="str">
        <f>F7</f>
        <v>02__1 - SO 01 - PŘÍPRAVA STAVENIŠTĚ - ZTI</v>
      </c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32"/>
      <c r="R105" s="33"/>
    </row>
    <row r="106" spans="2:27" s="1" customFormat="1" ht="6.95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27" s="1" customFormat="1" ht="18" customHeight="1" x14ac:dyDescent="0.3">
      <c r="B107" s="31"/>
      <c r="C107" s="28" t="s">
        <v>22</v>
      </c>
      <c r="D107" s="32"/>
      <c r="E107" s="32"/>
      <c r="F107" s="26" t="str">
        <f>F9</f>
        <v>Třebotov, Hlavní 190, 252 26 areál školy</v>
      </c>
      <c r="G107" s="32"/>
      <c r="H107" s="32"/>
      <c r="I107" s="32"/>
      <c r="J107" s="32"/>
      <c r="K107" s="28" t="s">
        <v>24</v>
      </c>
      <c r="L107" s="32"/>
      <c r="M107" s="248" t="str">
        <f>IF(O9="","",O9)</f>
        <v>31. 10. 2016</v>
      </c>
      <c r="N107" s="200"/>
      <c r="O107" s="200"/>
      <c r="P107" s="200"/>
      <c r="Q107" s="32"/>
      <c r="R107" s="33"/>
    </row>
    <row r="108" spans="2:27" s="1" customFormat="1" ht="6.9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27" s="1" customFormat="1" ht="15" x14ac:dyDescent="0.3">
      <c r="B109" s="31"/>
      <c r="C109" s="28" t="s">
        <v>26</v>
      </c>
      <c r="D109" s="32"/>
      <c r="E109" s="32"/>
      <c r="F109" s="26" t="str">
        <f>E12</f>
        <v>Obec Třebotov</v>
      </c>
      <c r="G109" s="32"/>
      <c r="H109" s="32"/>
      <c r="I109" s="32"/>
      <c r="J109" s="32"/>
      <c r="K109" s="28" t="s">
        <v>33</v>
      </c>
      <c r="L109" s="32"/>
      <c r="M109" s="226" t="str">
        <f>E18</f>
        <v>Ing.arch. Jan Linhart</v>
      </c>
      <c r="N109" s="200"/>
      <c r="O109" s="200"/>
      <c r="P109" s="200"/>
      <c r="Q109" s="200"/>
      <c r="R109" s="33"/>
    </row>
    <row r="110" spans="2:27" s="1" customFormat="1" ht="14.45" customHeight="1" x14ac:dyDescent="0.3">
      <c r="B110" s="31"/>
      <c r="C110" s="28" t="s">
        <v>31</v>
      </c>
      <c r="D110" s="32"/>
      <c r="E110" s="32"/>
      <c r="F110" s="26" t="str">
        <f>IF(E15="","",E15)</f>
        <v xml:space="preserve"> </v>
      </c>
      <c r="G110" s="32"/>
      <c r="H110" s="32"/>
      <c r="I110" s="32"/>
      <c r="J110" s="32"/>
      <c r="K110" s="28" t="s">
        <v>36</v>
      </c>
      <c r="L110" s="32"/>
      <c r="M110" s="226" t="str">
        <f>E21</f>
        <v>Ladislav Štefek</v>
      </c>
      <c r="N110" s="200"/>
      <c r="O110" s="200"/>
      <c r="P110" s="200"/>
      <c r="Q110" s="200"/>
      <c r="R110" s="33"/>
    </row>
    <row r="111" spans="2:27" s="1" customFormat="1" ht="10.35" customHeight="1" x14ac:dyDescent="0.3"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3"/>
    </row>
    <row r="112" spans="2:27" s="8" customFormat="1" ht="29.25" customHeight="1" x14ac:dyDescent="0.3">
      <c r="B112" s="118"/>
      <c r="C112" s="119" t="s">
        <v>207</v>
      </c>
      <c r="D112" s="120" t="s">
        <v>208</v>
      </c>
      <c r="E112" s="120" t="s">
        <v>60</v>
      </c>
      <c r="F112" s="242" t="s">
        <v>209</v>
      </c>
      <c r="G112" s="243"/>
      <c r="H112" s="243"/>
      <c r="I112" s="243"/>
      <c r="J112" s="120" t="s">
        <v>210</v>
      </c>
      <c r="K112" s="120" t="s">
        <v>211</v>
      </c>
      <c r="L112" s="244" t="s">
        <v>212</v>
      </c>
      <c r="M112" s="243"/>
      <c r="N112" s="242" t="s">
        <v>198</v>
      </c>
      <c r="O112" s="243"/>
      <c r="P112" s="243"/>
      <c r="Q112" s="245"/>
      <c r="R112" s="121"/>
      <c r="T112" s="73" t="s">
        <v>213</v>
      </c>
      <c r="U112" s="74" t="s">
        <v>42</v>
      </c>
      <c r="V112" s="74" t="s">
        <v>214</v>
      </c>
      <c r="W112" s="74" t="s">
        <v>215</v>
      </c>
      <c r="X112" s="74" t="s">
        <v>216</v>
      </c>
      <c r="Y112" s="74" t="s">
        <v>217</v>
      </c>
      <c r="Z112" s="74" t="s">
        <v>218</v>
      </c>
      <c r="AA112" s="75" t="s">
        <v>219</v>
      </c>
    </row>
    <row r="113" spans="2:65" s="1" customFormat="1" ht="29.25" customHeight="1" x14ac:dyDescent="0.35">
      <c r="B113" s="31"/>
      <c r="C113" s="77" t="s">
        <v>194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236">
        <f>BK113</f>
        <v>0</v>
      </c>
      <c r="O113" s="237"/>
      <c r="P113" s="237"/>
      <c r="Q113" s="237"/>
      <c r="R113" s="33"/>
      <c r="T113" s="76"/>
      <c r="U113" s="47"/>
      <c r="V113" s="47"/>
      <c r="W113" s="122">
        <f>W114+W154+W157+W162</f>
        <v>0</v>
      </c>
      <c r="X113" s="47"/>
      <c r="Y113" s="122">
        <f>Y114+Y154+Y157+Y162</f>
        <v>0.29775999999999997</v>
      </c>
      <c r="Z113" s="47"/>
      <c r="AA113" s="123">
        <f>AA114+AA154+AA157+AA162</f>
        <v>0</v>
      </c>
      <c r="AT113" s="17" t="s">
        <v>77</v>
      </c>
      <c r="AU113" s="17" t="s">
        <v>200</v>
      </c>
      <c r="BK113" s="124">
        <f>BK114+BK154+BK157+BK162</f>
        <v>0</v>
      </c>
    </row>
    <row r="114" spans="2:65" s="9" customFormat="1" ht="37.35" customHeight="1" x14ac:dyDescent="0.35">
      <c r="B114" s="125"/>
      <c r="C114" s="126"/>
      <c r="D114" s="127" t="s">
        <v>240</v>
      </c>
      <c r="E114" s="127"/>
      <c r="F114" s="127"/>
      <c r="G114" s="127"/>
      <c r="H114" s="127"/>
      <c r="I114" s="127"/>
      <c r="J114" s="127"/>
      <c r="K114" s="127"/>
      <c r="L114" s="127"/>
      <c r="M114" s="127"/>
      <c r="N114" s="262">
        <f>BK114</f>
        <v>0</v>
      </c>
      <c r="O114" s="263"/>
      <c r="P114" s="263"/>
      <c r="Q114" s="263"/>
      <c r="R114" s="128"/>
      <c r="T114" s="129"/>
      <c r="U114" s="126"/>
      <c r="V114" s="126"/>
      <c r="W114" s="130">
        <f>SUM(W115:W153)</f>
        <v>0</v>
      </c>
      <c r="X114" s="126"/>
      <c r="Y114" s="130">
        <f>SUM(Y115:Y153)</f>
        <v>0.23383999999999996</v>
      </c>
      <c r="Z114" s="126"/>
      <c r="AA114" s="131">
        <f>SUM(AA115:AA153)</f>
        <v>0</v>
      </c>
      <c r="AR114" s="132" t="s">
        <v>190</v>
      </c>
      <c r="AT114" s="133" t="s">
        <v>77</v>
      </c>
      <c r="AU114" s="133" t="s">
        <v>78</v>
      </c>
      <c r="AY114" s="132" t="s">
        <v>221</v>
      </c>
      <c r="BK114" s="134">
        <f>SUM(BK115:BK153)</f>
        <v>0</v>
      </c>
    </row>
    <row r="115" spans="2:65" s="1" customFormat="1" ht="40.15" customHeight="1" x14ac:dyDescent="0.3">
      <c r="B115" s="136"/>
      <c r="C115" s="137" t="s">
        <v>15</v>
      </c>
      <c r="D115" s="137" t="s">
        <v>222</v>
      </c>
      <c r="E115" s="138" t="s">
        <v>244</v>
      </c>
      <c r="F115" s="250" t="s">
        <v>245</v>
      </c>
      <c r="G115" s="251"/>
      <c r="H115" s="251"/>
      <c r="I115" s="251"/>
      <c r="J115" s="139" t="s">
        <v>246</v>
      </c>
      <c r="K115" s="140">
        <v>20</v>
      </c>
      <c r="L115" s="252"/>
      <c r="M115" s="251"/>
      <c r="N115" s="252">
        <f>ROUND(L115*K115,2)</f>
        <v>0</v>
      </c>
      <c r="O115" s="251"/>
      <c r="P115" s="251"/>
      <c r="Q115" s="251"/>
      <c r="R115" s="141"/>
      <c r="T115" s="142" t="s">
        <v>3</v>
      </c>
      <c r="U115" s="40" t="s">
        <v>43</v>
      </c>
      <c r="V115" s="143">
        <v>0</v>
      </c>
      <c r="W115" s="143">
        <f>V115*K115</f>
        <v>0</v>
      </c>
      <c r="X115" s="143">
        <v>3.9899999999999996E-3</v>
      </c>
      <c r="Y115" s="143">
        <f>X115*K115</f>
        <v>7.9799999999999996E-2</v>
      </c>
      <c r="Z115" s="143">
        <v>0</v>
      </c>
      <c r="AA115" s="144">
        <f>Z115*K115</f>
        <v>0</v>
      </c>
      <c r="AR115" s="17" t="s">
        <v>247</v>
      </c>
      <c r="AT115" s="17" t="s">
        <v>222</v>
      </c>
      <c r="AU115" s="17" t="s">
        <v>15</v>
      </c>
      <c r="AY115" s="17" t="s">
        <v>221</v>
      </c>
      <c r="BE115" s="145">
        <f>IF(U115="základní",N115,0)</f>
        <v>0</v>
      </c>
      <c r="BF115" s="145">
        <f>IF(U115="snížená",N115,0)</f>
        <v>0</v>
      </c>
      <c r="BG115" s="145">
        <f>IF(U115="zákl. přenesená",N115,0)</f>
        <v>0</v>
      </c>
      <c r="BH115" s="145">
        <f>IF(U115="sníž. přenesená",N115,0)</f>
        <v>0</v>
      </c>
      <c r="BI115" s="145">
        <f>IF(U115="nulová",N115,0)</f>
        <v>0</v>
      </c>
      <c r="BJ115" s="17" t="s">
        <v>15</v>
      </c>
      <c r="BK115" s="145">
        <f>ROUND(L115*K115,2)</f>
        <v>0</v>
      </c>
      <c r="BL115" s="17" t="s">
        <v>247</v>
      </c>
      <c r="BM115" s="17" t="s">
        <v>248</v>
      </c>
    </row>
    <row r="116" spans="2:65" s="1" customFormat="1" ht="63" customHeight="1" x14ac:dyDescent="0.3">
      <c r="B116" s="31"/>
      <c r="C116" s="32"/>
      <c r="D116" s="32"/>
      <c r="E116" s="32"/>
      <c r="F116" s="266" t="s">
        <v>249</v>
      </c>
      <c r="G116" s="200"/>
      <c r="H116" s="200"/>
      <c r="I116" s="200"/>
      <c r="J116" s="32"/>
      <c r="K116" s="32"/>
      <c r="L116" s="32"/>
      <c r="M116" s="32"/>
      <c r="N116" s="32"/>
      <c r="O116" s="32"/>
      <c r="P116" s="32"/>
      <c r="Q116" s="32"/>
      <c r="R116" s="33"/>
      <c r="T116" s="70"/>
      <c r="U116" s="32"/>
      <c r="V116" s="32"/>
      <c r="W116" s="32"/>
      <c r="X116" s="32"/>
      <c r="Y116" s="32"/>
      <c r="Z116" s="32"/>
      <c r="AA116" s="71"/>
      <c r="AT116" s="17" t="s">
        <v>250</v>
      </c>
      <c r="AU116" s="17" t="s">
        <v>15</v>
      </c>
    </row>
    <row r="117" spans="2:65" s="1" customFormat="1" ht="40.15" customHeight="1" x14ac:dyDescent="0.3">
      <c r="B117" s="136"/>
      <c r="C117" s="137" t="s">
        <v>190</v>
      </c>
      <c r="D117" s="137" t="s">
        <v>222</v>
      </c>
      <c r="E117" s="138" t="s">
        <v>251</v>
      </c>
      <c r="F117" s="250" t="s">
        <v>252</v>
      </c>
      <c r="G117" s="251"/>
      <c r="H117" s="251"/>
      <c r="I117" s="251"/>
      <c r="J117" s="139" t="s">
        <v>246</v>
      </c>
      <c r="K117" s="140">
        <v>10</v>
      </c>
      <c r="L117" s="252"/>
      <c r="M117" s="251"/>
      <c r="N117" s="252">
        <f>ROUND(L117*K117,2)</f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>V117*K117</f>
        <v>0</v>
      </c>
      <c r="X117" s="143">
        <v>5.3499999999999997E-3</v>
      </c>
      <c r="Y117" s="143">
        <f>X117*K117</f>
        <v>5.3499999999999999E-2</v>
      </c>
      <c r="Z117" s="143">
        <v>0</v>
      </c>
      <c r="AA117" s="144">
        <f>Z117*K117</f>
        <v>0</v>
      </c>
      <c r="AR117" s="17" t="s">
        <v>247</v>
      </c>
      <c r="AT117" s="17" t="s">
        <v>222</v>
      </c>
      <c r="AU117" s="17" t="s">
        <v>15</v>
      </c>
      <c r="AY117" s="17" t="s">
        <v>221</v>
      </c>
      <c r="BE117" s="145">
        <f>IF(U117="základní",N117,0)</f>
        <v>0</v>
      </c>
      <c r="BF117" s="145">
        <f>IF(U117="snížená",N117,0)</f>
        <v>0</v>
      </c>
      <c r="BG117" s="145">
        <f>IF(U117="zákl. přenesená",N117,0)</f>
        <v>0</v>
      </c>
      <c r="BH117" s="145">
        <f>IF(U117="sníž. přenesená",N117,0)</f>
        <v>0</v>
      </c>
      <c r="BI117" s="145">
        <f>IF(U117="nulová",N117,0)</f>
        <v>0</v>
      </c>
      <c r="BJ117" s="17" t="s">
        <v>15</v>
      </c>
      <c r="BK117" s="145">
        <f>ROUND(L117*K117,2)</f>
        <v>0</v>
      </c>
      <c r="BL117" s="17" t="s">
        <v>247</v>
      </c>
      <c r="BM117" s="17" t="s">
        <v>253</v>
      </c>
    </row>
    <row r="118" spans="2:65" s="1" customFormat="1" ht="63" customHeight="1" x14ac:dyDescent="0.3">
      <c r="B118" s="31"/>
      <c r="C118" s="32"/>
      <c r="D118" s="32"/>
      <c r="E118" s="32"/>
      <c r="F118" s="266" t="s">
        <v>249</v>
      </c>
      <c r="G118" s="200"/>
      <c r="H118" s="200"/>
      <c r="I118" s="200"/>
      <c r="J118" s="32"/>
      <c r="K118" s="32"/>
      <c r="L118" s="32"/>
      <c r="M118" s="32"/>
      <c r="N118" s="32"/>
      <c r="O118" s="32"/>
      <c r="P118" s="32"/>
      <c r="Q118" s="32"/>
      <c r="R118" s="33"/>
      <c r="T118" s="70"/>
      <c r="U118" s="32"/>
      <c r="V118" s="32"/>
      <c r="W118" s="32"/>
      <c r="X118" s="32"/>
      <c r="Y118" s="32"/>
      <c r="Z118" s="32"/>
      <c r="AA118" s="71"/>
      <c r="AT118" s="17" t="s">
        <v>250</v>
      </c>
      <c r="AU118" s="17" t="s">
        <v>15</v>
      </c>
    </row>
    <row r="119" spans="2:65" s="1" customFormat="1" ht="40.15" customHeight="1" x14ac:dyDescent="0.3">
      <c r="B119" s="136"/>
      <c r="C119" s="137" t="s">
        <v>254</v>
      </c>
      <c r="D119" s="137" t="s">
        <v>222</v>
      </c>
      <c r="E119" s="138" t="s">
        <v>255</v>
      </c>
      <c r="F119" s="250" t="s">
        <v>256</v>
      </c>
      <c r="G119" s="251"/>
      <c r="H119" s="251"/>
      <c r="I119" s="251"/>
      <c r="J119" s="139" t="s">
        <v>246</v>
      </c>
      <c r="K119" s="140">
        <v>15</v>
      </c>
      <c r="L119" s="252"/>
      <c r="M119" s="251"/>
      <c r="N119" s="252">
        <f>ROUND(L119*K119,2)</f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>V119*K119</f>
        <v>0</v>
      </c>
      <c r="X119" s="143">
        <v>5.6299999999999996E-3</v>
      </c>
      <c r="Y119" s="143">
        <f>X119*K119</f>
        <v>8.4449999999999997E-2</v>
      </c>
      <c r="Z119" s="143">
        <v>0</v>
      </c>
      <c r="AA119" s="144">
        <f>Z119*K119</f>
        <v>0</v>
      </c>
      <c r="AR119" s="17" t="s">
        <v>247</v>
      </c>
      <c r="AT119" s="17" t="s">
        <v>222</v>
      </c>
      <c r="AU119" s="17" t="s">
        <v>15</v>
      </c>
      <c r="AY119" s="17" t="s">
        <v>221</v>
      </c>
      <c r="BE119" s="145">
        <f>IF(U119="základní",N119,0)</f>
        <v>0</v>
      </c>
      <c r="BF119" s="145">
        <f>IF(U119="snížená",N119,0)</f>
        <v>0</v>
      </c>
      <c r="BG119" s="145">
        <f>IF(U119="zákl. přenesená",N119,0)</f>
        <v>0</v>
      </c>
      <c r="BH119" s="145">
        <f>IF(U119="sníž. přenesená",N119,0)</f>
        <v>0</v>
      </c>
      <c r="BI119" s="145">
        <f>IF(U119="nulová",N119,0)</f>
        <v>0</v>
      </c>
      <c r="BJ119" s="17" t="s">
        <v>15</v>
      </c>
      <c r="BK119" s="145">
        <f>ROUND(L119*K119,2)</f>
        <v>0</v>
      </c>
      <c r="BL119" s="17" t="s">
        <v>247</v>
      </c>
      <c r="BM119" s="17" t="s">
        <v>257</v>
      </c>
    </row>
    <row r="120" spans="2:65" s="1" customFormat="1" ht="63" customHeight="1" x14ac:dyDescent="0.3">
      <c r="B120" s="31"/>
      <c r="C120" s="32"/>
      <c r="D120" s="32"/>
      <c r="E120" s="32"/>
      <c r="F120" s="266" t="s">
        <v>249</v>
      </c>
      <c r="G120" s="200"/>
      <c r="H120" s="200"/>
      <c r="I120" s="200"/>
      <c r="J120" s="32"/>
      <c r="K120" s="32"/>
      <c r="L120" s="32"/>
      <c r="M120" s="32"/>
      <c r="N120" s="32"/>
      <c r="O120" s="32"/>
      <c r="P120" s="32"/>
      <c r="Q120" s="32"/>
      <c r="R120" s="33"/>
      <c r="T120" s="70"/>
      <c r="U120" s="32"/>
      <c r="V120" s="32"/>
      <c r="W120" s="32"/>
      <c r="X120" s="32"/>
      <c r="Y120" s="32"/>
      <c r="Z120" s="32"/>
      <c r="AA120" s="71"/>
      <c r="AT120" s="17" t="s">
        <v>250</v>
      </c>
      <c r="AU120" s="17" t="s">
        <v>15</v>
      </c>
    </row>
    <row r="121" spans="2:65" s="1" customFormat="1" ht="28.9" customHeight="1" x14ac:dyDescent="0.3">
      <c r="B121" s="136"/>
      <c r="C121" s="137" t="s">
        <v>231</v>
      </c>
      <c r="D121" s="137" t="s">
        <v>222</v>
      </c>
      <c r="E121" s="138" t="s">
        <v>258</v>
      </c>
      <c r="F121" s="250" t="s">
        <v>259</v>
      </c>
      <c r="G121" s="251"/>
      <c r="H121" s="251"/>
      <c r="I121" s="251"/>
      <c r="J121" s="139" t="s">
        <v>246</v>
      </c>
      <c r="K121" s="140">
        <v>10</v>
      </c>
      <c r="L121" s="252"/>
      <c r="M121" s="251"/>
      <c r="N121" s="252">
        <f>ROUND(L121*K121,2)</f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>V121*K121</f>
        <v>0</v>
      </c>
      <c r="X121" s="143">
        <v>5.0000000000000002E-5</v>
      </c>
      <c r="Y121" s="143">
        <f>X121*K121</f>
        <v>5.0000000000000001E-4</v>
      </c>
      <c r="Z121" s="143">
        <v>0</v>
      </c>
      <c r="AA121" s="144">
        <f>Z121*K121</f>
        <v>0</v>
      </c>
      <c r="AR121" s="17" t="s">
        <v>247</v>
      </c>
      <c r="AT121" s="17" t="s">
        <v>222</v>
      </c>
      <c r="AU121" s="17" t="s">
        <v>15</v>
      </c>
      <c r="AY121" s="17" t="s">
        <v>221</v>
      </c>
      <c r="BE121" s="145">
        <f>IF(U121="základní",N121,0)</f>
        <v>0</v>
      </c>
      <c r="BF121" s="145">
        <f>IF(U121="snížená",N121,0)</f>
        <v>0</v>
      </c>
      <c r="BG121" s="145">
        <f>IF(U121="zákl. přenesená",N121,0)</f>
        <v>0</v>
      </c>
      <c r="BH121" s="145">
        <f>IF(U121="sníž. přenesená",N121,0)</f>
        <v>0</v>
      </c>
      <c r="BI121" s="145">
        <f>IF(U121="nulová",N121,0)</f>
        <v>0</v>
      </c>
      <c r="BJ121" s="17" t="s">
        <v>15</v>
      </c>
      <c r="BK121" s="145">
        <f>ROUND(L121*K121,2)</f>
        <v>0</v>
      </c>
      <c r="BL121" s="17" t="s">
        <v>247</v>
      </c>
      <c r="BM121" s="17" t="s">
        <v>260</v>
      </c>
    </row>
    <row r="122" spans="2:65" s="1" customFormat="1" ht="85.9" customHeight="1" x14ac:dyDescent="0.3">
      <c r="B122" s="31"/>
      <c r="C122" s="32"/>
      <c r="D122" s="32"/>
      <c r="E122" s="32"/>
      <c r="F122" s="266" t="s">
        <v>261</v>
      </c>
      <c r="G122" s="200"/>
      <c r="H122" s="200"/>
      <c r="I122" s="200"/>
      <c r="J122" s="32"/>
      <c r="K122" s="32"/>
      <c r="L122" s="32"/>
      <c r="M122" s="32"/>
      <c r="N122" s="32"/>
      <c r="O122" s="32"/>
      <c r="P122" s="32"/>
      <c r="Q122" s="32"/>
      <c r="R122" s="33"/>
      <c r="T122" s="70"/>
      <c r="U122" s="32"/>
      <c r="V122" s="32"/>
      <c r="W122" s="32"/>
      <c r="X122" s="32"/>
      <c r="Y122" s="32"/>
      <c r="Z122" s="32"/>
      <c r="AA122" s="71"/>
      <c r="AT122" s="17" t="s">
        <v>250</v>
      </c>
      <c r="AU122" s="17" t="s">
        <v>15</v>
      </c>
    </row>
    <row r="123" spans="2:65" s="1" customFormat="1" ht="28.9" customHeight="1" x14ac:dyDescent="0.3">
      <c r="B123" s="136"/>
      <c r="C123" s="137" t="s">
        <v>220</v>
      </c>
      <c r="D123" s="137" t="s">
        <v>222</v>
      </c>
      <c r="E123" s="138" t="s">
        <v>262</v>
      </c>
      <c r="F123" s="250" t="s">
        <v>263</v>
      </c>
      <c r="G123" s="251"/>
      <c r="H123" s="251"/>
      <c r="I123" s="251"/>
      <c r="J123" s="139" t="s">
        <v>246</v>
      </c>
      <c r="K123" s="140">
        <v>10</v>
      </c>
      <c r="L123" s="252"/>
      <c r="M123" s="251"/>
      <c r="N123" s="252">
        <f>ROUND(L123*K123,2)</f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>V123*K123</f>
        <v>0</v>
      </c>
      <c r="X123" s="143">
        <v>6.0000000000000002E-5</v>
      </c>
      <c r="Y123" s="143">
        <f>X123*K123</f>
        <v>6.0000000000000006E-4</v>
      </c>
      <c r="Z123" s="143">
        <v>0</v>
      </c>
      <c r="AA123" s="144">
        <f>Z123*K123</f>
        <v>0</v>
      </c>
      <c r="AR123" s="17" t="s">
        <v>247</v>
      </c>
      <c r="AT123" s="17" t="s">
        <v>222</v>
      </c>
      <c r="AU123" s="17" t="s">
        <v>15</v>
      </c>
      <c r="AY123" s="17" t="s">
        <v>221</v>
      </c>
      <c r="BE123" s="145">
        <f>IF(U123="základní",N123,0)</f>
        <v>0</v>
      </c>
      <c r="BF123" s="145">
        <f>IF(U123="snížená",N123,0)</f>
        <v>0</v>
      </c>
      <c r="BG123" s="145">
        <f>IF(U123="zákl. přenesená",N123,0)</f>
        <v>0</v>
      </c>
      <c r="BH123" s="145">
        <f>IF(U123="sníž. přenesená",N123,0)</f>
        <v>0</v>
      </c>
      <c r="BI123" s="145">
        <f>IF(U123="nulová",N123,0)</f>
        <v>0</v>
      </c>
      <c r="BJ123" s="17" t="s">
        <v>15</v>
      </c>
      <c r="BK123" s="145">
        <f>ROUND(L123*K123,2)</f>
        <v>0</v>
      </c>
      <c r="BL123" s="17" t="s">
        <v>247</v>
      </c>
      <c r="BM123" s="17" t="s">
        <v>264</v>
      </c>
    </row>
    <row r="124" spans="2:65" s="1" customFormat="1" ht="85.9" customHeight="1" x14ac:dyDescent="0.3">
      <c r="B124" s="31"/>
      <c r="C124" s="32"/>
      <c r="D124" s="32"/>
      <c r="E124" s="32"/>
      <c r="F124" s="266" t="s">
        <v>261</v>
      </c>
      <c r="G124" s="200"/>
      <c r="H124" s="200"/>
      <c r="I124" s="200"/>
      <c r="J124" s="32"/>
      <c r="K124" s="32"/>
      <c r="L124" s="32"/>
      <c r="M124" s="32"/>
      <c r="N124" s="32"/>
      <c r="O124" s="32"/>
      <c r="P124" s="32"/>
      <c r="Q124" s="32"/>
      <c r="R124" s="33"/>
      <c r="T124" s="70"/>
      <c r="U124" s="32"/>
      <c r="V124" s="32"/>
      <c r="W124" s="32"/>
      <c r="X124" s="32"/>
      <c r="Y124" s="32"/>
      <c r="Z124" s="32"/>
      <c r="AA124" s="71"/>
      <c r="AT124" s="17" t="s">
        <v>250</v>
      </c>
      <c r="AU124" s="17" t="s">
        <v>15</v>
      </c>
    </row>
    <row r="125" spans="2:65" s="1" customFormat="1" ht="28.9" customHeight="1" x14ac:dyDescent="0.3">
      <c r="B125" s="136"/>
      <c r="C125" s="137" t="s">
        <v>265</v>
      </c>
      <c r="D125" s="137" t="s">
        <v>222</v>
      </c>
      <c r="E125" s="138" t="s">
        <v>266</v>
      </c>
      <c r="F125" s="250" t="s">
        <v>267</v>
      </c>
      <c r="G125" s="251"/>
      <c r="H125" s="251"/>
      <c r="I125" s="251"/>
      <c r="J125" s="139" t="s">
        <v>246</v>
      </c>
      <c r="K125" s="140">
        <v>15</v>
      </c>
      <c r="L125" s="252"/>
      <c r="M125" s="251"/>
      <c r="N125" s="252">
        <f>ROUND(L125*K125,2)</f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>V125*K125</f>
        <v>0</v>
      </c>
      <c r="X125" s="143">
        <v>1.2E-4</v>
      </c>
      <c r="Y125" s="143">
        <f>X125*K125</f>
        <v>1.8E-3</v>
      </c>
      <c r="Z125" s="143">
        <v>0</v>
      </c>
      <c r="AA125" s="144">
        <f>Z125*K125</f>
        <v>0</v>
      </c>
      <c r="AR125" s="17" t="s">
        <v>247</v>
      </c>
      <c r="AT125" s="17" t="s">
        <v>222</v>
      </c>
      <c r="AU125" s="17" t="s">
        <v>15</v>
      </c>
      <c r="AY125" s="17" t="s">
        <v>221</v>
      </c>
      <c r="BE125" s="145">
        <f>IF(U125="základní",N125,0)</f>
        <v>0</v>
      </c>
      <c r="BF125" s="145">
        <f>IF(U125="snížená",N125,0)</f>
        <v>0</v>
      </c>
      <c r="BG125" s="145">
        <f>IF(U125="zákl. přenesená",N125,0)</f>
        <v>0</v>
      </c>
      <c r="BH125" s="145">
        <f>IF(U125="sníž. přenesená",N125,0)</f>
        <v>0</v>
      </c>
      <c r="BI125" s="145">
        <f>IF(U125="nulová",N125,0)</f>
        <v>0</v>
      </c>
      <c r="BJ125" s="17" t="s">
        <v>15</v>
      </c>
      <c r="BK125" s="145">
        <f>ROUND(L125*K125,2)</f>
        <v>0</v>
      </c>
      <c r="BL125" s="17" t="s">
        <v>247</v>
      </c>
      <c r="BM125" s="17" t="s">
        <v>268</v>
      </c>
    </row>
    <row r="126" spans="2:65" s="1" customFormat="1" ht="85.9" customHeight="1" x14ac:dyDescent="0.3">
      <c r="B126" s="31"/>
      <c r="C126" s="32"/>
      <c r="D126" s="32"/>
      <c r="E126" s="32"/>
      <c r="F126" s="266" t="s">
        <v>261</v>
      </c>
      <c r="G126" s="200"/>
      <c r="H126" s="200"/>
      <c r="I126" s="200"/>
      <c r="J126" s="32"/>
      <c r="K126" s="32"/>
      <c r="L126" s="32"/>
      <c r="M126" s="32"/>
      <c r="N126" s="32"/>
      <c r="O126" s="32"/>
      <c r="P126" s="32"/>
      <c r="Q126" s="32"/>
      <c r="R126" s="33"/>
      <c r="T126" s="70"/>
      <c r="U126" s="32"/>
      <c r="V126" s="32"/>
      <c r="W126" s="32"/>
      <c r="X126" s="32"/>
      <c r="Y126" s="32"/>
      <c r="Z126" s="32"/>
      <c r="AA126" s="71"/>
      <c r="AT126" s="17" t="s">
        <v>250</v>
      </c>
      <c r="AU126" s="17" t="s">
        <v>15</v>
      </c>
    </row>
    <row r="127" spans="2:65" s="1" customFormat="1" ht="28.9" customHeight="1" x14ac:dyDescent="0.3">
      <c r="B127" s="136"/>
      <c r="C127" s="137" t="s">
        <v>269</v>
      </c>
      <c r="D127" s="137" t="s">
        <v>222</v>
      </c>
      <c r="E127" s="138" t="s">
        <v>270</v>
      </c>
      <c r="F127" s="250" t="s">
        <v>271</v>
      </c>
      <c r="G127" s="251"/>
      <c r="H127" s="251"/>
      <c r="I127" s="251"/>
      <c r="J127" s="139" t="s">
        <v>246</v>
      </c>
      <c r="K127" s="140">
        <v>10</v>
      </c>
      <c r="L127" s="252"/>
      <c r="M127" s="251"/>
      <c r="N127" s="252">
        <f>ROUND(L127*K127,2)</f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>V127*K127</f>
        <v>0</v>
      </c>
      <c r="X127" s="143">
        <v>6.9999999999999994E-5</v>
      </c>
      <c r="Y127" s="143">
        <f>X127*K127</f>
        <v>6.9999999999999988E-4</v>
      </c>
      <c r="Z127" s="143">
        <v>0</v>
      </c>
      <c r="AA127" s="144">
        <f>Z127*K127</f>
        <v>0</v>
      </c>
      <c r="AR127" s="17" t="s">
        <v>247</v>
      </c>
      <c r="AT127" s="17" t="s">
        <v>222</v>
      </c>
      <c r="AU127" s="17" t="s">
        <v>15</v>
      </c>
      <c r="AY127" s="17" t="s">
        <v>221</v>
      </c>
      <c r="BE127" s="145">
        <f>IF(U127="základní",N127,0)</f>
        <v>0</v>
      </c>
      <c r="BF127" s="145">
        <f>IF(U127="snížená",N127,0)</f>
        <v>0</v>
      </c>
      <c r="BG127" s="145">
        <f>IF(U127="zákl. přenesená",N127,0)</f>
        <v>0</v>
      </c>
      <c r="BH127" s="145">
        <f>IF(U127="sníž. přenesená",N127,0)</f>
        <v>0</v>
      </c>
      <c r="BI127" s="145">
        <f>IF(U127="nulová",N127,0)</f>
        <v>0</v>
      </c>
      <c r="BJ127" s="17" t="s">
        <v>15</v>
      </c>
      <c r="BK127" s="145">
        <f>ROUND(L127*K127,2)</f>
        <v>0</v>
      </c>
      <c r="BL127" s="17" t="s">
        <v>247</v>
      </c>
      <c r="BM127" s="17" t="s">
        <v>272</v>
      </c>
    </row>
    <row r="128" spans="2:65" s="1" customFormat="1" ht="85.9" customHeight="1" x14ac:dyDescent="0.3">
      <c r="B128" s="31"/>
      <c r="C128" s="32"/>
      <c r="D128" s="32"/>
      <c r="E128" s="32"/>
      <c r="F128" s="266" t="s">
        <v>261</v>
      </c>
      <c r="G128" s="200"/>
      <c r="H128" s="200"/>
      <c r="I128" s="200"/>
      <c r="J128" s="32"/>
      <c r="K128" s="32"/>
      <c r="L128" s="32"/>
      <c r="M128" s="32"/>
      <c r="N128" s="32"/>
      <c r="O128" s="32"/>
      <c r="P128" s="32"/>
      <c r="Q128" s="32"/>
      <c r="R128" s="33"/>
      <c r="T128" s="70"/>
      <c r="U128" s="32"/>
      <c r="V128" s="32"/>
      <c r="W128" s="32"/>
      <c r="X128" s="32"/>
      <c r="Y128" s="32"/>
      <c r="Z128" s="32"/>
      <c r="AA128" s="71"/>
      <c r="AT128" s="17" t="s">
        <v>250</v>
      </c>
      <c r="AU128" s="17" t="s">
        <v>15</v>
      </c>
    </row>
    <row r="129" spans="2:65" s="1" customFormat="1" ht="28.9" customHeight="1" x14ac:dyDescent="0.3">
      <c r="B129" s="136"/>
      <c r="C129" s="137" t="s">
        <v>273</v>
      </c>
      <c r="D129" s="137" t="s">
        <v>222</v>
      </c>
      <c r="E129" s="138" t="s">
        <v>274</v>
      </c>
      <c r="F129" s="250" t="s">
        <v>275</v>
      </c>
      <c r="G129" s="251"/>
      <c r="H129" s="251"/>
      <c r="I129" s="251"/>
      <c r="J129" s="139" t="s">
        <v>276</v>
      </c>
      <c r="K129" s="140">
        <v>2</v>
      </c>
      <c r="L129" s="252"/>
      <c r="M129" s="251"/>
      <c r="N129" s="252">
        <f>ROUND(L129*K129,2)</f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>V129*K129</f>
        <v>0</v>
      </c>
      <c r="X129" s="143">
        <v>1.9000000000000001E-4</v>
      </c>
      <c r="Y129" s="143">
        <f>X129*K129</f>
        <v>3.8000000000000002E-4</v>
      </c>
      <c r="Z129" s="143">
        <v>0</v>
      </c>
      <c r="AA129" s="144">
        <f>Z129*K129</f>
        <v>0</v>
      </c>
      <c r="AR129" s="17" t="s">
        <v>247</v>
      </c>
      <c r="AT129" s="17" t="s">
        <v>222</v>
      </c>
      <c r="AU129" s="17" t="s">
        <v>15</v>
      </c>
      <c r="AY129" s="17" t="s">
        <v>221</v>
      </c>
      <c r="BE129" s="145">
        <f>IF(U129="základní",N129,0)</f>
        <v>0</v>
      </c>
      <c r="BF129" s="145">
        <f>IF(U129="snížená",N129,0)</f>
        <v>0</v>
      </c>
      <c r="BG129" s="145">
        <f>IF(U129="zákl. přenesená",N129,0)</f>
        <v>0</v>
      </c>
      <c r="BH129" s="145">
        <f>IF(U129="sníž. přenesená",N129,0)</f>
        <v>0</v>
      </c>
      <c r="BI129" s="145">
        <f>IF(U129="nulová",N129,0)</f>
        <v>0</v>
      </c>
      <c r="BJ129" s="17" t="s">
        <v>15</v>
      </c>
      <c r="BK129" s="145">
        <f>ROUND(L129*K129,2)</f>
        <v>0</v>
      </c>
      <c r="BL129" s="17" t="s">
        <v>247</v>
      </c>
      <c r="BM129" s="17" t="s">
        <v>277</v>
      </c>
    </row>
    <row r="130" spans="2:65" s="1" customFormat="1" ht="74.45" customHeight="1" x14ac:dyDescent="0.3">
      <c r="B130" s="31"/>
      <c r="C130" s="32"/>
      <c r="D130" s="32"/>
      <c r="E130" s="32"/>
      <c r="F130" s="266" t="s">
        <v>278</v>
      </c>
      <c r="G130" s="200"/>
      <c r="H130" s="200"/>
      <c r="I130" s="200"/>
      <c r="J130" s="32"/>
      <c r="K130" s="32"/>
      <c r="L130" s="32"/>
      <c r="M130" s="32"/>
      <c r="N130" s="32"/>
      <c r="O130" s="32"/>
      <c r="P130" s="32"/>
      <c r="Q130" s="32"/>
      <c r="R130" s="33"/>
      <c r="T130" s="70"/>
      <c r="U130" s="32"/>
      <c r="V130" s="32"/>
      <c r="W130" s="32"/>
      <c r="X130" s="32"/>
      <c r="Y130" s="32"/>
      <c r="Z130" s="32"/>
      <c r="AA130" s="71"/>
      <c r="AT130" s="17" t="s">
        <v>250</v>
      </c>
      <c r="AU130" s="17" t="s">
        <v>15</v>
      </c>
    </row>
    <row r="131" spans="2:65" s="1" customFormat="1" ht="28.9" customHeight="1" x14ac:dyDescent="0.3">
      <c r="B131" s="136"/>
      <c r="C131" s="137" t="s">
        <v>279</v>
      </c>
      <c r="D131" s="137" t="s">
        <v>222</v>
      </c>
      <c r="E131" s="138" t="s">
        <v>280</v>
      </c>
      <c r="F131" s="250" t="s">
        <v>281</v>
      </c>
      <c r="G131" s="251"/>
      <c r="H131" s="251"/>
      <c r="I131" s="251"/>
      <c r="J131" s="139" t="s">
        <v>276</v>
      </c>
      <c r="K131" s="140">
        <v>2</v>
      </c>
      <c r="L131" s="252"/>
      <c r="M131" s="251"/>
      <c r="N131" s="252">
        <f>ROUND(L131*K131,2)</f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>V131*K131</f>
        <v>0</v>
      </c>
      <c r="X131" s="143">
        <v>4.8000000000000001E-4</v>
      </c>
      <c r="Y131" s="143">
        <f>X131*K131</f>
        <v>9.6000000000000002E-4</v>
      </c>
      <c r="Z131" s="143">
        <v>0</v>
      </c>
      <c r="AA131" s="144">
        <f>Z131*K131</f>
        <v>0</v>
      </c>
      <c r="AR131" s="17" t="s">
        <v>247</v>
      </c>
      <c r="AT131" s="17" t="s">
        <v>222</v>
      </c>
      <c r="AU131" s="17" t="s">
        <v>15</v>
      </c>
      <c r="AY131" s="17" t="s">
        <v>221</v>
      </c>
      <c r="BE131" s="145">
        <f>IF(U131="základní",N131,0)</f>
        <v>0</v>
      </c>
      <c r="BF131" s="145">
        <f>IF(U131="snížená",N131,0)</f>
        <v>0</v>
      </c>
      <c r="BG131" s="145">
        <f>IF(U131="zákl. přenesená",N131,0)</f>
        <v>0</v>
      </c>
      <c r="BH131" s="145">
        <f>IF(U131="sníž. přenesená",N131,0)</f>
        <v>0</v>
      </c>
      <c r="BI131" s="145">
        <f>IF(U131="nulová",N131,0)</f>
        <v>0</v>
      </c>
      <c r="BJ131" s="17" t="s">
        <v>15</v>
      </c>
      <c r="BK131" s="145">
        <f>ROUND(L131*K131,2)</f>
        <v>0</v>
      </c>
      <c r="BL131" s="17" t="s">
        <v>247</v>
      </c>
      <c r="BM131" s="17" t="s">
        <v>282</v>
      </c>
    </row>
    <row r="132" spans="2:65" s="1" customFormat="1" ht="74.45" customHeight="1" x14ac:dyDescent="0.3">
      <c r="B132" s="31"/>
      <c r="C132" s="32"/>
      <c r="D132" s="32"/>
      <c r="E132" s="32"/>
      <c r="F132" s="266" t="s">
        <v>283</v>
      </c>
      <c r="G132" s="200"/>
      <c r="H132" s="200"/>
      <c r="I132" s="200"/>
      <c r="J132" s="32"/>
      <c r="K132" s="32"/>
      <c r="L132" s="32"/>
      <c r="M132" s="32"/>
      <c r="N132" s="32"/>
      <c r="O132" s="32"/>
      <c r="P132" s="32"/>
      <c r="Q132" s="32"/>
      <c r="R132" s="33"/>
      <c r="T132" s="70"/>
      <c r="U132" s="32"/>
      <c r="V132" s="32"/>
      <c r="W132" s="32"/>
      <c r="X132" s="32"/>
      <c r="Y132" s="32"/>
      <c r="Z132" s="32"/>
      <c r="AA132" s="71"/>
      <c r="AT132" s="17" t="s">
        <v>250</v>
      </c>
      <c r="AU132" s="17" t="s">
        <v>15</v>
      </c>
    </row>
    <row r="133" spans="2:65" s="1" customFormat="1" ht="28.9" customHeight="1" x14ac:dyDescent="0.3">
      <c r="B133" s="136"/>
      <c r="C133" s="137" t="s">
        <v>284</v>
      </c>
      <c r="D133" s="137" t="s">
        <v>222</v>
      </c>
      <c r="E133" s="138" t="s">
        <v>285</v>
      </c>
      <c r="F133" s="250" t="s">
        <v>286</v>
      </c>
      <c r="G133" s="251"/>
      <c r="H133" s="251"/>
      <c r="I133" s="251"/>
      <c r="J133" s="139" t="s">
        <v>276</v>
      </c>
      <c r="K133" s="140">
        <v>2</v>
      </c>
      <c r="L133" s="252"/>
      <c r="M133" s="251"/>
      <c r="N133" s="252">
        <f>ROUND(L133*K133,2)</f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>V133*K133</f>
        <v>0</v>
      </c>
      <c r="X133" s="143">
        <v>6.8000000000000005E-4</v>
      </c>
      <c r="Y133" s="143">
        <f>X133*K133</f>
        <v>1.3600000000000001E-3</v>
      </c>
      <c r="Z133" s="143">
        <v>0</v>
      </c>
      <c r="AA133" s="144">
        <f>Z133*K133</f>
        <v>0</v>
      </c>
      <c r="AR133" s="17" t="s">
        <v>247</v>
      </c>
      <c r="AT133" s="17" t="s">
        <v>222</v>
      </c>
      <c r="AU133" s="17" t="s">
        <v>15</v>
      </c>
      <c r="AY133" s="17" t="s">
        <v>221</v>
      </c>
      <c r="BE133" s="145">
        <f>IF(U133="základní",N133,0)</f>
        <v>0</v>
      </c>
      <c r="BF133" s="145">
        <f>IF(U133="snížená",N133,0)</f>
        <v>0</v>
      </c>
      <c r="BG133" s="145">
        <f>IF(U133="zákl. přenesená",N133,0)</f>
        <v>0</v>
      </c>
      <c r="BH133" s="145">
        <f>IF(U133="sníž. přenesená",N133,0)</f>
        <v>0</v>
      </c>
      <c r="BI133" s="145">
        <f>IF(U133="nulová",N133,0)</f>
        <v>0</v>
      </c>
      <c r="BJ133" s="17" t="s">
        <v>15</v>
      </c>
      <c r="BK133" s="145">
        <f>ROUND(L133*K133,2)</f>
        <v>0</v>
      </c>
      <c r="BL133" s="17" t="s">
        <v>247</v>
      </c>
      <c r="BM133" s="17" t="s">
        <v>287</v>
      </c>
    </row>
    <row r="134" spans="2:65" s="1" customFormat="1" ht="74.45" customHeight="1" x14ac:dyDescent="0.3">
      <c r="B134" s="31"/>
      <c r="C134" s="32"/>
      <c r="D134" s="32"/>
      <c r="E134" s="32"/>
      <c r="F134" s="266" t="s">
        <v>283</v>
      </c>
      <c r="G134" s="200"/>
      <c r="H134" s="200"/>
      <c r="I134" s="200"/>
      <c r="J134" s="32"/>
      <c r="K134" s="32"/>
      <c r="L134" s="32"/>
      <c r="M134" s="32"/>
      <c r="N134" s="32"/>
      <c r="O134" s="32"/>
      <c r="P134" s="32"/>
      <c r="Q134" s="32"/>
      <c r="R134" s="33"/>
      <c r="T134" s="70"/>
      <c r="U134" s="32"/>
      <c r="V134" s="32"/>
      <c r="W134" s="32"/>
      <c r="X134" s="32"/>
      <c r="Y134" s="32"/>
      <c r="Z134" s="32"/>
      <c r="AA134" s="71"/>
      <c r="AT134" s="17" t="s">
        <v>250</v>
      </c>
      <c r="AU134" s="17" t="s">
        <v>15</v>
      </c>
    </row>
    <row r="135" spans="2:65" s="1" customFormat="1" ht="28.9" customHeight="1" x14ac:dyDescent="0.3">
      <c r="B135" s="136"/>
      <c r="C135" s="137" t="s">
        <v>288</v>
      </c>
      <c r="D135" s="137" t="s">
        <v>222</v>
      </c>
      <c r="E135" s="138" t="s">
        <v>289</v>
      </c>
      <c r="F135" s="250" t="s">
        <v>290</v>
      </c>
      <c r="G135" s="251"/>
      <c r="H135" s="251"/>
      <c r="I135" s="251"/>
      <c r="J135" s="139" t="s">
        <v>276</v>
      </c>
      <c r="K135" s="140">
        <v>1</v>
      </c>
      <c r="L135" s="252"/>
      <c r="M135" s="251"/>
      <c r="N135" s="252">
        <f>ROUND(L135*K135,2)</f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>V135*K135</f>
        <v>0</v>
      </c>
      <c r="X135" s="143">
        <v>1.0399999999999999E-3</v>
      </c>
      <c r="Y135" s="143">
        <f>X135*K135</f>
        <v>1.0399999999999999E-3</v>
      </c>
      <c r="Z135" s="143">
        <v>0</v>
      </c>
      <c r="AA135" s="144">
        <f>Z135*K135</f>
        <v>0</v>
      </c>
      <c r="AR135" s="17" t="s">
        <v>247</v>
      </c>
      <c r="AT135" s="17" t="s">
        <v>222</v>
      </c>
      <c r="AU135" s="17" t="s">
        <v>15</v>
      </c>
      <c r="AY135" s="17" t="s">
        <v>221</v>
      </c>
      <c r="BE135" s="145">
        <f>IF(U135="základní",N135,0)</f>
        <v>0</v>
      </c>
      <c r="BF135" s="145">
        <f>IF(U135="snížená",N135,0)</f>
        <v>0</v>
      </c>
      <c r="BG135" s="145">
        <f>IF(U135="zákl. přenesená",N135,0)</f>
        <v>0</v>
      </c>
      <c r="BH135" s="145">
        <f>IF(U135="sníž. přenesená",N135,0)</f>
        <v>0</v>
      </c>
      <c r="BI135" s="145">
        <f>IF(U135="nulová",N135,0)</f>
        <v>0</v>
      </c>
      <c r="BJ135" s="17" t="s">
        <v>15</v>
      </c>
      <c r="BK135" s="145">
        <f>ROUND(L135*K135,2)</f>
        <v>0</v>
      </c>
      <c r="BL135" s="17" t="s">
        <v>247</v>
      </c>
      <c r="BM135" s="17" t="s">
        <v>291</v>
      </c>
    </row>
    <row r="136" spans="2:65" s="1" customFormat="1" ht="74.45" customHeight="1" x14ac:dyDescent="0.3">
      <c r="B136" s="31"/>
      <c r="C136" s="32"/>
      <c r="D136" s="32"/>
      <c r="E136" s="32"/>
      <c r="F136" s="266" t="s">
        <v>283</v>
      </c>
      <c r="G136" s="200"/>
      <c r="H136" s="200"/>
      <c r="I136" s="200"/>
      <c r="J136" s="32"/>
      <c r="K136" s="32"/>
      <c r="L136" s="32"/>
      <c r="M136" s="32"/>
      <c r="N136" s="32"/>
      <c r="O136" s="32"/>
      <c r="P136" s="32"/>
      <c r="Q136" s="32"/>
      <c r="R136" s="33"/>
      <c r="T136" s="70"/>
      <c r="U136" s="32"/>
      <c r="V136" s="32"/>
      <c r="W136" s="32"/>
      <c r="X136" s="32"/>
      <c r="Y136" s="32"/>
      <c r="Z136" s="32"/>
      <c r="AA136" s="71"/>
      <c r="AT136" s="17" t="s">
        <v>250</v>
      </c>
      <c r="AU136" s="17" t="s">
        <v>15</v>
      </c>
    </row>
    <row r="137" spans="2:65" s="1" customFormat="1" ht="28.9" customHeight="1" x14ac:dyDescent="0.3">
      <c r="B137" s="136"/>
      <c r="C137" s="137" t="s">
        <v>182</v>
      </c>
      <c r="D137" s="137" t="s">
        <v>222</v>
      </c>
      <c r="E137" s="138" t="s">
        <v>292</v>
      </c>
      <c r="F137" s="250" t="s">
        <v>293</v>
      </c>
      <c r="G137" s="251"/>
      <c r="H137" s="251"/>
      <c r="I137" s="251"/>
      <c r="J137" s="139" t="s">
        <v>276</v>
      </c>
      <c r="K137" s="140">
        <v>2</v>
      </c>
      <c r="L137" s="252"/>
      <c r="M137" s="251"/>
      <c r="N137" s="252">
        <f>ROUND(L137*K137,2)</f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>V137*K137</f>
        <v>0</v>
      </c>
      <c r="X137" s="143">
        <v>2.3000000000000001E-4</v>
      </c>
      <c r="Y137" s="143">
        <f>X137*K137</f>
        <v>4.6000000000000001E-4</v>
      </c>
      <c r="Z137" s="143">
        <v>0</v>
      </c>
      <c r="AA137" s="144">
        <f>Z137*K137</f>
        <v>0</v>
      </c>
      <c r="AR137" s="17" t="s">
        <v>247</v>
      </c>
      <c r="AT137" s="17" t="s">
        <v>222</v>
      </c>
      <c r="AU137" s="17" t="s">
        <v>15</v>
      </c>
      <c r="AY137" s="17" t="s">
        <v>221</v>
      </c>
      <c r="BE137" s="145">
        <f>IF(U137="základní",N137,0)</f>
        <v>0</v>
      </c>
      <c r="BF137" s="145">
        <f>IF(U137="snížená",N137,0)</f>
        <v>0</v>
      </c>
      <c r="BG137" s="145">
        <f>IF(U137="zákl. přenesená",N137,0)</f>
        <v>0</v>
      </c>
      <c r="BH137" s="145">
        <f>IF(U137="sníž. přenesená",N137,0)</f>
        <v>0</v>
      </c>
      <c r="BI137" s="145">
        <f>IF(U137="nulová",N137,0)</f>
        <v>0</v>
      </c>
      <c r="BJ137" s="17" t="s">
        <v>15</v>
      </c>
      <c r="BK137" s="145">
        <f>ROUND(L137*K137,2)</f>
        <v>0</v>
      </c>
      <c r="BL137" s="17" t="s">
        <v>247</v>
      </c>
      <c r="BM137" s="17" t="s">
        <v>294</v>
      </c>
    </row>
    <row r="138" spans="2:65" s="1" customFormat="1" ht="74.45" customHeight="1" x14ac:dyDescent="0.3">
      <c r="B138" s="31"/>
      <c r="C138" s="32"/>
      <c r="D138" s="32"/>
      <c r="E138" s="32"/>
      <c r="F138" s="266" t="s">
        <v>283</v>
      </c>
      <c r="G138" s="200"/>
      <c r="H138" s="200"/>
      <c r="I138" s="200"/>
      <c r="J138" s="32"/>
      <c r="K138" s="32"/>
      <c r="L138" s="32"/>
      <c r="M138" s="32"/>
      <c r="N138" s="32"/>
      <c r="O138" s="32"/>
      <c r="P138" s="32"/>
      <c r="Q138" s="32"/>
      <c r="R138" s="33"/>
      <c r="T138" s="70"/>
      <c r="U138" s="32"/>
      <c r="V138" s="32"/>
      <c r="W138" s="32"/>
      <c r="X138" s="32"/>
      <c r="Y138" s="32"/>
      <c r="Z138" s="32"/>
      <c r="AA138" s="71"/>
      <c r="AT138" s="17" t="s">
        <v>250</v>
      </c>
      <c r="AU138" s="17" t="s">
        <v>15</v>
      </c>
    </row>
    <row r="139" spans="2:65" s="1" customFormat="1" ht="28.9" customHeight="1" x14ac:dyDescent="0.3">
      <c r="B139" s="136"/>
      <c r="C139" s="137" t="s">
        <v>295</v>
      </c>
      <c r="D139" s="137" t="s">
        <v>222</v>
      </c>
      <c r="E139" s="138" t="s">
        <v>296</v>
      </c>
      <c r="F139" s="250" t="s">
        <v>297</v>
      </c>
      <c r="G139" s="251"/>
      <c r="H139" s="251"/>
      <c r="I139" s="251"/>
      <c r="J139" s="139" t="s">
        <v>276</v>
      </c>
      <c r="K139" s="140">
        <v>1</v>
      </c>
      <c r="L139" s="252"/>
      <c r="M139" s="251"/>
      <c r="N139" s="252">
        <f>ROUND(L139*K139,2)</f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>V139*K139</f>
        <v>0</v>
      </c>
      <c r="X139" s="143">
        <v>5.5000000000000003E-4</v>
      </c>
      <c r="Y139" s="143">
        <f>X139*K139</f>
        <v>5.5000000000000003E-4</v>
      </c>
      <c r="Z139" s="143">
        <v>0</v>
      </c>
      <c r="AA139" s="144">
        <f>Z139*K139</f>
        <v>0</v>
      </c>
      <c r="AR139" s="17" t="s">
        <v>247</v>
      </c>
      <c r="AT139" s="17" t="s">
        <v>222</v>
      </c>
      <c r="AU139" s="17" t="s">
        <v>15</v>
      </c>
      <c r="AY139" s="17" t="s">
        <v>221</v>
      </c>
      <c r="BE139" s="145">
        <f>IF(U139="základní",N139,0)</f>
        <v>0</v>
      </c>
      <c r="BF139" s="145">
        <f>IF(U139="snížená",N139,0)</f>
        <v>0</v>
      </c>
      <c r="BG139" s="145">
        <f>IF(U139="zákl. přenesená",N139,0)</f>
        <v>0</v>
      </c>
      <c r="BH139" s="145">
        <f>IF(U139="sníž. přenesená",N139,0)</f>
        <v>0</v>
      </c>
      <c r="BI139" s="145">
        <f>IF(U139="nulová",N139,0)</f>
        <v>0</v>
      </c>
      <c r="BJ139" s="17" t="s">
        <v>15</v>
      </c>
      <c r="BK139" s="145">
        <f>ROUND(L139*K139,2)</f>
        <v>0</v>
      </c>
      <c r="BL139" s="17" t="s">
        <v>247</v>
      </c>
      <c r="BM139" s="17" t="s">
        <v>298</v>
      </c>
    </row>
    <row r="140" spans="2:65" s="1" customFormat="1" ht="74.45" customHeight="1" x14ac:dyDescent="0.3">
      <c r="B140" s="31"/>
      <c r="C140" s="32"/>
      <c r="D140" s="32"/>
      <c r="E140" s="32"/>
      <c r="F140" s="266" t="s">
        <v>283</v>
      </c>
      <c r="G140" s="200"/>
      <c r="H140" s="200"/>
      <c r="I140" s="200"/>
      <c r="J140" s="32"/>
      <c r="K140" s="32"/>
      <c r="L140" s="32"/>
      <c r="M140" s="32"/>
      <c r="N140" s="32"/>
      <c r="O140" s="32"/>
      <c r="P140" s="32"/>
      <c r="Q140" s="32"/>
      <c r="R140" s="33"/>
      <c r="T140" s="70"/>
      <c r="U140" s="32"/>
      <c r="V140" s="32"/>
      <c r="W140" s="32"/>
      <c r="X140" s="32"/>
      <c r="Y140" s="32"/>
      <c r="Z140" s="32"/>
      <c r="AA140" s="71"/>
      <c r="AT140" s="17" t="s">
        <v>250</v>
      </c>
      <c r="AU140" s="17" t="s">
        <v>15</v>
      </c>
    </row>
    <row r="141" spans="2:65" s="1" customFormat="1" ht="40.15" customHeight="1" x14ac:dyDescent="0.3">
      <c r="B141" s="136"/>
      <c r="C141" s="137" t="s">
        <v>299</v>
      </c>
      <c r="D141" s="137" t="s">
        <v>222</v>
      </c>
      <c r="E141" s="138" t="s">
        <v>300</v>
      </c>
      <c r="F141" s="250" t="s">
        <v>301</v>
      </c>
      <c r="G141" s="251"/>
      <c r="H141" s="251"/>
      <c r="I141" s="251"/>
      <c r="J141" s="139" t="s">
        <v>276</v>
      </c>
      <c r="K141" s="140">
        <v>1</v>
      </c>
      <c r="L141" s="252"/>
      <c r="M141" s="251"/>
      <c r="N141" s="252">
        <f>ROUND(L141*K141,2)</f>
        <v>0</v>
      </c>
      <c r="O141" s="251"/>
      <c r="P141" s="251"/>
      <c r="Q141" s="251"/>
      <c r="R141" s="141"/>
      <c r="T141" s="142" t="s">
        <v>3</v>
      </c>
      <c r="U141" s="40" t="s">
        <v>43</v>
      </c>
      <c r="V141" s="143">
        <v>0</v>
      </c>
      <c r="W141" s="143">
        <f>V141*K141</f>
        <v>0</v>
      </c>
      <c r="X141" s="143">
        <v>4.0400000000000002E-3</v>
      </c>
      <c r="Y141" s="143">
        <f>X141*K141</f>
        <v>4.0400000000000002E-3</v>
      </c>
      <c r="Z141" s="143">
        <v>0</v>
      </c>
      <c r="AA141" s="144">
        <f>Z141*K141</f>
        <v>0</v>
      </c>
      <c r="AR141" s="17" t="s">
        <v>247</v>
      </c>
      <c r="AT141" s="17" t="s">
        <v>222</v>
      </c>
      <c r="AU141" s="17" t="s">
        <v>15</v>
      </c>
      <c r="AY141" s="17" t="s">
        <v>221</v>
      </c>
      <c r="BE141" s="145">
        <f>IF(U141="základní",N141,0)</f>
        <v>0</v>
      </c>
      <c r="BF141" s="145">
        <f>IF(U141="snížená",N141,0)</f>
        <v>0</v>
      </c>
      <c r="BG141" s="145">
        <f>IF(U141="zákl. přenesená",N141,0)</f>
        <v>0</v>
      </c>
      <c r="BH141" s="145">
        <f>IF(U141="sníž. přenesená",N141,0)</f>
        <v>0</v>
      </c>
      <c r="BI141" s="145">
        <f>IF(U141="nulová",N141,0)</f>
        <v>0</v>
      </c>
      <c r="BJ141" s="17" t="s">
        <v>15</v>
      </c>
      <c r="BK141" s="145">
        <f>ROUND(L141*K141,2)</f>
        <v>0</v>
      </c>
      <c r="BL141" s="17" t="s">
        <v>247</v>
      </c>
      <c r="BM141" s="17" t="s">
        <v>302</v>
      </c>
    </row>
    <row r="142" spans="2:65" s="1" customFormat="1" ht="20.45" customHeight="1" x14ac:dyDescent="0.3">
      <c r="B142" s="136"/>
      <c r="C142" s="137" t="s">
        <v>303</v>
      </c>
      <c r="D142" s="137" t="s">
        <v>222</v>
      </c>
      <c r="E142" s="138" t="s">
        <v>304</v>
      </c>
      <c r="F142" s="250" t="s">
        <v>305</v>
      </c>
      <c r="G142" s="251"/>
      <c r="H142" s="251"/>
      <c r="I142" s="251"/>
      <c r="J142" s="139" t="s">
        <v>246</v>
      </c>
      <c r="K142" s="140">
        <v>45</v>
      </c>
      <c r="L142" s="252"/>
      <c r="M142" s="251"/>
      <c r="N142" s="252">
        <f>ROUND(L142*K142,2)</f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>V142*K142</f>
        <v>0</v>
      </c>
      <c r="X142" s="143">
        <v>0</v>
      </c>
      <c r="Y142" s="143">
        <f>X142*K142</f>
        <v>0</v>
      </c>
      <c r="Z142" s="143">
        <v>0</v>
      </c>
      <c r="AA142" s="144">
        <f>Z142*K142</f>
        <v>0</v>
      </c>
      <c r="AR142" s="17" t="s">
        <v>247</v>
      </c>
      <c r="AT142" s="17" t="s">
        <v>222</v>
      </c>
      <c r="AU142" s="17" t="s">
        <v>15</v>
      </c>
      <c r="AY142" s="17" t="s">
        <v>221</v>
      </c>
      <c r="BE142" s="145">
        <f>IF(U142="základní",N142,0)</f>
        <v>0</v>
      </c>
      <c r="BF142" s="145">
        <f>IF(U142="snížená",N142,0)</f>
        <v>0</v>
      </c>
      <c r="BG142" s="145">
        <f>IF(U142="zákl. přenesená",N142,0)</f>
        <v>0</v>
      </c>
      <c r="BH142" s="145">
        <f>IF(U142="sníž. přenesená",N142,0)</f>
        <v>0</v>
      </c>
      <c r="BI142" s="145">
        <f>IF(U142="nulová",N142,0)</f>
        <v>0</v>
      </c>
      <c r="BJ142" s="17" t="s">
        <v>15</v>
      </c>
      <c r="BK142" s="145">
        <f>ROUND(L142*K142,2)</f>
        <v>0</v>
      </c>
      <c r="BL142" s="17" t="s">
        <v>247</v>
      </c>
      <c r="BM142" s="17" t="s">
        <v>306</v>
      </c>
    </row>
    <row r="143" spans="2:65" s="1" customFormat="1" ht="63" customHeight="1" x14ac:dyDescent="0.3">
      <c r="B143" s="31"/>
      <c r="C143" s="32"/>
      <c r="D143" s="32"/>
      <c r="E143" s="32"/>
      <c r="F143" s="266" t="s">
        <v>307</v>
      </c>
      <c r="G143" s="200"/>
      <c r="H143" s="200"/>
      <c r="I143" s="200"/>
      <c r="J143" s="32"/>
      <c r="K143" s="32"/>
      <c r="L143" s="32"/>
      <c r="M143" s="32"/>
      <c r="N143" s="32"/>
      <c r="O143" s="32"/>
      <c r="P143" s="32"/>
      <c r="Q143" s="32"/>
      <c r="R143" s="33"/>
      <c r="T143" s="70"/>
      <c r="U143" s="32"/>
      <c r="V143" s="32"/>
      <c r="W143" s="32"/>
      <c r="X143" s="32"/>
      <c r="Y143" s="32"/>
      <c r="Z143" s="32"/>
      <c r="AA143" s="71"/>
      <c r="AT143" s="17" t="s">
        <v>250</v>
      </c>
      <c r="AU143" s="17" t="s">
        <v>15</v>
      </c>
    </row>
    <row r="144" spans="2:65" s="1" customFormat="1" ht="20.45" customHeight="1" x14ac:dyDescent="0.3">
      <c r="B144" s="136"/>
      <c r="C144" s="137" t="s">
        <v>9</v>
      </c>
      <c r="D144" s="137" t="s">
        <v>222</v>
      </c>
      <c r="E144" s="138" t="s">
        <v>308</v>
      </c>
      <c r="F144" s="250" t="s">
        <v>309</v>
      </c>
      <c r="G144" s="251"/>
      <c r="H144" s="251"/>
      <c r="I144" s="251"/>
      <c r="J144" s="139" t="s">
        <v>246</v>
      </c>
      <c r="K144" s="140">
        <v>45</v>
      </c>
      <c r="L144" s="252"/>
      <c r="M144" s="251"/>
      <c r="N144" s="252">
        <f>ROUND(L144*K144,2)</f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>V144*K144</f>
        <v>0</v>
      </c>
      <c r="X144" s="143">
        <v>1.0000000000000001E-5</v>
      </c>
      <c r="Y144" s="143">
        <f>X144*K144</f>
        <v>4.5000000000000004E-4</v>
      </c>
      <c r="Z144" s="143">
        <v>0</v>
      </c>
      <c r="AA144" s="144">
        <f>Z144*K144</f>
        <v>0</v>
      </c>
      <c r="AR144" s="17" t="s">
        <v>247</v>
      </c>
      <c r="AT144" s="17" t="s">
        <v>222</v>
      </c>
      <c r="AU144" s="17" t="s">
        <v>15</v>
      </c>
      <c r="AY144" s="17" t="s">
        <v>221</v>
      </c>
      <c r="BE144" s="145">
        <f>IF(U144="základní",N144,0)</f>
        <v>0</v>
      </c>
      <c r="BF144" s="145">
        <f>IF(U144="snížená",N144,0)</f>
        <v>0</v>
      </c>
      <c r="BG144" s="145">
        <f>IF(U144="zákl. přenesená",N144,0)</f>
        <v>0</v>
      </c>
      <c r="BH144" s="145">
        <f>IF(U144="sníž. přenesená",N144,0)</f>
        <v>0</v>
      </c>
      <c r="BI144" s="145">
        <f>IF(U144="nulová",N144,0)</f>
        <v>0</v>
      </c>
      <c r="BJ144" s="17" t="s">
        <v>15</v>
      </c>
      <c r="BK144" s="145">
        <f>ROUND(L144*K144,2)</f>
        <v>0</v>
      </c>
      <c r="BL144" s="17" t="s">
        <v>247</v>
      </c>
      <c r="BM144" s="17" t="s">
        <v>310</v>
      </c>
    </row>
    <row r="145" spans="2:65" s="1" customFormat="1" ht="63" customHeight="1" x14ac:dyDescent="0.3">
      <c r="B145" s="31"/>
      <c r="C145" s="32"/>
      <c r="D145" s="32"/>
      <c r="E145" s="32"/>
      <c r="F145" s="266" t="s">
        <v>311</v>
      </c>
      <c r="G145" s="200"/>
      <c r="H145" s="200"/>
      <c r="I145" s="200"/>
      <c r="J145" s="32"/>
      <c r="K145" s="32"/>
      <c r="L145" s="32"/>
      <c r="M145" s="32"/>
      <c r="N145" s="32"/>
      <c r="O145" s="32"/>
      <c r="P145" s="32"/>
      <c r="Q145" s="32"/>
      <c r="R145" s="33"/>
      <c r="T145" s="70"/>
      <c r="U145" s="32"/>
      <c r="V145" s="32"/>
      <c r="W145" s="32"/>
      <c r="X145" s="32"/>
      <c r="Y145" s="32"/>
      <c r="Z145" s="32"/>
      <c r="AA145" s="71"/>
      <c r="AT145" s="17" t="s">
        <v>250</v>
      </c>
      <c r="AU145" s="17" t="s">
        <v>15</v>
      </c>
    </row>
    <row r="146" spans="2:65" s="1" customFormat="1" ht="28.9" customHeight="1" x14ac:dyDescent="0.3">
      <c r="B146" s="136"/>
      <c r="C146" s="137" t="s">
        <v>312</v>
      </c>
      <c r="D146" s="137" t="s">
        <v>222</v>
      </c>
      <c r="E146" s="138" t="s">
        <v>313</v>
      </c>
      <c r="F146" s="250" t="s">
        <v>314</v>
      </c>
      <c r="G146" s="251"/>
      <c r="H146" s="251"/>
      <c r="I146" s="251"/>
      <c r="J146" s="139" t="s">
        <v>315</v>
      </c>
      <c r="K146" s="140">
        <v>5</v>
      </c>
      <c r="L146" s="252"/>
      <c r="M146" s="251"/>
      <c r="N146" s="252">
        <f>ROUND(L146*K146,2)</f>
        <v>0</v>
      </c>
      <c r="O146" s="251"/>
      <c r="P146" s="251"/>
      <c r="Q146" s="251"/>
      <c r="R146" s="141"/>
      <c r="T146" s="142" t="s">
        <v>3</v>
      </c>
      <c r="U146" s="40" t="s">
        <v>43</v>
      </c>
      <c r="V146" s="143">
        <v>0</v>
      </c>
      <c r="W146" s="143">
        <f>V146*K146</f>
        <v>0</v>
      </c>
      <c r="X146" s="143">
        <v>0</v>
      </c>
      <c r="Y146" s="143">
        <f>X146*K146</f>
        <v>0</v>
      </c>
      <c r="Z146" s="143">
        <v>0</v>
      </c>
      <c r="AA146" s="144">
        <f>Z146*K146</f>
        <v>0</v>
      </c>
      <c r="AR146" s="17" t="s">
        <v>247</v>
      </c>
      <c r="AT146" s="17" t="s">
        <v>222</v>
      </c>
      <c r="AU146" s="17" t="s">
        <v>15</v>
      </c>
      <c r="AY146" s="17" t="s">
        <v>221</v>
      </c>
      <c r="BE146" s="145">
        <f>IF(U146="základní",N146,0)</f>
        <v>0</v>
      </c>
      <c r="BF146" s="145">
        <f>IF(U146="snížená",N146,0)</f>
        <v>0</v>
      </c>
      <c r="BG146" s="145">
        <f>IF(U146="zákl. přenesená",N146,0)</f>
        <v>0</v>
      </c>
      <c r="BH146" s="145">
        <f>IF(U146="sníž. přenesená",N146,0)</f>
        <v>0</v>
      </c>
      <c r="BI146" s="145">
        <f>IF(U146="nulová",N146,0)</f>
        <v>0</v>
      </c>
      <c r="BJ146" s="17" t="s">
        <v>15</v>
      </c>
      <c r="BK146" s="145">
        <f>ROUND(L146*K146,2)</f>
        <v>0</v>
      </c>
      <c r="BL146" s="17" t="s">
        <v>247</v>
      </c>
      <c r="BM146" s="17" t="s">
        <v>316</v>
      </c>
    </row>
    <row r="147" spans="2:65" s="1" customFormat="1" ht="20.45" customHeight="1" x14ac:dyDescent="0.3">
      <c r="B147" s="136"/>
      <c r="C147" s="137" t="s">
        <v>317</v>
      </c>
      <c r="D147" s="137" t="s">
        <v>222</v>
      </c>
      <c r="E147" s="138" t="s">
        <v>318</v>
      </c>
      <c r="F147" s="250" t="s">
        <v>319</v>
      </c>
      <c r="G147" s="251"/>
      <c r="H147" s="251"/>
      <c r="I147" s="251"/>
      <c r="J147" s="139" t="s">
        <v>315</v>
      </c>
      <c r="K147" s="140">
        <v>10</v>
      </c>
      <c r="L147" s="252"/>
      <c r="M147" s="251"/>
      <c r="N147" s="252">
        <f>ROUND(L147*K147,2)</f>
        <v>0</v>
      </c>
      <c r="O147" s="251"/>
      <c r="P147" s="251"/>
      <c r="Q147" s="251"/>
      <c r="R147" s="141"/>
      <c r="T147" s="142" t="s">
        <v>3</v>
      </c>
      <c r="U147" s="40" t="s">
        <v>43</v>
      </c>
      <c r="V147" s="143">
        <v>0</v>
      </c>
      <c r="W147" s="143">
        <f>V147*K147</f>
        <v>0</v>
      </c>
      <c r="X147" s="143">
        <v>0</v>
      </c>
      <c r="Y147" s="143">
        <f>X147*K147</f>
        <v>0</v>
      </c>
      <c r="Z147" s="143">
        <v>0</v>
      </c>
      <c r="AA147" s="144">
        <f>Z147*K147</f>
        <v>0</v>
      </c>
      <c r="AR147" s="17" t="s">
        <v>247</v>
      </c>
      <c r="AT147" s="17" t="s">
        <v>222</v>
      </c>
      <c r="AU147" s="17" t="s">
        <v>15</v>
      </c>
      <c r="AY147" s="17" t="s">
        <v>221</v>
      </c>
      <c r="BE147" s="145">
        <f>IF(U147="základní",N147,0)</f>
        <v>0</v>
      </c>
      <c r="BF147" s="145">
        <f>IF(U147="snížená",N147,0)</f>
        <v>0</v>
      </c>
      <c r="BG147" s="145">
        <f>IF(U147="zákl. přenesená",N147,0)</f>
        <v>0</v>
      </c>
      <c r="BH147" s="145">
        <f>IF(U147="sníž. přenesená",N147,0)</f>
        <v>0</v>
      </c>
      <c r="BI147" s="145">
        <f>IF(U147="nulová",N147,0)</f>
        <v>0</v>
      </c>
      <c r="BJ147" s="17" t="s">
        <v>15</v>
      </c>
      <c r="BK147" s="145">
        <f>ROUND(L147*K147,2)</f>
        <v>0</v>
      </c>
      <c r="BL147" s="17" t="s">
        <v>247</v>
      </c>
      <c r="BM147" s="17" t="s">
        <v>320</v>
      </c>
    </row>
    <row r="148" spans="2:65" s="1" customFormat="1" ht="20.45" customHeight="1" x14ac:dyDescent="0.3">
      <c r="B148" s="136"/>
      <c r="C148" s="137" t="s">
        <v>321</v>
      </c>
      <c r="D148" s="137" t="s">
        <v>222</v>
      </c>
      <c r="E148" s="138" t="s">
        <v>322</v>
      </c>
      <c r="F148" s="250" t="s">
        <v>323</v>
      </c>
      <c r="G148" s="251"/>
      <c r="H148" s="251"/>
      <c r="I148" s="251"/>
      <c r="J148" s="139" t="s">
        <v>246</v>
      </c>
      <c r="K148" s="140">
        <v>45</v>
      </c>
      <c r="L148" s="252"/>
      <c r="M148" s="251"/>
      <c r="N148" s="252">
        <f>ROUND(L148*K148,2)</f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0</v>
      </c>
      <c r="W148" s="143">
        <f>V148*K148</f>
        <v>0</v>
      </c>
      <c r="X148" s="143">
        <v>0</v>
      </c>
      <c r="Y148" s="143">
        <f>X148*K148</f>
        <v>0</v>
      </c>
      <c r="Z148" s="143">
        <v>0</v>
      </c>
      <c r="AA148" s="144">
        <f>Z148*K148</f>
        <v>0</v>
      </c>
      <c r="AR148" s="17" t="s">
        <v>247</v>
      </c>
      <c r="AT148" s="17" t="s">
        <v>222</v>
      </c>
      <c r="AU148" s="17" t="s">
        <v>15</v>
      </c>
      <c r="AY148" s="17" t="s">
        <v>221</v>
      </c>
      <c r="BE148" s="145">
        <f>IF(U148="základní",N148,0)</f>
        <v>0</v>
      </c>
      <c r="BF148" s="145">
        <f>IF(U148="snížená",N148,0)</f>
        <v>0</v>
      </c>
      <c r="BG148" s="145">
        <f>IF(U148="zákl. přenesená",N148,0)</f>
        <v>0</v>
      </c>
      <c r="BH148" s="145">
        <f>IF(U148="sníž. přenesená",N148,0)</f>
        <v>0</v>
      </c>
      <c r="BI148" s="145">
        <f>IF(U148="nulová",N148,0)</f>
        <v>0</v>
      </c>
      <c r="BJ148" s="17" t="s">
        <v>15</v>
      </c>
      <c r="BK148" s="145">
        <f>ROUND(L148*K148,2)</f>
        <v>0</v>
      </c>
      <c r="BL148" s="17" t="s">
        <v>247</v>
      </c>
      <c r="BM148" s="17" t="s">
        <v>324</v>
      </c>
    </row>
    <row r="149" spans="2:65" s="1" customFormat="1" ht="28.9" customHeight="1" x14ac:dyDescent="0.3">
      <c r="B149" s="136"/>
      <c r="C149" s="137" t="s">
        <v>8</v>
      </c>
      <c r="D149" s="137" t="s">
        <v>222</v>
      </c>
      <c r="E149" s="138" t="s">
        <v>325</v>
      </c>
      <c r="F149" s="250" t="s">
        <v>326</v>
      </c>
      <c r="G149" s="251"/>
      <c r="H149" s="251"/>
      <c r="I149" s="251"/>
      <c r="J149" s="139" t="s">
        <v>276</v>
      </c>
      <c r="K149" s="140">
        <v>1</v>
      </c>
      <c r="L149" s="252"/>
      <c r="M149" s="251"/>
      <c r="N149" s="252">
        <f>ROUND(L149*K149,2)</f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0</v>
      </c>
      <c r="W149" s="143">
        <f>V149*K149</f>
        <v>0</v>
      </c>
      <c r="X149" s="143">
        <v>6.8000000000000005E-4</v>
      </c>
      <c r="Y149" s="143">
        <f>X149*K149</f>
        <v>6.8000000000000005E-4</v>
      </c>
      <c r="Z149" s="143">
        <v>0</v>
      </c>
      <c r="AA149" s="144">
        <f>Z149*K149</f>
        <v>0</v>
      </c>
      <c r="AR149" s="17" t="s">
        <v>247</v>
      </c>
      <c r="AT149" s="17" t="s">
        <v>222</v>
      </c>
      <c r="AU149" s="17" t="s">
        <v>15</v>
      </c>
      <c r="AY149" s="17" t="s">
        <v>221</v>
      </c>
      <c r="BE149" s="145">
        <f>IF(U149="základní",N149,0)</f>
        <v>0</v>
      </c>
      <c r="BF149" s="145">
        <f>IF(U149="snížená",N149,0)</f>
        <v>0</v>
      </c>
      <c r="BG149" s="145">
        <f>IF(U149="zákl. přenesená",N149,0)</f>
        <v>0</v>
      </c>
      <c r="BH149" s="145">
        <f>IF(U149="sníž. přenesená",N149,0)</f>
        <v>0</v>
      </c>
      <c r="BI149" s="145">
        <f>IF(U149="nulová",N149,0)</f>
        <v>0</v>
      </c>
      <c r="BJ149" s="17" t="s">
        <v>15</v>
      </c>
      <c r="BK149" s="145">
        <f>ROUND(L149*K149,2)</f>
        <v>0</v>
      </c>
      <c r="BL149" s="17" t="s">
        <v>247</v>
      </c>
      <c r="BM149" s="17" t="s">
        <v>327</v>
      </c>
    </row>
    <row r="150" spans="2:65" s="1" customFormat="1" ht="20.45" customHeight="1" x14ac:dyDescent="0.3">
      <c r="B150" s="136"/>
      <c r="C150" s="137" t="s">
        <v>247</v>
      </c>
      <c r="D150" s="137" t="s">
        <v>222</v>
      </c>
      <c r="E150" s="138" t="s">
        <v>328</v>
      </c>
      <c r="F150" s="250" t="s">
        <v>329</v>
      </c>
      <c r="G150" s="251"/>
      <c r="H150" s="251"/>
      <c r="I150" s="251"/>
      <c r="J150" s="139" t="s">
        <v>276</v>
      </c>
      <c r="K150" s="140">
        <v>1</v>
      </c>
      <c r="L150" s="252"/>
      <c r="M150" s="251"/>
      <c r="N150" s="252">
        <f>ROUND(L150*K150,2)</f>
        <v>0</v>
      </c>
      <c r="O150" s="251"/>
      <c r="P150" s="251"/>
      <c r="Q150" s="251"/>
      <c r="R150" s="141"/>
      <c r="T150" s="142" t="s">
        <v>3</v>
      </c>
      <c r="U150" s="40" t="s">
        <v>43</v>
      </c>
      <c r="V150" s="143">
        <v>0</v>
      </c>
      <c r="W150" s="143">
        <f>V150*K150</f>
        <v>0</v>
      </c>
      <c r="X150" s="143">
        <v>2.5699999999999998E-3</v>
      </c>
      <c r="Y150" s="143">
        <f>X150*K150</f>
        <v>2.5699999999999998E-3</v>
      </c>
      <c r="Z150" s="143">
        <v>0</v>
      </c>
      <c r="AA150" s="144">
        <f>Z150*K150</f>
        <v>0</v>
      </c>
      <c r="AR150" s="17" t="s">
        <v>247</v>
      </c>
      <c r="AT150" s="17" t="s">
        <v>222</v>
      </c>
      <c r="AU150" s="17" t="s">
        <v>15</v>
      </c>
      <c r="AY150" s="17" t="s">
        <v>221</v>
      </c>
      <c r="BE150" s="145">
        <f>IF(U150="základní",N150,0)</f>
        <v>0</v>
      </c>
      <c r="BF150" s="145">
        <f>IF(U150="snížená",N150,0)</f>
        <v>0</v>
      </c>
      <c r="BG150" s="145">
        <f>IF(U150="zákl. přenesená",N150,0)</f>
        <v>0</v>
      </c>
      <c r="BH150" s="145">
        <f>IF(U150="sníž. přenesená",N150,0)</f>
        <v>0</v>
      </c>
      <c r="BI150" s="145">
        <f>IF(U150="nulová",N150,0)</f>
        <v>0</v>
      </c>
      <c r="BJ150" s="17" t="s">
        <v>15</v>
      </c>
      <c r="BK150" s="145">
        <f>ROUND(L150*K150,2)</f>
        <v>0</v>
      </c>
      <c r="BL150" s="17" t="s">
        <v>247</v>
      </c>
      <c r="BM150" s="17" t="s">
        <v>330</v>
      </c>
    </row>
    <row r="151" spans="2:65" s="1" customFormat="1" ht="97.15" customHeight="1" x14ac:dyDescent="0.3">
      <c r="B151" s="31"/>
      <c r="C151" s="32"/>
      <c r="D151" s="32"/>
      <c r="E151" s="32"/>
      <c r="F151" s="266" t="s">
        <v>331</v>
      </c>
      <c r="G151" s="200"/>
      <c r="H151" s="200"/>
      <c r="I151" s="200"/>
      <c r="J151" s="32"/>
      <c r="K151" s="32"/>
      <c r="L151" s="32"/>
      <c r="M151" s="32"/>
      <c r="N151" s="32"/>
      <c r="O151" s="32"/>
      <c r="P151" s="32"/>
      <c r="Q151" s="32"/>
      <c r="R151" s="33"/>
      <c r="T151" s="70"/>
      <c r="U151" s="32"/>
      <c r="V151" s="32"/>
      <c r="W151" s="32"/>
      <c r="X151" s="32"/>
      <c r="Y151" s="32"/>
      <c r="Z151" s="32"/>
      <c r="AA151" s="71"/>
      <c r="AT151" s="17" t="s">
        <v>250</v>
      </c>
      <c r="AU151" s="17" t="s">
        <v>15</v>
      </c>
    </row>
    <row r="152" spans="2:65" s="1" customFormat="1" ht="20.45" customHeight="1" x14ac:dyDescent="0.3">
      <c r="B152" s="136"/>
      <c r="C152" s="137" t="s">
        <v>332</v>
      </c>
      <c r="D152" s="137" t="s">
        <v>222</v>
      </c>
      <c r="E152" s="138" t="s">
        <v>333</v>
      </c>
      <c r="F152" s="250" t="s">
        <v>334</v>
      </c>
      <c r="G152" s="251"/>
      <c r="H152" s="251"/>
      <c r="I152" s="251"/>
      <c r="J152" s="139" t="s">
        <v>335</v>
      </c>
      <c r="K152" s="140"/>
      <c r="L152" s="252"/>
      <c r="M152" s="251"/>
      <c r="N152" s="252">
        <f>ROUND(L152*K152,2)</f>
        <v>0</v>
      </c>
      <c r="O152" s="251"/>
      <c r="P152" s="251"/>
      <c r="Q152" s="251"/>
      <c r="R152" s="141"/>
      <c r="T152" s="142" t="s">
        <v>3</v>
      </c>
      <c r="U152" s="40" t="s">
        <v>43</v>
      </c>
      <c r="V152" s="143">
        <v>0</v>
      </c>
      <c r="W152" s="143">
        <f>V152*K152</f>
        <v>0</v>
      </c>
      <c r="X152" s="143">
        <v>0</v>
      </c>
      <c r="Y152" s="143">
        <f>X152*K152</f>
        <v>0</v>
      </c>
      <c r="Z152" s="143">
        <v>0</v>
      </c>
      <c r="AA152" s="144">
        <f>Z152*K152</f>
        <v>0</v>
      </c>
      <c r="AR152" s="17" t="s">
        <v>247</v>
      </c>
      <c r="AT152" s="17" t="s">
        <v>222</v>
      </c>
      <c r="AU152" s="17" t="s">
        <v>15</v>
      </c>
      <c r="AY152" s="17" t="s">
        <v>221</v>
      </c>
      <c r="BE152" s="145">
        <f>IF(U152="základní",N152,0)</f>
        <v>0</v>
      </c>
      <c r="BF152" s="145">
        <f>IF(U152="snížená",N152,0)</f>
        <v>0</v>
      </c>
      <c r="BG152" s="145">
        <f>IF(U152="zákl. přenesená",N152,0)</f>
        <v>0</v>
      </c>
      <c r="BH152" s="145">
        <f>IF(U152="sníž. přenesená",N152,0)</f>
        <v>0</v>
      </c>
      <c r="BI152" s="145">
        <f>IF(U152="nulová",N152,0)</f>
        <v>0</v>
      </c>
      <c r="BJ152" s="17" t="s">
        <v>15</v>
      </c>
      <c r="BK152" s="145">
        <f>ROUND(L152*K152,2)</f>
        <v>0</v>
      </c>
      <c r="BL152" s="17" t="s">
        <v>247</v>
      </c>
      <c r="BM152" s="17" t="s">
        <v>336</v>
      </c>
    </row>
    <row r="153" spans="2:65" s="1" customFormat="1" ht="74.45" customHeight="1" x14ac:dyDescent="0.3">
      <c r="B153" s="31"/>
      <c r="C153" s="32"/>
      <c r="D153" s="32"/>
      <c r="E153" s="32"/>
      <c r="F153" s="266" t="s">
        <v>337</v>
      </c>
      <c r="G153" s="200"/>
      <c r="H153" s="200"/>
      <c r="I153" s="200"/>
      <c r="J153" s="32"/>
      <c r="K153" s="32"/>
      <c r="L153" s="32"/>
      <c r="M153" s="32"/>
      <c r="N153" s="32"/>
      <c r="O153" s="32"/>
      <c r="P153" s="32"/>
      <c r="Q153" s="32"/>
      <c r="R153" s="33"/>
      <c r="T153" s="70"/>
      <c r="U153" s="32"/>
      <c r="V153" s="32"/>
      <c r="W153" s="32"/>
      <c r="X153" s="32"/>
      <c r="Y153" s="32"/>
      <c r="Z153" s="32"/>
      <c r="AA153" s="71"/>
      <c r="AT153" s="17" t="s">
        <v>250</v>
      </c>
      <c r="AU153" s="17" t="s">
        <v>15</v>
      </c>
    </row>
    <row r="154" spans="2:65" s="9" customFormat="1" ht="37.35" customHeight="1" x14ac:dyDescent="0.35">
      <c r="B154" s="125"/>
      <c r="C154" s="126"/>
      <c r="D154" s="127" t="s">
        <v>241</v>
      </c>
      <c r="E154" s="127"/>
      <c r="F154" s="127"/>
      <c r="G154" s="127"/>
      <c r="H154" s="127"/>
      <c r="I154" s="127"/>
      <c r="J154" s="127"/>
      <c r="K154" s="127"/>
      <c r="L154" s="127"/>
      <c r="M154" s="127"/>
      <c r="N154" s="262">
        <f>BK154</f>
        <v>0</v>
      </c>
      <c r="O154" s="263"/>
      <c r="P154" s="263"/>
      <c r="Q154" s="263"/>
      <c r="R154" s="128"/>
      <c r="T154" s="129"/>
      <c r="U154" s="126"/>
      <c r="V154" s="126"/>
      <c r="W154" s="130">
        <f>SUM(W155:W156)</f>
        <v>0</v>
      </c>
      <c r="X154" s="126"/>
      <c r="Y154" s="130">
        <f>SUM(Y155:Y156)</f>
        <v>0</v>
      </c>
      <c r="Z154" s="126"/>
      <c r="AA154" s="131">
        <f>SUM(AA155:AA156)</f>
        <v>0</v>
      </c>
      <c r="AR154" s="132" t="s">
        <v>190</v>
      </c>
      <c r="AT154" s="133" t="s">
        <v>77</v>
      </c>
      <c r="AU154" s="133" t="s">
        <v>78</v>
      </c>
      <c r="AY154" s="132" t="s">
        <v>221</v>
      </c>
      <c r="BK154" s="134">
        <f>SUM(BK155:BK156)</f>
        <v>0</v>
      </c>
    </row>
    <row r="155" spans="2:65" s="1" customFormat="1" ht="28.9" customHeight="1" x14ac:dyDescent="0.3">
      <c r="B155" s="136"/>
      <c r="C155" s="137" t="s">
        <v>338</v>
      </c>
      <c r="D155" s="137" t="s">
        <v>222</v>
      </c>
      <c r="E155" s="138" t="s">
        <v>339</v>
      </c>
      <c r="F155" s="250" t="s">
        <v>340</v>
      </c>
      <c r="G155" s="251"/>
      <c r="H155" s="251"/>
      <c r="I155" s="251"/>
      <c r="J155" s="139" t="s">
        <v>315</v>
      </c>
      <c r="K155" s="140">
        <v>6</v>
      </c>
      <c r="L155" s="252"/>
      <c r="M155" s="251"/>
      <c r="N155" s="252">
        <f>ROUND(L155*K155,2)</f>
        <v>0</v>
      </c>
      <c r="O155" s="251"/>
      <c r="P155" s="251"/>
      <c r="Q155" s="251"/>
      <c r="R155" s="141"/>
      <c r="T155" s="142" t="s">
        <v>3</v>
      </c>
      <c r="U155" s="40" t="s">
        <v>43</v>
      </c>
      <c r="V155" s="143">
        <v>0</v>
      </c>
      <c r="W155" s="143">
        <f>V155*K155</f>
        <v>0</v>
      </c>
      <c r="X155" s="143">
        <v>0</v>
      </c>
      <c r="Y155" s="143">
        <f>X155*K155</f>
        <v>0</v>
      </c>
      <c r="Z155" s="143">
        <v>0</v>
      </c>
      <c r="AA155" s="144">
        <f>Z155*K155</f>
        <v>0</v>
      </c>
      <c r="AR155" s="17" t="s">
        <v>247</v>
      </c>
      <c r="AT155" s="17" t="s">
        <v>222</v>
      </c>
      <c r="AU155" s="17" t="s">
        <v>15</v>
      </c>
      <c r="AY155" s="17" t="s">
        <v>221</v>
      </c>
      <c r="BE155" s="145">
        <f>IF(U155="základní",N155,0)</f>
        <v>0</v>
      </c>
      <c r="BF155" s="145">
        <f>IF(U155="snížená",N155,0)</f>
        <v>0</v>
      </c>
      <c r="BG155" s="145">
        <f>IF(U155="zákl. přenesená",N155,0)</f>
        <v>0</v>
      </c>
      <c r="BH155" s="145">
        <f>IF(U155="sníž. přenesená",N155,0)</f>
        <v>0</v>
      </c>
      <c r="BI155" s="145">
        <f>IF(U155="nulová",N155,0)</f>
        <v>0</v>
      </c>
      <c r="BJ155" s="17" t="s">
        <v>15</v>
      </c>
      <c r="BK155" s="145">
        <f>ROUND(L155*K155,2)</f>
        <v>0</v>
      </c>
      <c r="BL155" s="17" t="s">
        <v>247</v>
      </c>
      <c r="BM155" s="17" t="s">
        <v>341</v>
      </c>
    </row>
    <row r="156" spans="2:65" s="1" customFormat="1" ht="28.9" customHeight="1" x14ac:dyDescent="0.3">
      <c r="B156" s="136"/>
      <c r="C156" s="137" t="s">
        <v>342</v>
      </c>
      <c r="D156" s="137" t="s">
        <v>222</v>
      </c>
      <c r="E156" s="138" t="s">
        <v>343</v>
      </c>
      <c r="F156" s="250" t="s">
        <v>344</v>
      </c>
      <c r="G156" s="251"/>
      <c r="H156" s="251"/>
      <c r="I156" s="251"/>
      <c r="J156" s="139" t="s">
        <v>315</v>
      </c>
      <c r="K156" s="140">
        <v>10</v>
      </c>
      <c r="L156" s="252"/>
      <c r="M156" s="251"/>
      <c r="N156" s="252">
        <f>ROUND(L156*K156,2)</f>
        <v>0</v>
      </c>
      <c r="O156" s="251"/>
      <c r="P156" s="251"/>
      <c r="Q156" s="251"/>
      <c r="R156" s="141"/>
      <c r="T156" s="142" t="s">
        <v>3</v>
      </c>
      <c r="U156" s="40" t="s">
        <v>43</v>
      </c>
      <c r="V156" s="143">
        <v>0</v>
      </c>
      <c r="W156" s="143">
        <f>V156*K156</f>
        <v>0</v>
      </c>
      <c r="X156" s="143">
        <v>0</v>
      </c>
      <c r="Y156" s="143">
        <f>X156*K156</f>
        <v>0</v>
      </c>
      <c r="Z156" s="143">
        <v>0</v>
      </c>
      <c r="AA156" s="144">
        <f>Z156*K156</f>
        <v>0</v>
      </c>
      <c r="AR156" s="17" t="s">
        <v>247</v>
      </c>
      <c r="AT156" s="17" t="s">
        <v>222</v>
      </c>
      <c r="AU156" s="17" t="s">
        <v>15</v>
      </c>
      <c r="AY156" s="17" t="s">
        <v>221</v>
      </c>
      <c r="BE156" s="145">
        <f>IF(U156="základní",N156,0)</f>
        <v>0</v>
      </c>
      <c r="BF156" s="145">
        <f>IF(U156="snížená",N156,0)</f>
        <v>0</v>
      </c>
      <c r="BG156" s="145">
        <f>IF(U156="zákl. přenesená",N156,0)</f>
        <v>0</v>
      </c>
      <c r="BH156" s="145">
        <f>IF(U156="sníž. přenesená",N156,0)</f>
        <v>0</v>
      </c>
      <c r="BI156" s="145">
        <f>IF(U156="nulová",N156,0)</f>
        <v>0</v>
      </c>
      <c r="BJ156" s="17" t="s">
        <v>15</v>
      </c>
      <c r="BK156" s="145">
        <f>ROUND(L156*K156,2)</f>
        <v>0</v>
      </c>
      <c r="BL156" s="17" t="s">
        <v>247</v>
      </c>
      <c r="BM156" s="17" t="s">
        <v>345</v>
      </c>
    </row>
    <row r="157" spans="2:65" s="9" customFormat="1" ht="37.35" customHeight="1" x14ac:dyDescent="0.35">
      <c r="B157" s="125"/>
      <c r="C157" s="126"/>
      <c r="D157" s="127" t="s">
        <v>242</v>
      </c>
      <c r="E157" s="127"/>
      <c r="F157" s="127"/>
      <c r="G157" s="127"/>
      <c r="H157" s="127"/>
      <c r="I157" s="127"/>
      <c r="J157" s="127"/>
      <c r="K157" s="127"/>
      <c r="L157" s="127"/>
      <c r="M157" s="127"/>
      <c r="N157" s="264">
        <f>BK157</f>
        <v>0</v>
      </c>
      <c r="O157" s="265"/>
      <c r="P157" s="265"/>
      <c r="Q157" s="265"/>
      <c r="R157" s="128"/>
      <c r="T157" s="129"/>
      <c r="U157" s="126"/>
      <c r="V157" s="126"/>
      <c r="W157" s="130">
        <f>SUM(W158:W161)</f>
        <v>0</v>
      </c>
      <c r="X157" s="126"/>
      <c r="Y157" s="130">
        <f>SUM(Y158:Y161)</f>
        <v>6.3920000000000005E-2</v>
      </c>
      <c r="Z157" s="126"/>
      <c r="AA157" s="131">
        <f>SUM(AA158:AA161)</f>
        <v>0</v>
      </c>
      <c r="AR157" s="132" t="s">
        <v>190</v>
      </c>
      <c r="AT157" s="133" t="s">
        <v>77</v>
      </c>
      <c r="AU157" s="133" t="s">
        <v>78</v>
      </c>
      <c r="AY157" s="132" t="s">
        <v>221</v>
      </c>
      <c r="BK157" s="134">
        <f>SUM(BK158:BK161)</f>
        <v>0</v>
      </c>
    </row>
    <row r="158" spans="2:65" s="1" customFormat="1" ht="28.9" customHeight="1" x14ac:dyDescent="0.3">
      <c r="B158" s="136"/>
      <c r="C158" s="137" t="s">
        <v>346</v>
      </c>
      <c r="D158" s="137" t="s">
        <v>222</v>
      </c>
      <c r="E158" s="138" t="s">
        <v>347</v>
      </c>
      <c r="F158" s="250" t="s">
        <v>348</v>
      </c>
      <c r="G158" s="251"/>
      <c r="H158" s="251"/>
      <c r="I158" s="251"/>
      <c r="J158" s="139" t="s">
        <v>349</v>
      </c>
      <c r="K158" s="140">
        <v>1</v>
      </c>
      <c r="L158" s="252"/>
      <c r="M158" s="251"/>
      <c r="N158" s="252">
        <f>ROUND(L158*K158,2)</f>
        <v>0</v>
      </c>
      <c r="O158" s="251"/>
      <c r="P158" s="251"/>
      <c r="Q158" s="251"/>
      <c r="R158" s="141"/>
      <c r="T158" s="142" t="s">
        <v>3</v>
      </c>
      <c r="U158" s="40" t="s">
        <v>43</v>
      </c>
      <c r="V158" s="143">
        <v>0</v>
      </c>
      <c r="W158" s="143">
        <f>V158*K158</f>
        <v>0</v>
      </c>
      <c r="X158" s="143">
        <v>6.3920000000000005E-2</v>
      </c>
      <c r="Y158" s="143">
        <f>X158*K158</f>
        <v>6.3920000000000005E-2</v>
      </c>
      <c r="Z158" s="143">
        <v>0</v>
      </c>
      <c r="AA158" s="144">
        <f>Z158*K158</f>
        <v>0</v>
      </c>
      <c r="AR158" s="17" t="s">
        <v>247</v>
      </c>
      <c r="AT158" s="17" t="s">
        <v>222</v>
      </c>
      <c r="AU158" s="17" t="s">
        <v>15</v>
      </c>
      <c r="AY158" s="17" t="s">
        <v>221</v>
      </c>
      <c r="BE158" s="145">
        <f>IF(U158="základní",N158,0)</f>
        <v>0</v>
      </c>
      <c r="BF158" s="145">
        <f>IF(U158="snížená",N158,0)</f>
        <v>0</v>
      </c>
      <c r="BG158" s="145">
        <f>IF(U158="zákl. přenesená",N158,0)</f>
        <v>0</v>
      </c>
      <c r="BH158" s="145">
        <f>IF(U158="sníž. přenesená",N158,0)</f>
        <v>0</v>
      </c>
      <c r="BI158" s="145">
        <f>IF(U158="nulová",N158,0)</f>
        <v>0</v>
      </c>
      <c r="BJ158" s="17" t="s">
        <v>15</v>
      </c>
      <c r="BK158" s="145">
        <f>ROUND(L158*K158,2)</f>
        <v>0</v>
      </c>
      <c r="BL158" s="17" t="s">
        <v>247</v>
      </c>
      <c r="BM158" s="17" t="s">
        <v>350</v>
      </c>
    </row>
    <row r="159" spans="2:65" s="1" customFormat="1" ht="28.9" customHeight="1" x14ac:dyDescent="0.3">
      <c r="B159" s="136"/>
      <c r="C159" s="137" t="s">
        <v>351</v>
      </c>
      <c r="D159" s="137" t="s">
        <v>222</v>
      </c>
      <c r="E159" s="138" t="s">
        <v>352</v>
      </c>
      <c r="F159" s="250" t="s">
        <v>353</v>
      </c>
      <c r="G159" s="251"/>
      <c r="H159" s="251"/>
      <c r="I159" s="251"/>
      <c r="J159" s="139" t="s">
        <v>349</v>
      </c>
      <c r="K159" s="140">
        <v>2</v>
      </c>
      <c r="L159" s="252"/>
      <c r="M159" s="251"/>
      <c r="N159" s="252">
        <f>ROUND(L159*K159,2)</f>
        <v>0</v>
      </c>
      <c r="O159" s="251"/>
      <c r="P159" s="251"/>
      <c r="Q159" s="251"/>
      <c r="R159" s="141"/>
      <c r="T159" s="142" t="s">
        <v>3</v>
      </c>
      <c r="U159" s="40" t="s">
        <v>43</v>
      </c>
      <c r="V159" s="143">
        <v>0</v>
      </c>
      <c r="W159" s="143">
        <f>V159*K159</f>
        <v>0</v>
      </c>
      <c r="X159" s="143">
        <v>0</v>
      </c>
      <c r="Y159" s="143">
        <f>X159*K159</f>
        <v>0</v>
      </c>
      <c r="Z159" s="143">
        <v>0</v>
      </c>
      <c r="AA159" s="144">
        <f>Z159*K159</f>
        <v>0</v>
      </c>
      <c r="AR159" s="17" t="s">
        <v>247</v>
      </c>
      <c r="AT159" s="17" t="s">
        <v>222</v>
      </c>
      <c r="AU159" s="17" t="s">
        <v>15</v>
      </c>
      <c r="AY159" s="17" t="s">
        <v>221</v>
      </c>
      <c r="BE159" s="145">
        <f>IF(U159="základní",N159,0)</f>
        <v>0</v>
      </c>
      <c r="BF159" s="145">
        <f>IF(U159="snížená",N159,0)</f>
        <v>0</v>
      </c>
      <c r="BG159" s="145">
        <f>IF(U159="zákl. přenesená",N159,0)</f>
        <v>0</v>
      </c>
      <c r="BH159" s="145">
        <f>IF(U159="sníž. přenesená",N159,0)</f>
        <v>0</v>
      </c>
      <c r="BI159" s="145">
        <f>IF(U159="nulová",N159,0)</f>
        <v>0</v>
      </c>
      <c r="BJ159" s="17" t="s">
        <v>15</v>
      </c>
      <c r="BK159" s="145">
        <f>ROUND(L159*K159,2)</f>
        <v>0</v>
      </c>
      <c r="BL159" s="17" t="s">
        <v>247</v>
      </c>
      <c r="BM159" s="17" t="s">
        <v>354</v>
      </c>
    </row>
    <row r="160" spans="2:65" s="1" customFormat="1" ht="20.45" customHeight="1" x14ac:dyDescent="0.3">
      <c r="B160" s="136"/>
      <c r="C160" s="137" t="s">
        <v>355</v>
      </c>
      <c r="D160" s="137" t="s">
        <v>222</v>
      </c>
      <c r="E160" s="138" t="s">
        <v>356</v>
      </c>
      <c r="F160" s="250" t="s">
        <v>334</v>
      </c>
      <c r="G160" s="251"/>
      <c r="H160" s="251"/>
      <c r="I160" s="251"/>
      <c r="J160" s="139" t="s">
        <v>335</v>
      </c>
      <c r="K160" s="140"/>
      <c r="L160" s="252"/>
      <c r="M160" s="251"/>
      <c r="N160" s="252">
        <f>ROUND(L160*K160,2)</f>
        <v>0</v>
      </c>
      <c r="O160" s="251"/>
      <c r="P160" s="251"/>
      <c r="Q160" s="251"/>
      <c r="R160" s="141"/>
      <c r="T160" s="142" t="s">
        <v>3</v>
      </c>
      <c r="U160" s="40" t="s">
        <v>43</v>
      </c>
      <c r="V160" s="143">
        <v>0</v>
      </c>
      <c r="W160" s="143">
        <f>V160*K160</f>
        <v>0</v>
      </c>
      <c r="X160" s="143">
        <v>0</v>
      </c>
      <c r="Y160" s="143">
        <f>X160*K160</f>
        <v>0</v>
      </c>
      <c r="Z160" s="143">
        <v>0</v>
      </c>
      <c r="AA160" s="144">
        <f>Z160*K160</f>
        <v>0</v>
      </c>
      <c r="AR160" s="17" t="s">
        <v>247</v>
      </c>
      <c r="AT160" s="17" t="s">
        <v>222</v>
      </c>
      <c r="AU160" s="17" t="s">
        <v>15</v>
      </c>
      <c r="AY160" s="17" t="s">
        <v>221</v>
      </c>
      <c r="BE160" s="145">
        <f>IF(U160="základní",N160,0)</f>
        <v>0</v>
      </c>
      <c r="BF160" s="145">
        <f>IF(U160="snížená",N160,0)</f>
        <v>0</v>
      </c>
      <c r="BG160" s="145">
        <f>IF(U160="zákl. přenesená",N160,0)</f>
        <v>0</v>
      </c>
      <c r="BH160" s="145">
        <f>IF(U160="sníž. přenesená",N160,0)</f>
        <v>0</v>
      </c>
      <c r="BI160" s="145">
        <f>IF(U160="nulová",N160,0)</f>
        <v>0</v>
      </c>
      <c r="BJ160" s="17" t="s">
        <v>15</v>
      </c>
      <c r="BK160" s="145">
        <f>ROUND(L160*K160,2)</f>
        <v>0</v>
      </c>
      <c r="BL160" s="17" t="s">
        <v>247</v>
      </c>
      <c r="BM160" s="17" t="s">
        <v>357</v>
      </c>
    </row>
    <row r="161" spans="2:65" s="1" customFormat="1" ht="74.45" customHeight="1" x14ac:dyDescent="0.3">
      <c r="B161" s="31"/>
      <c r="C161" s="32"/>
      <c r="D161" s="32"/>
      <c r="E161" s="32"/>
      <c r="F161" s="266" t="s">
        <v>358</v>
      </c>
      <c r="G161" s="200"/>
      <c r="H161" s="200"/>
      <c r="I161" s="200"/>
      <c r="J161" s="32"/>
      <c r="K161" s="32"/>
      <c r="L161" s="32"/>
      <c r="M161" s="32"/>
      <c r="N161" s="32"/>
      <c r="O161" s="32"/>
      <c r="P161" s="32"/>
      <c r="Q161" s="32"/>
      <c r="R161" s="33"/>
      <c r="T161" s="70"/>
      <c r="U161" s="32"/>
      <c r="V161" s="32"/>
      <c r="W161" s="32"/>
      <c r="X161" s="32"/>
      <c r="Y161" s="32"/>
      <c r="Z161" s="32"/>
      <c r="AA161" s="71"/>
      <c r="AT161" s="17" t="s">
        <v>250</v>
      </c>
      <c r="AU161" s="17" t="s">
        <v>15</v>
      </c>
    </row>
    <row r="162" spans="2:65" s="9" customFormat="1" ht="37.35" customHeight="1" x14ac:dyDescent="0.35">
      <c r="B162" s="125"/>
      <c r="C162" s="126"/>
      <c r="D162" s="127" t="s">
        <v>243</v>
      </c>
      <c r="E162" s="127"/>
      <c r="F162" s="127"/>
      <c r="G162" s="127"/>
      <c r="H162" s="127"/>
      <c r="I162" s="127"/>
      <c r="J162" s="127"/>
      <c r="K162" s="127"/>
      <c r="L162" s="127"/>
      <c r="M162" s="127"/>
      <c r="N162" s="262">
        <f>BK162</f>
        <v>0</v>
      </c>
      <c r="O162" s="263"/>
      <c r="P162" s="263"/>
      <c r="Q162" s="263"/>
      <c r="R162" s="128"/>
      <c r="T162" s="129"/>
      <c r="U162" s="126"/>
      <c r="V162" s="126"/>
      <c r="W162" s="130">
        <f>SUM(W163:W164)</f>
        <v>0</v>
      </c>
      <c r="X162" s="126"/>
      <c r="Y162" s="130">
        <f>SUM(Y163:Y164)</f>
        <v>0</v>
      </c>
      <c r="Z162" s="126"/>
      <c r="AA162" s="131">
        <f>SUM(AA163:AA164)</f>
        <v>0</v>
      </c>
      <c r="AR162" s="132" t="s">
        <v>190</v>
      </c>
      <c r="AT162" s="133" t="s">
        <v>77</v>
      </c>
      <c r="AU162" s="133" t="s">
        <v>78</v>
      </c>
      <c r="AY162" s="132" t="s">
        <v>221</v>
      </c>
      <c r="BK162" s="134">
        <f>SUM(BK163:BK164)</f>
        <v>0</v>
      </c>
    </row>
    <row r="163" spans="2:65" s="1" customFormat="1" ht="28.9" customHeight="1" x14ac:dyDescent="0.3">
      <c r="B163" s="136"/>
      <c r="C163" s="137" t="s">
        <v>359</v>
      </c>
      <c r="D163" s="137" t="s">
        <v>222</v>
      </c>
      <c r="E163" s="138" t="s">
        <v>360</v>
      </c>
      <c r="F163" s="250" t="s">
        <v>361</v>
      </c>
      <c r="G163" s="251"/>
      <c r="H163" s="251"/>
      <c r="I163" s="251"/>
      <c r="J163" s="139" t="s">
        <v>362</v>
      </c>
      <c r="K163" s="140">
        <v>15</v>
      </c>
      <c r="L163" s="252"/>
      <c r="M163" s="251"/>
      <c r="N163" s="252">
        <f>ROUND(L163*K163,2)</f>
        <v>0</v>
      </c>
      <c r="O163" s="251"/>
      <c r="P163" s="251"/>
      <c r="Q163" s="251"/>
      <c r="R163" s="141"/>
      <c r="T163" s="142" t="s">
        <v>3</v>
      </c>
      <c r="U163" s="40" t="s">
        <v>43</v>
      </c>
      <c r="V163" s="143">
        <v>0</v>
      </c>
      <c r="W163" s="143">
        <f>V163*K163</f>
        <v>0</v>
      </c>
      <c r="X163" s="143">
        <v>0</v>
      </c>
      <c r="Y163" s="143">
        <f>X163*K163</f>
        <v>0</v>
      </c>
      <c r="Z163" s="143">
        <v>0</v>
      </c>
      <c r="AA163" s="144">
        <f>Z163*K163</f>
        <v>0</v>
      </c>
      <c r="AR163" s="17" t="s">
        <v>247</v>
      </c>
      <c r="AT163" s="17" t="s">
        <v>222</v>
      </c>
      <c r="AU163" s="17" t="s">
        <v>15</v>
      </c>
      <c r="AY163" s="17" t="s">
        <v>221</v>
      </c>
      <c r="BE163" s="145">
        <f>IF(U163="základní",N163,0)</f>
        <v>0</v>
      </c>
      <c r="BF163" s="145">
        <f>IF(U163="snížená",N163,0)</f>
        <v>0</v>
      </c>
      <c r="BG163" s="145">
        <f>IF(U163="zákl. přenesená",N163,0)</f>
        <v>0</v>
      </c>
      <c r="BH163" s="145">
        <f>IF(U163="sníž. přenesená",N163,0)</f>
        <v>0</v>
      </c>
      <c r="BI163" s="145">
        <f>IF(U163="nulová",N163,0)</f>
        <v>0</v>
      </c>
      <c r="BJ163" s="17" t="s">
        <v>15</v>
      </c>
      <c r="BK163" s="145">
        <f>ROUND(L163*K163,2)</f>
        <v>0</v>
      </c>
      <c r="BL163" s="17" t="s">
        <v>247</v>
      </c>
      <c r="BM163" s="17" t="s">
        <v>363</v>
      </c>
    </row>
    <row r="164" spans="2:65" s="1" customFormat="1" ht="20.45" customHeight="1" x14ac:dyDescent="0.3">
      <c r="B164" s="136"/>
      <c r="C164" s="137" t="s">
        <v>364</v>
      </c>
      <c r="D164" s="137" t="s">
        <v>222</v>
      </c>
      <c r="E164" s="138" t="s">
        <v>365</v>
      </c>
      <c r="F164" s="250" t="s">
        <v>366</v>
      </c>
      <c r="G164" s="251"/>
      <c r="H164" s="251"/>
      <c r="I164" s="251"/>
      <c r="J164" s="139" t="s">
        <v>315</v>
      </c>
      <c r="K164" s="140">
        <v>10</v>
      </c>
      <c r="L164" s="252"/>
      <c r="M164" s="251"/>
      <c r="N164" s="252">
        <f>ROUND(L164*K164,2)</f>
        <v>0</v>
      </c>
      <c r="O164" s="251"/>
      <c r="P164" s="251"/>
      <c r="Q164" s="251"/>
      <c r="R164" s="141"/>
      <c r="T164" s="142" t="s">
        <v>3</v>
      </c>
      <c r="U164" s="146" t="s">
        <v>43</v>
      </c>
      <c r="V164" s="147">
        <v>0</v>
      </c>
      <c r="W164" s="147">
        <f>V164*K164</f>
        <v>0</v>
      </c>
      <c r="X164" s="147">
        <v>0</v>
      </c>
      <c r="Y164" s="147">
        <f>X164*K164</f>
        <v>0</v>
      </c>
      <c r="Z164" s="147">
        <v>0</v>
      </c>
      <c r="AA164" s="148">
        <f>Z164*K164</f>
        <v>0</v>
      </c>
      <c r="AR164" s="17" t="s">
        <v>247</v>
      </c>
      <c r="AT164" s="17" t="s">
        <v>222</v>
      </c>
      <c r="AU164" s="17" t="s">
        <v>15</v>
      </c>
      <c r="AY164" s="17" t="s">
        <v>221</v>
      </c>
      <c r="BE164" s="145">
        <f>IF(U164="základní",N164,0)</f>
        <v>0</v>
      </c>
      <c r="BF164" s="145">
        <f>IF(U164="snížená",N164,0)</f>
        <v>0</v>
      </c>
      <c r="BG164" s="145">
        <f>IF(U164="zákl. přenesená",N164,0)</f>
        <v>0</v>
      </c>
      <c r="BH164" s="145">
        <f>IF(U164="sníž. přenesená",N164,0)</f>
        <v>0</v>
      </c>
      <c r="BI164" s="145">
        <f>IF(U164="nulová",N164,0)</f>
        <v>0</v>
      </c>
      <c r="BJ164" s="17" t="s">
        <v>15</v>
      </c>
      <c r="BK164" s="145">
        <f>ROUND(L164*K164,2)</f>
        <v>0</v>
      </c>
      <c r="BL164" s="17" t="s">
        <v>247</v>
      </c>
      <c r="BM164" s="17" t="s">
        <v>367</v>
      </c>
    </row>
    <row r="165" spans="2:65" s="1" customFormat="1" ht="6.95" customHeight="1" x14ac:dyDescent="0.3">
      <c r="B165" s="55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7"/>
    </row>
  </sheetData>
  <mergeCells count="164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L96:Q96"/>
    <mergeCell ref="C102:Q102"/>
    <mergeCell ref="F104:P104"/>
    <mergeCell ref="F105:P105"/>
    <mergeCell ref="M107:P107"/>
    <mergeCell ref="M109:Q109"/>
    <mergeCell ref="M110:Q110"/>
    <mergeCell ref="F112:I112"/>
    <mergeCell ref="L112:M112"/>
    <mergeCell ref="N112:Q112"/>
    <mergeCell ref="F115:I115"/>
    <mergeCell ref="L115:M115"/>
    <mergeCell ref="N115:Q115"/>
    <mergeCell ref="F116:I116"/>
    <mergeCell ref="F117:I117"/>
    <mergeCell ref="L117:M117"/>
    <mergeCell ref="N117:Q117"/>
    <mergeCell ref="F118:I118"/>
    <mergeCell ref="F119:I119"/>
    <mergeCell ref="L119:M119"/>
    <mergeCell ref="N119:Q119"/>
    <mergeCell ref="F120:I120"/>
    <mergeCell ref="F121:I121"/>
    <mergeCell ref="L121:M121"/>
    <mergeCell ref="N121:Q121"/>
    <mergeCell ref="F122:I122"/>
    <mergeCell ref="F123:I123"/>
    <mergeCell ref="L123:M123"/>
    <mergeCell ref="N123:Q123"/>
    <mergeCell ref="F124:I124"/>
    <mergeCell ref="F125:I125"/>
    <mergeCell ref="L125:M125"/>
    <mergeCell ref="N125:Q125"/>
    <mergeCell ref="F126:I126"/>
    <mergeCell ref="F127:I127"/>
    <mergeCell ref="L127:M127"/>
    <mergeCell ref="N127:Q127"/>
    <mergeCell ref="F128:I128"/>
    <mergeCell ref="F129:I129"/>
    <mergeCell ref="L129:M129"/>
    <mergeCell ref="N129:Q129"/>
    <mergeCell ref="F130:I130"/>
    <mergeCell ref="F131:I131"/>
    <mergeCell ref="L131:M131"/>
    <mergeCell ref="N131:Q131"/>
    <mergeCell ref="F132:I132"/>
    <mergeCell ref="F133:I133"/>
    <mergeCell ref="L133:M133"/>
    <mergeCell ref="N133:Q133"/>
    <mergeCell ref="F134:I134"/>
    <mergeCell ref="F135:I135"/>
    <mergeCell ref="L135:M135"/>
    <mergeCell ref="N135:Q135"/>
    <mergeCell ref="F136:I136"/>
    <mergeCell ref="F137:I137"/>
    <mergeCell ref="L137:M137"/>
    <mergeCell ref="N137:Q137"/>
    <mergeCell ref="F138:I138"/>
    <mergeCell ref="F139:I139"/>
    <mergeCell ref="L139:M139"/>
    <mergeCell ref="N139:Q139"/>
    <mergeCell ref="F140:I140"/>
    <mergeCell ref="L148:M148"/>
    <mergeCell ref="N148:Q148"/>
    <mergeCell ref="F141:I141"/>
    <mergeCell ref="L141:M141"/>
    <mergeCell ref="N141:Q141"/>
    <mergeCell ref="F142:I142"/>
    <mergeCell ref="L142:M142"/>
    <mergeCell ref="N142:Q142"/>
    <mergeCell ref="F143:I143"/>
    <mergeCell ref="F144:I144"/>
    <mergeCell ref="L144:M144"/>
    <mergeCell ref="N144:Q144"/>
    <mergeCell ref="H1:K1"/>
    <mergeCell ref="F159:I159"/>
    <mergeCell ref="L159:M159"/>
    <mergeCell ref="N159:Q159"/>
    <mergeCell ref="F160:I160"/>
    <mergeCell ref="L160:M160"/>
    <mergeCell ref="N160:Q160"/>
    <mergeCell ref="F161:I161"/>
    <mergeCell ref="F163:I163"/>
    <mergeCell ref="L163:M163"/>
    <mergeCell ref="N163:Q163"/>
    <mergeCell ref="F153:I153"/>
    <mergeCell ref="F155:I155"/>
    <mergeCell ref="L155:M155"/>
    <mergeCell ref="N155:Q155"/>
    <mergeCell ref="F156:I156"/>
    <mergeCell ref="L156:M156"/>
    <mergeCell ref="N156:Q156"/>
    <mergeCell ref="F158:I158"/>
    <mergeCell ref="L158:M158"/>
    <mergeCell ref="N158:Q158"/>
    <mergeCell ref="F149:I149"/>
    <mergeCell ref="L149:M149"/>
    <mergeCell ref="N149:Q149"/>
    <mergeCell ref="S2:AC2"/>
    <mergeCell ref="F164:I164"/>
    <mergeCell ref="L164:M164"/>
    <mergeCell ref="N164:Q164"/>
    <mergeCell ref="N113:Q113"/>
    <mergeCell ref="N114:Q114"/>
    <mergeCell ref="N154:Q154"/>
    <mergeCell ref="N157:Q157"/>
    <mergeCell ref="N162:Q162"/>
    <mergeCell ref="F150:I150"/>
    <mergeCell ref="L150:M150"/>
    <mergeCell ref="N150:Q150"/>
    <mergeCell ref="F151:I151"/>
    <mergeCell ref="F152:I152"/>
    <mergeCell ref="L152:M152"/>
    <mergeCell ref="N152:Q152"/>
    <mergeCell ref="F145:I145"/>
    <mergeCell ref="F146:I146"/>
    <mergeCell ref="L146:M146"/>
    <mergeCell ref="N146:Q146"/>
    <mergeCell ref="F147:I147"/>
    <mergeCell ref="L147:M147"/>
    <mergeCell ref="N147:Q147"/>
    <mergeCell ref="F148:I148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2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96"/>
  <sheetViews>
    <sheetView showGridLines="0" workbookViewId="0">
      <pane ySplit="1" topLeftCell="A2" activePane="bottomLeft" state="frozen"/>
      <selection pane="bottomLeft" activeCell="E24" sqref="E24:L2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169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6997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7345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N96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ROUND((SUM(BE96:BE97)+SUM(BE115:BE195)), 2)</f>
        <v>0</v>
      </c>
      <c r="I32" s="200"/>
      <c r="J32" s="200"/>
      <c r="K32" s="32"/>
      <c r="L32" s="32"/>
      <c r="M32" s="260">
        <f>ROUND(ROUND((SUM(BE96:BE97)+SUM(BE115:BE195)),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ROUND((SUM(BF96:BF97)+SUM(BF115:BF195)), 2)</f>
        <v>0</v>
      </c>
      <c r="I33" s="200"/>
      <c r="J33" s="200"/>
      <c r="K33" s="32"/>
      <c r="L33" s="32"/>
      <c r="M33" s="260">
        <f>ROUND(ROUND((SUM(BF96:BF97)+SUM(BF115:BF195)),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ROUND((SUM(BG96:BG97)+SUM(BG115:BG195)),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ROUND((SUM(BH96:BH97)+SUM(BH115:BH195)),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ROUND((SUM(BI96:BI97)+SUM(BI115:BI195)),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09__2 - IO 02 - AREÁLOVÉ ROZVODY - KANALIZACE DEŠŤOVÁ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N115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6834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N116</f>
        <v>0</v>
      </c>
      <c r="O89" s="249"/>
      <c r="P89" s="249"/>
      <c r="Q89" s="249"/>
      <c r="R89" s="111"/>
    </row>
    <row r="90" spans="2:47" s="6" customFormat="1" ht="24.95" customHeight="1" x14ac:dyDescent="0.3">
      <c r="B90" s="108"/>
      <c r="C90" s="109"/>
      <c r="D90" s="110" t="s">
        <v>6998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39">
        <f>N152</f>
        <v>0</v>
      </c>
      <c r="O90" s="249"/>
      <c r="P90" s="249"/>
      <c r="Q90" s="249"/>
      <c r="R90" s="111"/>
    </row>
    <row r="91" spans="2:47" s="6" customFormat="1" ht="24.95" customHeight="1" x14ac:dyDescent="0.3">
      <c r="B91" s="108"/>
      <c r="C91" s="109"/>
      <c r="D91" s="110" t="s">
        <v>6835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39">
        <f>N155</f>
        <v>0</v>
      </c>
      <c r="O91" s="249"/>
      <c r="P91" s="249"/>
      <c r="Q91" s="249"/>
      <c r="R91" s="111"/>
    </row>
    <row r="92" spans="2:47" s="6" customFormat="1" ht="24.95" customHeight="1" x14ac:dyDescent="0.3">
      <c r="B92" s="108"/>
      <c r="C92" s="109"/>
      <c r="D92" s="110" t="s">
        <v>6836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39">
        <f>N185</f>
        <v>0</v>
      </c>
      <c r="O92" s="249"/>
      <c r="P92" s="249"/>
      <c r="Q92" s="249"/>
      <c r="R92" s="111"/>
    </row>
    <row r="93" spans="2:47" s="6" customFormat="1" ht="24.95" customHeight="1" x14ac:dyDescent="0.3">
      <c r="B93" s="108"/>
      <c r="C93" s="109"/>
      <c r="D93" s="110" t="s">
        <v>243</v>
      </c>
      <c r="E93" s="109"/>
      <c r="F93" s="109"/>
      <c r="G93" s="109"/>
      <c r="H93" s="109"/>
      <c r="I93" s="109"/>
      <c r="J93" s="109"/>
      <c r="K93" s="109"/>
      <c r="L93" s="109"/>
      <c r="M93" s="109"/>
      <c r="N93" s="239">
        <f>N188</f>
        <v>0</v>
      </c>
      <c r="O93" s="249"/>
      <c r="P93" s="249"/>
      <c r="Q93" s="249"/>
      <c r="R93" s="111"/>
    </row>
    <row r="94" spans="2:47" s="6" customFormat="1" ht="24.95" customHeight="1" x14ac:dyDescent="0.3">
      <c r="B94" s="108"/>
      <c r="C94" s="109"/>
      <c r="D94" s="110" t="s">
        <v>6838</v>
      </c>
      <c r="E94" s="109"/>
      <c r="F94" s="109"/>
      <c r="G94" s="109"/>
      <c r="H94" s="109"/>
      <c r="I94" s="109"/>
      <c r="J94" s="109"/>
      <c r="K94" s="109"/>
      <c r="L94" s="109"/>
      <c r="M94" s="109"/>
      <c r="N94" s="239">
        <f>N193</f>
        <v>0</v>
      </c>
      <c r="O94" s="249"/>
      <c r="P94" s="249"/>
      <c r="Q94" s="249"/>
      <c r="R94" s="111"/>
    </row>
    <row r="95" spans="2:47" s="1" customFormat="1" ht="21.75" customHeight="1" x14ac:dyDescent="0.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2:47" s="1" customFormat="1" ht="29.25" customHeight="1" x14ac:dyDescent="0.3">
      <c r="B96" s="31"/>
      <c r="C96" s="107" t="s">
        <v>205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257">
        <v>0</v>
      </c>
      <c r="O96" s="200"/>
      <c r="P96" s="200"/>
      <c r="Q96" s="200"/>
      <c r="R96" s="33"/>
      <c r="T96" s="116"/>
      <c r="U96" s="117" t="s">
        <v>42</v>
      </c>
    </row>
    <row r="97" spans="2:18" s="1" customFormat="1" ht="18" customHeight="1" x14ac:dyDescent="0.3"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3"/>
    </row>
    <row r="98" spans="2:18" s="1" customFormat="1" ht="29.25" customHeight="1" x14ac:dyDescent="0.3">
      <c r="B98" s="31"/>
      <c r="C98" s="99" t="s">
        <v>188</v>
      </c>
      <c r="D98" s="100"/>
      <c r="E98" s="100"/>
      <c r="F98" s="100"/>
      <c r="G98" s="100"/>
      <c r="H98" s="100"/>
      <c r="I98" s="100"/>
      <c r="J98" s="100"/>
      <c r="K98" s="100"/>
      <c r="L98" s="201">
        <f>ROUND(SUM(N88+N96),2)</f>
        <v>0</v>
      </c>
      <c r="M98" s="246"/>
      <c r="N98" s="246"/>
      <c r="O98" s="246"/>
      <c r="P98" s="246"/>
      <c r="Q98" s="246"/>
      <c r="R98" s="33"/>
    </row>
    <row r="99" spans="2:18" s="1" customFormat="1" ht="6.95" customHeight="1" x14ac:dyDescent="0.3">
      <c r="B99" s="55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7"/>
    </row>
    <row r="103" spans="2:18" s="1" customFormat="1" ht="6.95" customHeight="1" x14ac:dyDescent="0.3">
      <c r="B103" s="58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60"/>
    </row>
    <row r="104" spans="2:18" s="1" customFormat="1" ht="36.950000000000003" customHeight="1" x14ac:dyDescent="0.3">
      <c r="B104" s="31"/>
      <c r="C104" s="212" t="s">
        <v>206</v>
      </c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33"/>
    </row>
    <row r="105" spans="2:18" s="1" customFormat="1" ht="6.95" customHeight="1" x14ac:dyDescent="0.3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18" s="1" customFormat="1" ht="30" customHeight="1" x14ac:dyDescent="0.3">
      <c r="B106" s="31"/>
      <c r="C106" s="28" t="s">
        <v>16</v>
      </c>
      <c r="D106" s="32"/>
      <c r="E106" s="32"/>
      <c r="F106" s="247" t="str">
        <f>F6</f>
        <v>DOPLNĚNÍ - ROZŠÍŘENÍ KAPACIT ZŠ A MŠ TŘEBOTOV</v>
      </c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32"/>
      <c r="R106" s="33"/>
    </row>
    <row r="107" spans="2:18" s="1" customFormat="1" ht="36.950000000000003" customHeight="1" x14ac:dyDescent="0.3">
      <c r="B107" s="31"/>
      <c r="C107" s="65" t="s">
        <v>192</v>
      </c>
      <c r="D107" s="32"/>
      <c r="E107" s="32"/>
      <c r="F107" s="213" t="str">
        <f>F7</f>
        <v>09__2 - IO 02 - AREÁLOVÉ ROZVODY - KANALIZACE DEŠŤOVÁ</v>
      </c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32"/>
      <c r="R107" s="33"/>
    </row>
    <row r="108" spans="2:18" s="1" customFormat="1" ht="6.9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18" s="1" customFormat="1" ht="18" customHeight="1" x14ac:dyDescent="0.3">
      <c r="B109" s="31"/>
      <c r="C109" s="28" t="s">
        <v>22</v>
      </c>
      <c r="D109" s="32"/>
      <c r="E109" s="32"/>
      <c r="F109" s="26" t="str">
        <f>F9</f>
        <v>Třebotov, Hlavní 190, 252 26 areál školy</v>
      </c>
      <c r="G109" s="32"/>
      <c r="H109" s="32"/>
      <c r="I109" s="32"/>
      <c r="J109" s="32"/>
      <c r="K109" s="28" t="s">
        <v>24</v>
      </c>
      <c r="L109" s="32"/>
      <c r="M109" s="248" t="str">
        <f>IF(O9="","",O9)</f>
        <v>31. 10. 2016</v>
      </c>
      <c r="N109" s="200"/>
      <c r="O109" s="200"/>
      <c r="P109" s="200"/>
      <c r="Q109" s="32"/>
      <c r="R109" s="33"/>
    </row>
    <row r="110" spans="2:18" s="1" customFormat="1" ht="6.95" customHeight="1" x14ac:dyDescent="0.3"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3"/>
    </row>
    <row r="111" spans="2:18" s="1" customFormat="1" ht="15" x14ac:dyDescent="0.3">
      <c r="B111" s="31"/>
      <c r="C111" s="28" t="s">
        <v>26</v>
      </c>
      <c r="D111" s="32"/>
      <c r="E111" s="32"/>
      <c r="F111" s="26" t="str">
        <f>E12</f>
        <v>Obec Třebotov</v>
      </c>
      <c r="G111" s="32"/>
      <c r="H111" s="32"/>
      <c r="I111" s="32"/>
      <c r="J111" s="32"/>
      <c r="K111" s="28" t="s">
        <v>33</v>
      </c>
      <c r="L111" s="32"/>
      <c r="M111" s="226" t="str">
        <f>E18</f>
        <v>Ing.arch. Jan Linhart</v>
      </c>
      <c r="N111" s="200"/>
      <c r="O111" s="200"/>
      <c r="P111" s="200"/>
      <c r="Q111" s="200"/>
      <c r="R111" s="33"/>
    </row>
    <row r="112" spans="2:18" s="1" customFormat="1" ht="14.45" customHeight="1" x14ac:dyDescent="0.3">
      <c r="B112" s="31"/>
      <c r="C112" s="28" t="s">
        <v>31</v>
      </c>
      <c r="D112" s="32"/>
      <c r="E112" s="32"/>
      <c r="F112" s="26" t="str">
        <f>IF(E15="","",E15)</f>
        <v xml:space="preserve"> </v>
      </c>
      <c r="G112" s="32"/>
      <c r="H112" s="32"/>
      <c r="I112" s="32"/>
      <c r="J112" s="32"/>
      <c r="K112" s="28" t="s">
        <v>36</v>
      </c>
      <c r="L112" s="32"/>
      <c r="M112" s="226" t="str">
        <f>E21</f>
        <v>Ladislav Štefek</v>
      </c>
      <c r="N112" s="200"/>
      <c r="O112" s="200"/>
      <c r="P112" s="200"/>
      <c r="Q112" s="200"/>
      <c r="R112" s="33"/>
    </row>
    <row r="113" spans="2:65" s="1" customFormat="1" ht="10.35" customHeight="1" x14ac:dyDescent="0.3">
      <c r="B113" s="31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3"/>
    </row>
    <row r="114" spans="2:65" s="8" customFormat="1" ht="29.25" customHeight="1" x14ac:dyDescent="0.3">
      <c r="B114" s="118"/>
      <c r="C114" s="119" t="s">
        <v>207</v>
      </c>
      <c r="D114" s="120" t="s">
        <v>208</v>
      </c>
      <c r="E114" s="120" t="s">
        <v>60</v>
      </c>
      <c r="F114" s="242" t="s">
        <v>209</v>
      </c>
      <c r="G114" s="243"/>
      <c r="H114" s="243"/>
      <c r="I114" s="243"/>
      <c r="J114" s="120" t="s">
        <v>210</v>
      </c>
      <c r="K114" s="120" t="s">
        <v>211</v>
      </c>
      <c r="L114" s="244" t="s">
        <v>212</v>
      </c>
      <c r="M114" s="243"/>
      <c r="N114" s="242" t="s">
        <v>198</v>
      </c>
      <c r="O114" s="243"/>
      <c r="P114" s="243"/>
      <c r="Q114" s="245"/>
      <c r="R114" s="121"/>
      <c r="T114" s="73" t="s">
        <v>213</v>
      </c>
      <c r="U114" s="74" t="s">
        <v>42</v>
      </c>
      <c r="V114" s="74" t="s">
        <v>214</v>
      </c>
      <c r="W114" s="74" t="s">
        <v>215</v>
      </c>
      <c r="X114" s="74" t="s">
        <v>216</v>
      </c>
      <c r="Y114" s="74" t="s">
        <v>217</v>
      </c>
      <c r="Z114" s="74" t="s">
        <v>218</v>
      </c>
      <c r="AA114" s="75" t="s">
        <v>219</v>
      </c>
    </row>
    <row r="115" spans="2:65" s="1" customFormat="1" ht="29.25" customHeight="1" x14ac:dyDescent="0.35">
      <c r="B115" s="31"/>
      <c r="C115" s="77" t="s">
        <v>194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236">
        <f>BK115</f>
        <v>0</v>
      </c>
      <c r="O115" s="237"/>
      <c r="P115" s="237"/>
      <c r="Q115" s="237"/>
      <c r="R115" s="33"/>
      <c r="T115" s="76"/>
      <c r="U115" s="47"/>
      <c r="V115" s="47"/>
      <c r="W115" s="122">
        <f>W116+W152+W155+W185+W188+W193</f>
        <v>0</v>
      </c>
      <c r="X115" s="47"/>
      <c r="Y115" s="122">
        <f>Y116+Y152+Y155+Y185+Y188+Y193</f>
        <v>129.54418999999999</v>
      </c>
      <c r="Z115" s="47"/>
      <c r="AA115" s="123">
        <f>AA116+AA152+AA155+AA185+AA188+AA193</f>
        <v>0</v>
      </c>
      <c r="AT115" s="17" t="s">
        <v>77</v>
      </c>
      <c r="AU115" s="17" t="s">
        <v>200</v>
      </c>
      <c r="BK115" s="124">
        <f>BK116+BK152+BK155+BK185+BK188+BK193</f>
        <v>0</v>
      </c>
    </row>
    <row r="116" spans="2:65" s="9" customFormat="1" ht="37.35" customHeight="1" x14ac:dyDescent="0.35">
      <c r="B116" s="125"/>
      <c r="C116" s="126"/>
      <c r="D116" s="127" t="s">
        <v>6834</v>
      </c>
      <c r="E116" s="127"/>
      <c r="F116" s="127"/>
      <c r="G116" s="127"/>
      <c r="H116" s="127"/>
      <c r="I116" s="127"/>
      <c r="J116" s="127"/>
      <c r="K116" s="127"/>
      <c r="L116" s="127"/>
      <c r="M116" s="127"/>
      <c r="N116" s="262">
        <f>BK116</f>
        <v>0</v>
      </c>
      <c r="O116" s="263"/>
      <c r="P116" s="263"/>
      <c r="Q116" s="263"/>
      <c r="R116" s="128"/>
      <c r="T116" s="129"/>
      <c r="U116" s="126"/>
      <c r="V116" s="126"/>
      <c r="W116" s="130">
        <f>SUM(W117:W151)</f>
        <v>0</v>
      </c>
      <c r="X116" s="126"/>
      <c r="Y116" s="130">
        <f>SUM(Y117:Y151)</f>
        <v>120.21333</v>
      </c>
      <c r="Z116" s="126"/>
      <c r="AA116" s="131">
        <f>SUM(AA117:AA151)</f>
        <v>0</v>
      </c>
      <c r="AR116" s="132" t="s">
        <v>15</v>
      </c>
      <c r="AT116" s="133" t="s">
        <v>77</v>
      </c>
      <c r="AU116" s="133" t="s">
        <v>78</v>
      </c>
      <c r="AY116" s="132" t="s">
        <v>221</v>
      </c>
      <c r="BK116" s="134">
        <f>SUM(BK117:BK151)</f>
        <v>0</v>
      </c>
    </row>
    <row r="117" spans="2:65" s="1" customFormat="1" ht="28.9" customHeight="1" x14ac:dyDescent="0.3">
      <c r="B117" s="136"/>
      <c r="C117" s="137" t="s">
        <v>15</v>
      </c>
      <c r="D117" s="137" t="s">
        <v>222</v>
      </c>
      <c r="E117" s="138" t="s">
        <v>518</v>
      </c>
      <c r="F117" s="250" t="s">
        <v>519</v>
      </c>
      <c r="G117" s="251"/>
      <c r="H117" s="251"/>
      <c r="I117" s="251"/>
      <c r="J117" s="139" t="s">
        <v>520</v>
      </c>
      <c r="K117" s="140">
        <v>349.96499999999997</v>
      </c>
      <c r="L117" s="252"/>
      <c r="M117" s="251"/>
      <c r="N117" s="252">
        <f>ROUND(L117*K117,2)</f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>V117*K117</f>
        <v>0</v>
      </c>
      <c r="X117" s="143">
        <v>0</v>
      </c>
      <c r="Y117" s="143">
        <f>X117*K117</f>
        <v>0</v>
      </c>
      <c r="Z117" s="143">
        <v>0</v>
      </c>
      <c r="AA117" s="144">
        <f>Z117*K117</f>
        <v>0</v>
      </c>
      <c r="AR117" s="17" t="s">
        <v>231</v>
      </c>
      <c r="AT117" s="17" t="s">
        <v>222</v>
      </c>
      <c r="AU117" s="17" t="s">
        <v>15</v>
      </c>
      <c r="AY117" s="17" t="s">
        <v>221</v>
      </c>
      <c r="BE117" s="145">
        <f>IF(U117="základní",N117,0)</f>
        <v>0</v>
      </c>
      <c r="BF117" s="145">
        <f>IF(U117="snížená",N117,0)</f>
        <v>0</v>
      </c>
      <c r="BG117" s="145">
        <f>IF(U117="zákl. přenesená",N117,0)</f>
        <v>0</v>
      </c>
      <c r="BH117" s="145">
        <f>IF(U117="sníž. přenesená",N117,0)</f>
        <v>0</v>
      </c>
      <c r="BI117" s="145">
        <f>IF(U117="nulová",N117,0)</f>
        <v>0</v>
      </c>
      <c r="BJ117" s="17" t="s">
        <v>15</v>
      </c>
      <c r="BK117" s="145">
        <f>ROUND(L117*K117,2)</f>
        <v>0</v>
      </c>
      <c r="BL117" s="17" t="s">
        <v>231</v>
      </c>
      <c r="BM117" s="17" t="s">
        <v>3576</v>
      </c>
    </row>
    <row r="118" spans="2:65" s="1" customFormat="1" ht="154.15" customHeight="1" x14ac:dyDescent="0.3">
      <c r="B118" s="31"/>
      <c r="C118" s="32"/>
      <c r="D118" s="32"/>
      <c r="E118" s="32"/>
      <c r="F118" s="266" t="s">
        <v>522</v>
      </c>
      <c r="G118" s="200"/>
      <c r="H118" s="200"/>
      <c r="I118" s="200"/>
      <c r="J118" s="32"/>
      <c r="K118" s="32"/>
      <c r="L118" s="32"/>
      <c r="M118" s="32"/>
      <c r="N118" s="32"/>
      <c r="O118" s="32"/>
      <c r="P118" s="32"/>
      <c r="Q118" s="32"/>
      <c r="R118" s="33"/>
      <c r="T118" s="70"/>
      <c r="U118" s="32"/>
      <c r="V118" s="32"/>
      <c r="W118" s="32"/>
      <c r="X118" s="32"/>
      <c r="Y118" s="32"/>
      <c r="Z118" s="32"/>
      <c r="AA118" s="71"/>
      <c r="AT118" s="17" t="s">
        <v>250</v>
      </c>
      <c r="AU118" s="17" t="s">
        <v>15</v>
      </c>
    </row>
    <row r="119" spans="2:65" s="10" customFormat="1" ht="20.45" customHeight="1" x14ac:dyDescent="0.3">
      <c r="B119" s="153"/>
      <c r="C119" s="154"/>
      <c r="D119" s="154"/>
      <c r="E119" s="155" t="s">
        <v>3</v>
      </c>
      <c r="F119" s="272" t="s">
        <v>6999</v>
      </c>
      <c r="G119" s="273"/>
      <c r="H119" s="273"/>
      <c r="I119" s="273"/>
      <c r="J119" s="154"/>
      <c r="K119" s="156">
        <v>349.96499999999997</v>
      </c>
      <c r="L119" s="154"/>
      <c r="M119" s="154"/>
      <c r="N119" s="154"/>
      <c r="O119" s="154"/>
      <c r="P119" s="154"/>
      <c r="Q119" s="154"/>
      <c r="R119" s="157"/>
      <c r="T119" s="158"/>
      <c r="U119" s="154"/>
      <c r="V119" s="154"/>
      <c r="W119" s="154"/>
      <c r="X119" s="154"/>
      <c r="Y119" s="154"/>
      <c r="Z119" s="154"/>
      <c r="AA119" s="159"/>
      <c r="AT119" s="160" t="s">
        <v>524</v>
      </c>
      <c r="AU119" s="160" t="s">
        <v>15</v>
      </c>
      <c r="AV119" s="10" t="s">
        <v>190</v>
      </c>
      <c r="AW119" s="10" t="s">
        <v>35</v>
      </c>
      <c r="AX119" s="10" t="s">
        <v>78</v>
      </c>
      <c r="AY119" s="160" t="s">
        <v>221</v>
      </c>
    </row>
    <row r="120" spans="2:65" s="11" customFormat="1" ht="20.45" customHeight="1" x14ac:dyDescent="0.3">
      <c r="B120" s="161"/>
      <c r="C120" s="162"/>
      <c r="D120" s="162"/>
      <c r="E120" s="163" t="s">
        <v>3</v>
      </c>
      <c r="F120" s="270" t="s">
        <v>526</v>
      </c>
      <c r="G120" s="271"/>
      <c r="H120" s="271"/>
      <c r="I120" s="271"/>
      <c r="J120" s="162"/>
      <c r="K120" s="164">
        <v>349.96499999999997</v>
      </c>
      <c r="L120" s="162"/>
      <c r="M120" s="162"/>
      <c r="N120" s="162"/>
      <c r="O120" s="162"/>
      <c r="P120" s="162"/>
      <c r="Q120" s="162"/>
      <c r="R120" s="165"/>
      <c r="T120" s="166"/>
      <c r="U120" s="162"/>
      <c r="V120" s="162"/>
      <c r="W120" s="162"/>
      <c r="X120" s="162"/>
      <c r="Y120" s="162"/>
      <c r="Z120" s="162"/>
      <c r="AA120" s="167"/>
      <c r="AT120" s="168" t="s">
        <v>524</v>
      </c>
      <c r="AU120" s="168" t="s">
        <v>15</v>
      </c>
      <c r="AV120" s="11" t="s">
        <v>231</v>
      </c>
      <c r="AW120" s="11" t="s">
        <v>35</v>
      </c>
      <c r="AX120" s="11" t="s">
        <v>15</v>
      </c>
      <c r="AY120" s="168" t="s">
        <v>221</v>
      </c>
    </row>
    <row r="121" spans="2:65" s="1" customFormat="1" ht="20.45" customHeight="1" x14ac:dyDescent="0.3">
      <c r="B121" s="136"/>
      <c r="C121" s="137" t="s">
        <v>190</v>
      </c>
      <c r="D121" s="137" t="s">
        <v>222</v>
      </c>
      <c r="E121" s="138" t="s">
        <v>527</v>
      </c>
      <c r="F121" s="250" t="s">
        <v>528</v>
      </c>
      <c r="G121" s="251"/>
      <c r="H121" s="251"/>
      <c r="I121" s="251"/>
      <c r="J121" s="139" t="s">
        <v>520</v>
      </c>
      <c r="K121" s="140">
        <v>364.923</v>
      </c>
      <c r="L121" s="252"/>
      <c r="M121" s="251"/>
      <c r="N121" s="252">
        <f>ROUND(L121*K121,2)</f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>V121*K121</f>
        <v>0</v>
      </c>
      <c r="X121" s="143">
        <v>0</v>
      </c>
      <c r="Y121" s="143">
        <f>X121*K121</f>
        <v>0</v>
      </c>
      <c r="Z121" s="143">
        <v>0</v>
      </c>
      <c r="AA121" s="144">
        <f>Z121*K121</f>
        <v>0</v>
      </c>
      <c r="AR121" s="17" t="s">
        <v>231</v>
      </c>
      <c r="AT121" s="17" t="s">
        <v>222</v>
      </c>
      <c r="AU121" s="17" t="s">
        <v>15</v>
      </c>
      <c r="AY121" s="17" t="s">
        <v>221</v>
      </c>
      <c r="BE121" s="145">
        <f>IF(U121="základní",N121,0)</f>
        <v>0</v>
      </c>
      <c r="BF121" s="145">
        <f>IF(U121="snížená",N121,0)</f>
        <v>0</v>
      </c>
      <c r="BG121" s="145">
        <f>IF(U121="zákl. přenesená",N121,0)</f>
        <v>0</v>
      </c>
      <c r="BH121" s="145">
        <f>IF(U121="sníž. přenesená",N121,0)</f>
        <v>0</v>
      </c>
      <c r="BI121" s="145">
        <f>IF(U121="nulová",N121,0)</f>
        <v>0</v>
      </c>
      <c r="BJ121" s="17" t="s">
        <v>15</v>
      </c>
      <c r="BK121" s="145">
        <f>ROUND(L121*K121,2)</f>
        <v>0</v>
      </c>
      <c r="BL121" s="17" t="s">
        <v>231</v>
      </c>
      <c r="BM121" s="17" t="s">
        <v>7000</v>
      </c>
    </row>
    <row r="122" spans="2:65" s="1" customFormat="1" ht="154.15" customHeight="1" x14ac:dyDescent="0.3">
      <c r="B122" s="31"/>
      <c r="C122" s="32"/>
      <c r="D122" s="32"/>
      <c r="E122" s="32"/>
      <c r="F122" s="266" t="s">
        <v>522</v>
      </c>
      <c r="G122" s="200"/>
      <c r="H122" s="200"/>
      <c r="I122" s="200"/>
      <c r="J122" s="32"/>
      <c r="K122" s="32"/>
      <c r="L122" s="32"/>
      <c r="M122" s="32"/>
      <c r="N122" s="32"/>
      <c r="O122" s="32"/>
      <c r="P122" s="32"/>
      <c r="Q122" s="32"/>
      <c r="R122" s="33"/>
      <c r="T122" s="70"/>
      <c r="U122" s="32"/>
      <c r="V122" s="32"/>
      <c r="W122" s="32"/>
      <c r="X122" s="32"/>
      <c r="Y122" s="32"/>
      <c r="Z122" s="32"/>
      <c r="AA122" s="71"/>
      <c r="AT122" s="17" t="s">
        <v>250</v>
      </c>
      <c r="AU122" s="17" t="s">
        <v>15</v>
      </c>
    </row>
    <row r="123" spans="2:65" s="10" customFormat="1" ht="20.45" customHeight="1" x14ac:dyDescent="0.3">
      <c r="B123" s="153"/>
      <c r="C123" s="154"/>
      <c r="D123" s="154"/>
      <c r="E123" s="155" t="s">
        <v>3</v>
      </c>
      <c r="F123" s="272" t="s">
        <v>7001</v>
      </c>
      <c r="G123" s="273"/>
      <c r="H123" s="273"/>
      <c r="I123" s="273"/>
      <c r="J123" s="154"/>
      <c r="K123" s="156">
        <v>364.923</v>
      </c>
      <c r="L123" s="154"/>
      <c r="M123" s="154"/>
      <c r="N123" s="154"/>
      <c r="O123" s="154"/>
      <c r="P123" s="154"/>
      <c r="Q123" s="154"/>
      <c r="R123" s="157"/>
      <c r="T123" s="158"/>
      <c r="U123" s="154"/>
      <c r="V123" s="154"/>
      <c r="W123" s="154"/>
      <c r="X123" s="154"/>
      <c r="Y123" s="154"/>
      <c r="Z123" s="154"/>
      <c r="AA123" s="159"/>
      <c r="AT123" s="160" t="s">
        <v>524</v>
      </c>
      <c r="AU123" s="160" t="s">
        <v>15</v>
      </c>
      <c r="AV123" s="10" t="s">
        <v>190</v>
      </c>
      <c r="AW123" s="10" t="s">
        <v>35</v>
      </c>
      <c r="AX123" s="10" t="s">
        <v>78</v>
      </c>
      <c r="AY123" s="160" t="s">
        <v>221</v>
      </c>
    </row>
    <row r="124" spans="2:65" s="11" customFormat="1" ht="20.45" customHeight="1" x14ac:dyDescent="0.3">
      <c r="B124" s="161"/>
      <c r="C124" s="162"/>
      <c r="D124" s="162"/>
      <c r="E124" s="163" t="s">
        <v>3</v>
      </c>
      <c r="F124" s="270" t="s">
        <v>526</v>
      </c>
      <c r="G124" s="271"/>
      <c r="H124" s="271"/>
      <c r="I124" s="271"/>
      <c r="J124" s="162"/>
      <c r="K124" s="164">
        <v>364.923</v>
      </c>
      <c r="L124" s="162"/>
      <c r="M124" s="162"/>
      <c r="N124" s="162"/>
      <c r="O124" s="162"/>
      <c r="P124" s="162"/>
      <c r="Q124" s="162"/>
      <c r="R124" s="165"/>
      <c r="T124" s="166"/>
      <c r="U124" s="162"/>
      <c r="V124" s="162"/>
      <c r="W124" s="162"/>
      <c r="X124" s="162"/>
      <c r="Y124" s="162"/>
      <c r="Z124" s="162"/>
      <c r="AA124" s="167"/>
      <c r="AT124" s="168" t="s">
        <v>524</v>
      </c>
      <c r="AU124" s="168" t="s">
        <v>15</v>
      </c>
      <c r="AV124" s="11" t="s">
        <v>231</v>
      </c>
      <c r="AW124" s="11" t="s">
        <v>35</v>
      </c>
      <c r="AX124" s="11" t="s">
        <v>15</v>
      </c>
      <c r="AY124" s="168" t="s">
        <v>221</v>
      </c>
    </row>
    <row r="125" spans="2:65" s="1" customFormat="1" ht="20.45" customHeight="1" x14ac:dyDescent="0.3">
      <c r="B125" s="136"/>
      <c r="C125" s="137" t="s">
        <v>254</v>
      </c>
      <c r="D125" s="137" t="s">
        <v>222</v>
      </c>
      <c r="E125" s="138" t="s">
        <v>530</v>
      </c>
      <c r="F125" s="250" t="s">
        <v>531</v>
      </c>
      <c r="G125" s="251"/>
      <c r="H125" s="251"/>
      <c r="I125" s="251"/>
      <c r="J125" s="139" t="s">
        <v>520</v>
      </c>
      <c r="K125" s="140">
        <v>14.959</v>
      </c>
      <c r="L125" s="252"/>
      <c r="M125" s="251"/>
      <c r="N125" s="252">
        <f>ROUND(L125*K125,2)</f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>V125*K125</f>
        <v>0</v>
      </c>
      <c r="X125" s="143">
        <v>0</v>
      </c>
      <c r="Y125" s="143">
        <f>X125*K125</f>
        <v>0</v>
      </c>
      <c r="Z125" s="143">
        <v>0</v>
      </c>
      <c r="AA125" s="144">
        <f>Z125*K125</f>
        <v>0</v>
      </c>
      <c r="AR125" s="17" t="s">
        <v>231</v>
      </c>
      <c r="AT125" s="17" t="s">
        <v>222</v>
      </c>
      <c r="AU125" s="17" t="s">
        <v>15</v>
      </c>
      <c r="AY125" s="17" t="s">
        <v>221</v>
      </c>
      <c r="BE125" s="145">
        <f>IF(U125="základní",N125,0)</f>
        <v>0</v>
      </c>
      <c r="BF125" s="145">
        <f>IF(U125="snížená",N125,0)</f>
        <v>0</v>
      </c>
      <c r="BG125" s="145">
        <f>IF(U125="zákl. přenesená",N125,0)</f>
        <v>0</v>
      </c>
      <c r="BH125" s="145">
        <f>IF(U125="sníž. přenesená",N125,0)</f>
        <v>0</v>
      </c>
      <c r="BI125" s="145">
        <f>IF(U125="nulová",N125,0)</f>
        <v>0</v>
      </c>
      <c r="BJ125" s="17" t="s">
        <v>15</v>
      </c>
      <c r="BK125" s="145">
        <f>ROUND(L125*K125,2)</f>
        <v>0</v>
      </c>
      <c r="BL125" s="17" t="s">
        <v>231</v>
      </c>
      <c r="BM125" s="17" t="s">
        <v>7002</v>
      </c>
    </row>
    <row r="126" spans="2:65" s="1" customFormat="1" ht="85.9" customHeight="1" x14ac:dyDescent="0.3">
      <c r="B126" s="31"/>
      <c r="C126" s="32"/>
      <c r="D126" s="32"/>
      <c r="E126" s="32"/>
      <c r="F126" s="266" t="s">
        <v>533</v>
      </c>
      <c r="G126" s="200"/>
      <c r="H126" s="200"/>
      <c r="I126" s="200"/>
      <c r="J126" s="32"/>
      <c r="K126" s="32"/>
      <c r="L126" s="32"/>
      <c r="M126" s="32"/>
      <c r="N126" s="32"/>
      <c r="O126" s="32"/>
      <c r="P126" s="32"/>
      <c r="Q126" s="32"/>
      <c r="R126" s="33"/>
      <c r="T126" s="70"/>
      <c r="U126" s="32"/>
      <c r="V126" s="32"/>
      <c r="W126" s="32"/>
      <c r="X126" s="32"/>
      <c r="Y126" s="32"/>
      <c r="Z126" s="32"/>
      <c r="AA126" s="71"/>
      <c r="AT126" s="17" t="s">
        <v>250</v>
      </c>
      <c r="AU126" s="17" t="s">
        <v>15</v>
      </c>
    </row>
    <row r="127" spans="2:65" s="10" customFormat="1" ht="20.45" customHeight="1" x14ac:dyDescent="0.3">
      <c r="B127" s="153"/>
      <c r="C127" s="154"/>
      <c r="D127" s="154"/>
      <c r="E127" s="155" t="s">
        <v>3</v>
      </c>
      <c r="F127" s="272" t="s">
        <v>7003</v>
      </c>
      <c r="G127" s="273"/>
      <c r="H127" s="273"/>
      <c r="I127" s="273"/>
      <c r="J127" s="154"/>
      <c r="K127" s="156">
        <v>14.959</v>
      </c>
      <c r="L127" s="154"/>
      <c r="M127" s="154"/>
      <c r="N127" s="154"/>
      <c r="O127" s="154"/>
      <c r="P127" s="154"/>
      <c r="Q127" s="154"/>
      <c r="R127" s="157"/>
      <c r="T127" s="158"/>
      <c r="U127" s="154"/>
      <c r="V127" s="154"/>
      <c r="W127" s="154"/>
      <c r="X127" s="154"/>
      <c r="Y127" s="154"/>
      <c r="Z127" s="154"/>
      <c r="AA127" s="159"/>
      <c r="AT127" s="160" t="s">
        <v>524</v>
      </c>
      <c r="AU127" s="160" t="s">
        <v>15</v>
      </c>
      <c r="AV127" s="10" t="s">
        <v>190</v>
      </c>
      <c r="AW127" s="10" t="s">
        <v>35</v>
      </c>
      <c r="AX127" s="10" t="s">
        <v>78</v>
      </c>
      <c r="AY127" s="160" t="s">
        <v>221</v>
      </c>
    </row>
    <row r="128" spans="2:65" s="11" customFormat="1" ht="20.45" customHeight="1" x14ac:dyDescent="0.3">
      <c r="B128" s="161"/>
      <c r="C128" s="162"/>
      <c r="D128" s="162"/>
      <c r="E128" s="163" t="s">
        <v>3</v>
      </c>
      <c r="F128" s="270" t="s">
        <v>526</v>
      </c>
      <c r="G128" s="271"/>
      <c r="H128" s="271"/>
      <c r="I128" s="271"/>
      <c r="J128" s="162"/>
      <c r="K128" s="164">
        <v>14.959</v>
      </c>
      <c r="L128" s="162"/>
      <c r="M128" s="162"/>
      <c r="N128" s="162"/>
      <c r="O128" s="162"/>
      <c r="P128" s="162"/>
      <c r="Q128" s="162"/>
      <c r="R128" s="165"/>
      <c r="T128" s="166"/>
      <c r="U128" s="162"/>
      <c r="V128" s="162"/>
      <c r="W128" s="162"/>
      <c r="X128" s="162"/>
      <c r="Y128" s="162"/>
      <c r="Z128" s="162"/>
      <c r="AA128" s="167"/>
      <c r="AT128" s="168" t="s">
        <v>524</v>
      </c>
      <c r="AU128" s="168" t="s">
        <v>15</v>
      </c>
      <c r="AV128" s="11" t="s">
        <v>231</v>
      </c>
      <c r="AW128" s="11" t="s">
        <v>35</v>
      </c>
      <c r="AX128" s="11" t="s">
        <v>15</v>
      </c>
      <c r="AY128" s="168" t="s">
        <v>221</v>
      </c>
    </row>
    <row r="129" spans="2:65" s="1" customFormat="1" ht="28.9" customHeight="1" x14ac:dyDescent="0.3">
      <c r="B129" s="136"/>
      <c r="C129" s="137" t="s">
        <v>231</v>
      </c>
      <c r="D129" s="137" t="s">
        <v>222</v>
      </c>
      <c r="E129" s="138" t="s">
        <v>534</v>
      </c>
      <c r="F129" s="250" t="s">
        <v>535</v>
      </c>
      <c r="G129" s="251"/>
      <c r="H129" s="251"/>
      <c r="I129" s="251"/>
      <c r="J129" s="139" t="s">
        <v>536</v>
      </c>
      <c r="K129" s="140">
        <v>367</v>
      </c>
      <c r="L129" s="252"/>
      <c r="M129" s="251"/>
      <c r="N129" s="252">
        <f>ROUND(L129*K129,2)</f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>V129*K129</f>
        <v>0</v>
      </c>
      <c r="X129" s="143">
        <v>9.8999999999999999E-4</v>
      </c>
      <c r="Y129" s="143">
        <f>X129*K129</f>
        <v>0.36332999999999999</v>
      </c>
      <c r="Z129" s="143">
        <v>0</v>
      </c>
      <c r="AA129" s="144">
        <f>Z129*K129</f>
        <v>0</v>
      </c>
      <c r="AR129" s="17" t="s">
        <v>231</v>
      </c>
      <c r="AT129" s="17" t="s">
        <v>222</v>
      </c>
      <c r="AU129" s="17" t="s">
        <v>15</v>
      </c>
      <c r="AY129" s="17" t="s">
        <v>221</v>
      </c>
      <c r="BE129" s="145">
        <f>IF(U129="základní",N129,0)</f>
        <v>0</v>
      </c>
      <c r="BF129" s="145">
        <f>IF(U129="snížená",N129,0)</f>
        <v>0</v>
      </c>
      <c r="BG129" s="145">
        <f>IF(U129="zákl. přenesená",N129,0)</f>
        <v>0</v>
      </c>
      <c r="BH129" s="145">
        <f>IF(U129="sníž. přenesená",N129,0)</f>
        <v>0</v>
      </c>
      <c r="BI129" s="145">
        <f>IF(U129="nulová",N129,0)</f>
        <v>0</v>
      </c>
      <c r="BJ129" s="17" t="s">
        <v>15</v>
      </c>
      <c r="BK129" s="145">
        <f>ROUND(L129*K129,2)</f>
        <v>0</v>
      </c>
      <c r="BL129" s="17" t="s">
        <v>231</v>
      </c>
      <c r="BM129" s="17" t="s">
        <v>7004</v>
      </c>
    </row>
    <row r="130" spans="2:65" s="1" customFormat="1" ht="85.9" customHeight="1" x14ac:dyDescent="0.3">
      <c r="B130" s="31"/>
      <c r="C130" s="32"/>
      <c r="D130" s="32"/>
      <c r="E130" s="32"/>
      <c r="F130" s="266" t="s">
        <v>538</v>
      </c>
      <c r="G130" s="200"/>
      <c r="H130" s="200"/>
      <c r="I130" s="200"/>
      <c r="J130" s="32"/>
      <c r="K130" s="32"/>
      <c r="L130" s="32"/>
      <c r="M130" s="32"/>
      <c r="N130" s="32"/>
      <c r="O130" s="32"/>
      <c r="P130" s="32"/>
      <c r="Q130" s="32"/>
      <c r="R130" s="33"/>
      <c r="T130" s="70"/>
      <c r="U130" s="32"/>
      <c r="V130" s="32"/>
      <c r="W130" s="32"/>
      <c r="X130" s="32"/>
      <c r="Y130" s="32"/>
      <c r="Z130" s="32"/>
      <c r="AA130" s="71"/>
      <c r="AT130" s="17" t="s">
        <v>250</v>
      </c>
      <c r="AU130" s="17" t="s">
        <v>15</v>
      </c>
    </row>
    <row r="131" spans="2:65" s="1" customFormat="1" ht="20.45" customHeight="1" x14ac:dyDescent="0.3">
      <c r="B131" s="136"/>
      <c r="C131" s="137" t="s">
        <v>220</v>
      </c>
      <c r="D131" s="137" t="s">
        <v>222</v>
      </c>
      <c r="E131" s="138" t="s">
        <v>539</v>
      </c>
      <c r="F131" s="250" t="s">
        <v>540</v>
      </c>
      <c r="G131" s="251"/>
      <c r="H131" s="251"/>
      <c r="I131" s="251"/>
      <c r="J131" s="139" t="s">
        <v>536</v>
      </c>
      <c r="K131" s="140">
        <v>367</v>
      </c>
      <c r="L131" s="252"/>
      <c r="M131" s="251"/>
      <c r="N131" s="252">
        <f>ROUND(L131*K131,2)</f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>V131*K131</f>
        <v>0</v>
      </c>
      <c r="X131" s="143">
        <v>0</v>
      </c>
      <c r="Y131" s="143">
        <f>X131*K131</f>
        <v>0</v>
      </c>
      <c r="Z131" s="143">
        <v>0</v>
      </c>
      <c r="AA131" s="144">
        <f>Z131*K131</f>
        <v>0</v>
      </c>
      <c r="AR131" s="17" t="s">
        <v>231</v>
      </c>
      <c r="AT131" s="17" t="s">
        <v>222</v>
      </c>
      <c r="AU131" s="17" t="s">
        <v>15</v>
      </c>
      <c r="AY131" s="17" t="s">
        <v>221</v>
      </c>
      <c r="BE131" s="145">
        <f>IF(U131="základní",N131,0)</f>
        <v>0</v>
      </c>
      <c r="BF131" s="145">
        <f>IF(U131="snížená",N131,0)</f>
        <v>0</v>
      </c>
      <c r="BG131" s="145">
        <f>IF(U131="zákl. přenesená",N131,0)</f>
        <v>0</v>
      </c>
      <c r="BH131" s="145">
        <f>IF(U131="sníž. přenesená",N131,0)</f>
        <v>0</v>
      </c>
      <c r="BI131" s="145">
        <f>IF(U131="nulová",N131,0)</f>
        <v>0</v>
      </c>
      <c r="BJ131" s="17" t="s">
        <v>15</v>
      </c>
      <c r="BK131" s="145">
        <f>ROUND(L131*K131,2)</f>
        <v>0</v>
      </c>
      <c r="BL131" s="17" t="s">
        <v>231</v>
      </c>
      <c r="BM131" s="17" t="s">
        <v>7005</v>
      </c>
    </row>
    <row r="132" spans="2:65" s="1" customFormat="1" ht="85.9" customHeight="1" x14ac:dyDescent="0.3">
      <c r="B132" s="31"/>
      <c r="C132" s="32"/>
      <c r="D132" s="32"/>
      <c r="E132" s="32"/>
      <c r="F132" s="266" t="s">
        <v>542</v>
      </c>
      <c r="G132" s="200"/>
      <c r="H132" s="200"/>
      <c r="I132" s="200"/>
      <c r="J132" s="32"/>
      <c r="K132" s="32"/>
      <c r="L132" s="32"/>
      <c r="M132" s="32"/>
      <c r="N132" s="32"/>
      <c r="O132" s="32"/>
      <c r="P132" s="32"/>
      <c r="Q132" s="32"/>
      <c r="R132" s="33"/>
      <c r="T132" s="70"/>
      <c r="U132" s="32"/>
      <c r="V132" s="32"/>
      <c r="W132" s="32"/>
      <c r="X132" s="32"/>
      <c r="Y132" s="32"/>
      <c r="Z132" s="32"/>
      <c r="AA132" s="71"/>
      <c r="AT132" s="17" t="s">
        <v>250</v>
      </c>
      <c r="AU132" s="17" t="s">
        <v>15</v>
      </c>
    </row>
    <row r="133" spans="2:65" s="1" customFormat="1" ht="28.9" customHeight="1" x14ac:dyDescent="0.3">
      <c r="B133" s="136"/>
      <c r="C133" s="137" t="s">
        <v>265</v>
      </c>
      <c r="D133" s="137" t="s">
        <v>222</v>
      </c>
      <c r="E133" s="138" t="s">
        <v>543</v>
      </c>
      <c r="F133" s="250" t="s">
        <v>544</v>
      </c>
      <c r="G133" s="251"/>
      <c r="H133" s="251"/>
      <c r="I133" s="251"/>
      <c r="J133" s="139" t="s">
        <v>520</v>
      </c>
      <c r="K133" s="140">
        <v>364.923</v>
      </c>
      <c r="L133" s="252"/>
      <c r="M133" s="251"/>
      <c r="N133" s="252">
        <f>ROUND(L133*K133,2)</f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>V133*K133</f>
        <v>0</v>
      </c>
      <c r="X133" s="143">
        <v>0</v>
      </c>
      <c r="Y133" s="143">
        <f>X133*K133</f>
        <v>0</v>
      </c>
      <c r="Z133" s="143">
        <v>0</v>
      </c>
      <c r="AA133" s="144">
        <f>Z133*K133</f>
        <v>0</v>
      </c>
      <c r="AR133" s="17" t="s">
        <v>231</v>
      </c>
      <c r="AT133" s="17" t="s">
        <v>222</v>
      </c>
      <c r="AU133" s="17" t="s">
        <v>15</v>
      </c>
      <c r="AY133" s="17" t="s">
        <v>221</v>
      </c>
      <c r="BE133" s="145">
        <f>IF(U133="základní",N133,0)</f>
        <v>0</v>
      </c>
      <c r="BF133" s="145">
        <f>IF(U133="snížená",N133,0)</f>
        <v>0</v>
      </c>
      <c r="BG133" s="145">
        <f>IF(U133="zákl. přenesená",N133,0)</f>
        <v>0</v>
      </c>
      <c r="BH133" s="145">
        <f>IF(U133="sníž. přenesená",N133,0)</f>
        <v>0</v>
      </c>
      <c r="BI133" s="145">
        <f>IF(U133="nulová",N133,0)</f>
        <v>0</v>
      </c>
      <c r="BJ133" s="17" t="s">
        <v>15</v>
      </c>
      <c r="BK133" s="145">
        <f>ROUND(L133*K133,2)</f>
        <v>0</v>
      </c>
      <c r="BL133" s="17" t="s">
        <v>231</v>
      </c>
      <c r="BM133" s="17" t="s">
        <v>7006</v>
      </c>
    </row>
    <row r="134" spans="2:65" s="1" customFormat="1" ht="97.15" customHeight="1" x14ac:dyDescent="0.3">
      <c r="B134" s="31"/>
      <c r="C134" s="32"/>
      <c r="D134" s="32"/>
      <c r="E134" s="32"/>
      <c r="F134" s="266" t="s">
        <v>546</v>
      </c>
      <c r="G134" s="200"/>
      <c r="H134" s="200"/>
      <c r="I134" s="200"/>
      <c r="J134" s="32"/>
      <c r="K134" s="32"/>
      <c r="L134" s="32"/>
      <c r="M134" s="32"/>
      <c r="N134" s="32"/>
      <c r="O134" s="32"/>
      <c r="P134" s="32"/>
      <c r="Q134" s="32"/>
      <c r="R134" s="33"/>
      <c r="T134" s="70"/>
      <c r="U134" s="32"/>
      <c r="V134" s="32"/>
      <c r="W134" s="32"/>
      <c r="X134" s="32"/>
      <c r="Y134" s="32"/>
      <c r="Z134" s="32"/>
      <c r="AA134" s="71"/>
      <c r="AT134" s="17" t="s">
        <v>250</v>
      </c>
      <c r="AU134" s="17" t="s">
        <v>15</v>
      </c>
    </row>
    <row r="135" spans="2:65" s="1" customFormat="1" ht="28.9" customHeight="1" x14ac:dyDescent="0.3">
      <c r="B135" s="136"/>
      <c r="C135" s="137" t="s">
        <v>269</v>
      </c>
      <c r="D135" s="137" t="s">
        <v>222</v>
      </c>
      <c r="E135" s="138" t="s">
        <v>547</v>
      </c>
      <c r="F135" s="250" t="s">
        <v>548</v>
      </c>
      <c r="G135" s="251"/>
      <c r="H135" s="251"/>
      <c r="I135" s="251"/>
      <c r="J135" s="139" t="s">
        <v>520</v>
      </c>
      <c r="K135" s="140">
        <v>364.923</v>
      </c>
      <c r="L135" s="252"/>
      <c r="M135" s="251"/>
      <c r="N135" s="252">
        <f>ROUND(L135*K135,2)</f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>V135*K135</f>
        <v>0</v>
      </c>
      <c r="X135" s="143">
        <v>0</v>
      </c>
      <c r="Y135" s="143">
        <f>X135*K135</f>
        <v>0</v>
      </c>
      <c r="Z135" s="143">
        <v>0</v>
      </c>
      <c r="AA135" s="144">
        <f>Z135*K135</f>
        <v>0</v>
      </c>
      <c r="AR135" s="17" t="s">
        <v>231</v>
      </c>
      <c r="AT135" s="17" t="s">
        <v>222</v>
      </c>
      <c r="AU135" s="17" t="s">
        <v>15</v>
      </c>
      <c r="AY135" s="17" t="s">
        <v>221</v>
      </c>
      <c r="BE135" s="145">
        <f>IF(U135="základní",N135,0)</f>
        <v>0</v>
      </c>
      <c r="BF135" s="145">
        <f>IF(U135="snížená",N135,0)</f>
        <v>0</v>
      </c>
      <c r="BG135" s="145">
        <f>IF(U135="zákl. přenesená",N135,0)</f>
        <v>0</v>
      </c>
      <c r="BH135" s="145">
        <f>IF(U135="sníž. přenesená",N135,0)</f>
        <v>0</v>
      </c>
      <c r="BI135" s="145">
        <f>IF(U135="nulová",N135,0)</f>
        <v>0</v>
      </c>
      <c r="BJ135" s="17" t="s">
        <v>15</v>
      </c>
      <c r="BK135" s="145">
        <f>ROUND(L135*K135,2)</f>
        <v>0</v>
      </c>
      <c r="BL135" s="17" t="s">
        <v>231</v>
      </c>
      <c r="BM135" s="17" t="s">
        <v>7007</v>
      </c>
    </row>
    <row r="136" spans="2:65" s="1" customFormat="1" ht="97.15" customHeight="1" x14ac:dyDescent="0.3">
      <c r="B136" s="31"/>
      <c r="C136" s="32"/>
      <c r="D136" s="32"/>
      <c r="E136" s="32"/>
      <c r="F136" s="266" t="s">
        <v>550</v>
      </c>
      <c r="G136" s="200"/>
      <c r="H136" s="200"/>
      <c r="I136" s="200"/>
      <c r="J136" s="32"/>
      <c r="K136" s="32"/>
      <c r="L136" s="32"/>
      <c r="M136" s="32"/>
      <c r="N136" s="32"/>
      <c r="O136" s="32"/>
      <c r="P136" s="32"/>
      <c r="Q136" s="32"/>
      <c r="R136" s="33"/>
      <c r="T136" s="70"/>
      <c r="U136" s="32"/>
      <c r="V136" s="32"/>
      <c r="W136" s="32"/>
      <c r="X136" s="32"/>
      <c r="Y136" s="32"/>
      <c r="Z136" s="32"/>
      <c r="AA136" s="71"/>
      <c r="AT136" s="17" t="s">
        <v>250</v>
      </c>
      <c r="AU136" s="17" t="s">
        <v>15</v>
      </c>
    </row>
    <row r="137" spans="2:65" s="1" customFormat="1" ht="20.45" customHeight="1" x14ac:dyDescent="0.3">
      <c r="B137" s="136"/>
      <c r="C137" s="137" t="s">
        <v>273</v>
      </c>
      <c r="D137" s="137" t="s">
        <v>222</v>
      </c>
      <c r="E137" s="138" t="s">
        <v>7008</v>
      </c>
      <c r="F137" s="250" t="s">
        <v>7009</v>
      </c>
      <c r="G137" s="251"/>
      <c r="H137" s="251"/>
      <c r="I137" s="251"/>
      <c r="J137" s="139" t="s">
        <v>520</v>
      </c>
      <c r="K137" s="140">
        <v>65</v>
      </c>
      <c r="L137" s="252"/>
      <c r="M137" s="251"/>
      <c r="N137" s="252">
        <f>ROUND(L137*K137,2)</f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>V137*K137</f>
        <v>0</v>
      </c>
      <c r="X137" s="143">
        <v>0</v>
      </c>
      <c r="Y137" s="143">
        <f>X137*K137</f>
        <v>0</v>
      </c>
      <c r="Z137" s="143">
        <v>0</v>
      </c>
      <c r="AA137" s="144">
        <f>Z137*K137</f>
        <v>0</v>
      </c>
      <c r="AR137" s="17" t="s">
        <v>231</v>
      </c>
      <c r="AT137" s="17" t="s">
        <v>222</v>
      </c>
      <c r="AU137" s="17" t="s">
        <v>15</v>
      </c>
      <c r="AY137" s="17" t="s">
        <v>221</v>
      </c>
      <c r="BE137" s="145">
        <f>IF(U137="základní",N137,0)</f>
        <v>0</v>
      </c>
      <c r="BF137" s="145">
        <f>IF(U137="snížená",N137,0)</f>
        <v>0</v>
      </c>
      <c r="BG137" s="145">
        <f>IF(U137="zákl. přenesená",N137,0)</f>
        <v>0</v>
      </c>
      <c r="BH137" s="145">
        <f>IF(U137="sníž. přenesená",N137,0)</f>
        <v>0</v>
      </c>
      <c r="BI137" s="145">
        <f>IF(U137="nulová",N137,0)</f>
        <v>0</v>
      </c>
      <c r="BJ137" s="17" t="s">
        <v>15</v>
      </c>
      <c r="BK137" s="145">
        <f>ROUND(L137*K137,2)</f>
        <v>0</v>
      </c>
      <c r="BL137" s="17" t="s">
        <v>231</v>
      </c>
      <c r="BM137" s="17" t="s">
        <v>7010</v>
      </c>
    </row>
    <row r="138" spans="2:65" s="1" customFormat="1" ht="108.6" customHeight="1" x14ac:dyDescent="0.3">
      <c r="B138" s="31"/>
      <c r="C138" s="32"/>
      <c r="D138" s="32"/>
      <c r="E138" s="32"/>
      <c r="F138" s="266" t="s">
        <v>554</v>
      </c>
      <c r="G138" s="200"/>
      <c r="H138" s="200"/>
      <c r="I138" s="200"/>
      <c r="J138" s="32"/>
      <c r="K138" s="32"/>
      <c r="L138" s="32"/>
      <c r="M138" s="32"/>
      <c r="N138" s="32"/>
      <c r="O138" s="32"/>
      <c r="P138" s="32"/>
      <c r="Q138" s="32"/>
      <c r="R138" s="33"/>
      <c r="T138" s="70"/>
      <c r="U138" s="32"/>
      <c r="V138" s="32"/>
      <c r="W138" s="32"/>
      <c r="X138" s="32"/>
      <c r="Y138" s="32"/>
      <c r="Z138" s="32"/>
      <c r="AA138" s="71"/>
      <c r="AT138" s="17" t="s">
        <v>250</v>
      </c>
      <c r="AU138" s="17" t="s">
        <v>15</v>
      </c>
    </row>
    <row r="139" spans="2:65" s="1" customFormat="1" ht="28.9" customHeight="1" x14ac:dyDescent="0.3">
      <c r="B139" s="136"/>
      <c r="C139" s="137" t="s">
        <v>279</v>
      </c>
      <c r="D139" s="137" t="s">
        <v>222</v>
      </c>
      <c r="E139" s="138" t="s">
        <v>555</v>
      </c>
      <c r="F139" s="250" t="s">
        <v>556</v>
      </c>
      <c r="G139" s="251"/>
      <c r="H139" s="251"/>
      <c r="I139" s="251"/>
      <c r="J139" s="139" t="s">
        <v>520</v>
      </c>
      <c r="K139" s="140">
        <v>294.42</v>
      </c>
      <c r="L139" s="252"/>
      <c r="M139" s="251"/>
      <c r="N139" s="252">
        <f>ROUND(L139*K139,2)</f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>V139*K139</f>
        <v>0</v>
      </c>
      <c r="X139" s="143">
        <v>0</v>
      </c>
      <c r="Y139" s="143">
        <f>X139*K139</f>
        <v>0</v>
      </c>
      <c r="Z139" s="143">
        <v>0</v>
      </c>
      <c r="AA139" s="144">
        <f>Z139*K139</f>
        <v>0</v>
      </c>
      <c r="AR139" s="17" t="s">
        <v>231</v>
      </c>
      <c r="AT139" s="17" t="s">
        <v>222</v>
      </c>
      <c r="AU139" s="17" t="s">
        <v>15</v>
      </c>
      <c r="AY139" s="17" t="s">
        <v>221</v>
      </c>
      <c r="BE139" s="145">
        <f>IF(U139="základní",N139,0)</f>
        <v>0</v>
      </c>
      <c r="BF139" s="145">
        <f>IF(U139="snížená",N139,0)</f>
        <v>0</v>
      </c>
      <c r="BG139" s="145">
        <f>IF(U139="zákl. přenesená",N139,0)</f>
        <v>0</v>
      </c>
      <c r="BH139" s="145">
        <f>IF(U139="sníž. přenesená",N139,0)</f>
        <v>0</v>
      </c>
      <c r="BI139" s="145">
        <f>IF(U139="nulová",N139,0)</f>
        <v>0</v>
      </c>
      <c r="BJ139" s="17" t="s">
        <v>15</v>
      </c>
      <c r="BK139" s="145">
        <f>ROUND(L139*K139,2)</f>
        <v>0</v>
      </c>
      <c r="BL139" s="17" t="s">
        <v>231</v>
      </c>
      <c r="BM139" s="17" t="s">
        <v>7011</v>
      </c>
    </row>
    <row r="140" spans="2:65" s="1" customFormat="1" ht="85.9" customHeight="1" x14ac:dyDescent="0.3">
      <c r="B140" s="31"/>
      <c r="C140" s="32"/>
      <c r="D140" s="32"/>
      <c r="E140" s="32"/>
      <c r="F140" s="266" t="s">
        <v>558</v>
      </c>
      <c r="G140" s="200"/>
      <c r="H140" s="200"/>
      <c r="I140" s="200"/>
      <c r="J140" s="32"/>
      <c r="K140" s="32"/>
      <c r="L140" s="32"/>
      <c r="M140" s="32"/>
      <c r="N140" s="32"/>
      <c r="O140" s="32"/>
      <c r="P140" s="32"/>
      <c r="Q140" s="32"/>
      <c r="R140" s="33"/>
      <c r="T140" s="70"/>
      <c r="U140" s="32"/>
      <c r="V140" s="32"/>
      <c r="W140" s="32"/>
      <c r="X140" s="32"/>
      <c r="Y140" s="32"/>
      <c r="Z140" s="32"/>
      <c r="AA140" s="71"/>
      <c r="AT140" s="17" t="s">
        <v>250</v>
      </c>
      <c r="AU140" s="17" t="s">
        <v>15</v>
      </c>
    </row>
    <row r="141" spans="2:65" s="10" customFormat="1" ht="20.45" customHeight="1" x14ac:dyDescent="0.3">
      <c r="B141" s="153"/>
      <c r="C141" s="154"/>
      <c r="D141" s="154"/>
      <c r="E141" s="155" t="s">
        <v>3</v>
      </c>
      <c r="F141" s="272" t="s">
        <v>7012</v>
      </c>
      <c r="G141" s="273"/>
      <c r="H141" s="273"/>
      <c r="I141" s="273"/>
      <c r="J141" s="154"/>
      <c r="K141" s="156">
        <v>294.42</v>
      </c>
      <c r="L141" s="154"/>
      <c r="M141" s="154"/>
      <c r="N141" s="154"/>
      <c r="O141" s="154"/>
      <c r="P141" s="154"/>
      <c r="Q141" s="154"/>
      <c r="R141" s="157"/>
      <c r="T141" s="158"/>
      <c r="U141" s="154"/>
      <c r="V141" s="154"/>
      <c r="W141" s="154"/>
      <c r="X141" s="154"/>
      <c r="Y141" s="154"/>
      <c r="Z141" s="154"/>
      <c r="AA141" s="159"/>
      <c r="AT141" s="160" t="s">
        <v>524</v>
      </c>
      <c r="AU141" s="160" t="s">
        <v>15</v>
      </c>
      <c r="AV141" s="10" t="s">
        <v>190</v>
      </c>
      <c r="AW141" s="10" t="s">
        <v>35</v>
      </c>
      <c r="AX141" s="10" t="s">
        <v>78</v>
      </c>
      <c r="AY141" s="160" t="s">
        <v>221</v>
      </c>
    </row>
    <row r="142" spans="2:65" s="11" customFormat="1" ht="20.45" customHeight="1" x14ac:dyDescent="0.3">
      <c r="B142" s="161"/>
      <c r="C142" s="162"/>
      <c r="D142" s="162"/>
      <c r="E142" s="163" t="s">
        <v>3</v>
      </c>
      <c r="F142" s="270" t="s">
        <v>526</v>
      </c>
      <c r="G142" s="271"/>
      <c r="H142" s="271"/>
      <c r="I142" s="271"/>
      <c r="J142" s="162"/>
      <c r="K142" s="164">
        <v>294.42</v>
      </c>
      <c r="L142" s="162"/>
      <c r="M142" s="162"/>
      <c r="N142" s="162"/>
      <c r="O142" s="162"/>
      <c r="P142" s="162"/>
      <c r="Q142" s="162"/>
      <c r="R142" s="165"/>
      <c r="T142" s="166"/>
      <c r="U142" s="162"/>
      <c r="V142" s="162"/>
      <c r="W142" s="162"/>
      <c r="X142" s="162"/>
      <c r="Y142" s="162"/>
      <c r="Z142" s="162"/>
      <c r="AA142" s="167"/>
      <c r="AT142" s="168" t="s">
        <v>524</v>
      </c>
      <c r="AU142" s="168" t="s">
        <v>15</v>
      </c>
      <c r="AV142" s="11" t="s">
        <v>231</v>
      </c>
      <c r="AW142" s="11" t="s">
        <v>35</v>
      </c>
      <c r="AX142" s="11" t="s">
        <v>15</v>
      </c>
      <c r="AY142" s="168" t="s">
        <v>221</v>
      </c>
    </row>
    <row r="143" spans="2:65" s="1" customFormat="1" ht="20.45" customHeight="1" x14ac:dyDescent="0.3">
      <c r="B143" s="136"/>
      <c r="C143" s="137" t="s">
        <v>284</v>
      </c>
      <c r="D143" s="137" t="s">
        <v>222</v>
      </c>
      <c r="E143" s="138" t="s">
        <v>559</v>
      </c>
      <c r="F143" s="250" t="s">
        <v>560</v>
      </c>
      <c r="G143" s="251"/>
      <c r="H143" s="251"/>
      <c r="I143" s="251"/>
      <c r="J143" s="139" t="s">
        <v>520</v>
      </c>
      <c r="K143" s="140">
        <v>70.5</v>
      </c>
      <c r="L143" s="252"/>
      <c r="M143" s="251"/>
      <c r="N143" s="252">
        <f>ROUND(L143*K143,2)</f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</v>
      </c>
      <c r="W143" s="143">
        <f>V143*K143</f>
        <v>0</v>
      </c>
      <c r="X143" s="143">
        <v>1.7</v>
      </c>
      <c r="Y143" s="143">
        <f>X143*K143</f>
        <v>119.85</v>
      </c>
      <c r="Z143" s="143">
        <v>0</v>
      </c>
      <c r="AA143" s="144">
        <f>Z143*K143</f>
        <v>0</v>
      </c>
      <c r="AR143" s="17" t="s">
        <v>231</v>
      </c>
      <c r="AT143" s="17" t="s">
        <v>222</v>
      </c>
      <c r="AU143" s="17" t="s">
        <v>15</v>
      </c>
      <c r="AY143" s="17" t="s">
        <v>221</v>
      </c>
      <c r="BE143" s="145">
        <f>IF(U143="základní",N143,0)</f>
        <v>0</v>
      </c>
      <c r="BF143" s="145">
        <f>IF(U143="snížená",N143,0)</f>
        <v>0</v>
      </c>
      <c r="BG143" s="145">
        <f>IF(U143="zákl. přenesená",N143,0)</f>
        <v>0</v>
      </c>
      <c r="BH143" s="145">
        <f>IF(U143="sníž. přenesená",N143,0)</f>
        <v>0</v>
      </c>
      <c r="BI143" s="145">
        <f>IF(U143="nulová",N143,0)</f>
        <v>0</v>
      </c>
      <c r="BJ143" s="17" t="s">
        <v>15</v>
      </c>
      <c r="BK143" s="145">
        <f>ROUND(L143*K143,2)</f>
        <v>0</v>
      </c>
      <c r="BL143" s="17" t="s">
        <v>231</v>
      </c>
      <c r="BM143" s="17" t="s">
        <v>7013</v>
      </c>
    </row>
    <row r="144" spans="2:65" s="1" customFormat="1" ht="120" customHeight="1" x14ac:dyDescent="0.3">
      <c r="B144" s="31"/>
      <c r="C144" s="32"/>
      <c r="D144" s="32"/>
      <c r="E144" s="32"/>
      <c r="F144" s="266" t="s">
        <v>562</v>
      </c>
      <c r="G144" s="200"/>
      <c r="H144" s="200"/>
      <c r="I144" s="200"/>
      <c r="J144" s="32"/>
      <c r="K144" s="32"/>
      <c r="L144" s="32"/>
      <c r="M144" s="32"/>
      <c r="N144" s="32"/>
      <c r="O144" s="32"/>
      <c r="P144" s="32"/>
      <c r="Q144" s="32"/>
      <c r="R144" s="33"/>
      <c r="T144" s="70"/>
      <c r="U144" s="32"/>
      <c r="V144" s="32"/>
      <c r="W144" s="32"/>
      <c r="X144" s="32"/>
      <c r="Y144" s="32"/>
      <c r="Z144" s="32"/>
      <c r="AA144" s="71"/>
      <c r="AT144" s="17" t="s">
        <v>250</v>
      </c>
      <c r="AU144" s="17" t="s">
        <v>15</v>
      </c>
    </row>
    <row r="145" spans="2:65" s="10" customFormat="1" ht="20.45" customHeight="1" x14ac:dyDescent="0.3">
      <c r="B145" s="153"/>
      <c r="C145" s="154"/>
      <c r="D145" s="154"/>
      <c r="E145" s="155" t="s">
        <v>3</v>
      </c>
      <c r="F145" s="272" t="s">
        <v>7014</v>
      </c>
      <c r="G145" s="273"/>
      <c r="H145" s="273"/>
      <c r="I145" s="273"/>
      <c r="J145" s="154"/>
      <c r="K145" s="156">
        <v>70.5</v>
      </c>
      <c r="L145" s="154"/>
      <c r="M145" s="154"/>
      <c r="N145" s="154"/>
      <c r="O145" s="154"/>
      <c r="P145" s="154"/>
      <c r="Q145" s="154"/>
      <c r="R145" s="157"/>
      <c r="T145" s="158"/>
      <c r="U145" s="154"/>
      <c r="V145" s="154"/>
      <c r="W145" s="154"/>
      <c r="X145" s="154"/>
      <c r="Y145" s="154"/>
      <c r="Z145" s="154"/>
      <c r="AA145" s="159"/>
      <c r="AT145" s="160" t="s">
        <v>524</v>
      </c>
      <c r="AU145" s="160" t="s">
        <v>15</v>
      </c>
      <c r="AV145" s="10" t="s">
        <v>190</v>
      </c>
      <c r="AW145" s="10" t="s">
        <v>35</v>
      </c>
      <c r="AX145" s="10" t="s">
        <v>78</v>
      </c>
      <c r="AY145" s="160" t="s">
        <v>221</v>
      </c>
    </row>
    <row r="146" spans="2:65" s="11" customFormat="1" ht="20.45" customHeight="1" x14ac:dyDescent="0.3">
      <c r="B146" s="161"/>
      <c r="C146" s="162"/>
      <c r="D146" s="162"/>
      <c r="E146" s="163" t="s">
        <v>3</v>
      </c>
      <c r="F146" s="270" t="s">
        <v>526</v>
      </c>
      <c r="G146" s="271"/>
      <c r="H146" s="271"/>
      <c r="I146" s="271"/>
      <c r="J146" s="162"/>
      <c r="K146" s="164">
        <v>70.5</v>
      </c>
      <c r="L146" s="162"/>
      <c r="M146" s="162"/>
      <c r="N146" s="162"/>
      <c r="O146" s="162"/>
      <c r="P146" s="162"/>
      <c r="Q146" s="162"/>
      <c r="R146" s="165"/>
      <c r="T146" s="166"/>
      <c r="U146" s="162"/>
      <c r="V146" s="162"/>
      <c r="W146" s="162"/>
      <c r="X146" s="162"/>
      <c r="Y146" s="162"/>
      <c r="Z146" s="162"/>
      <c r="AA146" s="167"/>
      <c r="AT146" s="168" t="s">
        <v>524</v>
      </c>
      <c r="AU146" s="168" t="s">
        <v>15</v>
      </c>
      <c r="AV146" s="11" t="s">
        <v>231</v>
      </c>
      <c r="AW146" s="11" t="s">
        <v>35</v>
      </c>
      <c r="AX146" s="11" t="s">
        <v>15</v>
      </c>
      <c r="AY146" s="168" t="s">
        <v>221</v>
      </c>
    </row>
    <row r="147" spans="2:65" s="1" customFormat="1" ht="20.45" customHeight="1" x14ac:dyDescent="0.3">
      <c r="B147" s="136"/>
      <c r="C147" s="137" t="s">
        <v>288</v>
      </c>
      <c r="D147" s="137" t="s">
        <v>222</v>
      </c>
      <c r="E147" s="138" t="s">
        <v>6852</v>
      </c>
      <c r="F147" s="250" t="s">
        <v>6853</v>
      </c>
      <c r="G147" s="251"/>
      <c r="H147" s="251"/>
      <c r="I147" s="251"/>
      <c r="J147" s="139" t="s">
        <v>613</v>
      </c>
      <c r="K147" s="140">
        <v>14</v>
      </c>
      <c r="L147" s="252"/>
      <c r="M147" s="251"/>
      <c r="N147" s="252">
        <f>ROUND(L147*K147,2)</f>
        <v>0</v>
      </c>
      <c r="O147" s="251"/>
      <c r="P147" s="251"/>
      <c r="Q147" s="251"/>
      <c r="R147" s="141"/>
      <c r="T147" s="142" t="s">
        <v>3</v>
      </c>
      <c r="U147" s="40" t="s">
        <v>43</v>
      </c>
      <c r="V147" s="143">
        <v>0</v>
      </c>
      <c r="W147" s="143">
        <f>V147*K147</f>
        <v>0</v>
      </c>
      <c r="X147" s="143">
        <v>0</v>
      </c>
      <c r="Y147" s="143">
        <f>X147*K147</f>
        <v>0</v>
      </c>
      <c r="Z147" s="143">
        <v>0</v>
      </c>
      <c r="AA147" s="144">
        <f>Z147*K147</f>
        <v>0</v>
      </c>
      <c r="AR147" s="17" t="s">
        <v>231</v>
      </c>
      <c r="AT147" s="17" t="s">
        <v>222</v>
      </c>
      <c r="AU147" s="17" t="s">
        <v>15</v>
      </c>
      <c r="AY147" s="17" t="s">
        <v>221</v>
      </c>
      <c r="BE147" s="145">
        <f>IF(U147="základní",N147,0)</f>
        <v>0</v>
      </c>
      <c r="BF147" s="145">
        <f>IF(U147="snížená",N147,0)</f>
        <v>0</v>
      </c>
      <c r="BG147" s="145">
        <f>IF(U147="zákl. přenesená",N147,0)</f>
        <v>0</v>
      </c>
      <c r="BH147" s="145">
        <f>IF(U147="sníž. přenesená",N147,0)</f>
        <v>0</v>
      </c>
      <c r="BI147" s="145">
        <f>IF(U147="nulová",N147,0)</f>
        <v>0</v>
      </c>
      <c r="BJ147" s="17" t="s">
        <v>15</v>
      </c>
      <c r="BK147" s="145">
        <f>ROUND(L147*K147,2)</f>
        <v>0</v>
      </c>
      <c r="BL147" s="17" t="s">
        <v>231</v>
      </c>
      <c r="BM147" s="17" t="s">
        <v>3596</v>
      </c>
    </row>
    <row r="148" spans="2:65" s="1" customFormat="1" ht="63" customHeight="1" x14ac:dyDescent="0.3">
      <c r="B148" s="31"/>
      <c r="C148" s="32"/>
      <c r="D148" s="32"/>
      <c r="E148" s="32"/>
      <c r="F148" s="266" t="s">
        <v>6855</v>
      </c>
      <c r="G148" s="200"/>
      <c r="H148" s="200"/>
      <c r="I148" s="200"/>
      <c r="J148" s="32"/>
      <c r="K148" s="32"/>
      <c r="L148" s="32"/>
      <c r="M148" s="32"/>
      <c r="N148" s="32"/>
      <c r="O148" s="32"/>
      <c r="P148" s="32"/>
      <c r="Q148" s="32"/>
      <c r="R148" s="33"/>
      <c r="T148" s="70"/>
      <c r="U148" s="32"/>
      <c r="V148" s="32"/>
      <c r="W148" s="32"/>
      <c r="X148" s="32"/>
      <c r="Y148" s="32"/>
      <c r="Z148" s="32"/>
      <c r="AA148" s="71"/>
      <c r="AT148" s="17" t="s">
        <v>250</v>
      </c>
      <c r="AU148" s="17" t="s">
        <v>15</v>
      </c>
    </row>
    <row r="149" spans="2:65" s="10" customFormat="1" ht="20.45" customHeight="1" x14ac:dyDescent="0.3">
      <c r="B149" s="153"/>
      <c r="C149" s="154"/>
      <c r="D149" s="154"/>
      <c r="E149" s="155" t="s">
        <v>3</v>
      </c>
      <c r="F149" s="272" t="s">
        <v>7015</v>
      </c>
      <c r="G149" s="273"/>
      <c r="H149" s="273"/>
      <c r="I149" s="273"/>
      <c r="J149" s="154"/>
      <c r="K149" s="156">
        <v>14</v>
      </c>
      <c r="L149" s="154"/>
      <c r="M149" s="154"/>
      <c r="N149" s="154"/>
      <c r="O149" s="154"/>
      <c r="P149" s="154"/>
      <c r="Q149" s="154"/>
      <c r="R149" s="157"/>
      <c r="T149" s="158"/>
      <c r="U149" s="154"/>
      <c r="V149" s="154"/>
      <c r="W149" s="154"/>
      <c r="X149" s="154"/>
      <c r="Y149" s="154"/>
      <c r="Z149" s="154"/>
      <c r="AA149" s="159"/>
      <c r="AT149" s="160" t="s">
        <v>524</v>
      </c>
      <c r="AU149" s="160" t="s">
        <v>15</v>
      </c>
      <c r="AV149" s="10" t="s">
        <v>190</v>
      </c>
      <c r="AW149" s="10" t="s">
        <v>35</v>
      </c>
      <c r="AX149" s="10" t="s">
        <v>78</v>
      </c>
      <c r="AY149" s="160" t="s">
        <v>221</v>
      </c>
    </row>
    <row r="150" spans="2:65" s="11" customFormat="1" ht="20.45" customHeight="1" x14ac:dyDescent="0.3">
      <c r="B150" s="161"/>
      <c r="C150" s="162"/>
      <c r="D150" s="162"/>
      <c r="E150" s="163" t="s">
        <v>3</v>
      </c>
      <c r="F150" s="270" t="s">
        <v>526</v>
      </c>
      <c r="G150" s="271"/>
      <c r="H150" s="271"/>
      <c r="I150" s="271"/>
      <c r="J150" s="162"/>
      <c r="K150" s="164">
        <v>14</v>
      </c>
      <c r="L150" s="162"/>
      <c r="M150" s="162"/>
      <c r="N150" s="162"/>
      <c r="O150" s="162"/>
      <c r="P150" s="162"/>
      <c r="Q150" s="162"/>
      <c r="R150" s="165"/>
      <c r="T150" s="166"/>
      <c r="U150" s="162"/>
      <c r="V150" s="162"/>
      <c r="W150" s="162"/>
      <c r="X150" s="162"/>
      <c r="Y150" s="162"/>
      <c r="Z150" s="162"/>
      <c r="AA150" s="167"/>
      <c r="AT150" s="168" t="s">
        <v>524</v>
      </c>
      <c r="AU150" s="168" t="s">
        <v>15</v>
      </c>
      <c r="AV150" s="11" t="s">
        <v>231</v>
      </c>
      <c r="AW150" s="11" t="s">
        <v>35</v>
      </c>
      <c r="AX150" s="11" t="s">
        <v>15</v>
      </c>
      <c r="AY150" s="168" t="s">
        <v>221</v>
      </c>
    </row>
    <row r="151" spans="2:65" s="1" customFormat="1" ht="28.9" customHeight="1" x14ac:dyDescent="0.3">
      <c r="B151" s="136"/>
      <c r="C151" s="137" t="s">
        <v>182</v>
      </c>
      <c r="D151" s="137" t="s">
        <v>222</v>
      </c>
      <c r="E151" s="138" t="s">
        <v>6857</v>
      </c>
      <c r="F151" s="250" t="s">
        <v>7016</v>
      </c>
      <c r="G151" s="251"/>
      <c r="H151" s="251"/>
      <c r="I151" s="251"/>
      <c r="J151" s="139" t="s">
        <v>613</v>
      </c>
      <c r="K151" s="140">
        <v>14</v>
      </c>
      <c r="L151" s="252"/>
      <c r="M151" s="251"/>
      <c r="N151" s="252">
        <f>ROUND(L151*K151,2)</f>
        <v>0</v>
      </c>
      <c r="O151" s="251"/>
      <c r="P151" s="251"/>
      <c r="Q151" s="251"/>
      <c r="R151" s="141"/>
      <c r="T151" s="142" t="s">
        <v>3</v>
      </c>
      <c r="U151" s="40" t="s">
        <v>43</v>
      </c>
      <c r="V151" s="143">
        <v>0</v>
      </c>
      <c r="W151" s="143">
        <f>V151*K151</f>
        <v>0</v>
      </c>
      <c r="X151" s="143">
        <v>0</v>
      </c>
      <c r="Y151" s="143">
        <f>X151*K151</f>
        <v>0</v>
      </c>
      <c r="Z151" s="143">
        <v>0</v>
      </c>
      <c r="AA151" s="144">
        <f>Z151*K151</f>
        <v>0</v>
      </c>
      <c r="AR151" s="17" t="s">
        <v>231</v>
      </c>
      <c r="AT151" s="17" t="s">
        <v>222</v>
      </c>
      <c r="AU151" s="17" t="s">
        <v>15</v>
      </c>
      <c r="AY151" s="17" t="s">
        <v>221</v>
      </c>
      <c r="BE151" s="145">
        <f>IF(U151="základní",N151,0)</f>
        <v>0</v>
      </c>
      <c r="BF151" s="145">
        <f>IF(U151="snížená",N151,0)</f>
        <v>0</v>
      </c>
      <c r="BG151" s="145">
        <f>IF(U151="zákl. přenesená",N151,0)</f>
        <v>0</v>
      </c>
      <c r="BH151" s="145">
        <f>IF(U151="sníž. přenesená",N151,0)</f>
        <v>0</v>
      </c>
      <c r="BI151" s="145">
        <f>IF(U151="nulová",N151,0)</f>
        <v>0</v>
      </c>
      <c r="BJ151" s="17" t="s">
        <v>15</v>
      </c>
      <c r="BK151" s="145">
        <f>ROUND(L151*K151,2)</f>
        <v>0</v>
      </c>
      <c r="BL151" s="17" t="s">
        <v>231</v>
      </c>
      <c r="BM151" s="17" t="s">
        <v>7017</v>
      </c>
    </row>
    <row r="152" spans="2:65" s="9" customFormat="1" ht="37.35" customHeight="1" x14ac:dyDescent="0.35">
      <c r="B152" s="125"/>
      <c r="C152" s="126"/>
      <c r="D152" s="127" t="s">
        <v>6998</v>
      </c>
      <c r="E152" s="127"/>
      <c r="F152" s="127"/>
      <c r="G152" s="127"/>
      <c r="H152" s="127"/>
      <c r="I152" s="127"/>
      <c r="J152" s="127"/>
      <c r="K152" s="127"/>
      <c r="L152" s="127"/>
      <c r="M152" s="127"/>
      <c r="N152" s="264">
        <f>BK152</f>
        <v>0</v>
      </c>
      <c r="O152" s="265"/>
      <c r="P152" s="265"/>
      <c r="Q152" s="265"/>
      <c r="R152" s="128"/>
      <c r="T152" s="129"/>
      <c r="U152" s="126"/>
      <c r="V152" s="126"/>
      <c r="W152" s="130">
        <f>SUM(W153:W154)</f>
        <v>0</v>
      </c>
      <c r="X152" s="126"/>
      <c r="Y152" s="130">
        <f>SUM(Y153:Y154)</f>
        <v>7.1265599999999996</v>
      </c>
      <c r="Z152" s="126"/>
      <c r="AA152" s="131">
        <f>SUM(AA153:AA154)</f>
        <v>0</v>
      </c>
      <c r="AR152" s="132" t="s">
        <v>15</v>
      </c>
      <c r="AT152" s="133" t="s">
        <v>77</v>
      </c>
      <c r="AU152" s="133" t="s">
        <v>78</v>
      </c>
      <c r="AY152" s="132" t="s">
        <v>221</v>
      </c>
      <c r="BK152" s="134">
        <f>SUM(BK153:BK154)</f>
        <v>0</v>
      </c>
    </row>
    <row r="153" spans="2:65" s="1" customFormat="1" ht="28.9" customHeight="1" x14ac:dyDescent="0.3">
      <c r="B153" s="136"/>
      <c r="C153" s="137" t="s">
        <v>295</v>
      </c>
      <c r="D153" s="137" t="s">
        <v>222</v>
      </c>
      <c r="E153" s="138" t="s">
        <v>7018</v>
      </c>
      <c r="F153" s="250" t="s">
        <v>7019</v>
      </c>
      <c r="G153" s="251"/>
      <c r="H153" s="251"/>
      <c r="I153" s="251"/>
      <c r="J153" s="139" t="s">
        <v>520</v>
      </c>
      <c r="K153" s="140">
        <v>4</v>
      </c>
      <c r="L153" s="252"/>
      <c r="M153" s="251"/>
      <c r="N153" s="252">
        <f>ROUND(L153*K153,2)</f>
        <v>0</v>
      </c>
      <c r="O153" s="251"/>
      <c r="P153" s="251"/>
      <c r="Q153" s="251"/>
      <c r="R153" s="141"/>
      <c r="T153" s="142" t="s">
        <v>3</v>
      </c>
      <c r="U153" s="40" t="s">
        <v>43</v>
      </c>
      <c r="V153" s="143">
        <v>0</v>
      </c>
      <c r="W153" s="143">
        <f>V153*K153</f>
        <v>0</v>
      </c>
      <c r="X153" s="143">
        <v>1.7816399999999999</v>
      </c>
      <c r="Y153" s="143">
        <f>X153*K153</f>
        <v>7.1265599999999996</v>
      </c>
      <c r="Z153" s="143">
        <v>0</v>
      </c>
      <c r="AA153" s="144">
        <f>Z153*K153</f>
        <v>0</v>
      </c>
      <c r="AR153" s="17" t="s">
        <v>231</v>
      </c>
      <c r="AT153" s="17" t="s">
        <v>222</v>
      </c>
      <c r="AU153" s="17" t="s">
        <v>15</v>
      </c>
      <c r="AY153" s="17" t="s">
        <v>221</v>
      </c>
      <c r="BE153" s="145">
        <f>IF(U153="základní",N153,0)</f>
        <v>0</v>
      </c>
      <c r="BF153" s="145">
        <f>IF(U153="snížená",N153,0)</f>
        <v>0</v>
      </c>
      <c r="BG153" s="145">
        <f>IF(U153="zákl. přenesená",N153,0)</f>
        <v>0</v>
      </c>
      <c r="BH153" s="145">
        <f>IF(U153="sníž. přenesená",N153,0)</f>
        <v>0</v>
      </c>
      <c r="BI153" s="145">
        <f>IF(U153="nulová",N153,0)</f>
        <v>0</v>
      </c>
      <c r="BJ153" s="17" t="s">
        <v>15</v>
      </c>
      <c r="BK153" s="145">
        <f>ROUND(L153*K153,2)</f>
        <v>0</v>
      </c>
      <c r="BL153" s="17" t="s">
        <v>231</v>
      </c>
      <c r="BM153" s="17" t="s">
        <v>7020</v>
      </c>
    </row>
    <row r="154" spans="2:65" s="1" customFormat="1" ht="63" customHeight="1" x14ac:dyDescent="0.3">
      <c r="B154" s="31"/>
      <c r="C154" s="32"/>
      <c r="D154" s="32"/>
      <c r="E154" s="32"/>
      <c r="F154" s="266" t="s">
        <v>7021</v>
      </c>
      <c r="G154" s="200"/>
      <c r="H154" s="200"/>
      <c r="I154" s="200"/>
      <c r="J154" s="32"/>
      <c r="K154" s="32"/>
      <c r="L154" s="32"/>
      <c r="M154" s="32"/>
      <c r="N154" s="32"/>
      <c r="O154" s="32"/>
      <c r="P154" s="32"/>
      <c r="Q154" s="32"/>
      <c r="R154" s="33"/>
      <c r="T154" s="70"/>
      <c r="U154" s="32"/>
      <c r="V154" s="32"/>
      <c r="W154" s="32"/>
      <c r="X154" s="32"/>
      <c r="Y154" s="32"/>
      <c r="Z154" s="32"/>
      <c r="AA154" s="71"/>
      <c r="AT154" s="17" t="s">
        <v>250</v>
      </c>
      <c r="AU154" s="17" t="s">
        <v>15</v>
      </c>
    </row>
    <row r="155" spans="2:65" s="9" customFormat="1" ht="37.35" customHeight="1" x14ac:dyDescent="0.35">
      <c r="B155" s="125"/>
      <c r="C155" s="126"/>
      <c r="D155" s="127" t="s">
        <v>6835</v>
      </c>
      <c r="E155" s="127"/>
      <c r="F155" s="127"/>
      <c r="G155" s="127"/>
      <c r="H155" s="127"/>
      <c r="I155" s="127"/>
      <c r="J155" s="127"/>
      <c r="K155" s="127"/>
      <c r="L155" s="127"/>
      <c r="M155" s="127"/>
      <c r="N155" s="262">
        <f>BK155</f>
        <v>0</v>
      </c>
      <c r="O155" s="263"/>
      <c r="P155" s="263"/>
      <c r="Q155" s="263"/>
      <c r="R155" s="128"/>
      <c r="T155" s="129"/>
      <c r="U155" s="126"/>
      <c r="V155" s="126"/>
      <c r="W155" s="130">
        <f>SUM(W156:W184)</f>
        <v>0</v>
      </c>
      <c r="X155" s="126"/>
      <c r="Y155" s="130">
        <f>SUM(Y156:Y184)</f>
        <v>2.2042999999999999</v>
      </c>
      <c r="Z155" s="126"/>
      <c r="AA155" s="131">
        <f>SUM(AA156:AA184)</f>
        <v>0</v>
      </c>
      <c r="AR155" s="132" t="s">
        <v>15</v>
      </c>
      <c r="AT155" s="133" t="s">
        <v>77</v>
      </c>
      <c r="AU155" s="133" t="s">
        <v>78</v>
      </c>
      <c r="AY155" s="132" t="s">
        <v>221</v>
      </c>
      <c r="BK155" s="134">
        <f>SUM(BK156:BK184)</f>
        <v>0</v>
      </c>
    </row>
    <row r="156" spans="2:65" s="1" customFormat="1" ht="40.15" customHeight="1" x14ac:dyDescent="0.3">
      <c r="B156" s="136"/>
      <c r="C156" s="137" t="s">
        <v>303</v>
      </c>
      <c r="D156" s="137" t="s">
        <v>222</v>
      </c>
      <c r="E156" s="138" t="s">
        <v>7022</v>
      </c>
      <c r="F156" s="250" t="s">
        <v>7023</v>
      </c>
      <c r="G156" s="251"/>
      <c r="H156" s="251"/>
      <c r="I156" s="251"/>
      <c r="J156" s="139" t="s">
        <v>246</v>
      </c>
      <c r="K156" s="140">
        <v>10</v>
      </c>
      <c r="L156" s="252"/>
      <c r="M156" s="251"/>
      <c r="N156" s="252">
        <f>ROUND(L156*K156,2)</f>
        <v>0</v>
      </c>
      <c r="O156" s="251"/>
      <c r="P156" s="251"/>
      <c r="Q156" s="251"/>
      <c r="R156" s="141"/>
      <c r="T156" s="142" t="s">
        <v>3</v>
      </c>
      <c r="U156" s="40" t="s">
        <v>43</v>
      </c>
      <c r="V156" s="143">
        <v>0</v>
      </c>
      <c r="W156" s="143">
        <f>V156*K156</f>
        <v>0</v>
      </c>
      <c r="X156" s="143">
        <v>2.0999999999999999E-3</v>
      </c>
      <c r="Y156" s="143">
        <f>X156*K156</f>
        <v>2.0999999999999998E-2</v>
      </c>
      <c r="Z156" s="143">
        <v>0</v>
      </c>
      <c r="AA156" s="144">
        <f>Z156*K156</f>
        <v>0</v>
      </c>
      <c r="AR156" s="17" t="s">
        <v>231</v>
      </c>
      <c r="AT156" s="17" t="s">
        <v>222</v>
      </c>
      <c r="AU156" s="17" t="s">
        <v>15</v>
      </c>
      <c r="AY156" s="17" t="s">
        <v>221</v>
      </c>
      <c r="BE156" s="145">
        <f>IF(U156="základní",N156,0)</f>
        <v>0</v>
      </c>
      <c r="BF156" s="145">
        <f>IF(U156="snížená",N156,0)</f>
        <v>0</v>
      </c>
      <c r="BG156" s="145">
        <f>IF(U156="zákl. přenesená",N156,0)</f>
        <v>0</v>
      </c>
      <c r="BH156" s="145">
        <f>IF(U156="sníž. přenesená",N156,0)</f>
        <v>0</v>
      </c>
      <c r="BI156" s="145">
        <f>IF(U156="nulová",N156,0)</f>
        <v>0</v>
      </c>
      <c r="BJ156" s="17" t="s">
        <v>15</v>
      </c>
      <c r="BK156" s="145">
        <f>ROUND(L156*K156,2)</f>
        <v>0</v>
      </c>
      <c r="BL156" s="17" t="s">
        <v>231</v>
      </c>
      <c r="BM156" s="17" t="s">
        <v>7024</v>
      </c>
    </row>
    <row r="157" spans="2:65" s="1" customFormat="1" ht="63" customHeight="1" x14ac:dyDescent="0.3">
      <c r="B157" s="31"/>
      <c r="C157" s="32"/>
      <c r="D157" s="32"/>
      <c r="E157" s="32"/>
      <c r="F157" s="266" t="s">
        <v>570</v>
      </c>
      <c r="G157" s="200"/>
      <c r="H157" s="200"/>
      <c r="I157" s="200"/>
      <c r="J157" s="32"/>
      <c r="K157" s="32"/>
      <c r="L157" s="32"/>
      <c r="M157" s="32"/>
      <c r="N157" s="32"/>
      <c r="O157" s="32"/>
      <c r="P157" s="32"/>
      <c r="Q157" s="32"/>
      <c r="R157" s="33"/>
      <c r="T157" s="70"/>
      <c r="U157" s="32"/>
      <c r="V157" s="32"/>
      <c r="W157" s="32"/>
      <c r="X157" s="32"/>
      <c r="Y157" s="32"/>
      <c r="Z157" s="32"/>
      <c r="AA157" s="71"/>
      <c r="AT157" s="17" t="s">
        <v>250</v>
      </c>
      <c r="AU157" s="17" t="s">
        <v>15</v>
      </c>
    </row>
    <row r="158" spans="2:65" s="1" customFormat="1" ht="40.15" customHeight="1" x14ac:dyDescent="0.3">
      <c r="B158" s="136"/>
      <c r="C158" s="137" t="s">
        <v>9</v>
      </c>
      <c r="D158" s="137" t="s">
        <v>222</v>
      </c>
      <c r="E158" s="138" t="s">
        <v>567</v>
      </c>
      <c r="F158" s="250" t="s">
        <v>568</v>
      </c>
      <c r="G158" s="251"/>
      <c r="H158" s="251"/>
      <c r="I158" s="251"/>
      <c r="J158" s="139" t="s">
        <v>246</v>
      </c>
      <c r="K158" s="140">
        <v>72</v>
      </c>
      <c r="L158" s="252"/>
      <c r="M158" s="251"/>
      <c r="N158" s="252">
        <f>ROUND(L158*K158,2)</f>
        <v>0</v>
      </c>
      <c r="O158" s="251"/>
      <c r="P158" s="251"/>
      <c r="Q158" s="251"/>
      <c r="R158" s="141"/>
      <c r="T158" s="142" t="s">
        <v>3</v>
      </c>
      <c r="U158" s="40" t="s">
        <v>43</v>
      </c>
      <c r="V158" s="143">
        <v>0</v>
      </c>
      <c r="W158" s="143">
        <f>V158*K158</f>
        <v>0</v>
      </c>
      <c r="X158" s="143">
        <v>2.5200000000000001E-3</v>
      </c>
      <c r="Y158" s="143">
        <f>X158*K158</f>
        <v>0.18144000000000002</v>
      </c>
      <c r="Z158" s="143">
        <v>0</v>
      </c>
      <c r="AA158" s="144">
        <f>Z158*K158</f>
        <v>0</v>
      </c>
      <c r="AR158" s="17" t="s">
        <v>231</v>
      </c>
      <c r="AT158" s="17" t="s">
        <v>222</v>
      </c>
      <c r="AU158" s="17" t="s">
        <v>15</v>
      </c>
      <c r="AY158" s="17" t="s">
        <v>221</v>
      </c>
      <c r="BE158" s="145">
        <f>IF(U158="základní",N158,0)</f>
        <v>0</v>
      </c>
      <c r="BF158" s="145">
        <f>IF(U158="snížená",N158,0)</f>
        <v>0</v>
      </c>
      <c r="BG158" s="145">
        <f>IF(U158="zákl. přenesená",N158,0)</f>
        <v>0</v>
      </c>
      <c r="BH158" s="145">
        <f>IF(U158="sníž. přenesená",N158,0)</f>
        <v>0</v>
      </c>
      <c r="BI158" s="145">
        <f>IF(U158="nulová",N158,0)</f>
        <v>0</v>
      </c>
      <c r="BJ158" s="17" t="s">
        <v>15</v>
      </c>
      <c r="BK158" s="145">
        <f>ROUND(L158*K158,2)</f>
        <v>0</v>
      </c>
      <c r="BL158" s="17" t="s">
        <v>231</v>
      </c>
      <c r="BM158" s="17" t="s">
        <v>7025</v>
      </c>
    </row>
    <row r="159" spans="2:65" s="1" customFormat="1" ht="63" customHeight="1" x14ac:dyDescent="0.3">
      <c r="B159" s="31"/>
      <c r="C159" s="32"/>
      <c r="D159" s="32"/>
      <c r="E159" s="32"/>
      <c r="F159" s="266" t="s">
        <v>570</v>
      </c>
      <c r="G159" s="200"/>
      <c r="H159" s="200"/>
      <c r="I159" s="200"/>
      <c r="J159" s="32"/>
      <c r="K159" s="32"/>
      <c r="L159" s="32"/>
      <c r="M159" s="32"/>
      <c r="N159" s="32"/>
      <c r="O159" s="32"/>
      <c r="P159" s="32"/>
      <c r="Q159" s="32"/>
      <c r="R159" s="33"/>
      <c r="T159" s="70"/>
      <c r="U159" s="32"/>
      <c r="V159" s="32"/>
      <c r="W159" s="32"/>
      <c r="X159" s="32"/>
      <c r="Y159" s="32"/>
      <c r="Z159" s="32"/>
      <c r="AA159" s="71"/>
      <c r="AT159" s="17" t="s">
        <v>250</v>
      </c>
      <c r="AU159" s="17" t="s">
        <v>15</v>
      </c>
    </row>
    <row r="160" spans="2:65" s="1" customFormat="1" ht="40.15" customHeight="1" x14ac:dyDescent="0.3">
      <c r="B160" s="136"/>
      <c r="C160" s="137" t="s">
        <v>247</v>
      </c>
      <c r="D160" s="137" t="s">
        <v>222</v>
      </c>
      <c r="E160" s="138" t="s">
        <v>571</v>
      </c>
      <c r="F160" s="250" t="s">
        <v>572</v>
      </c>
      <c r="G160" s="251"/>
      <c r="H160" s="251"/>
      <c r="I160" s="251"/>
      <c r="J160" s="139" t="s">
        <v>246</v>
      </c>
      <c r="K160" s="140">
        <v>35</v>
      </c>
      <c r="L160" s="252"/>
      <c r="M160" s="251"/>
      <c r="N160" s="252">
        <f>ROUND(L160*K160,2)</f>
        <v>0</v>
      </c>
      <c r="O160" s="251"/>
      <c r="P160" s="251"/>
      <c r="Q160" s="251"/>
      <c r="R160" s="141"/>
      <c r="T160" s="142" t="s">
        <v>3</v>
      </c>
      <c r="U160" s="40" t="s">
        <v>43</v>
      </c>
      <c r="V160" s="143">
        <v>0</v>
      </c>
      <c r="W160" s="143">
        <f>V160*K160</f>
        <v>0</v>
      </c>
      <c r="X160" s="143">
        <v>3.5699999999999998E-3</v>
      </c>
      <c r="Y160" s="143">
        <f>X160*K160</f>
        <v>0.12494999999999999</v>
      </c>
      <c r="Z160" s="143">
        <v>0</v>
      </c>
      <c r="AA160" s="144">
        <f>Z160*K160</f>
        <v>0</v>
      </c>
      <c r="AR160" s="17" t="s">
        <v>231</v>
      </c>
      <c r="AT160" s="17" t="s">
        <v>222</v>
      </c>
      <c r="AU160" s="17" t="s">
        <v>15</v>
      </c>
      <c r="AY160" s="17" t="s">
        <v>221</v>
      </c>
      <c r="BE160" s="145">
        <f>IF(U160="základní",N160,0)</f>
        <v>0</v>
      </c>
      <c r="BF160" s="145">
        <f>IF(U160="snížená",N160,0)</f>
        <v>0</v>
      </c>
      <c r="BG160" s="145">
        <f>IF(U160="zákl. přenesená",N160,0)</f>
        <v>0</v>
      </c>
      <c r="BH160" s="145">
        <f>IF(U160="sníž. přenesená",N160,0)</f>
        <v>0</v>
      </c>
      <c r="BI160" s="145">
        <f>IF(U160="nulová",N160,0)</f>
        <v>0</v>
      </c>
      <c r="BJ160" s="17" t="s">
        <v>15</v>
      </c>
      <c r="BK160" s="145">
        <f>ROUND(L160*K160,2)</f>
        <v>0</v>
      </c>
      <c r="BL160" s="17" t="s">
        <v>231</v>
      </c>
      <c r="BM160" s="17" t="s">
        <v>7026</v>
      </c>
    </row>
    <row r="161" spans="2:65" s="1" customFormat="1" ht="63" customHeight="1" x14ac:dyDescent="0.3">
      <c r="B161" s="31"/>
      <c r="C161" s="32"/>
      <c r="D161" s="32"/>
      <c r="E161" s="32"/>
      <c r="F161" s="266" t="s">
        <v>570</v>
      </c>
      <c r="G161" s="200"/>
      <c r="H161" s="200"/>
      <c r="I161" s="200"/>
      <c r="J161" s="32"/>
      <c r="K161" s="32"/>
      <c r="L161" s="32"/>
      <c r="M161" s="32"/>
      <c r="N161" s="32"/>
      <c r="O161" s="32"/>
      <c r="P161" s="32"/>
      <c r="Q161" s="32"/>
      <c r="R161" s="33"/>
      <c r="T161" s="70"/>
      <c r="U161" s="32"/>
      <c r="V161" s="32"/>
      <c r="W161" s="32"/>
      <c r="X161" s="32"/>
      <c r="Y161" s="32"/>
      <c r="Z161" s="32"/>
      <c r="AA161" s="71"/>
      <c r="AT161" s="17" t="s">
        <v>250</v>
      </c>
      <c r="AU161" s="17" t="s">
        <v>15</v>
      </c>
    </row>
    <row r="162" spans="2:65" s="1" customFormat="1" ht="40.15" customHeight="1" x14ac:dyDescent="0.3">
      <c r="B162" s="136"/>
      <c r="C162" s="137" t="s">
        <v>299</v>
      </c>
      <c r="D162" s="137" t="s">
        <v>222</v>
      </c>
      <c r="E162" s="138" t="s">
        <v>3792</v>
      </c>
      <c r="F162" s="250" t="s">
        <v>3793</v>
      </c>
      <c r="G162" s="251"/>
      <c r="H162" s="251"/>
      <c r="I162" s="251"/>
      <c r="J162" s="139" t="s">
        <v>246</v>
      </c>
      <c r="K162" s="140">
        <v>65</v>
      </c>
      <c r="L162" s="252"/>
      <c r="M162" s="251"/>
      <c r="N162" s="252">
        <f>ROUND(L162*K162,2)</f>
        <v>0</v>
      </c>
      <c r="O162" s="251"/>
      <c r="P162" s="251"/>
      <c r="Q162" s="251"/>
      <c r="R162" s="141"/>
      <c r="T162" s="142" t="s">
        <v>3</v>
      </c>
      <c r="U162" s="40" t="s">
        <v>43</v>
      </c>
      <c r="V162" s="143">
        <v>0</v>
      </c>
      <c r="W162" s="143">
        <f>V162*K162</f>
        <v>0</v>
      </c>
      <c r="X162" s="143">
        <v>4.0299999999999997E-3</v>
      </c>
      <c r="Y162" s="143">
        <f>X162*K162</f>
        <v>0.26194999999999996</v>
      </c>
      <c r="Z162" s="143">
        <v>0</v>
      </c>
      <c r="AA162" s="144">
        <f>Z162*K162</f>
        <v>0</v>
      </c>
      <c r="AR162" s="17" t="s">
        <v>231</v>
      </c>
      <c r="AT162" s="17" t="s">
        <v>222</v>
      </c>
      <c r="AU162" s="17" t="s">
        <v>15</v>
      </c>
      <c r="AY162" s="17" t="s">
        <v>221</v>
      </c>
      <c r="BE162" s="145">
        <f>IF(U162="základní",N162,0)</f>
        <v>0</v>
      </c>
      <c r="BF162" s="145">
        <f>IF(U162="snížená",N162,0)</f>
        <v>0</v>
      </c>
      <c r="BG162" s="145">
        <f>IF(U162="zákl. přenesená",N162,0)</f>
        <v>0</v>
      </c>
      <c r="BH162" s="145">
        <f>IF(U162="sníž. přenesená",N162,0)</f>
        <v>0</v>
      </c>
      <c r="BI162" s="145">
        <f>IF(U162="nulová",N162,0)</f>
        <v>0</v>
      </c>
      <c r="BJ162" s="17" t="s">
        <v>15</v>
      </c>
      <c r="BK162" s="145">
        <f>ROUND(L162*K162,2)</f>
        <v>0</v>
      </c>
      <c r="BL162" s="17" t="s">
        <v>231</v>
      </c>
      <c r="BM162" s="17" t="s">
        <v>7027</v>
      </c>
    </row>
    <row r="163" spans="2:65" s="1" customFormat="1" ht="63" customHeight="1" x14ac:dyDescent="0.3">
      <c r="B163" s="31"/>
      <c r="C163" s="32"/>
      <c r="D163" s="32"/>
      <c r="E163" s="32"/>
      <c r="F163" s="266" t="s">
        <v>570</v>
      </c>
      <c r="G163" s="200"/>
      <c r="H163" s="200"/>
      <c r="I163" s="200"/>
      <c r="J163" s="32"/>
      <c r="K163" s="32"/>
      <c r="L163" s="32"/>
      <c r="M163" s="32"/>
      <c r="N163" s="32"/>
      <c r="O163" s="32"/>
      <c r="P163" s="32"/>
      <c r="Q163" s="32"/>
      <c r="R163" s="33"/>
      <c r="T163" s="70"/>
      <c r="U163" s="32"/>
      <c r="V163" s="32"/>
      <c r="W163" s="32"/>
      <c r="X163" s="32"/>
      <c r="Y163" s="32"/>
      <c r="Z163" s="32"/>
      <c r="AA163" s="71"/>
      <c r="AT163" s="17" t="s">
        <v>250</v>
      </c>
      <c r="AU163" s="17" t="s">
        <v>15</v>
      </c>
    </row>
    <row r="164" spans="2:65" s="1" customFormat="1" ht="40.15" customHeight="1" x14ac:dyDescent="0.3">
      <c r="B164" s="136"/>
      <c r="C164" s="137" t="s">
        <v>312</v>
      </c>
      <c r="D164" s="137" t="s">
        <v>222</v>
      </c>
      <c r="E164" s="138" t="s">
        <v>7028</v>
      </c>
      <c r="F164" s="250" t="s">
        <v>7029</v>
      </c>
      <c r="G164" s="251"/>
      <c r="H164" s="251"/>
      <c r="I164" s="251"/>
      <c r="J164" s="139" t="s">
        <v>246</v>
      </c>
      <c r="K164" s="140">
        <v>22</v>
      </c>
      <c r="L164" s="252"/>
      <c r="M164" s="251"/>
      <c r="N164" s="252">
        <f>ROUND(L164*K164,2)</f>
        <v>0</v>
      </c>
      <c r="O164" s="251"/>
      <c r="P164" s="251"/>
      <c r="Q164" s="251"/>
      <c r="R164" s="141"/>
      <c r="T164" s="142" t="s">
        <v>3</v>
      </c>
      <c r="U164" s="40" t="s">
        <v>43</v>
      </c>
      <c r="V164" s="143">
        <v>0</v>
      </c>
      <c r="W164" s="143">
        <f>V164*K164</f>
        <v>0</v>
      </c>
      <c r="X164" s="143">
        <v>6.9800000000000001E-3</v>
      </c>
      <c r="Y164" s="143">
        <f>X164*K164</f>
        <v>0.15356</v>
      </c>
      <c r="Z164" s="143">
        <v>0</v>
      </c>
      <c r="AA164" s="144">
        <f>Z164*K164</f>
        <v>0</v>
      </c>
      <c r="AR164" s="17" t="s">
        <v>231</v>
      </c>
      <c r="AT164" s="17" t="s">
        <v>222</v>
      </c>
      <c r="AU164" s="17" t="s">
        <v>15</v>
      </c>
      <c r="AY164" s="17" t="s">
        <v>221</v>
      </c>
      <c r="BE164" s="145">
        <f>IF(U164="základní",N164,0)</f>
        <v>0</v>
      </c>
      <c r="BF164" s="145">
        <f>IF(U164="snížená",N164,0)</f>
        <v>0</v>
      </c>
      <c r="BG164" s="145">
        <f>IF(U164="zákl. přenesená",N164,0)</f>
        <v>0</v>
      </c>
      <c r="BH164" s="145">
        <f>IF(U164="sníž. přenesená",N164,0)</f>
        <v>0</v>
      </c>
      <c r="BI164" s="145">
        <f>IF(U164="nulová",N164,0)</f>
        <v>0</v>
      </c>
      <c r="BJ164" s="17" t="s">
        <v>15</v>
      </c>
      <c r="BK164" s="145">
        <f>ROUND(L164*K164,2)</f>
        <v>0</v>
      </c>
      <c r="BL164" s="17" t="s">
        <v>231</v>
      </c>
      <c r="BM164" s="17" t="s">
        <v>7030</v>
      </c>
    </row>
    <row r="165" spans="2:65" s="1" customFormat="1" ht="63" customHeight="1" x14ac:dyDescent="0.3">
      <c r="B165" s="31"/>
      <c r="C165" s="32"/>
      <c r="D165" s="32"/>
      <c r="E165" s="32"/>
      <c r="F165" s="266" t="s">
        <v>570</v>
      </c>
      <c r="G165" s="200"/>
      <c r="H165" s="200"/>
      <c r="I165" s="200"/>
      <c r="J165" s="32"/>
      <c r="K165" s="32"/>
      <c r="L165" s="32"/>
      <c r="M165" s="32"/>
      <c r="N165" s="32"/>
      <c r="O165" s="32"/>
      <c r="P165" s="32"/>
      <c r="Q165" s="32"/>
      <c r="R165" s="33"/>
      <c r="T165" s="70"/>
      <c r="U165" s="32"/>
      <c r="V165" s="32"/>
      <c r="W165" s="32"/>
      <c r="X165" s="32"/>
      <c r="Y165" s="32"/>
      <c r="Z165" s="32"/>
      <c r="AA165" s="71"/>
      <c r="AT165" s="17" t="s">
        <v>250</v>
      </c>
      <c r="AU165" s="17" t="s">
        <v>15</v>
      </c>
    </row>
    <row r="166" spans="2:65" s="1" customFormat="1" ht="28.9" customHeight="1" x14ac:dyDescent="0.3">
      <c r="B166" s="136"/>
      <c r="C166" s="137" t="s">
        <v>317</v>
      </c>
      <c r="D166" s="137" t="s">
        <v>222</v>
      </c>
      <c r="E166" s="138" t="s">
        <v>7031</v>
      </c>
      <c r="F166" s="250" t="s">
        <v>7032</v>
      </c>
      <c r="G166" s="251"/>
      <c r="H166" s="251"/>
      <c r="I166" s="251"/>
      <c r="J166" s="139" t="s">
        <v>246</v>
      </c>
      <c r="K166" s="140">
        <v>21</v>
      </c>
      <c r="L166" s="252"/>
      <c r="M166" s="251"/>
      <c r="N166" s="252">
        <f>ROUND(L166*K166,2)</f>
        <v>0</v>
      </c>
      <c r="O166" s="251"/>
      <c r="P166" s="251"/>
      <c r="Q166" s="251"/>
      <c r="R166" s="141"/>
      <c r="T166" s="142" t="s">
        <v>3</v>
      </c>
      <c r="U166" s="40" t="s">
        <v>43</v>
      </c>
      <c r="V166" s="143">
        <v>0</v>
      </c>
      <c r="W166" s="143">
        <f>V166*K166</f>
        <v>0</v>
      </c>
      <c r="X166" s="143">
        <v>3.5699999999999998E-3</v>
      </c>
      <c r="Y166" s="143">
        <f>X166*K166</f>
        <v>7.4969999999999995E-2</v>
      </c>
      <c r="Z166" s="143">
        <v>0</v>
      </c>
      <c r="AA166" s="144">
        <f>Z166*K166</f>
        <v>0</v>
      </c>
      <c r="AR166" s="17" t="s">
        <v>231</v>
      </c>
      <c r="AT166" s="17" t="s">
        <v>222</v>
      </c>
      <c r="AU166" s="17" t="s">
        <v>15</v>
      </c>
      <c r="AY166" s="17" t="s">
        <v>221</v>
      </c>
      <c r="BE166" s="145">
        <f>IF(U166="základní",N166,0)</f>
        <v>0</v>
      </c>
      <c r="BF166" s="145">
        <f>IF(U166="snížená",N166,0)</f>
        <v>0</v>
      </c>
      <c r="BG166" s="145">
        <f>IF(U166="zákl. přenesená",N166,0)</f>
        <v>0</v>
      </c>
      <c r="BH166" s="145">
        <f>IF(U166="sníž. přenesená",N166,0)</f>
        <v>0</v>
      </c>
      <c r="BI166" s="145">
        <f>IF(U166="nulová",N166,0)</f>
        <v>0</v>
      </c>
      <c r="BJ166" s="17" t="s">
        <v>15</v>
      </c>
      <c r="BK166" s="145">
        <f>ROUND(L166*K166,2)</f>
        <v>0</v>
      </c>
      <c r="BL166" s="17" t="s">
        <v>231</v>
      </c>
      <c r="BM166" s="17" t="s">
        <v>7033</v>
      </c>
    </row>
    <row r="167" spans="2:65" s="1" customFormat="1" ht="63" customHeight="1" x14ac:dyDescent="0.3">
      <c r="B167" s="136"/>
      <c r="C167" s="137" t="s">
        <v>321</v>
      </c>
      <c r="D167" s="137" t="s">
        <v>222</v>
      </c>
      <c r="E167" s="138" t="s">
        <v>7034</v>
      </c>
      <c r="F167" s="250" t="s">
        <v>7035</v>
      </c>
      <c r="G167" s="251"/>
      <c r="H167" s="251"/>
      <c r="I167" s="251"/>
      <c r="J167" s="139" t="s">
        <v>276</v>
      </c>
      <c r="K167" s="140">
        <v>1</v>
      </c>
      <c r="L167" s="252"/>
      <c r="M167" s="251"/>
      <c r="N167" s="252">
        <f>ROUND(L167*K167,2)</f>
        <v>0</v>
      </c>
      <c r="O167" s="251"/>
      <c r="P167" s="251"/>
      <c r="Q167" s="251"/>
      <c r="R167" s="141"/>
      <c r="T167" s="142" t="s">
        <v>3</v>
      </c>
      <c r="U167" s="40" t="s">
        <v>43</v>
      </c>
      <c r="V167" s="143">
        <v>0</v>
      </c>
      <c r="W167" s="143">
        <f>V167*K167</f>
        <v>0</v>
      </c>
      <c r="X167" s="143">
        <v>7.6429999999999998E-2</v>
      </c>
      <c r="Y167" s="143">
        <f>X167*K167</f>
        <v>7.6429999999999998E-2</v>
      </c>
      <c r="Z167" s="143">
        <v>0</v>
      </c>
      <c r="AA167" s="144">
        <f>Z167*K167</f>
        <v>0</v>
      </c>
      <c r="AR167" s="17" t="s">
        <v>231</v>
      </c>
      <c r="AT167" s="17" t="s">
        <v>222</v>
      </c>
      <c r="AU167" s="17" t="s">
        <v>15</v>
      </c>
      <c r="AY167" s="17" t="s">
        <v>221</v>
      </c>
      <c r="BE167" s="145">
        <f>IF(U167="základní",N167,0)</f>
        <v>0</v>
      </c>
      <c r="BF167" s="145">
        <f>IF(U167="snížená",N167,0)</f>
        <v>0</v>
      </c>
      <c r="BG167" s="145">
        <f>IF(U167="zákl. přenesená",N167,0)</f>
        <v>0</v>
      </c>
      <c r="BH167" s="145">
        <f>IF(U167="sníž. přenesená",N167,0)</f>
        <v>0</v>
      </c>
      <c r="BI167" s="145">
        <f>IF(U167="nulová",N167,0)</f>
        <v>0</v>
      </c>
      <c r="BJ167" s="17" t="s">
        <v>15</v>
      </c>
      <c r="BK167" s="145">
        <f>ROUND(L167*K167,2)</f>
        <v>0</v>
      </c>
      <c r="BL167" s="17" t="s">
        <v>231</v>
      </c>
      <c r="BM167" s="17" t="s">
        <v>7036</v>
      </c>
    </row>
    <row r="168" spans="2:65" s="1" customFormat="1" ht="63" customHeight="1" x14ac:dyDescent="0.3">
      <c r="B168" s="31"/>
      <c r="C168" s="32"/>
      <c r="D168" s="32"/>
      <c r="E168" s="32"/>
      <c r="F168" s="266" t="s">
        <v>7037</v>
      </c>
      <c r="G168" s="200"/>
      <c r="H168" s="200"/>
      <c r="I168" s="200"/>
      <c r="J168" s="32"/>
      <c r="K168" s="32"/>
      <c r="L168" s="32"/>
      <c r="M168" s="32"/>
      <c r="N168" s="32"/>
      <c r="O168" s="32"/>
      <c r="P168" s="32"/>
      <c r="Q168" s="32"/>
      <c r="R168" s="33"/>
      <c r="T168" s="70"/>
      <c r="U168" s="32"/>
      <c r="V168" s="32"/>
      <c r="W168" s="32"/>
      <c r="X168" s="32"/>
      <c r="Y168" s="32"/>
      <c r="Z168" s="32"/>
      <c r="AA168" s="71"/>
      <c r="AT168" s="17" t="s">
        <v>250</v>
      </c>
      <c r="AU168" s="17" t="s">
        <v>15</v>
      </c>
    </row>
    <row r="169" spans="2:65" s="1" customFormat="1" ht="20.45" customHeight="1" x14ac:dyDescent="0.3">
      <c r="B169" s="136"/>
      <c r="C169" s="137" t="s">
        <v>8</v>
      </c>
      <c r="D169" s="137" t="s">
        <v>222</v>
      </c>
      <c r="E169" s="138" t="s">
        <v>3839</v>
      </c>
      <c r="F169" s="250" t="s">
        <v>3840</v>
      </c>
      <c r="G169" s="251"/>
      <c r="H169" s="251"/>
      <c r="I169" s="251"/>
      <c r="J169" s="139" t="s">
        <v>246</v>
      </c>
      <c r="K169" s="140">
        <v>225</v>
      </c>
      <c r="L169" s="252"/>
      <c r="M169" s="251"/>
      <c r="N169" s="252">
        <f>ROUND(L169*K169,2)</f>
        <v>0</v>
      </c>
      <c r="O169" s="251"/>
      <c r="P169" s="251"/>
      <c r="Q169" s="251"/>
      <c r="R169" s="141"/>
      <c r="T169" s="142" t="s">
        <v>3</v>
      </c>
      <c r="U169" s="40" t="s">
        <v>43</v>
      </c>
      <c r="V169" s="143">
        <v>0</v>
      </c>
      <c r="W169" s="143">
        <f>V169*K169</f>
        <v>0</v>
      </c>
      <c r="X169" s="143">
        <v>0</v>
      </c>
      <c r="Y169" s="143">
        <f>X169*K169</f>
        <v>0</v>
      </c>
      <c r="Z169" s="143">
        <v>0</v>
      </c>
      <c r="AA169" s="144">
        <f>Z169*K169</f>
        <v>0</v>
      </c>
      <c r="AR169" s="17" t="s">
        <v>231</v>
      </c>
      <c r="AT169" s="17" t="s">
        <v>222</v>
      </c>
      <c r="AU169" s="17" t="s">
        <v>15</v>
      </c>
      <c r="AY169" s="17" t="s">
        <v>221</v>
      </c>
      <c r="BE169" s="145">
        <f>IF(U169="základní",N169,0)</f>
        <v>0</v>
      </c>
      <c r="BF169" s="145">
        <f>IF(U169="snížená",N169,0)</f>
        <v>0</v>
      </c>
      <c r="BG169" s="145">
        <f>IF(U169="zákl. přenesená",N169,0)</f>
        <v>0</v>
      </c>
      <c r="BH169" s="145">
        <f>IF(U169="sníž. přenesená",N169,0)</f>
        <v>0</v>
      </c>
      <c r="BI169" s="145">
        <f>IF(U169="nulová",N169,0)</f>
        <v>0</v>
      </c>
      <c r="BJ169" s="17" t="s">
        <v>15</v>
      </c>
      <c r="BK169" s="145">
        <f>ROUND(L169*K169,2)</f>
        <v>0</v>
      </c>
      <c r="BL169" s="17" t="s">
        <v>231</v>
      </c>
      <c r="BM169" s="17" t="s">
        <v>7038</v>
      </c>
    </row>
    <row r="170" spans="2:65" s="1" customFormat="1" ht="63" customHeight="1" x14ac:dyDescent="0.3">
      <c r="B170" s="31"/>
      <c r="C170" s="32"/>
      <c r="D170" s="32"/>
      <c r="E170" s="32"/>
      <c r="F170" s="266" t="s">
        <v>3838</v>
      </c>
      <c r="G170" s="200"/>
      <c r="H170" s="200"/>
      <c r="I170" s="200"/>
      <c r="J170" s="32"/>
      <c r="K170" s="32"/>
      <c r="L170" s="32"/>
      <c r="M170" s="32"/>
      <c r="N170" s="32"/>
      <c r="O170" s="32"/>
      <c r="P170" s="32"/>
      <c r="Q170" s="32"/>
      <c r="R170" s="33"/>
      <c r="T170" s="70"/>
      <c r="U170" s="32"/>
      <c r="V170" s="32"/>
      <c r="W170" s="32"/>
      <c r="X170" s="32"/>
      <c r="Y170" s="32"/>
      <c r="Z170" s="32"/>
      <c r="AA170" s="71"/>
      <c r="AT170" s="17" t="s">
        <v>250</v>
      </c>
      <c r="AU170" s="17" t="s">
        <v>15</v>
      </c>
    </row>
    <row r="171" spans="2:65" s="1" customFormat="1" ht="40.15" customHeight="1" x14ac:dyDescent="0.3">
      <c r="B171" s="136"/>
      <c r="C171" s="137" t="s">
        <v>332</v>
      </c>
      <c r="D171" s="137" t="s">
        <v>222</v>
      </c>
      <c r="E171" s="138" t="s">
        <v>7039</v>
      </c>
      <c r="F171" s="250" t="s">
        <v>7040</v>
      </c>
      <c r="G171" s="251"/>
      <c r="H171" s="251"/>
      <c r="I171" s="251"/>
      <c r="J171" s="139" t="s">
        <v>315</v>
      </c>
      <c r="K171" s="140">
        <v>35</v>
      </c>
      <c r="L171" s="252"/>
      <c r="M171" s="251"/>
      <c r="N171" s="252">
        <f>ROUND(L171*K171,2)</f>
        <v>0</v>
      </c>
      <c r="O171" s="251"/>
      <c r="P171" s="251"/>
      <c r="Q171" s="251"/>
      <c r="R171" s="141"/>
      <c r="T171" s="142" t="s">
        <v>3</v>
      </c>
      <c r="U171" s="40" t="s">
        <v>43</v>
      </c>
      <c r="V171" s="143">
        <v>0</v>
      </c>
      <c r="W171" s="143">
        <f>V171*K171</f>
        <v>0</v>
      </c>
      <c r="X171" s="143">
        <v>0</v>
      </c>
      <c r="Y171" s="143">
        <f>X171*K171</f>
        <v>0</v>
      </c>
      <c r="Z171" s="143">
        <v>0</v>
      </c>
      <c r="AA171" s="144">
        <f>Z171*K171</f>
        <v>0</v>
      </c>
      <c r="AR171" s="17" t="s">
        <v>231</v>
      </c>
      <c r="AT171" s="17" t="s">
        <v>222</v>
      </c>
      <c r="AU171" s="17" t="s">
        <v>15</v>
      </c>
      <c r="AY171" s="17" t="s">
        <v>221</v>
      </c>
      <c r="BE171" s="145">
        <f>IF(U171="základní",N171,0)</f>
        <v>0</v>
      </c>
      <c r="BF171" s="145">
        <f>IF(U171="snížená",N171,0)</f>
        <v>0</v>
      </c>
      <c r="BG171" s="145">
        <f>IF(U171="zákl. přenesená",N171,0)</f>
        <v>0</v>
      </c>
      <c r="BH171" s="145">
        <f>IF(U171="sníž. přenesená",N171,0)</f>
        <v>0</v>
      </c>
      <c r="BI171" s="145">
        <f>IF(U171="nulová",N171,0)</f>
        <v>0</v>
      </c>
      <c r="BJ171" s="17" t="s">
        <v>15</v>
      </c>
      <c r="BK171" s="145">
        <f>ROUND(L171*K171,2)</f>
        <v>0</v>
      </c>
      <c r="BL171" s="17" t="s">
        <v>231</v>
      </c>
      <c r="BM171" s="17" t="s">
        <v>7041</v>
      </c>
    </row>
    <row r="172" spans="2:65" s="1" customFormat="1" ht="20.45" customHeight="1" x14ac:dyDescent="0.3">
      <c r="B172" s="136"/>
      <c r="C172" s="137" t="s">
        <v>338</v>
      </c>
      <c r="D172" s="137" t="s">
        <v>222</v>
      </c>
      <c r="E172" s="138" t="s">
        <v>7042</v>
      </c>
      <c r="F172" s="250" t="s">
        <v>7043</v>
      </c>
      <c r="G172" s="251"/>
      <c r="H172" s="251"/>
      <c r="I172" s="251"/>
      <c r="J172" s="139" t="s">
        <v>276</v>
      </c>
      <c r="K172" s="140">
        <v>2</v>
      </c>
      <c r="L172" s="252"/>
      <c r="M172" s="251"/>
      <c r="N172" s="252">
        <f>ROUND(L172*K172,2)</f>
        <v>0</v>
      </c>
      <c r="O172" s="251"/>
      <c r="P172" s="251"/>
      <c r="Q172" s="251"/>
      <c r="R172" s="141"/>
      <c r="T172" s="142" t="s">
        <v>3</v>
      </c>
      <c r="U172" s="40" t="s">
        <v>43</v>
      </c>
      <c r="V172" s="143">
        <v>0</v>
      </c>
      <c r="W172" s="143">
        <f>V172*K172</f>
        <v>0</v>
      </c>
      <c r="X172" s="143">
        <v>0</v>
      </c>
      <c r="Y172" s="143">
        <f>X172*K172</f>
        <v>0</v>
      </c>
      <c r="Z172" s="143">
        <v>0</v>
      </c>
      <c r="AA172" s="144">
        <f>Z172*K172</f>
        <v>0</v>
      </c>
      <c r="AR172" s="17" t="s">
        <v>231</v>
      </c>
      <c r="AT172" s="17" t="s">
        <v>222</v>
      </c>
      <c r="AU172" s="17" t="s">
        <v>15</v>
      </c>
      <c r="AY172" s="17" t="s">
        <v>221</v>
      </c>
      <c r="BE172" s="145">
        <f>IF(U172="základní",N172,0)</f>
        <v>0</v>
      </c>
      <c r="BF172" s="145">
        <f>IF(U172="snížená",N172,0)</f>
        <v>0</v>
      </c>
      <c r="BG172" s="145">
        <f>IF(U172="zákl. přenesená",N172,0)</f>
        <v>0</v>
      </c>
      <c r="BH172" s="145">
        <f>IF(U172="sníž. přenesená",N172,0)</f>
        <v>0</v>
      </c>
      <c r="BI172" s="145">
        <f>IF(U172="nulová",N172,0)</f>
        <v>0</v>
      </c>
      <c r="BJ172" s="17" t="s">
        <v>15</v>
      </c>
      <c r="BK172" s="145">
        <f>ROUND(L172*K172,2)</f>
        <v>0</v>
      </c>
      <c r="BL172" s="17" t="s">
        <v>231</v>
      </c>
      <c r="BM172" s="17" t="s">
        <v>7044</v>
      </c>
    </row>
    <row r="173" spans="2:65" s="1" customFormat="1" ht="97.15" customHeight="1" x14ac:dyDescent="0.3">
      <c r="B173" s="31"/>
      <c r="C173" s="32"/>
      <c r="D173" s="32"/>
      <c r="E173" s="32"/>
      <c r="F173" s="266" t="s">
        <v>7045</v>
      </c>
      <c r="G173" s="200"/>
      <c r="H173" s="200"/>
      <c r="I173" s="200"/>
      <c r="J173" s="32"/>
      <c r="K173" s="32"/>
      <c r="L173" s="32"/>
      <c r="M173" s="32"/>
      <c r="N173" s="32"/>
      <c r="O173" s="32"/>
      <c r="P173" s="32"/>
      <c r="Q173" s="32"/>
      <c r="R173" s="33"/>
      <c r="T173" s="70"/>
      <c r="U173" s="32"/>
      <c r="V173" s="32"/>
      <c r="W173" s="32"/>
      <c r="X173" s="32"/>
      <c r="Y173" s="32"/>
      <c r="Z173" s="32"/>
      <c r="AA173" s="71"/>
      <c r="AT173" s="17" t="s">
        <v>250</v>
      </c>
      <c r="AU173" s="17" t="s">
        <v>15</v>
      </c>
    </row>
    <row r="174" spans="2:65" s="1" customFormat="1" ht="28.9" customHeight="1" x14ac:dyDescent="0.3">
      <c r="B174" s="136"/>
      <c r="C174" s="137" t="s">
        <v>342</v>
      </c>
      <c r="D174" s="137" t="s">
        <v>222</v>
      </c>
      <c r="E174" s="138" t="s">
        <v>7046</v>
      </c>
      <c r="F174" s="250" t="s">
        <v>7047</v>
      </c>
      <c r="G174" s="251"/>
      <c r="H174" s="251"/>
      <c r="I174" s="251"/>
      <c r="J174" s="139" t="s">
        <v>276</v>
      </c>
      <c r="K174" s="140">
        <v>1</v>
      </c>
      <c r="L174" s="252"/>
      <c r="M174" s="251"/>
      <c r="N174" s="252">
        <f>ROUND(L174*K174,2)</f>
        <v>0</v>
      </c>
      <c r="O174" s="251"/>
      <c r="P174" s="251"/>
      <c r="Q174" s="251"/>
      <c r="R174" s="141"/>
      <c r="T174" s="142" t="s">
        <v>3</v>
      </c>
      <c r="U174" s="40" t="s">
        <v>43</v>
      </c>
      <c r="V174" s="143">
        <v>0</v>
      </c>
      <c r="W174" s="143">
        <f>V174*K174</f>
        <v>0</v>
      </c>
      <c r="X174" s="143">
        <v>0</v>
      </c>
      <c r="Y174" s="143">
        <f>X174*K174</f>
        <v>0</v>
      </c>
      <c r="Z174" s="143">
        <v>0</v>
      </c>
      <c r="AA174" s="144">
        <f>Z174*K174</f>
        <v>0</v>
      </c>
      <c r="AR174" s="17" t="s">
        <v>231</v>
      </c>
      <c r="AT174" s="17" t="s">
        <v>222</v>
      </c>
      <c r="AU174" s="17" t="s">
        <v>15</v>
      </c>
      <c r="AY174" s="17" t="s">
        <v>221</v>
      </c>
      <c r="BE174" s="145">
        <f>IF(U174="základní",N174,0)</f>
        <v>0</v>
      </c>
      <c r="BF174" s="145">
        <f>IF(U174="snížená",N174,0)</f>
        <v>0</v>
      </c>
      <c r="BG174" s="145">
        <f>IF(U174="zákl. přenesená",N174,0)</f>
        <v>0</v>
      </c>
      <c r="BH174" s="145">
        <f>IF(U174="sníž. přenesená",N174,0)</f>
        <v>0</v>
      </c>
      <c r="BI174" s="145">
        <f>IF(U174="nulová",N174,0)</f>
        <v>0</v>
      </c>
      <c r="BJ174" s="17" t="s">
        <v>15</v>
      </c>
      <c r="BK174" s="145">
        <f>ROUND(L174*K174,2)</f>
        <v>0</v>
      </c>
      <c r="BL174" s="17" t="s">
        <v>231</v>
      </c>
      <c r="BM174" s="17" t="s">
        <v>7048</v>
      </c>
    </row>
    <row r="175" spans="2:65" s="1" customFormat="1" ht="97.15" customHeight="1" x14ac:dyDescent="0.3">
      <c r="B175" s="31"/>
      <c r="C175" s="32"/>
      <c r="D175" s="32"/>
      <c r="E175" s="32"/>
      <c r="F175" s="266" t="s">
        <v>7045</v>
      </c>
      <c r="G175" s="200"/>
      <c r="H175" s="200"/>
      <c r="I175" s="200"/>
      <c r="J175" s="32"/>
      <c r="K175" s="32"/>
      <c r="L175" s="32"/>
      <c r="M175" s="32"/>
      <c r="N175" s="32"/>
      <c r="O175" s="32"/>
      <c r="P175" s="32"/>
      <c r="Q175" s="32"/>
      <c r="R175" s="33"/>
      <c r="T175" s="70"/>
      <c r="U175" s="32"/>
      <c r="V175" s="32"/>
      <c r="W175" s="32"/>
      <c r="X175" s="32"/>
      <c r="Y175" s="32"/>
      <c r="Z175" s="32"/>
      <c r="AA175" s="71"/>
      <c r="AT175" s="17" t="s">
        <v>250</v>
      </c>
      <c r="AU175" s="17" t="s">
        <v>15</v>
      </c>
    </row>
    <row r="176" spans="2:65" s="1" customFormat="1" ht="51.6" customHeight="1" x14ac:dyDescent="0.3">
      <c r="B176" s="136"/>
      <c r="C176" s="137" t="s">
        <v>346</v>
      </c>
      <c r="D176" s="137" t="s">
        <v>222</v>
      </c>
      <c r="E176" s="138" t="s">
        <v>7049</v>
      </c>
      <c r="F176" s="250" t="s">
        <v>7050</v>
      </c>
      <c r="G176" s="251"/>
      <c r="H176" s="251"/>
      <c r="I176" s="251"/>
      <c r="J176" s="139" t="s">
        <v>276</v>
      </c>
      <c r="K176" s="140">
        <v>8</v>
      </c>
      <c r="L176" s="252"/>
      <c r="M176" s="251"/>
      <c r="N176" s="252">
        <f t="shared" ref="N176:N183" si="0">ROUND(L176*K176,2)</f>
        <v>0</v>
      </c>
      <c r="O176" s="251"/>
      <c r="P176" s="251"/>
      <c r="Q176" s="251"/>
      <c r="R176" s="141"/>
      <c r="T176" s="142" t="s">
        <v>3</v>
      </c>
      <c r="U176" s="40" t="s">
        <v>43</v>
      </c>
      <c r="V176" s="143">
        <v>0</v>
      </c>
      <c r="W176" s="143">
        <f t="shared" ref="W176:W183" si="1">V176*K176</f>
        <v>0</v>
      </c>
      <c r="X176" s="143">
        <v>0</v>
      </c>
      <c r="Y176" s="143">
        <f t="shared" ref="Y176:Y183" si="2">X176*K176</f>
        <v>0</v>
      </c>
      <c r="Z176" s="143">
        <v>0</v>
      </c>
      <c r="AA176" s="144">
        <f t="shared" ref="AA176:AA183" si="3">Z176*K176</f>
        <v>0</v>
      </c>
      <c r="AR176" s="17" t="s">
        <v>231</v>
      </c>
      <c r="AT176" s="17" t="s">
        <v>222</v>
      </c>
      <c r="AU176" s="17" t="s">
        <v>15</v>
      </c>
      <c r="AY176" s="17" t="s">
        <v>221</v>
      </c>
      <c r="BE176" s="145">
        <f t="shared" ref="BE176:BE183" si="4">IF(U176="základní",N176,0)</f>
        <v>0</v>
      </c>
      <c r="BF176" s="145">
        <f t="shared" ref="BF176:BF183" si="5">IF(U176="snížená",N176,0)</f>
        <v>0</v>
      </c>
      <c r="BG176" s="145">
        <f t="shared" ref="BG176:BG183" si="6">IF(U176="zákl. přenesená",N176,0)</f>
        <v>0</v>
      </c>
      <c r="BH176" s="145">
        <f t="shared" ref="BH176:BH183" si="7">IF(U176="sníž. přenesená",N176,0)</f>
        <v>0</v>
      </c>
      <c r="BI176" s="145">
        <f t="shared" ref="BI176:BI183" si="8">IF(U176="nulová",N176,0)</f>
        <v>0</v>
      </c>
      <c r="BJ176" s="17" t="s">
        <v>15</v>
      </c>
      <c r="BK176" s="145">
        <f t="shared" ref="BK176:BK183" si="9">ROUND(L176*K176,2)</f>
        <v>0</v>
      </c>
      <c r="BL176" s="17" t="s">
        <v>231</v>
      </c>
      <c r="BM176" s="17" t="s">
        <v>7051</v>
      </c>
    </row>
    <row r="177" spans="2:65" s="1" customFormat="1" ht="51.6" customHeight="1" x14ac:dyDescent="0.3">
      <c r="B177" s="136"/>
      <c r="C177" s="137" t="s">
        <v>351</v>
      </c>
      <c r="D177" s="137" t="s">
        <v>222</v>
      </c>
      <c r="E177" s="138" t="s">
        <v>7052</v>
      </c>
      <c r="F177" s="250" t="s">
        <v>7053</v>
      </c>
      <c r="G177" s="251"/>
      <c r="H177" s="251"/>
      <c r="I177" s="251"/>
      <c r="J177" s="139" t="s">
        <v>349</v>
      </c>
      <c r="K177" s="140">
        <v>1</v>
      </c>
      <c r="L177" s="252"/>
      <c r="M177" s="251"/>
      <c r="N177" s="252">
        <f t="shared" si="0"/>
        <v>0</v>
      </c>
      <c r="O177" s="251"/>
      <c r="P177" s="251"/>
      <c r="Q177" s="251"/>
      <c r="R177" s="141"/>
      <c r="T177" s="142" t="s">
        <v>3</v>
      </c>
      <c r="U177" s="40" t="s">
        <v>43</v>
      </c>
      <c r="V177" s="143">
        <v>0</v>
      </c>
      <c r="W177" s="143">
        <f t="shared" si="1"/>
        <v>0</v>
      </c>
      <c r="X177" s="143">
        <v>0</v>
      </c>
      <c r="Y177" s="143">
        <f t="shared" si="2"/>
        <v>0</v>
      </c>
      <c r="Z177" s="143">
        <v>0</v>
      </c>
      <c r="AA177" s="144">
        <f t="shared" si="3"/>
        <v>0</v>
      </c>
      <c r="AR177" s="17" t="s">
        <v>231</v>
      </c>
      <c r="AT177" s="17" t="s">
        <v>222</v>
      </c>
      <c r="AU177" s="17" t="s">
        <v>15</v>
      </c>
      <c r="AY177" s="17" t="s">
        <v>221</v>
      </c>
      <c r="BE177" s="145">
        <f t="shared" si="4"/>
        <v>0</v>
      </c>
      <c r="BF177" s="145">
        <f t="shared" si="5"/>
        <v>0</v>
      </c>
      <c r="BG177" s="145">
        <f t="shared" si="6"/>
        <v>0</v>
      </c>
      <c r="BH177" s="145">
        <f t="shared" si="7"/>
        <v>0</v>
      </c>
      <c r="BI177" s="145">
        <f t="shared" si="8"/>
        <v>0</v>
      </c>
      <c r="BJ177" s="17" t="s">
        <v>15</v>
      </c>
      <c r="BK177" s="145">
        <f t="shared" si="9"/>
        <v>0</v>
      </c>
      <c r="BL177" s="17" t="s">
        <v>231</v>
      </c>
      <c r="BM177" s="17" t="s">
        <v>7054</v>
      </c>
    </row>
    <row r="178" spans="2:65" s="1" customFormat="1" ht="51.6" customHeight="1" x14ac:dyDescent="0.3">
      <c r="B178" s="136"/>
      <c r="C178" s="137" t="s">
        <v>355</v>
      </c>
      <c r="D178" s="137" t="s">
        <v>222</v>
      </c>
      <c r="E178" s="138" t="s">
        <v>7055</v>
      </c>
      <c r="F178" s="250" t="s">
        <v>7056</v>
      </c>
      <c r="G178" s="251"/>
      <c r="H178" s="251"/>
      <c r="I178" s="251"/>
      <c r="J178" s="139" t="s">
        <v>349</v>
      </c>
      <c r="K178" s="140">
        <v>1</v>
      </c>
      <c r="L178" s="252"/>
      <c r="M178" s="251"/>
      <c r="N178" s="252">
        <f t="shared" si="0"/>
        <v>0</v>
      </c>
      <c r="O178" s="251"/>
      <c r="P178" s="251"/>
      <c r="Q178" s="251"/>
      <c r="R178" s="141"/>
      <c r="T178" s="142" t="s">
        <v>3</v>
      </c>
      <c r="U178" s="40" t="s">
        <v>43</v>
      </c>
      <c r="V178" s="143">
        <v>0</v>
      </c>
      <c r="W178" s="143">
        <f t="shared" si="1"/>
        <v>0</v>
      </c>
      <c r="X178" s="143">
        <v>0</v>
      </c>
      <c r="Y178" s="143">
        <f t="shared" si="2"/>
        <v>0</v>
      </c>
      <c r="Z178" s="143">
        <v>0</v>
      </c>
      <c r="AA178" s="144">
        <f t="shared" si="3"/>
        <v>0</v>
      </c>
      <c r="AR178" s="17" t="s">
        <v>231</v>
      </c>
      <c r="AT178" s="17" t="s">
        <v>222</v>
      </c>
      <c r="AU178" s="17" t="s">
        <v>15</v>
      </c>
      <c r="AY178" s="17" t="s">
        <v>221</v>
      </c>
      <c r="BE178" s="145">
        <f t="shared" si="4"/>
        <v>0</v>
      </c>
      <c r="BF178" s="145">
        <f t="shared" si="5"/>
        <v>0</v>
      </c>
      <c r="BG178" s="145">
        <f t="shared" si="6"/>
        <v>0</v>
      </c>
      <c r="BH178" s="145">
        <f t="shared" si="7"/>
        <v>0</v>
      </c>
      <c r="BI178" s="145">
        <f t="shared" si="8"/>
        <v>0</v>
      </c>
      <c r="BJ178" s="17" t="s">
        <v>15</v>
      </c>
      <c r="BK178" s="145">
        <f t="shared" si="9"/>
        <v>0</v>
      </c>
      <c r="BL178" s="17" t="s">
        <v>231</v>
      </c>
      <c r="BM178" s="17" t="s">
        <v>7057</v>
      </c>
    </row>
    <row r="179" spans="2:65" s="1" customFormat="1" ht="51.6" customHeight="1" x14ac:dyDescent="0.3">
      <c r="B179" s="136"/>
      <c r="C179" s="137" t="s">
        <v>359</v>
      </c>
      <c r="D179" s="137" t="s">
        <v>222</v>
      </c>
      <c r="E179" s="138" t="s">
        <v>7058</v>
      </c>
      <c r="F179" s="250" t="s">
        <v>7059</v>
      </c>
      <c r="G179" s="251"/>
      <c r="H179" s="251"/>
      <c r="I179" s="251"/>
      <c r="J179" s="139" t="s">
        <v>349</v>
      </c>
      <c r="K179" s="140">
        <v>6</v>
      </c>
      <c r="L179" s="252"/>
      <c r="M179" s="251"/>
      <c r="N179" s="252">
        <f t="shared" si="0"/>
        <v>0</v>
      </c>
      <c r="O179" s="251"/>
      <c r="P179" s="251"/>
      <c r="Q179" s="251"/>
      <c r="R179" s="141"/>
      <c r="T179" s="142" t="s">
        <v>3</v>
      </c>
      <c r="U179" s="40" t="s">
        <v>43</v>
      </c>
      <c r="V179" s="143">
        <v>0</v>
      </c>
      <c r="W179" s="143">
        <f t="shared" si="1"/>
        <v>0</v>
      </c>
      <c r="X179" s="143">
        <v>0</v>
      </c>
      <c r="Y179" s="143">
        <f t="shared" si="2"/>
        <v>0</v>
      </c>
      <c r="Z179" s="143">
        <v>0</v>
      </c>
      <c r="AA179" s="144">
        <f t="shared" si="3"/>
        <v>0</v>
      </c>
      <c r="AR179" s="17" t="s">
        <v>231</v>
      </c>
      <c r="AT179" s="17" t="s">
        <v>222</v>
      </c>
      <c r="AU179" s="17" t="s">
        <v>15</v>
      </c>
      <c r="AY179" s="17" t="s">
        <v>221</v>
      </c>
      <c r="BE179" s="145">
        <f t="shared" si="4"/>
        <v>0</v>
      </c>
      <c r="BF179" s="145">
        <f t="shared" si="5"/>
        <v>0</v>
      </c>
      <c r="BG179" s="145">
        <f t="shared" si="6"/>
        <v>0</v>
      </c>
      <c r="BH179" s="145">
        <f t="shared" si="7"/>
        <v>0</v>
      </c>
      <c r="BI179" s="145">
        <f t="shared" si="8"/>
        <v>0</v>
      </c>
      <c r="BJ179" s="17" t="s">
        <v>15</v>
      </c>
      <c r="BK179" s="145">
        <f t="shared" si="9"/>
        <v>0</v>
      </c>
      <c r="BL179" s="17" t="s">
        <v>231</v>
      </c>
      <c r="BM179" s="17" t="s">
        <v>7060</v>
      </c>
    </row>
    <row r="180" spans="2:65" s="1" customFormat="1" ht="20.45" customHeight="1" x14ac:dyDescent="0.3">
      <c r="B180" s="136"/>
      <c r="C180" s="149" t="s">
        <v>364</v>
      </c>
      <c r="D180" s="149" t="s">
        <v>382</v>
      </c>
      <c r="E180" s="150" t="s">
        <v>7061</v>
      </c>
      <c r="F180" s="267" t="s">
        <v>7062</v>
      </c>
      <c r="G180" s="268"/>
      <c r="H180" s="268"/>
      <c r="I180" s="268"/>
      <c r="J180" s="151" t="s">
        <v>276</v>
      </c>
      <c r="K180" s="152">
        <v>1</v>
      </c>
      <c r="L180" s="269"/>
      <c r="M180" s="268"/>
      <c r="N180" s="269">
        <f t="shared" si="0"/>
        <v>0</v>
      </c>
      <c r="O180" s="251"/>
      <c r="P180" s="251"/>
      <c r="Q180" s="251"/>
      <c r="R180" s="141"/>
      <c r="T180" s="142" t="s">
        <v>3</v>
      </c>
      <c r="U180" s="40" t="s">
        <v>43</v>
      </c>
      <c r="V180" s="143">
        <v>0</v>
      </c>
      <c r="W180" s="143">
        <f t="shared" si="1"/>
        <v>0</v>
      </c>
      <c r="X180" s="143">
        <v>0.56999999999999995</v>
      </c>
      <c r="Y180" s="143">
        <f t="shared" si="2"/>
        <v>0.56999999999999995</v>
      </c>
      <c r="Z180" s="143">
        <v>0</v>
      </c>
      <c r="AA180" s="144">
        <f t="shared" si="3"/>
        <v>0</v>
      </c>
      <c r="AR180" s="17" t="s">
        <v>273</v>
      </c>
      <c r="AT180" s="17" t="s">
        <v>382</v>
      </c>
      <c r="AU180" s="17" t="s">
        <v>15</v>
      </c>
      <c r="AY180" s="17" t="s">
        <v>221</v>
      </c>
      <c r="BE180" s="145">
        <f t="shared" si="4"/>
        <v>0</v>
      </c>
      <c r="BF180" s="145">
        <f t="shared" si="5"/>
        <v>0</v>
      </c>
      <c r="BG180" s="145">
        <f t="shared" si="6"/>
        <v>0</v>
      </c>
      <c r="BH180" s="145">
        <f t="shared" si="7"/>
        <v>0</v>
      </c>
      <c r="BI180" s="145">
        <f t="shared" si="8"/>
        <v>0</v>
      </c>
      <c r="BJ180" s="17" t="s">
        <v>15</v>
      </c>
      <c r="BK180" s="145">
        <f t="shared" si="9"/>
        <v>0</v>
      </c>
      <c r="BL180" s="17" t="s">
        <v>231</v>
      </c>
      <c r="BM180" s="17" t="s">
        <v>7063</v>
      </c>
    </row>
    <row r="181" spans="2:65" s="1" customFormat="1" ht="28.9" customHeight="1" x14ac:dyDescent="0.3">
      <c r="B181" s="136"/>
      <c r="C181" s="149" t="s">
        <v>822</v>
      </c>
      <c r="D181" s="149" t="s">
        <v>382</v>
      </c>
      <c r="E181" s="150" t="s">
        <v>7064</v>
      </c>
      <c r="F181" s="267" t="s">
        <v>7065</v>
      </c>
      <c r="G181" s="268"/>
      <c r="H181" s="268"/>
      <c r="I181" s="268"/>
      <c r="J181" s="151" t="s">
        <v>276</v>
      </c>
      <c r="K181" s="152">
        <v>1</v>
      </c>
      <c r="L181" s="269"/>
      <c r="M181" s="268"/>
      <c r="N181" s="269">
        <f t="shared" si="0"/>
        <v>0</v>
      </c>
      <c r="O181" s="251"/>
      <c r="P181" s="251"/>
      <c r="Q181" s="251"/>
      <c r="R181" s="141"/>
      <c r="T181" s="142" t="s">
        <v>3</v>
      </c>
      <c r="U181" s="40" t="s">
        <v>43</v>
      </c>
      <c r="V181" s="143">
        <v>0</v>
      </c>
      <c r="W181" s="143">
        <f t="shared" si="1"/>
        <v>0</v>
      </c>
      <c r="X181" s="143">
        <v>0.74</v>
      </c>
      <c r="Y181" s="143">
        <f t="shared" si="2"/>
        <v>0.74</v>
      </c>
      <c r="Z181" s="143">
        <v>0</v>
      </c>
      <c r="AA181" s="144">
        <f t="shared" si="3"/>
        <v>0</v>
      </c>
      <c r="AR181" s="17" t="s">
        <v>273</v>
      </c>
      <c r="AT181" s="17" t="s">
        <v>382</v>
      </c>
      <c r="AU181" s="17" t="s">
        <v>15</v>
      </c>
      <c r="AY181" s="17" t="s">
        <v>221</v>
      </c>
      <c r="BE181" s="145">
        <f t="shared" si="4"/>
        <v>0</v>
      </c>
      <c r="BF181" s="145">
        <f t="shared" si="5"/>
        <v>0</v>
      </c>
      <c r="BG181" s="145">
        <f t="shared" si="6"/>
        <v>0</v>
      </c>
      <c r="BH181" s="145">
        <f t="shared" si="7"/>
        <v>0</v>
      </c>
      <c r="BI181" s="145">
        <f t="shared" si="8"/>
        <v>0</v>
      </c>
      <c r="BJ181" s="17" t="s">
        <v>15</v>
      </c>
      <c r="BK181" s="145">
        <f t="shared" si="9"/>
        <v>0</v>
      </c>
      <c r="BL181" s="17" t="s">
        <v>231</v>
      </c>
      <c r="BM181" s="17" t="s">
        <v>7066</v>
      </c>
    </row>
    <row r="182" spans="2:65" s="1" customFormat="1" ht="28.9" customHeight="1" x14ac:dyDescent="0.3">
      <c r="B182" s="136"/>
      <c r="C182" s="149" t="s">
        <v>826</v>
      </c>
      <c r="D182" s="149" t="s">
        <v>382</v>
      </c>
      <c r="E182" s="150" t="s">
        <v>7067</v>
      </c>
      <c r="F182" s="267" t="s">
        <v>7068</v>
      </c>
      <c r="G182" s="268"/>
      <c r="H182" s="268"/>
      <c r="I182" s="268"/>
      <c r="J182" s="151" t="s">
        <v>349</v>
      </c>
      <c r="K182" s="152">
        <v>1</v>
      </c>
      <c r="L182" s="269"/>
      <c r="M182" s="268"/>
      <c r="N182" s="269">
        <f t="shared" si="0"/>
        <v>0</v>
      </c>
      <c r="O182" s="251"/>
      <c r="P182" s="251"/>
      <c r="Q182" s="251"/>
      <c r="R182" s="141"/>
      <c r="T182" s="142" t="s">
        <v>3</v>
      </c>
      <c r="U182" s="40" t="s">
        <v>43</v>
      </c>
      <c r="V182" s="143">
        <v>0</v>
      </c>
      <c r="W182" s="143">
        <f t="shared" si="1"/>
        <v>0</v>
      </c>
      <c r="X182" s="143">
        <v>0</v>
      </c>
      <c r="Y182" s="143">
        <f t="shared" si="2"/>
        <v>0</v>
      </c>
      <c r="Z182" s="143">
        <v>0</v>
      </c>
      <c r="AA182" s="144">
        <f t="shared" si="3"/>
        <v>0</v>
      </c>
      <c r="AR182" s="17" t="s">
        <v>273</v>
      </c>
      <c r="AT182" s="17" t="s">
        <v>382</v>
      </c>
      <c r="AU182" s="17" t="s">
        <v>15</v>
      </c>
      <c r="AY182" s="17" t="s">
        <v>221</v>
      </c>
      <c r="BE182" s="145">
        <f t="shared" si="4"/>
        <v>0</v>
      </c>
      <c r="BF182" s="145">
        <f t="shared" si="5"/>
        <v>0</v>
      </c>
      <c r="BG182" s="145">
        <f t="shared" si="6"/>
        <v>0</v>
      </c>
      <c r="BH182" s="145">
        <f t="shared" si="7"/>
        <v>0</v>
      </c>
      <c r="BI182" s="145">
        <f t="shared" si="8"/>
        <v>0</v>
      </c>
      <c r="BJ182" s="17" t="s">
        <v>15</v>
      </c>
      <c r="BK182" s="145">
        <f t="shared" si="9"/>
        <v>0</v>
      </c>
      <c r="BL182" s="17" t="s">
        <v>231</v>
      </c>
      <c r="BM182" s="17" t="s">
        <v>7069</v>
      </c>
    </row>
    <row r="183" spans="2:65" s="1" customFormat="1" ht="28.9" customHeight="1" x14ac:dyDescent="0.3">
      <c r="B183" s="136"/>
      <c r="C183" s="137" t="s">
        <v>385</v>
      </c>
      <c r="D183" s="137" t="s">
        <v>222</v>
      </c>
      <c r="E183" s="138" t="s">
        <v>574</v>
      </c>
      <c r="F183" s="250" t="s">
        <v>575</v>
      </c>
      <c r="G183" s="251"/>
      <c r="H183" s="251"/>
      <c r="I183" s="251"/>
      <c r="J183" s="139" t="s">
        <v>246</v>
      </c>
      <c r="K183" s="140">
        <v>155</v>
      </c>
      <c r="L183" s="252"/>
      <c r="M183" s="251"/>
      <c r="N183" s="252">
        <f t="shared" si="0"/>
        <v>0</v>
      </c>
      <c r="O183" s="251"/>
      <c r="P183" s="251"/>
      <c r="Q183" s="251"/>
      <c r="R183" s="141"/>
      <c r="T183" s="142" t="s">
        <v>3</v>
      </c>
      <c r="U183" s="40" t="s">
        <v>43</v>
      </c>
      <c r="V183" s="143">
        <v>0</v>
      </c>
      <c r="W183" s="143">
        <f t="shared" si="1"/>
        <v>0</v>
      </c>
      <c r="X183" s="143">
        <v>0</v>
      </c>
      <c r="Y183" s="143">
        <f t="shared" si="2"/>
        <v>0</v>
      </c>
      <c r="Z183" s="143">
        <v>0</v>
      </c>
      <c r="AA183" s="144">
        <f t="shared" si="3"/>
        <v>0</v>
      </c>
      <c r="AR183" s="17" t="s">
        <v>231</v>
      </c>
      <c r="AT183" s="17" t="s">
        <v>222</v>
      </c>
      <c r="AU183" s="17" t="s">
        <v>15</v>
      </c>
      <c r="AY183" s="17" t="s">
        <v>221</v>
      </c>
      <c r="BE183" s="145">
        <f t="shared" si="4"/>
        <v>0</v>
      </c>
      <c r="BF183" s="145">
        <f t="shared" si="5"/>
        <v>0</v>
      </c>
      <c r="BG183" s="145">
        <f t="shared" si="6"/>
        <v>0</v>
      </c>
      <c r="BH183" s="145">
        <f t="shared" si="7"/>
        <v>0</v>
      </c>
      <c r="BI183" s="145">
        <f t="shared" si="8"/>
        <v>0</v>
      </c>
      <c r="BJ183" s="17" t="s">
        <v>15</v>
      </c>
      <c r="BK183" s="145">
        <f t="shared" si="9"/>
        <v>0</v>
      </c>
      <c r="BL183" s="17" t="s">
        <v>231</v>
      </c>
      <c r="BM183" s="17" t="s">
        <v>7070</v>
      </c>
    </row>
    <row r="184" spans="2:65" s="1" customFormat="1" ht="74.45" customHeight="1" x14ac:dyDescent="0.3">
      <c r="B184" s="31"/>
      <c r="C184" s="32"/>
      <c r="D184" s="32"/>
      <c r="E184" s="32"/>
      <c r="F184" s="266" t="s">
        <v>577</v>
      </c>
      <c r="G184" s="200"/>
      <c r="H184" s="200"/>
      <c r="I184" s="200"/>
      <c r="J184" s="32"/>
      <c r="K184" s="32"/>
      <c r="L184" s="32"/>
      <c r="M184" s="32"/>
      <c r="N184" s="32"/>
      <c r="O184" s="32"/>
      <c r="P184" s="32"/>
      <c r="Q184" s="32"/>
      <c r="R184" s="33"/>
      <c r="T184" s="70"/>
      <c r="U184" s="32"/>
      <c r="V184" s="32"/>
      <c r="W184" s="32"/>
      <c r="X184" s="32"/>
      <c r="Y184" s="32"/>
      <c r="Z184" s="32"/>
      <c r="AA184" s="71"/>
      <c r="AT184" s="17" t="s">
        <v>250</v>
      </c>
      <c r="AU184" s="17" t="s">
        <v>15</v>
      </c>
    </row>
    <row r="185" spans="2:65" s="9" customFormat="1" ht="37.35" customHeight="1" x14ac:dyDescent="0.35">
      <c r="B185" s="125"/>
      <c r="C185" s="126"/>
      <c r="D185" s="127" t="s">
        <v>6836</v>
      </c>
      <c r="E185" s="127"/>
      <c r="F185" s="127"/>
      <c r="G185" s="127"/>
      <c r="H185" s="127"/>
      <c r="I185" s="127"/>
      <c r="J185" s="127"/>
      <c r="K185" s="127"/>
      <c r="L185" s="127"/>
      <c r="M185" s="127"/>
      <c r="N185" s="262">
        <f>BK185</f>
        <v>0</v>
      </c>
      <c r="O185" s="263"/>
      <c r="P185" s="263"/>
      <c r="Q185" s="263"/>
      <c r="R185" s="128"/>
      <c r="T185" s="129"/>
      <c r="U185" s="126"/>
      <c r="V185" s="126"/>
      <c r="W185" s="130">
        <f>SUM(W186:W187)</f>
        <v>0</v>
      </c>
      <c r="X185" s="126"/>
      <c r="Y185" s="130">
        <f>SUM(Y186:Y187)</f>
        <v>0</v>
      </c>
      <c r="Z185" s="126"/>
      <c r="AA185" s="131">
        <f>SUM(AA186:AA187)</f>
        <v>0</v>
      </c>
      <c r="AR185" s="132" t="s">
        <v>15</v>
      </c>
      <c r="AT185" s="133" t="s">
        <v>77</v>
      </c>
      <c r="AU185" s="133" t="s">
        <v>78</v>
      </c>
      <c r="AY185" s="132" t="s">
        <v>221</v>
      </c>
      <c r="BK185" s="134">
        <f>SUM(BK186:BK187)</f>
        <v>0</v>
      </c>
    </row>
    <row r="186" spans="2:65" s="1" customFormat="1" ht="20.45" customHeight="1" x14ac:dyDescent="0.3">
      <c r="B186" s="136"/>
      <c r="C186" s="137" t="s">
        <v>831</v>
      </c>
      <c r="D186" s="137" t="s">
        <v>222</v>
      </c>
      <c r="E186" s="138" t="s">
        <v>6914</v>
      </c>
      <c r="F186" s="250" t="s">
        <v>6915</v>
      </c>
      <c r="G186" s="251"/>
      <c r="H186" s="251"/>
      <c r="I186" s="251"/>
      <c r="J186" s="139" t="s">
        <v>613</v>
      </c>
      <c r="K186" s="140">
        <v>129.54400000000001</v>
      </c>
      <c r="L186" s="252"/>
      <c r="M186" s="251"/>
      <c r="N186" s="252">
        <f>ROUND(L186*K186,2)</f>
        <v>0</v>
      </c>
      <c r="O186" s="251"/>
      <c r="P186" s="251"/>
      <c r="Q186" s="251"/>
      <c r="R186" s="141"/>
      <c r="T186" s="142" t="s">
        <v>3</v>
      </c>
      <c r="U186" s="40" t="s">
        <v>43</v>
      </c>
      <c r="V186" s="143">
        <v>0</v>
      </c>
      <c r="W186" s="143">
        <f>V186*K186</f>
        <v>0</v>
      </c>
      <c r="X186" s="143">
        <v>0</v>
      </c>
      <c r="Y186" s="143">
        <f>X186*K186</f>
        <v>0</v>
      </c>
      <c r="Z186" s="143">
        <v>0</v>
      </c>
      <c r="AA186" s="144">
        <f>Z186*K186</f>
        <v>0</v>
      </c>
      <c r="AR186" s="17" t="s">
        <v>231</v>
      </c>
      <c r="AT186" s="17" t="s">
        <v>222</v>
      </c>
      <c r="AU186" s="17" t="s">
        <v>15</v>
      </c>
      <c r="AY186" s="17" t="s">
        <v>221</v>
      </c>
      <c r="BE186" s="145">
        <f>IF(U186="základní",N186,0)</f>
        <v>0</v>
      </c>
      <c r="BF186" s="145">
        <f>IF(U186="snížená",N186,0)</f>
        <v>0</v>
      </c>
      <c r="BG186" s="145">
        <f>IF(U186="zákl. přenesená",N186,0)</f>
        <v>0</v>
      </c>
      <c r="BH186" s="145">
        <f>IF(U186="sníž. přenesená",N186,0)</f>
        <v>0</v>
      </c>
      <c r="BI186" s="145">
        <f>IF(U186="nulová",N186,0)</f>
        <v>0</v>
      </c>
      <c r="BJ186" s="17" t="s">
        <v>15</v>
      </c>
      <c r="BK186" s="145">
        <f>ROUND(L186*K186,2)</f>
        <v>0</v>
      </c>
      <c r="BL186" s="17" t="s">
        <v>231</v>
      </c>
      <c r="BM186" s="17" t="s">
        <v>7071</v>
      </c>
    </row>
    <row r="187" spans="2:65" s="1" customFormat="1" ht="120" customHeight="1" x14ac:dyDescent="0.3">
      <c r="B187" s="31"/>
      <c r="C187" s="32"/>
      <c r="D187" s="32"/>
      <c r="E187" s="32"/>
      <c r="F187" s="266" t="s">
        <v>6917</v>
      </c>
      <c r="G187" s="200"/>
      <c r="H187" s="200"/>
      <c r="I187" s="200"/>
      <c r="J187" s="32"/>
      <c r="K187" s="32"/>
      <c r="L187" s="32"/>
      <c r="M187" s="32"/>
      <c r="N187" s="32"/>
      <c r="O187" s="32"/>
      <c r="P187" s="32"/>
      <c r="Q187" s="32"/>
      <c r="R187" s="33"/>
      <c r="T187" s="70"/>
      <c r="U187" s="32"/>
      <c r="V187" s="32"/>
      <c r="W187" s="32"/>
      <c r="X187" s="32"/>
      <c r="Y187" s="32"/>
      <c r="Z187" s="32"/>
      <c r="AA187" s="71"/>
      <c r="AT187" s="17" t="s">
        <v>250</v>
      </c>
      <c r="AU187" s="17" t="s">
        <v>15</v>
      </c>
    </row>
    <row r="188" spans="2:65" s="9" customFormat="1" ht="37.35" customHeight="1" x14ac:dyDescent="0.35">
      <c r="B188" s="125"/>
      <c r="C188" s="126"/>
      <c r="D188" s="127" t="s">
        <v>243</v>
      </c>
      <c r="E188" s="127"/>
      <c r="F188" s="127"/>
      <c r="G188" s="127"/>
      <c r="H188" s="127"/>
      <c r="I188" s="127"/>
      <c r="J188" s="127"/>
      <c r="K188" s="127"/>
      <c r="L188" s="127"/>
      <c r="M188" s="127"/>
      <c r="N188" s="262">
        <f>BK188</f>
        <v>0</v>
      </c>
      <c r="O188" s="263"/>
      <c r="P188" s="263"/>
      <c r="Q188" s="263"/>
      <c r="R188" s="128"/>
      <c r="T188" s="129"/>
      <c r="U188" s="126"/>
      <c r="V188" s="126"/>
      <c r="W188" s="130">
        <f>SUM(W189:W192)</f>
        <v>0</v>
      </c>
      <c r="X188" s="126"/>
      <c r="Y188" s="130">
        <f>SUM(Y189:Y192)</f>
        <v>0</v>
      </c>
      <c r="Z188" s="126"/>
      <c r="AA188" s="131">
        <f>SUM(AA189:AA192)</f>
        <v>0</v>
      </c>
      <c r="AR188" s="132" t="s">
        <v>190</v>
      </c>
      <c r="AT188" s="133" t="s">
        <v>77</v>
      </c>
      <c r="AU188" s="133" t="s">
        <v>78</v>
      </c>
      <c r="AY188" s="132" t="s">
        <v>221</v>
      </c>
      <c r="BK188" s="134">
        <f>SUM(BK189:BK192)</f>
        <v>0</v>
      </c>
    </row>
    <row r="189" spans="2:65" s="1" customFormat="1" ht="40.15" customHeight="1" x14ac:dyDescent="0.3">
      <c r="B189" s="136"/>
      <c r="C189" s="137" t="s">
        <v>835</v>
      </c>
      <c r="D189" s="137" t="s">
        <v>222</v>
      </c>
      <c r="E189" s="138" t="s">
        <v>7072</v>
      </c>
      <c r="F189" s="250" t="s">
        <v>7073</v>
      </c>
      <c r="G189" s="251"/>
      <c r="H189" s="251"/>
      <c r="I189" s="251"/>
      <c r="J189" s="139" t="s">
        <v>315</v>
      </c>
      <c r="K189" s="140">
        <v>20</v>
      </c>
      <c r="L189" s="252"/>
      <c r="M189" s="251"/>
      <c r="N189" s="252">
        <f>ROUND(L189*K189,2)</f>
        <v>0</v>
      </c>
      <c r="O189" s="251"/>
      <c r="P189" s="251"/>
      <c r="Q189" s="251"/>
      <c r="R189" s="141"/>
      <c r="T189" s="142" t="s">
        <v>3</v>
      </c>
      <c r="U189" s="40" t="s">
        <v>43</v>
      </c>
      <c r="V189" s="143">
        <v>0</v>
      </c>
      <c r="W189" s="143">
        <f>V189*K189</f>
        <v>0</v>
      </c>
      <c r="X189" s="143">
        <v>0</v>
      </c>
      <c r="Y189" s="143">
        <f>X189*K189</f>
        <v>0</v>
      </c>
      <c r="Z189" s="143">
        <v>0</v>
      </c>
      <c r="AA189" s="144">
        <f>Z189*K189</f>
        <v>0</v>
      </c>
      <c r="AR189" s="17" t="s">
        <v>247</v>
      </c>
      <c r="AT189" s="17" t="s">
        <v>222</v>
      </c>
      <c r="AU189" s="17" t="s">
        <v>15</v>
      </c>
      <c r="AY189" s="17" t="s">
        <v>221</v>
      </c>
      <c r="BE189" s="145">
        <f>IF(U189="základní",N189,0)</f>
        <v>0</v>
      </c>
      <c r="BF189" s="145">
        <f>IF(U189="snížená",N189,0)</f>
        <v>0</v>
      </c>
      <c r="BG189" s="145">
        <f>IF(U189="zákl. přenesená",N189,0)</f>
        <v>0</v>
      </c>
      <c r="BH189" s="145">
        <f>IF(U189="sníž. přenesená",N189,0)</f>
        <v>0</v>
      </c>
      <c r="BI189" s="145">
        <f>IF(U189="nulová",N189,0)</f>
        <v>0</v>
      </c>
      <c r="BJ189" s="17" t="s">
        <v>15</v>
      </c>
      <c r="BK189" s="145">
        <f>ROUND(L189*K189,2)</f>
        <v>0</v>
      </c>
      <c r="BL189" s="17" t="s">
        <v>247</v>
      </c>
      <c r="BM189" s="17" t="s">
        <v>7074</v>
      </c>
    </row>
    <row r="190" spans="2:65" s="1" customFormat="1" ht="40.15" customHeight="1" x14ac:dyDescent="0.3">
      <c r="B190" s="136"/>
      <c r="C190" s="137" t="s">
        <v>688</v>
      </c>
      <c r="D190" s="137" t="s">
        <v>222</v>
      </c>
      <c r="E190" s="138" t="s">
        <v>7075</v>
      </c>
      <c r="F190" s="250" t="s">
        <v>7076</v>
      </c>
      <c r="G190" s="251"/>
      <c r="H190" s="251"/>
      <c r="I190" s="251"/>
      <c r="J190" s="139" t="s">
        <v>315</v>
      </c>
      <c r="K190" s="140">
        <v>40</v>
      </c>
      <c r="L190" s="252"/>
      <c r="M190" s="251"/>
      <c r="N190" s="252">
        <f>ROUND(L190*K190,2)</f>
        <v>0</v>
      </c>
      <c r="O190" s="251"/>
      <c r="P190" s="251"/>
      <c r="Q190" s="251"/>
      <c r="R190" s="141"/>
      <c r="T190" s="142" t="s">
        <v>3</v>
      </c>
      <c r="U190" s="40" t="s">
        <v>43</v>
      </c>
      <c r="V190" s="143">
        <v>0</v>
      </c>
      <c r="W190" s="143">
        <f>V190*K190</f>
        <v>0</v>
      </c>
      <c r="X190" s="143">
        <v>0</v>
      </c>
      <c r="Y190" s="143">
        <f>X190*K190</f>
        <v>0</v>
      </c>
      <c r="Z190" s="143">
        <v>0</v>
      </c>
      <c r="AA190" s="144">
        <f>Z190*K190</f>
        <v>0</v>
      </c>
      <c r="AR190" s="17" t="s">
        <v>247</v>
      </c>
      <c r="AT190" s="17" t="s">
        <v>222</v>
      </c>
      <c r="AU190" s="17" t="s">
        <v>15</v>
      </c>
      <c r="AY190" s="17" t="s">
        <v>221</v>
      </c>
      <c r="BE190" s="145">
        <f>IF(U190="základní",N190,0)</f>
        <v>0</v>
      </c>
      <c r="BF190" s="145">
        <f>IF(U190="snížená",N190,0)</f>
        <v>0</v>
      </c>
      <c r="BG190" s="145">
        <f>IF(U190="zákl. přenesená",N190,0)</f>
        <v>0</v>
      </c>
      <c r="BH190" s="145">
        <f>IF(U190="sníž. přenesená",N190,0)</f>
        <v>0</v>
      </c>
      <c r="BI190" s="145">
        <f>IF(U190="nulová",N190,0)</f>
        <v>0</v>
      </c>
      <c r="BJ190" s="17" t="s">
        <v>15</v>
      </c>
      <c r="BK190" s="145">
        <f>ROUND(L190*K190,2)</f>
        <v>0</v>
      </c>
      <c r="BL190" s="17" t="s">
        <v>247</v>
      </c>
      <c r="BM190" s="17" t="s">
        <v>7077</v>
      </c>
    </row>
    <row r="191" spans="2:65" s="1" customFormat="1" ht="40.15" customHeight="1" x14ac:dyDescent="0.3">
      <c r="B191" s="136"/>
      <c r="C191" s="137" t="s">
        <v>812</v>
      </c>
      <c r="D191" s="137" t="s">
        <v>222</v>
      </c>
      <c r="E191" s="138" t="s">
        <v>7078</v>
      </c>
      <c r="F191" s="250" t="s">
        <v>7079</v>
      </c>
      <c r="G191" s="251"/>
      <c r="H191" s="251"/>
      <c r="I191" s="251"/>
      <c r="J191" s="139" t="s">
        <v>315</v>
      </c>
      <c r="K191" s="140">
        <v>24</v>
      </c>
      <c r="L191" s="252"/>
      <c r="M191" s="251"/>
      <c r="N191" s="252">
        <f>ROUND(L191*K191,2)</f>
        <v>0</v>
      </c>
      <c r="O191" s="251"/>
      <c r="P191" s="251"/>
      <c r="Q191" s="251"/>
      <c r="R191" s="141"/>
      <c r="T191" s="142" t="s">
        <v>3</v>
      </c>
      <c r="U191" s="40" t="s">
        <v>43</v>
      </c>
      <c r="V191" s="143">
        <v>0</v>
      </c>
      <c r="W191" s="143">
        <f>V191*K191</f>
        <v>0</v>
      </c>
      <c r="X191" s="143">
        <v>0</v>
      </c>
      <c r="Y191" s="143">
        <f>X191*K191</f>
        <v>0</v>
      </c>
      <c r="Z191" s="143">
        <v>0</v>
      </c>
      <c r="AA191" s="144">
        <f>Z191*K191</f>
        <v>0</v>
      </c>
      <c r="AR191" s="17" t="s">
        <v>247</v>
      </c>
      <c r="AT191" s="17" t="s">
        <v>222</v>
      </c>
      <c r="AU191" s="17" t="s">
        <v>15</v>
      </c>
      <c r="AY191" s="17" t="s">
        <v>221</v>
      </c>
      <c r="BE191" s="145">
        <f>IF(U191="základní",N191,0)</f>
        <v>0</v>
      </c>
      <c r="BF191" s="145">
        <f>IF(U191="snížená",N191,0)</f>
        <v>0</v>
      </c>
      <c r="BG191" s="145">
        <f>IF(U191="zákl. přenesená",N191,0)</f>
        <v>0</v>
      </c>
      <c r="BH191" s="145">
        <f>IF(U191="sníž. přenesená",N191,0)</f>
        <v>0</v>
      </c>
      <c r="BI191" s="145">
        <f>IF(U191="nulová",N191,0)</f>
        <v>0</v>
      </c>
      <c r="BJ191" s="17" t="s">
        <v>15</v>
      </c>
      <c r="BK191" s="145">
        <f>ROUND(L191*K191,2)</f>
        <v>0</v>
      </c>
      <c r="BL191" s="17" t="s">
        <v>247</v>
      </c>
      <c r="BM191" s="17" t="s">
        <v>7080</v>
      </c>
    </row>
    <row r="192" spans="2:65" s="1" customFormat="1" ht="28.9" customHeight="1" x14ac:dyDescent="0.3">
      <c r="B192" s="136"/>
      <c r="C192" s="137" t="s">
        <v>840</v>
      </c>
      <c r="D192" s="137" t="s">
        <v>222</v>
      </c>
      <c r="E192" s="138" t="s">
        <v>7081</v>
      </c>
      <c r="F192" s="250" t="s">
        <v>7082</v>
      </c>
      <c r="G192" s="251"/>
      <c r="H192" s="251"/>
      <c r="I192" s="251"/>
      <c r="J192" s="139" t="s">
        <v>315</v>
      </c>
      <c r="K192" s="140">
        <v>20</v>
      </c>
      <c r="L192" s="252"/>
      <c r="M192" s="251"/>
      <c r="N192" s="252">
        <f>ROUND(L192*K192,2)</f>
        <v>0</v>
      </c>
      <c r="O192" s="251"/>
      <c r="P192" s="251"/>
      <c r="Q192" s="251"/>
      <c r="R192" s="141"/>
      <c r="T192" s="142" t="s">
        <v>3</v>
      </c>
      <c r="U192" s="40" t="s">
        <v>43</v>
      </c>
      <c r="V192" s="143">
        <v>0</v>
      </c>
      <c r="W192" s="143">
        <f>V192*K192</f>
        <v>0</v>
      </c>
      <c r="X192" s="143">
        <v>0</v>
      </c>
      <c r="Y192" s="143">
        <f>X192*K192</f>
        <v>0</v>
      </c>
      <c r="Z192" s="143">
        <v>0</v>
      </c>
      <c r="AA192" s="144">
        <f>Z192*K192</f>
        <v>0</v>
      </c>
      <c r="AR192" s="17" t="s">
        <v>247</v>
      </c>
      <c r="AT192" s="17" t="s">
        <v>222</v>
      </c>
      <c r="AU192" s="17" t="s">
        <v>15</v>
      </c>
      <c r="AY192" s="17" t="s">
        <v>221</v>
      </c>
      <c r="BE192" s="145">
        <f>IF(U192="základní",N192,0)</f>
        <v>0</v>
      </c>
      <c r="BF192" s="145">
        <f>IF(U192="snížená",N192,0)</f>
        <v>0</v>
      </c>
      <c r="BG192" s="145">
        <f>IF(U192="zákl. přenesená",N192,0)</f>
        <v>0</v>
      </c>
      <c r="BH192" s="145">
        <f>IF(U192="sníž. přenesená",N192,0)</f>
        <v>0</v>
      </c>
      <c r="BI192" s="145">
        <f>IF(U192="nulová",N192,0)</f>
        <v>0</v>
      </c>
      <c r="BJ192" s="17" t="s">
        <v>15</v>
      </c>
      <c r="BK192" s="145">
        <f>ROUND(L192*K192,2)</f>
        <v>0</v>
      </c>
      <c r="BL192" s="17" t="s">
        <v>247</v>
      </c>
      <c r="BM192" s="17" t="s">
        <v>7083</v>
      </c>
    </row>
    <row r="193" spans="2:65" s="9" customFormat="1" ht="37.35" customHeight="1" x14ac:dyDescent="0.35">
      <c r="B193" s="125"/>
      <c r="C193" s="126"/>
      <c r="D193" s="127" t="s">
        <v>6838</v>
      </c>
      <c r="E193" s="127"/>
      <c r="F193" s="127"/>
      <c r="G193" s="127"/>
      <c r="H193" s="127"/>
      <c r="I193" s="127"/>
      <c r="J193" s="127"/>
      <c r="K193" s="127"/>
      <c r="L193" s="127"/>
      <c r="M193" s="127"/>
      <c r="N193" s="264">
        <f>BK193</f>
        <v>0</v>
      </c>
      <c r="O193" s="265"/>
      <c r="P193" s="265"/>
      <c r="Q193" s="265"/>
      <c r="R193" s="128"/>
      <c r="T193" s="129"/>
      <c r="U193" s="126"/>
      <c r="V193" s="126"/>
      <c r="W193" s="130">
        <f>SUM(W194:W195)</f>
        <v>0</v>
      </c>
      <c r="X193" s="126"/>
      <c r="Y193" s="130">
        <f>SUM(Y194:Y195)</f>
        <v>0</v>
      </c>
      <c r="Z193" s="126"/>
      <c r="AA193" s="131">
        <f>SUM(AA194:AA195)</f>
        <v>0</v>
      </c>
      <c r="AR193" s="132" t="s">
        <v>220</v>
      </c>
      <c r="AT193" s="133" t="s">
        <v>77</v>
      </c>
      <c r="AU193" s="133" t="s">
        <v>78</v>
      </c>
      <c r="AY193" s="132" t="s">
        <v>221</v>
      </c>
      <c r="BK193" s="134">
        <f>SUM(BK194:BK195)</f>
        <v>0</v>
      </c>
    </row>
    <row r="194" spans="2:65" s="1" customFormat="1" ht="20.45" customHeight="1" x14ac:dyDescent="0.3">
      <c r="B194" s="136"/>
      <c r="C194" s="137" t="s">
        <v>844</v>
      </c>
      <c r="D194" s="137" t="s">
        <v>222</v>
      </c>
      <c r="E194" s="138" t="s">
        <v>6990</v>
      </c>
      <c r="F194" s="250" t="s">
        <v>6991</v>
      </c>
      <c r="G194" s="251"/>
      <c r="H194" s="251"/>
      <c r="I194" s="251"/>
      <c r="J194" s="139" t="s">
        <v>6992</v>
      </c>
      <c r="K194" s="140">
        <v>1</v>
      </c>
      <c r="L194" s="252"/>
      <c r="M194" s="251"/>
      <c r="N194" s="252">
        <f>ROUND(L194*K194,2)</f>
        <v>0</v>
      </c>
      <c r="O194" s="251"/>
      <c r="P194" s="251"/>
      <c r="Q194" s="251"/>
      <c r="R194" s="141"/>
      <c r="T194" s="142" t="s">
        <v>3</v>
      </c>
      <c r="U194" s="40" t="s">
        <v>43</v>
      </c>
      <c r="V194" s="143">
        <v>0</v>
      </c>
      <c r="W194" s="143">
        <f>V194*K194</f>
        <v>0</v>
      </c>
      <c r="X194" s="143">
        <v>0</v>
      </c>
      <c r="Y194" s="143">
        <f>X194*K194</f>
        <v>0</v>
      </c>
      <c r="Z194" s="143">
        <v>0</v>
      </c>
      <c r="AA194" s="144">
        <f>Z194*K194</f>
        <v>0</v>
      </c>
      <c r="AR194" s="17" t="s">
        <v>226</v>
      </c>
      <c r="AT194" s="17" t="s">
        <v>222</v>
      </c>
      <c r="AU194" s="17" t="s">
        <v>15</v>
      </c>
      <c r="AY194" s="17" t="s">
        <v>221</v>
      </c>
      <c r="BE194" s="145">
        <f>IF(U194="základní",N194,0)</f>
        <v>0</v>
      </c>
      <c r="BF194" s="145">
        <f>IF(U194="snížená",N194,0)</f>
        <v>0</v>
      </c>
      <c r="BG194" s="145">
        <f>IF(U194="zákl. přenesená",N194,0)</f>
        <v>0</v>
      </c>
      <c r="BH194" s="145">
        <f>IF(U194="sníž. přenesená",N194,0)</f>
        <v>0</v>
      </c>
      <c r="BI194" s="145">
        <f>IF(U194="nulová",N194,0)</f>
        <v>0</v>
      </c>
      <c r="BJ194" s="17" t="s">
        <v>15</v>
      </c>
      <c r="BK194" s="145">
        <f>ROUND(L194*K194,2)</f>
        <v>0</v>
      </c>
      <c r="BL194" s="17" t="s">
        <v>226</v>
      </c>
      <c r="BM194" s="17" t="s">
        <v>7084</v>
      </c>
    </row>
    <row r="195" spans="2:65" s="1" customFormat="1" ht="20.45" customHeight="1" x14ac:dyDescent="0.3">
      <c r="B195" s="136"/>
      <c r="C195" s="137" t="s">
        <v>701</v>
      </c>
      <c r="D195" s="137" t="s">
        <v>222</v>
      </c>
      <c r="E195" s="138" t="s">
        <v>6994</v>
      </c>
      <c r="F195" s="250" t="s">
        <v>6995</v>
      </c>
      <c r="G195" s="251"/>
      <c r="H195" s="251"/>
      <c r="I195" s="251"/>
      <c r="J195" s="139" t="s">
        <v>6992</v>
      </c>
      <c r="K195" s="140">
        <v>1</v>
      </c>
      <c r="L195" s="252"/>
      <c r="M195" s="251"/>
      <c r="N195" s="252">
        <f>ROUND(L195*K195,2)</f>
        <v>0</v>
      </c>
      <c r="O195" s="251"/>
      <c r="P195" s="251"/>
      <c r="Q195" s="251"/>
      <c r="R195" s="141"/>
      <c r="T195" s="142" t="s">
        <v>3</v>
      </c>
      <c r="U195" s="146" t="s">
        <v>43</v>
      </c>
      <c r="V195" s="147">
        <v>0</v>
      </c>
      <c r="W195" s="147">
        <f>V195*K195</f>
        <v>0</v>
      </c>
      <c r="X195" s="147">
        <v>0</v>
      </c>
      <c r="Y195" s="147">
        <f>X195*K195</f>
        <v>0</v>
      </c>
      <c r="Z195" s="147">
        <v>0</v>
      </c>
      <c r="AA195" s="148">
        <f>Z195*K195</f>
        <v>0</v>
      </c>
      <c r="AR195" s="17" t="s">
        <v>226</v>
      </c>
      <c r="AT195" s="17" t="s">
        <v>222</v>
      </c>
      <c r="AU195" s="17" t="s">
        <v>15</v>
      </c>
      <c r="AY195" s="17" t="s">
        <v>221</v>
      </c>
      <c r="BE195" s="145">
        <f>IF(U195="základní",N195,0)</f>
        <v>0</v>
      </c>
      <c r="BF195" s="145">
        <f>IF(U195="snížená",N195,0)</f>
        <v>0</v>
      </c>
      <c r="BG195" s="145">
        <f>IF(U195="zákl. přenesená",N195,0)</f>
        <v>0</v>
      </c>
      <c r="BH195" s="145">
        <f>IF(U195="sníž. přenesená",N195,0)</f>
        <v>0</v>
      </c>
      <c r="BI195" s="145">
        <f>IF(U195="nulová",N195,0)</f>
        <v>0</v>
      </c>
      <c r="BJ195" s="17" t="s">
        <v>15</v>
      </c>
      <c r="BK195" s="145">
        <f>ROUND(L195*K195,2)</f>
        <v>0</v>
      </c>
      <c r="BL195" s="17" t="s">
        <v>226</v>
      </c>
      <c r="BM195" s="17" t="s">
        <v>7085</v>
      </c>
    </row>
    <row r="196" spans="2:65" s="1" customFormat="1" ht="6.95" customHeight="1" x14ac:dyDescent="0.3">
      <c r="B196" s="55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7"/>
    </row>
  </sheetData>
  <mergeCells count="215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L98:Q98"/>
    <mergeCell ref="C104:Q104"/>
    <mergeCell ref="F106:P106"/>
    <mergeCell ref="F107:P107"/>
    <mergeCell ref="M109:P109"/>
    <mergeCell ref="M111:Q111"/>
    <mergeCell ref="M112:Q112"/>
    <mergeCell ref="F114:I114"/>
    <mergeCell ref="L114:M114"/>
    <mergeCell ref="N114:Q114"/>
    <mergeCell ref="F117:I117"/>
    <mergeCell ref="L117:M117"/>
    <mergeCell ref="N117:Q117"/>
    <mergeCell ref="F118:I118"/>
    <mergeCell ref="F119:I119"/>
    <mergeCell ref="F120:I120"/>
    <mergeCell ref="F121:I121"/>
    <mergeCell ref="L121:M121"/>
    <mergeCell ref="N121:Q121"/>
    <mergeCell ref="F122:I122"/>
    <mergeCell ref="F123:I123"/>
    <mergeCell ref="F124:I124"/>
    <mergeCell ref="F125:I125"/>
    <mergeCell ref="L125:M125"/>
    <mergeCell ref="N125:Q125"/>
    <mergeCell ref="F126:I126"/>
    <mergeCell ref="F127:I127"/>
    <mergeCell ref="F128:I128"/>
    <mergeCell ref="F129:I129"/>
    <mergeCell ref="L129:M129"/>
    <mergeCell ref="N129:Q129"/>
    <mergeCell ref="F130:I130"/>
    <mergeCell ref="F131:I131"/>
    <mergeCell ref="L131:M131"/>
    <mergeCell ref="N131:Q131"/>
    <mergeCell ref="F132:I132"/>
    <mergeCell ref="F133:I133"/>
    <mergeCell ref="L133:M133"/>
    <mergeCell ref="N133:Q133"/>
    <mergeCell ref="F134:I134"/>
    <mergeCell ref="F135:I135"/>
    <mergeCell ref="L135:M135"/>
    <mergeCell ref="N135:Q135"/>
    <mergeCell ref="F136:I136"/>
    <mergeCell ref="F137:I137"/>
    <mergeCell ref="L137:M137"/>
    <mergeCell ref="N137:Q137"/>
    <mergeCell ref="F138:I138"/>
    <mergeCell ref="F139:I139"/>
    <mergeCell ref="L139:M139"/>
    <mergeCell ref="N139:Q139"/>
    <mergeCell ref="F140:I140"/>
    <mergeCell ref="F141:I141"/>
    <mergeCell ref="F142:I142"/>
    <mergeCell ref="F143:I143"/>
    <mergeCell ref="L143:M143"/>
    <mergeCell ref="N143:Q143"/>
    <mergeCell ref="F144:I144"/>
    <mergeCell ref="F145:I145"/>
    <mergeCell ref="F146:I146"/>
    <mergeCell ref="F147:I147"/>
    <mergeCell ref="L147:M147"/>
    <mergeCell ref="N147:Q147"/>
    <mergeCell ref="F148:I148"/>
    <mergeCell ref="F149:I149"/>
    <mergeCell ref="F150:I150"/>
    <mergeCell ref="F151:I151"/>
    <mergeCell ref="L151:M151"/>
    <mergeCell ref="N151:Q151"/>
    <mergeCell ref="F153:I153"/>
    <mergeCell ref="L153:M153"/>
    <mergeCell ref="N153:Q153"/>
    <mergeCell ref="F154:I154"/>
    <mergeCell ref="F156:I156"/>
    <mergeCell ref="L156:M156"/>
    <mergeCell ref="N156:Q156"/>
    <mergeCell ref="F157:I157"/>
    <mergeCell ref="F158:I158"/>
    <mergeCell ref="L158:M158"/>
    <mergeCell ref="N158:Q158"/>
    <mergeCell ref="F159:I159"/>
    <mergeCell ref="F160:I160"/>
    <mergeCell ref="L160:M160"/>
    <mergeCell ref="N160:Q160"/>
    <mergeCell ref="F161:I161"/>
    <mergeCell ref="F162:I162"/>
    <mergeCell ref="L162:M162"/>
    <mergeCell ref="N162:Q162"/>
    <mergeCell ref="F163:I163"/>
    <mergeCell ref="F164:I164"/>
    <mergeCell ref="L164:M164"/>
    <mergeCell ref="N164:Q164"/>
    <mergeCell ref="F165:I165"/>
    <mergeCell ref="F166:I166"/>
    <mergeCell ref="L166:M166"/>
    <mergeCell ref="N166:Q166"/>
    <mergeCell ref="F167:I167"/>
    <mergeCell ref="L167:M167"/>
    <mergeCell ref="N167:Q167"/>
    <mergeCell ref="F168:I168"/>
    <mergeCell ref="F169:I169"/>
    <mergeCell ref="L169:M169"/>
    <mergeCell ref="N169:Q169"/>
    <mergeCell ref="F170:I170"/>
    <mergeCell ref="F171:I171"/>
    <mergeCell ref="L171:M171"/>
    <mergeCell ref="N171:Q171"/>
    <mergeCell ref="F172:I172"/>
    <mergeCell ref="L172:M172"/>
    <mergeCell ref="N172:Q172"/>
    <mergeCell ref="F173:I173"/>
    <mergeCell ref="F174:I174"/>
    <mergeCell ref="L174:M174"/>
    <mergeCell ref="N174:Q174"/>
    <mergeCell ref="F175:I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N186:Q186"/>
    <mergeCell ref="F187:I187"/>
    <mergeCell ref="F189:I189"/>
    <mergeCell ref="L189:M189"/>
    <mergeCell ref="N189:Q189"/>
    <mergeCell ref="F190:I190"/>
    <mergeCell ref="L190:M190"/>
    <mergeCell ref="N190:Q190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H1:K1"/>
    <mergeCell ref="S2:AC2"/>
    <mergeCell ref="F195:I195"/>
    <mergeCell ref="L195:M195"/>
    <mergeCell ref="N195:Q195"/>
    <mergeCell ref="N115:Q115"/>
    <mergeCell ref="N116:Q116"/>
    <mergeCell ref="N152:Q152"/>
    <mergeCell ref="N155:Q155"/>
    <mergeCell ref="N185:Q185"/>
    <mergeCell ref="N188:Q188"/>
    <mergeCell ref="N193:Q193"/>
    <mergeCell ref="F191:I191"/>
    <mergeCell ref="L191:M191"/>
    <mergeCell ref="N191:Q191"/>
    <mergeCell ref="F192:I192"/>
    <mergeCell ref="L192:M192"/>
    <mergeCell ref="N192:Q192"/>
    <mergeCell ref="F194:I194"/>
    <mergeCell ref="L194:M194"/>
    <mergeCell ref="N194:Q194"/>
    <mergeCell ref="F184:I184"/>
    <mergeCell ref="F186:I186"/>
    <mergeCell ref="L186:M186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4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4"/>
  <sheetViews>
    <sheetView showGridLines="0" workbookViewId="0">
      <pane ySplit="1" topLeftCell="A2" activePane="bottomLeft" state="frozen"/>
      <selection pane="bottomLeft" activeCell="E24" sqref="E24:L2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172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7086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7346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N95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ROUND((SUM(BE95:BE96)+SUM(BE114:BE173)), 2)</f>
        <v>0</v>
      </c>
      <c r="I32" s="200"/>
      <c r="J32" s="200"/>
      <c r="K32" s="32"/>
      <c r="L32" s="32"/>
      <c r="M32" s="260">
        <f>ROUND(ROUND((SUM(BE95:BE96)+SUM(BE114:BE173)),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ROUND((SUM(BF95:BF96)+SUM(BF114:BF173)), 2)</f>
        <v>0</v>
      </c>
      <c r="I33" s="200"/>
      <c r="J33" s="200"/>
      <c r="K33" s="32"/>
      <c r="L33" s="32"/>
      <c r="M33" s="260">
        <f>ROUND(ROUND((SUM(BF95:BF96)+SUM(BF114:BF173)),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ROUND((SUM(BG95:BG96)+SUM(BG114:BG173)),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ROUND((SUM(BH95:BH96)+SUM(BH114:BH173)),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ROUND((SUM(BI95:BI96)+SUM(BI114:BI173)),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09__3 - IO 02 - AREÁLOVÉ ROZVODY - KANALIZACE SPLAŠKOVÁ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N114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6834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N115</f>
        <v>0</v>
      </c>
      <c r="O89" s="249"/>
      <c r="P89" s="249"/>
      <c r="Q89" s="249"/>
      <c r="R89" s="111"/>
    </row>
    <row r="90" spans="2:47" s="6" customFormat="1" ht="24.95" customHeight="1" x14ac:dyDescent="0.3">
      <c r="B90" s="108"/>
      <c r="C90" s="109"/>
      <c r="D90" s="110" t="s">
        <v>6835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39">
        <f>N148</f>
        <v>0</v>
      </c>
      <c r="O90" s="249"/>
      <c r="P90" s="249"/>
      <c r="Q90" s="249"/>
      <c r="R90" s="111"/>
    </row>
    <row r="91" spans="2:47" s="6" customFormat="1" ht="24.95" customHeight="1" x14ac:dyDescent="0.3">
      <c r="B91" s="108"/>
      <c r="C91" s="109"/>
      <c r="D91" s="110" t="s">
        <v>6836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39">
        <f>N161</f>
        <v>0</v>
      </c>
      <c r="O91" s="249"/>
      <c r="P91" s="249"/>
      <c r="Q91" s="249"/>
      <c r="R91" s="111"/>
    </row>
    <row r="92" spans="2:47" s="6" customFormat="1" ht="24.95" customHeight="1" x14ac:dyDescent="0.3">
      <c r="B92" s="108"/>
      <c r="C92" s="109"/>
      <c r="D92" s="110" t="s">
        <v>243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39">
        <f>N164</f>
        <v>0</v>
      </c>
      <c r="O92" s="249"/>
      <c r="P92" s="249"/>
      <c r="Q92" s="249"/>
      <c r="R92" s="111"/>
    </row>
    <row r="93" spans="2:47" s="6" customFormat="1" ht="24.95" customHeight="1" x14ac:dyDescent="0.3">
      <c r="B93" s="108"/>
      <c r="C93" s="109"/>
      <c r="D93" s="110" t="s">
        <v>6838</v>
      </c>
      <c r="E93" s="109"/>
      <c r="F93" s="109"/>
      <c r="G93" s="109"/>
      <c r="H93" s="109"/>
      <c r="I93" s="109"/>
      <c r="J93" s="109"/>
      <c r="K93" s="109"/>
      <c r="L93" s="109"/>
      <c r="M93" s="109"/>
      <c r="N93" s="239">
        <f>N171</f>
        <v>0</v>
      </c>
      <c r="O93" s="249"/>
      <c r="P93" s="249"/>
      <c r="Q93" s="249"/>
      <c r="R93" s="111"/>
    </row>
    <row r="94" spans="2:47" s="1" customFormat="1" ht="21.75" customHeight="1" x14ac:dyDescent="0.3"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3"/>
    </row>
    <row r="95" spans="2:47" s="1" customFormat="1" ht="29.25" customHeight="1" x14ac:dyDescent="0.3">
      <c r="B95" s="31"/>
      <c r="C95" s="107" t="s">
        <v>205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257">
        <v>0</v>
      </c>
      <c r="O95" s="200"/>
      <c r="P95" s="200"/>
      <c r="Q95" s="200"/>
      <c r="R95" s="33"/>
      <c r="T95" s="116"/>
      <c r="U95" s="117" t="s">
        <v>42</v>
      </c>
    </row>
    <row r="96" spans="2:47" s="1" customFormat="1" ht="18" customHeight="1" x14ac:dyDescent="0.3"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3"/>
    </row>
    <row r="97" spans="2:18" s="1" customFormat="1" ht="29.25" customHeight="1" x14ac:dyDescent="0.3">
      <c r="B97" s="31"/>
      <c r="C97" s="99" t="s">
        <v>188</v>
      </c>
      <c r="D97" s="100"/>
      <c r="E97" s="100"/>
      <c r="F97" s="100"/>
      <c r="G97" s="100"/>
      <c r="H97" s="100"/>
      <c r="I97" s="100"/>
      <c r="J97" s="100"/>
      <c r="K97" s="100"/>
      <c r="L97" s="201">
        <f>ROUND(SUM(N88+N95),2)</f>
        <v>0</v>
      </c>
      <c r="M97" s="246"/>
      <c r="N97" s="246"/>
      <c r="O97" s="246"/>
      <c r="P97" s="246"/>
      <c r="Q97" s="246"/>
      <c r="R97" s="33"/>
    </row>
    <row r="98" spans="2:18" s="1" customFormat="1" ht="6.95" customHeight="1" x14ac:dyDescent="0.3">
      <c r="B98" s="55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7"/>
    </row>
    <row r="102" spans="2:18" s="1" customFormat="1" ht="6.95" customHeight="1" x14ac:dyDescent="0.3"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60"/>
    </row>
    <row r="103" spans="2:18" s="1" customFormat="1" ht="36.950000000000003" customHeight="1" x14ac:dyDescent="0.3">
      <c r="B103" s="31"/>
      <c r="C103" s="212" t="s">
        <v>206</v>
      </c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33"/>
    </row>
    <row r="104" spans="2:18" s="1" customFormat="1" ht="6.95" customHeight="1" x14ac:dyDescent="0.3"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3"/>
    </row>
    <row r="105" spans="2:18" s="1" customFormat="1" ht="30" customHeight="1" x14ac:dyDescent="0.3">
      <c r="B105" s="31"/>
      <c r="C105" s="28" t="s">
        <v>16</v>
      </c>
      <c r="D105" s="32"/>
      <c r="E105" s="32"/>
      <c r="F105" s="247" t="str">
        <f>F6</f>
        <v>DOPLNĚNÍ - ROZŠÍŘENÍ KAPACIT ZŠ A MŠ TŘEBOTOV</v>
      </c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32"/>
      <c r="R105" s="33"/>
    </row>
    <row r="106" spans="2:18" s="1" customFormat="1" ht="36.950000000000003" customHeight="1" x14ac:dyDescent="0.3">
      <c r="B106" s="31"/>
      <c r="C106" s="65" t="s">
        <v>192</v>
      </c>
      <c r="D106" s="32"/>
      <c r="E106" s="32"/>
      <c r="F106" s="213" t="str">
        <f>F7</f>
        <v>09__3 - IO 02 - AREÁLOVÉ ROZVODY - KANALIZACE SPLAŠKOVÁ</v>
      </c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32"/>
      <c r="R106" s="33"/>
    </row>
    <row r="107" spans="2:18" s="1" customFormat="1" ht="6.95" customHeight="1" x14ac:dyDescent="0.3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18" s="1" customFormat="1" ht="18" customHeight="1" x14ac:dyDescent="0.3">
      <c r="B108" s="31"/>
      <c r="C108" s="28" t="s">
        <v>22</v>
      </c>
      <c r="D108" s="32"/>
      <c r="E108" s="32"/>
      <c r="F108" s="26" t="str">
        <f>F9</f>
        <v>Třebotov, Hlavní 190, 252 26 areál školy</v>
      </c>
      <c r="G108" s="32"/>
      <c r="H108" s="32"/>
      <c r="I108" s="32"/>
      <c r="J108" s="32"/>
      <c r="K108" s="28" t="s">
        <v>24</v>
      </c>
      <c r="L108" s="32"/>
      <c r="M108" s="248" t="str">
        <f>IF(O9="","",O9)</f>
        <v>31. 10. 2016</v>
      </c>
      <c r="N108" s="200"/>
      <c r="O108" s="200"/>
      <c r="P108" s="200"/>
      <c r="Q108" s="32"/>
      <c r="R108" s="33"/>
    </row>
    <row r="109" spans="2:18" s="1" customFormat="1" ht="6.95" customHeight="1" x14ac:dyDescent="0.3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18" s="1" customFormat="1" ht="15" x14ac:dyDescent="0.3">
      <c r="B110" s="31"/>
      <c r="C110" s="28" t="s">
        <v>26</v>
      </c>
      <c r="D110" s="32"/>
      <c r="E110" s="32"/>
      <c r="F110" s="26" t="str">
        <f>E12</f>
        <v>Obec Třebotov</v>
      </c>
      <c r="G110" s="32"/>
      <c r="H110" s="32"/>
      <c r="I110" s="32"/>
      <c r="J110" s="32"/>
      <c r="K110" s="28" t="s">
        <v>33</v>
      </c>
      <c r="L110" s="32"/>
      <c r="M110" s="226" t="str">
        <f>E18</f>
        <v>Ing.arch. Jan Linhart</v>
      </c>
      <c r="N110" s="200"/>
      <c r="O110" s="200"/>
      <c r="P110" s="200"/>
      <c r="Q110" s="200"/>
      <c r="R110" s="33"/>
    </row>
    <row r="111" spans="2:18" s="1" customFormat="1" ht="14.45" customHeight="1" x14ac:dyDescent="0.3">
      <c r="B111" s="31"/>
      <c r="C111" s="28" t="s">
        <v>31</v>
      </c>
      <c r="D111" s="32"/>
      <c r="E111" s="32"/>
      <c r="F111" s="26" t="str">
        <f>IF(E15="","",E15)</f>
        <v xml:space="preserve"> </v>
      </c>
      <c r="G111" s="32"/>
      <c r="H111" s="32"/>
      <c r="I111" s="32"/>
      <c r="J111" s="32"/>
      <c r="K111" s="28" t="s">
        <v>36</v>
      </c>
      <c r="L111" s="32"/>
      <c r="M111" s="226" t="str">
        <f>E21</f>
        <v>Ladislav Štefek</v>
      </c>
      <c r="N111" s="200"/>
      <c r="O111" s="200"/>
      <c r="P111" s="200"/>
      <c r="Q111" s="200"/>
      <c r="R111" s="33"/>
    </row>
    <row r="112" spans="2:18" s="1" customFormat="1" ht="10.35" customHeight="1" x14ac:dyDescent="0.3"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3"/>
    </row>
    <row r="113" spans="2:65" s="8" customFormat="1" ht="29.25" customHeight="1" x14ac:dyDescent="0.3">
      <c r="B113" s="118"/>
      <c r="C113" s="119" t="s">
        <v>207</v>
      </c>
      <c r="D113" s="120" t="s">
        <v>208</v>
      </c>
      <c r="E113" s="120" t="s">
        <v>60</v>
      </c>
      <c r="F113" s="242" t="s">
        <v>209</v>
      </c>
      <c r="G113" s="243"/>
      <c r="H113" s="243"/>
      <c r="I113" s="243"/>
      <c r="J113" s="120" t="s">
        <v>210</v>
      </c>
      <c r="K113" s="120" t="s">
        <v>211</v>
      </c>
      <c r="L113" s="244" t="s">
        <v>212</v>
      </c>
      <c r="M113" s="243"/>
      <c r="N113" s="242" t="s">
        <v>198</v>
      </c>
      <c r="O113" s="243"/>
      <c r="P113" s="243"/>
      <c r="Q113" s="245"/>
      <c r="R113" s="121"/>
      <c r="T113" s="73" t="s">
        <v>213</v>
      </c>
      <c r="U113" s="74" t="s">
        <v>42</v>
      </c>
      <c r="V113" s="74" t="s">
        <v>214</v>
      </c>
      <c r="W113" s="74" t="s">
        <v>215</v>
      </c>
      <c r="X113" s="74" t="s">
        <v>216</v>
      </c>
      <c r="Y113" s="74" t="s">
        <v>217</v>
      </c>
      <c r="Z113" s="74" t="s">
        <v>218</v>
      </c>
      <c r="AA113" s="75" t="s">
        <v>219</v>
      </c>
    </row>
    <row r="114" spans="2:65" s="1" customFormat="1" ht="29.25" customHeight="1" x14ac:dyDescent="0.35">
      <c r="B114" s="31"/>
      <c r="C114" s="77" t="s">
        <v>194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236">
        <f>BK114</f>
        <v>0</v>
      </c>
      <c r="O114" s="237"/>
      <c r="P114" s="237"/>
      <c r="Q114" s="237"/>
      <c r="R114" s="33"/>
      <c r="T114" s="76"/>
      <c r="U114" s="47"/>
      <c r="V114" s="47"/>
      <c r="W114" s="122">
        <f>W115+W148+W161+W164+W171</f>
        <v>0</v>
      </c>
      <c r="X114" s="47"/>
      <c r="Y114" s="122">
        <f>Y115+Y148+Y161+Y164+Y171</f>
        <v>92.59984</v>
      </c>
      <c r="Z114" s="47"/>
      <c r="AA114" s="123">
        <f>AA115+AA148+AA161+AA164+AA171</f>
        <v>0</v>
      </c>
      <c r="AT114" s="17" t="s">
        <v>77</v>
      </c>
      <c r="AU114" s="17" t="s">
        <v>200</v>
      </c>
      <c r="BK114" s="124">
        <f>BK115+BK148+BK161+BK164+BK171</f>
        <v>0</v>
      </c>
    </row>
    <row r="115" spans="2:65" s="9" customFormat="1" ht="37.35" customHeight="1" x14ac:dyDescent="0.35">
      <c r="B115" s="125"/>
      <c r="C115" s="126"/>
      <c r="D115" s="127" t="s">
        <v>6834</v>
      </c>
      <c r="E115" s="127"/>
      <c r="F115" s="127"/>
      <c r="G115" s="127"/>
      <c r="H115" s="127"/>
      <c r="I115" s="127"/>
      <c r="J115" s="127"/>
      <c r="K115" s="127"/>
      <c r="L115" s="127"/>
      <c r="M115" s="127"/>
      <c r="N115" s="262">
        <f>BK115</f>
        <v>0</v>
      </c>
      <c r="O115" s="263"/>
      <c r="P115" s="263"/>
      <c r="Q115" s="263"/>
      <c r="R115" s="128"/>
      <c r="T115" s="129"/>
      <c r="U115" s="126"/>
      <c r="V115" s="126"/>
      <c r="W115" s="130">
        <f>SUM(W116:W147)</f>
        <v>0</v>
      </c>
      <c r="X115" s="126"/>
      <c r="Y115" s="130">
        <f>SUM(Y116:Y147)</f>
        <v>92.132639999999995</v>
      </c>
      <c r="Z115" s="126"/>
      <c r="AA115" s="131">
        <f>SUM(AA116:AA147)</f>
        <v>0</v>
      </c>
      <c r="AR115" s="132" t="s">
        <v>15</v>
      </c>
      <c r="AT115" s="133" t="s">
        <v>77</v>
      </c>
      <c r="AU115" s="133" t="s">
        <v>78</v>
      </c>
      <c r="AY115" s="132" t="s">
        <v>221</v>
      </c>
      <c r="BK115" s="134">
        <f>SUM(BK116:BK147)</f>
        <v>0</v>
      </c>
    </row>
    <row r="116" spans="2:65" s="1" customFormat="1" ht="28.9" customHeight="1" x14ac:dyDescent="0.3">
      <c r="B116" s="136"/>
      <c r="C116" s="137" t="s">
        <v>15</v>
      </c>
      <c r="D116" s="137" t="s">
        <v>222</v>
      </c>
      <c r="E116" s="138" t="s">
        <v>518</v>
      </c>
      <c r="F116" s="250" t="s">
        <v>519</v>
      </c>
      <c r="G116" s="251"/>
      <c r="H116" s="251"/>
      <c r="I116" s="251"/>
      <c r="J116" s="139" t="s">
        <v>520</v>
      </c>
      <c r="K116" s="140">
        <v>220.05</v>
      </c>
      <c r="L116" s="252"/>
      <c r="M116" s="251"/>
      <c r="N116" s="252">
        <f>ROUND(L116*K116,2)</f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</v>
      </c>
      <c r="W116" s="143">
        <f>V116*K116</f>
        <v>0</v>
      </c>
      <c r="X116" s="143">
        <v>0</v>
      </c>
      <c r="Y116" s="143">
        <f>X116*K116</f>
        <v>0</v>
      </c>
      <c r="Z116" s="143">
        <v>0</v>
      </c>
      <c r="AA116" s="144">
        <f>Z116*K116</f>
        <v>0</v>
      </c>
      <c r="AR116" s="17" t="s">
        <v>231</v>
      </c>
      <c r="AT116" s="17" t="s">
        <v>222</v>
      </c>
      <c r="AU116" s="17" t="s">
        <v>15</v>
      </c>
      <c r="AY116" s="17" t="s">
        <v>221</v>
      </c>
      <c r="BE116" s="145">
        <f>IF(U116="základní",N116,0)</f>
        <v>0</v>
      </c>
      <c r="BF116" s="145">
        <f>IF(U116="snížená",N116,0)</f>
        <v>0</v>
      </c>
      <c r="BG116" s="145">
        <f>IF(U116="zákl. přenesená",N116,0)</f>
        <v>0</v>
      </c>
      <c r="BH116" s="145">
        <f>IF(U116="sníž. přenesená",N116,0)</f>
        <v>0</v>
      </c>
      <c r="BI116" s="145">
        <f>IF(U116="nulová",N116,0)</f>
        <v>0</v>
      </c>
      <c r="BJ116" s="17" t="s">
        <v>15</v>
      </c>
      <c r="BK116" s="145">
        <f>ROUND(L116*K116,2)</f>
        <v>0</v>
      </c>
      <c r="BL116" s="17" t="s">
        <v>231</v>
      </c>
      <c r="BM116" s="17" t="s">
        <v>7087</v>
      </c>
    </row>
    <row r="117" spans="2:65" s="1" customFormat="1" ht="154.15" customHeight="1" x14ac:dyDescent="0.3">
      <c r="B117" s="31"/>
      <c r="C117" s="32"/>
      <c r="D117" s="32"/>
      <c r="E117" s="32"/>
      <c r="F117" s="266" t="s">
        <v>522</v>
      </c>
      <c r="G117" s="200"/>
      <c r="H117" s="200"/>
      <c r="I117" s="200"/>
      <c r="J117" s="32"/>
      <c r="K117" s="32"/>
      <c r="L117" s="32"/>
      <c r="M117" s="32"/>
      <c r="N117" s="32"/>
      <c r="O117" s="32"/>
      <c r="P117" s="32"/>
      <c r="Q117" s="32"/>
      <c r="R117" s="33"/>
      <c r="T117" s="70"/>
      <c r="U117" s="32"/>
      <c r="V117" s="32"/>
      <c r="W117" s="32"/>
      <c r="X117" s="32"/>
      <c r="Y117" s="32"/>
      <c r="Z117" s="32"/>
      <c r="AA117" s="71"/>
      <c r="AT117" s="17" t="s">
        <v>250</v>
      </c>
      <c r="AU117" s="17" t="s">
        <v>15</v>
      </c>
    </row>
    <row r="118" spans="2:65" s="10" customFormat="1" ht="20.45" customHeight="1" x14ac:dyDescent="0.3">
      <c r="B118" s="153"/>
      <c r="C118" s="154"/>
      <c r="D118" s="154"/>
      <c r="E118" s="155" t="s">
        <v>3</v>
      </c>
      <c r="F118" s="272" t="s">
        <v>7088</v>
      </c>
      <c r="G118" s="273"/>
      <c r="H118" s="273"/>
      <c r="I118" s="273"/>
      <c r="J118" s="154"/>
      <c r="K118" s="156">
        <v>220.05</v>
      </c>
      <c r="L118" s="154"/>
      <c r="M118" s="154"/>
      <c r="N118" s="154"/>
      <c r="O118" s="154"/>
      <c r="P118" s="154"/>
      <c r="Q118" s="154"/>
      <c r="R118" s="157"/>
      <c r="T118" s="158"/>
      <c r="U118" s="154"/>
      <c r="V118" s="154"/>
      <c r="W118" s="154"/>
      <c r="X118" s="154"/>
      <c r="Y118" s="154"/>
      <c r="Z118" s="154"/>
      <c r="AA118" s="159"/>
      <c r="AT118" s="160" t="s">
        <v>524</v>
      </c>
      <c r="AU118" s="160" t="s">
        <v>15</v>
      </c>
      <c r="AV118" s="10" t="s">
        <v>190</v>
      </c>
      <c r="AW118" s="10" t="s">
        <v>35</v>
      </c>
      <c r="AX118" s="10" t="s">
        <v>78</v>
      </c>
      <c r="AY118" s="160" t="s">
        <v>221</v>
      </c>
    </row>
    <row r="119" spans="2:65" s="11" customFormat="1" ht="20.45" customHeight="1" x14ac:dyDescent="0.3">
      <c r="B119" s="161"/>
      <c r="C119" s="162"/>
      <c r="D119" s="162"/>
      <c r="E119" s="163" t="s">
        <v>3</v>
      </c>
      <c r="F119" s="270" t="s">
        <v>526</v>
      </c>
      <c r="G119" s="271"/>
      <c r="H119" s="271"/>
      <c r="I119" s="271"/>
      <c r="J119" s="162"/>
      <c r="K119" s="164">
        <v>220.05</v>
      </c>
      <c r="L119" s="162"/>
      <c r="M119" s="162"/>
      <c r="N119" s="162"/>
      <c r="O119" s="162"/>
      <c r="P119" s="162"/>
      <c r="Q119" s="162"/>
      <c r="R119" s="165"/>
      <c r="T119" s="166"/>
      <c r="U119" s="162"/>
      <c r="V119" s="162"/>
      <c r="W119" s="162"/>
      <c r="X119" s="162"/>
      <c r="Y119" s="162"/>
      <c r="Z119" s="162"/>
      <c r="AA119" s="167"/>
      <c r="AT119" s="168" t="s">
        <v>524</v>
      </c>
      <c r="AU119" s="168" t="s">
        <v>15</v>
      </c>
      <c r="AV119" s="11" t="s">
        <v>231</v>
      </c>
      <c r="AW119" s="11" t="s">
        <v>35</v>
      </c>
      <c r="AX119" s="11" t="s">
        <v>15</v>
      </c>
      <c r="AY119" s="168" t="s">
        <v>221</v>
      </c>
    </row>
    <row r="120" spans="2:65" s="1" customFormat="1" ht="20.45" customHeight="1" x14ac:dyDescent="0.3">
      <c r="B120" s="136"/>
      <c r="C120" s="137" t="s">
        <v>190</v>
      </c>
      <c r="D120" s="137" t="s">
        <v>222</v>
      </c>
      <c r="E120" s="138" t="s">
        <v>527</v>
      </c>
      <c r="F120" s="250" t="s">
        <v>528</v>
      </c>
      <c r="G120" s="251"/>
      <c r="H120" s="251"/>
      <c r="I120" s="251"/>
      <c r="J120" s="139" t="s">
        <v>520</v>
      </c>
      <c r="K120" s="140">
        <v>230</v>
      </c>
      <c r="L120" s="252"/>
      <c r="M120" s="251"/>
      <c r="N120" s="252">
        <f>ROUND(L120*K120,2)</f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>V120*K120</f>
        <v>0</v>
      </c>
      <c r="X120" s="143">
        <v>0</v>
      </c>
      <c r="Y120" s="143">
        <f>X120*K120</f>
        <v>0</v>
      </c>
      <c r="Z120" s="143">
        <v>0</v>
      </c>
      <c r="AA120" s="144">
        <f>Z120*K120</f>
        <v>0</v>
      </c>
      <c r="AR120" s="17" t="s">
        <v>231</v>
      </c>
      <c r="AT120" s="17" t="s">
        <v>222</v>
      </c>
      <c r="AU120" s="17" t="s">
        <v>15</v>
      </c>
      <c r="AY120" s="17" t="s">
        <v>221</v>
      </c>
      <c r="BE120" s="145">
        <f>IF(U120="základní",N120,0)</f>
        <v>0</v>
      </c>
      <c r="BF120" s="145">
        <f>IF(U120="snížená",N120,0)</f>
        <v>0</v>
      </c>
      <c r="BG120" s="145">
        <f>IF(U120="zákl. přenesená",N120,0)</f>
        <v>0</v>
      </c>
      <c r="BH120" s="145">
        <f>IF(U120="sníž. přenesená",N120,0)</f>
        <v>0</v>
      </c>
      <c r="BI120" s="145">
        <f>IF(U120="nulová",N120,0)</f>
        <v>0</v>
      </c>
      <c r="BJ120" s="17" t="s">
        <v>15</v>
      </c>
      <c r="BK120" s="145">
        <f>ROUND(L120*K120,2)</f>
        <v>0</v>
      </c>
      <c r="BL120" s="17" t="s">
        <v>231</v>
      </c>
      <c r="BM120" s="17" t="s">
        <v>7089</v>
      </c>
    </row>
    <row r="121" spans="2:65" s="1" customFormat="1" ht="154.15" customHeight="1" x14ac:dyDescent="0.3">
      <c r="B121" s="31"/>
      <c r="C121" s="32"/>
      <c r="D121" s="32"/>
      <c r="E121" s="32"/>
      <c r="F121" s="266" t="s">
        <v>522</v>
      </c>
      <c r="G121" s="200"/>
      <c r="H121" s="200"/>
      <c r="I121" s="200"/>
      <c r="J121" s="32"/>
      <c r="K121" s="32"/>
      <c r="L121" s="32"/>
      <c r="M121" s="32"/>
      <c r="N121" s="32"/>
      <c r="O121" s="32"/>
      <c r="P121" s="32"/>
      <c r="Q121" s="32"/>
      <c r="R121" s="33"/>
      <c r="T121" s="70"/>
      <c r="U121" s="32"/>
      <c r="V121" s="32"/>
      <c r="W121" s="32"/>
      <c r="X121" s="32"/>
      <c r="Y121" s="32"/>
      <c r="Z121" s="32"/>
      <c r="AA121" s="71"/>
      <c r="AT121" s="17" t="s">
        <v>250</v>
      </c>
      <c r="AU121" s="17" t="s">
        <v>15</v>
      </c>
    </row>
    <row r="122" spans="2:65" s="1" customFormat="1" ht="20.45" customHeight="1" x14ac:dyDescent="0.3">
      <c r="B122" s="136"/>
      <c r="C122" s="137" t="s">
        <v>254</v>
      </c>
      <c r="D122" s="137" t="s">
        <v>222</v>
      </c>
      <c r="E122" s="138" t="s">
        <v>530</v>
      </c>
      <c r="F122" s="250" t="s">
        <v>531</v>
      </c>
      <c r="G122" s="251"/>
      <c r="H122" s="251"/>
      <c r="I122" s="251"/>
      <c r="J122" s="139" t="s">
        <v>520</v>
      </c>
      <c r="K122" s="140">
        <v>10.005000000000001</v>
      </c>
      <c r="L122" s="252"/>
      <c r="M122" s="251"/>
      <c r="N122" s="252">
        <f>ROUND(L122*K122,2)</f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>V122*K122</f>
        <v>0</v>
      </c>
      <c r="X122" s="143">
        <v>0</v>
      </c>
      <c r="Y122" s="143">
        <f>X122*K122</f>
        <v>0</v>
      </c>
      <c r="Z122" s="143">
        <v>0</v>
      </c>
      <c r="AA122" s="144">
        <f>Z122*K122</f>
        <v>0</v>
      </c>
      <c r="AR122" s="17" t="s">
        <v>231</v>
      </c>
      <c r="AT122" s="17" t="s">
        <v>222</v>
      </c>
      <c r="AU122" s="17" t="s">
        <v>15</v>
      </c>
      <c r="AY122" s="17" t="s">
        <v>221</v>
      </c>
      <c r="BE122" s="145">
        <f>IF(U122="základní",N122,0)</f>
        <v>0</v>
      </c>
      <c r="BF122" s="145">
        <f>IF(U122="snížená",N122,0)</f>
        <v>0</v>
      </c>
      <c r="BG122" s="145">
        <f>IF(U122="zákl. přenesená",N122,0)</f>
        <v>0</v>
      </c>
      <c r="BH122" s="145">
        <f>IF(U122="sníž. přenesená",N122,0)</f>
        <v>0</v>
      </c>
      <c r="BI122" s="145">
        <f>IF(U122="nulová",N122,0)</f>
        <v>0</v>
      </c>
      <c r="BJ122" s="17" t="s">
        <v>15</v>
      </c>
      <c r="BK122" s="145">
        <f>ROUND(L122*K122,2)</f>
        <v>0</v>
      </c>
      <c r="BL122" s="17" t="s">
        <v>231</v>
      </c>
      <c r="BM122" s="17" t="s">
        <v>7090</v>
      </c>
    </row>
    <row r="123" spans="2:65" s="1" customFormat="1" ht="85.9" customHeight="1" x14ac:dyDescent="0.3">
      <c r="B123" s="31"/>
      <c r="C123" s="32"/>
      <c r="D123" s="32"/>
      <c r="E123" s="32"/>
      <c r="F123" s="266" t="s">
        <v>533</v>
      </c>
      <c r="G123" s="200"/>
      <c r="H123" s="200"/>
      <c r="I123" s="200"/>
      <c r="J123" s="32"/>
      <c r="K123" s="32"/>
      <c r="L123" s="32"/>
      <c r="M123" s="32"/>
      <c r="N123" s="32"/>
      <c r="O123" s="32"/>
      <c r="P123" s="32"/>
      <c r="Q123" s="32"/>
      <c r="R123" s="33"/>
      <c r="T123" s="70"/>
      <c r="U123" s="32"/>
      <c r="V123" s="32"/>
      <c r="W123" s="32"/>
      <c r="X123" s="32"/>
      <c r="Y123" s="32"/>
      <c r="Z123" s="32"/>
      <c r="AA123" s="71"/>
      <c r="AT123" s="17" t="s">
        <v>250</v>
      </c>
      <c r="AU123" s="17" t="s">
        <v>15</v>
      </c>
    </row>
    <row r="124" spans="2:65" s="10" customFormat="1" ht="20.45" customHeight="1" x14ac:dyDescent="0.3">
      <c r="B124" s="153"/>
      <c r="C124" s="154"/>
      <c r="D124" s="154"/>
      <c r="E124" s="155" t="s">
        <v>3</v>
      </c>
      <c r="F124" s="272" t="s">
        <v>7091</v>
      </c>
      <c r="G124" s="273"/>
      <c r="H124" s="273"/>
      <c r="I124" s="273"/>
      <c r="J124" s="154"/>
      <c r="K124" s="156">
        <v>10.005000000000001</v>
      </c>
      <c r="L124" s="154"/>
      <c r="M124" s="154"/>
      <c r="N124" s="154"/>
      <c r="O124" s="154"/>
      <c r="P124" s="154"/>
      <c r="Q124" s="154"/>
      <c r="R124" s="157"/>
      <c r="T124" s="158"/>
      <c r="U124" s="154"/>
      <c r="V124" s="154"/>
      <c r="W124" s="154"/>
      <c r="X124" s="154"/>
      <c r="Y124" s="154"/>
      <c r="Z124" s="154"/>
      <c r="AA124" s="159"/>
      <c r="AT124" s="160" t="s">
        <v>524</v>
      </c>
      <c r="AU124" s="160" t="s">
        <v>15</v>
      </c>
      <c r="AV124" s="10" t="s">
        <v>190</v>
      </c>
      <c r="AW124" s="10" t="s">
        <v>35</v>
      </c>
      <c r="AX124" s="10" t="s">
        <v>78</v>
      </c>
      <c r="AY124" s="160" t="s">
        <v>221</v>
      </c>
    </row>
    <row r="125" spans="2:65" s="11" customFormat="1" ht="20.45" customHeight="1" x14ac:dyDescent="0.3">
      <c r="B125" s="161"/>
      <c r="C125" s="162"/>
      <c r="D125" s="162"/>
      <c r="E125" s="163" t="s">
        <v>3</v>
      </c>
      <c r="F125" s="270" t="s">
        <v>526</v>
      </c>
      <c r="G125" s="271"/>
      <c r="H125" s="271"/>
      <c r="I125" s="271"/>
      <c r="J125" s="162"/>
      <c r="K125" s="164">
        <v>10.005000000000001</v>
      </c>
      <c r="L125" s="162"/>
      <c r="M125" s="162"/>
      <c r="N125" s="162"/>
      <c r="O125" s="162"/>
      <c r="P125" s="162"/>
      <c r="Q125" s="162"/>
      <c r="R125" s="165"/>
      <c r="T125" s="166"/>
      <c r="U125" s="162"/>
      <c r="V125" s="162"/>
      <c r="W125" s="162"/>
      <c r="X125" s="162"/>
      <c r="Y125" s="162"/>
      <c r="Z125" s="162"/>
      <c r="AA125" s="167"/>
      <c r="AT125" s="168" t="s">
        <v>524</v>
      </c>
      <c r="AU125" s="168" t="s">
        <v>15</v>
      </c>
      <c r="AV125" s="11" t="s">
        <v>231</v>
      </c>
      <c r="AW125" s="11" t="s">
        <v>35</v>
      </c>
      <c r="AX125" s="11" t="s">
        <v>15</v>
      </c>
      <c r="AY125" s="168" t="s">
        <v>221</v>
      </c>
    </row>
    <row r="126" spans="2:65" s="1" customFormat="1" ht="28.9" customHeight="1" x14ac:dyDescent="0.3">
      <c r="B126" s="136"/>
      <c r="C126" s="137" t="s">
        <v>231</v>
      </c>
      <c r="D126" s="137" t="s">
        <v>222</v>
      </c>
      <c r="E126" s="138" t="s">
        <v>534</v>
      </c>
      <c r="F126" s="250" t="s">
        <v>535</v>
      </c>
      <c r="G126" s="251"/>
      <c r="H126" s="251"/>
      <c r="I126" s="251"/>
      <c r="J126" s="139" t="s">
        <v>536</v>
      </c>
      <c r="K126" s="140">
        <v>336</v>
      </c>
      <c r="L126" s="252"/>
      <c r="M126" s="251"/>
      <c r="N126" s="252">
        <f>ROUND(L126*K126,2)</f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>V126*K126</f>
        <v>0</v>
      </c>
      <c r="X126" s="143">
        <v>9.8999999999999999E-4</v>
      </c>
      <c r="Y126" s="143">
        <f>X126*K126</f>
        <v>0.33263999999999999</v>
      </c>
      <c r="Z126" s="143">
        <v>0</v>
      </c>
      <c r="AA126" s="144">
        <f>Z126*K126</f>
        <v>0</v>
      </c>
      <c r="AR126" s="17" t="s">
        <v>231</v>
      </c>
      <c r="AT126" s="17" t="s">
        <v>222</v>
      </c>
      <c r="AU126" s="17" t="s">
        <v>15</v>
      </c>
      <c r="AY126" s="17" t="s">
        <v>221</v>
      </c>
      <c r="BE126" s="145">
        <f>IF(U126="základní",N126,0)</f>
        <v>0</v>
      </c>
      <c r="BF126" s="145">
        <f>IF(U126="snížená",N126,0)</f>
        <v>0</v>
      </c>
      <c r="BG126" s="145">
        <f>IF(U126="zákl. přenesená",N126,0)</f>
        <v>0</v>
      </c>
      <c r="BH126" s="145">
        <f>IF(U126="sníž. přenesená",N126,0)</f>
        <v>0</v>
      </c>
      <c r="BI126" s="145">
        <f>IF(U126="nulová",N126,0)</f>
        <v>0</v>
      </c>
      <c r="BJ126" s="17" t="s">
        <v>15</v>
      </c>
      <c r="BK126" s="145">
        <f>ROUND(L126*K126,2)</f>
        <v>0</v>
      </c>
      <c r="BL126" s="17" t="s">
        <v>231</v>
      </c>
      <c r="BM126" s="17" t="s">
        <v>7092</v>
      </c>
    </row>
    <row r="127" spans="2:65" s="1" customFormat="1" ht="85.9" customHeight="1" x14ac:dyDescent="0.3">
      <c r="B127" s="31"/>
      <c r="C127" s="32"/>
      <c r="D127" s="32"/>
      <c r="E127" s="32"/>
      <c r="F127" s="266" t="s">
        <v>538</v>
      </c>
      <c r="G127" s="200"/>
      <c r="H127" s="200"/>
      <c r="I127" s="200"/>
      <c r="J127" s="32"/>
      <c r="K127" s="32"/>
      <c r="L127" s="32"/>
      <c r="M127" s="32"/>
      <c r="N127" s="32"/>
      <c r="O127" s="32"/>
      <c r="P127" s="32"/>
      <c r="Q127" s="32"/>
      <c r="R127" s="33"/>
      <c r="T127" s="70"/>
      <c r="U127" s="32"/>
      <c r="V127" s="32"/>
      <c r="W127" s="32"/>
      <c r="X127" s="32"/>
      <c r="Y127" s="32"/>
      <c r="Z127" s="32"/>
      <c r="AA127" s="71"/>
      <c r="AT127" s="17" t="s">
        <v>250</v>
      </c>
      <c r="AU127" s="17" t="s">
        <v>15</v>
      </c>
    </row>
    <row r="128" spans="2:65" s="1" customFormat="1" ht="20.45" customHeight="1" x14ac:dyDescent="0.3">
      <c r="B128" s="136"/>
      <c r="C128" s="137" t="s">
        <v>220</v>
      </c>
      <c r="D128" s="137" t="s">
        <v>222</v>
      </c>
      <c r="E128" s="138" t="s">
        <v>539</v>
      </c>
      <c r="F128" s="250" t="s">
        <v>540</v>
      </c>
      <c r="G128" s="251"/>
      <c r="H128" s="251"/>
      <c r="I128" s="251"/>
      <c r="J128" s="139" t="s">
        <v>536</v>
      </c>
      <c r="K128" s="140">
        <v>336</v>
      </c>
      <c r="L128" s="252"/>
      <c r="M128" s="251"/>
      <c r="N128" s="252">
        <f>ROUND(L128*K128,2)</f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>V128*K128</f>
        <v>0</v>
      </c>
      <c r="X128" s="143">
        <v>0</v>
      </c>
      <c r="Y128" s="143">
        <f>X128*K128</f>
        <v>0</v>
      </c>
      <c r="Z128" s="143">
        <v>0</v>
      </c>
      <c r="AA128" s="144">
        <f>Z128*K128</f>
        <v>0</v>
      </c>
      <c r="AR128" s="17" t="s">
        <v>231</v>
      </c>
      <c r="AT128" s="17" t="s">
        <v>222</v>
      </c>
      <c r="AU128" s="17" t="s">
        <v>15</v>
      </c>
      <c r="AY128" s="17" t="s">
        <v>221</v>
      </c>
      <c r="BE128" s="145">
        <f>IF(U128="základní",N128,0)</f>
        <v>0</v>
      </c>
      <c r="BF128" s="145">
        <f>IF(U128="snížená",N128,0)</f>
        <v>0</v>
      </c>
      <c r="BG128" s="145">
        <f>IF(U128="zákl. přenesená",N128,0)</f>
        <v>0</v>
      </c>
      <c r="BH128" s="145">
        <f>IF(U128="sníž. přenesená",N128,0)</f>
        <v>0</v>
      </c>
      <c r="BI128" s="145">
        <f>IF(U128="nulová",N128,0)</f>
        <v>0</v>
      </c>
      <c r="BJ128" s="17" t="s">
        <v>15</v>
      </c>
      <c r="BK128" s="145">
        <f>ROUND(L128*K128,2)</f>
        <v>0</v>
      </c>
      <c r="BL128" s="17" t="s">
        <v>231</v>
      </c>
      <c r="BM128" s="17" t="s">
        <v>7093</v>
      </c>
    </row>
    <row r="129" spans="2:65" s="1" customFormat="1" ht="85.9" customHeight="1" x14ac:dyDescent="0.3">
      <c r="B129" s="31"/>
      <c r="C129" s="32"/>
      <c r="D129" s="32"/>
      <c r="E129" s="32"/>
      <c r="F129" s="266" t="s">
        <v>542</v>
      </c>
      <c r="G129" s="200"/>
      <c r="H129" s="200"/>
      <c r="I129" s="200"/>
      <c r="J129" s="32"/>
      <c r="K129" s="32"/>
      <c r="L129" s="32"/>
      <c r="M129" s="32"/>
      <c r="N129" s="32"/>
      <c r="O129" s="32"/>
      <c r="P129" s="32"/>
      <c r="Q129" s="32"/>
      <c r="R129" s="33"/>
      <c r="T129" s="70"/>
      <c r="U129" s="32"/>
      <c r="V129" s="32"/>
      <c r="W129" s="32"/>
      <c r="X129" s="32"/>
      <c r="Y129" s="32"/>
      <c r="Z129" s="32"/>
      <c r="AA129" s="71"/>
      <c r="AT129" s="17" t="s">
        <v>250</v>
      </c>
      <c r="AU129" s="17" t="s">
        <v>15</v>
      </c>
    </row>
    <row r="130" spans="2:65" s="1" customFormat="1" ht="20.45" customHeight="1" x14ac:dyDescent="0.3">
      <c r="B130" s="136"/>
      <c r="C130" s="137" t="s">
        <v>182</v>
      </c>
      <c r="D130" s="137" t="s">
        <v>222</v>
      </c>
      <c r="E130" s="138" t="s">
        <v>7094</v>
      </c>
      <c r="F130" s="250" t="s">
        <v>7095</v>
      </c>
      <c r="G130" s="251"/>
      <c r="H130" s="251"/>
      <c r="I130" s="251"/>
      <c r="J130" s="139" t="s">
        <v>376</v>
      </c>
      <c r="K130" s="140">
        <v>1</v>
      </c>
      <c r="L130" s="252"/>
      <c r="M130" s="251"/>
      <c r="N130" s="252">
        <f>ROUND(L130*K130,2)</f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>V130*K130</f>
        <v>0</v>
      </c>
      <c r="X130" s="143">
        <v>0</v>
      </c>
      <c r="Y130" s="143">
        <f>X130*K130</f>
        <v>0</v>
      </c>
      <c r="Z130" s="143">
        <v>0</v>
      </c>
      <c r="AA130" s="144">
        <f>Z130*K130</f>
        <v>0</v>
      </c>
      <c r="AR130" s="17" t="s">
        <v>231</v>
      </c>
      <c r="AT130" s="17" t="s">
        <v>222</v>
      </c>
      <c r="AU130" s="17" t="s">
        <v>15</v>
      </c>
      <c r="AY130" s="17" t="s">
        <v>221</v>
      </c>
      <c r="BE130" s="145">
        <f>IF(U130="základní",N130,0)</f>
        <v>0</v>
      </c>
      <c r="BF130" s="145">
        <f>IF(U130="snížená",N130,0)</f>
        <v>0</v>
      </c>
      <c r="BG130" s="145">
        <f>IF(U130="zákl. přenesená",N130,0)</f>
        <v>0</v>
      </c>
      <c r="BH130" s="145">
        <f>IF(U130="sníž. přenesená",N130,0)</f>
        <v>0</v>
      </c>
      <c r="BI130" s="145">
        <f>IF(U130="nulová",N130,0)</f>
        <v>0</v>
      </c>
      <c r="BJ130" s="17" t="s">
        <v>15</v>
      </c>
      <c r="BK130" s="145">
        <f>ROUND(L130*K130,2)</f>
        <v>0</v>
      </c>
      <c r="BL130" s="17" t="s">
        <v>231</v>
      </c>
      <c r="BM130" s="17" t="s">
        <v>7096</v>
      </c>
    </row>
    <row r="131" spans="2:65" s="1" customFormat="1" ht="28.9" customHeight="1" x14ac:dyDescent="0.3">
      <c r="B131" s="136"/>
      <c r="C131" s="137" t="s">
        <v>265</v>
      </c>
      <c r="D131" s="137" t="s">
        <v>222</v>
      </c>
      <c r="E131" s="138" t="s">
        <v>543</v>
      </c>
      <c r="F131" s="250" t="s">
        <v>544</v>
      </c>
      <c r="G131" s="251"/>
      <c r="H131" s="251"/>
      <c r="I131" s="251"/>
      <c r="J131" s="139" t="s">
        <v>520</v>
      </c>
      <c r="K131" s="140">
        <v>230</v>
      </c>
      <c r="L131" s="252"/>
      <c r="M131" s="251"/>
      <c r="N131" s="252">
        <f>ROUND(L131*K131,2)</f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>V131*K131</f>
        <v>0</v>
      </c>
      <c r="X131" s="143">
        <v>0</v>
      </c>
      <c r="Y131" s="143">
        <f>X131*K131</f>
        <v>0</v>
      </c>
      <c r="Z131" s="143">
        <v>0</v>
      </c>
      <c r="AA131" s="144">
        <f>Z131*K131</f>
        <v>0</v>
      </c>
      <c r="AR131" s="17" t="s">
        <v>231</v>
      </c>
      <c r="AT131" s="17" t="s">
        <v>222</v>
      </c>
      <c r="AU131" s="17" t="s">
        <v>15</v>
      </c>
      <c r="AY131" s="17" t="s">
        <v>221</v>
      </c>
      <c r="BE131" s="145">
        <f>IF(U131="základní",N131,0)</f>
        <v>0</v>
      </c>
      <c r="BF131" s="145">
        <f>IF(U131="snížená",N131,0)</f>
        <v>0</v>
      </c>
      <c r="BG131" s="145">
        <f>IF(U131="zákl. přenesená",N131,0)</f>
        <v>0</v>
      </c>
      <c r="BH131" s="145">
        <f>IF(U131="sníž. přenesená",N131,0)</f>
        <v>0</v>
      </c>
      <c r="BI131" s="145">
        <f>IF(U131="nulová",N131,0)</f>
        <v>0</v>
      </c>
      <c r="BJ131" s="17" t="s">
        <v>15</v>
      </c>
      <c r="BK131" s="145">
        <f>ROUND(L131*K131,2)</f>
        <v>0</v>
      </c>
      <c r="BL131" s="17" t="s">
        <v>231</v>
      </c>
      <c r="BM131" s="17" t="s">
        <v>7097</v>
      </c>
    </row>
    <row r="132" spans="2:65" s="1" customFormat="1" ht="97.15" customHeight="1" x14ac:dyDescent="0.3">
      <c r="B132" s="31"/>
      <c r="C132" s="32"/>
      <c r="D132" s="32"/>
      <c r="E132" s="32"/>
      <c r="F132" s="266" t="s">
        <v>546</v>
      </c>
      <c r="G132" s="200"/>
      <c r="H132" s="200"/>
      <c r="I132" s="200"/>
      <c r="J132" s="32"/>
      <c r="K132" s="32"/>
      <c r="L132" s="32"/>
      <c r="M132" s="32"/>
      <c r="N132" s="32"/>
      <c r="O132" s="32"/>
      <c r="P132" s="32"/>
      <c r="Q132" s="32"/>
      <c r="R132" s="33"/>
      <c r="T132" s="70"/>
      <c r="U132" s="32"/>
      <c r="V132" s="32"/>
      <c r="W132" s="32"/>
      <c r="X132" s="32"/>
      <c r="Y132" s="32"/>
      <c r="Z132" s="32"/>
      <c r="AA132" s="71"/>
      <c r="AT132" s="17" t="s">
        <v>250</v>
      </c>
      <c r="AU132" s="17" t="s">
        <v>15</v>
      </c>
    </row>
    <row r="133" spans="2:65" s="1" customFormat="1" ht="28.9" customHeight="1" x14ac:dyDescent="0.3">
      <c r="B133" s="136"/>
      <c r="C133" s="137" t="s">
        <v>269</v>
      </c>
      <c r="D133" s="137" t="s">
        <v>222</v>
      </c>
      <c r="E133" s="138" t="s">
        <v>547</v>
      </c>
      <c r="F133" s="250" t="s">
        <v>548</v>
      </c>
      <c r="G133" s="251"/>
      <c r="H133" s="251"/>
      <c r="I133" s="251"/>
      <c r="J133" s="139" t="s">
        <v>520</v>
      </c>
      <c r="K133" s="140">
        <v>230</v>
      </c>
      <c r="L133" s="252"/>
      <c r="M133" s="251"/>
      <c r="N133" s="252">
        <f>ROUND(L133*K133,2)</f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>V133*K133</f>
        <v>0</v>
      </c>
      <c r="X133" s="143">
        <v>0</v>
      </c>
      <c r="Y133" s="143">
        <f>X133*K133</f>
        <v>0</v>
      </c>
      <c r="Z133" s="143">
        <v>0</v>
      </c>
      <c r="AA133" s="144">
        <f>Z133*K133</f>
        <v>0</v>
      </c>
      <c r="AR133" s="17" t="s">
        <v>231</v>
      </c>
      <c r="AT133" s="17" t="s">
        <v>222</v>
      </c>
      <c r="AU133" s="17" t="s">
        <v>15</v>
      </c>
      <c r="AY133" s="17" t="s">
        <v>221</v>
      </c>
      <c r="BE133" s="145">
        <f>IF(U133="základní",N133,0)</f>
        <v>0</v>
      </c>
      <c r="BF133" s="145">
        <f>IF(U133="snížená",N133,0)</f>
        <v>0</v>
      </c>
      <c r="BG133" s="145">
        <f>IF(U133="zákl. přenesená",N133,0)</f>
        <v>0</v>
      </c>
      <c r="BH133" s="145">
        <f>IF(U133="sníž. přenesená",N133,0)</f>
        <v>0</v>
      </c>
      <c r="BI133" s="145">
        <f>IF(U133="nulová",N133,0)</f>
        <v>0</v>
      </c>
      <c r="BJ133" s="17" t="s">
        <v>15</v>
      </c>
      <c r="BK133" s="145">
        <f>ROUND(L133*K133,2)</f>
        <v>0</v>
      </c>
      <c r="BL133" s="17" t="s">
        <v>231</v>
      </c>
      <c r="BM133" s="17" t="s">
        <v>7098</v>
      </c>
    </row>
    <row r="134" spans="2:65" s="1" customFormat="1" ht="97.15" customHeight="1" x14ac:dyDescent="0.3">
      <c r="B134" s="31"/>
      <c r="C134" s="32"/>
      <c r="D134" s="32"/>
      <c r="E134" s="32"/>
      <c r="F134" s="266" t="s">
        <v>550</v>
      </c>
      <c r="G134" s="200"/>
      <c r="H134" s="200"/>
      <c r="I134" s="200"/>
      <c r="J134" s="32"/>
      <c r="K134" s="32"/>
      <c r="L134" s="32"/>
      <c r="M134" s="32"/>
      <c r="N134" s="32"/>
      <c r="O134" s="32"/>
      <c r="P134" s="32"/>
      <c r="Q134" s="32"/>
      <c r="R134" s="33"/>
      <c r="T134" s="70"/>
      <c r="U134" s="32"/>
      <c r="V134" s="32"/>
      <c r="W134" s="32"/>
      <c r="X134" s="32"/>
      <c r="Y134" s="32"/>
      <c r="Z134" s="32"/>
      <c r="AA134" s="71"/>
      <c r="AT134" s="17" t="s">
        <v>250</v>
      </c>
      <c r="AU134" s="17" t="s">
        <v>15</v>
      </c>
    </row>
    <row r="135" spans="2:65" s="1" customFormat="1" ht="20.45" customHeight="1" x14ac:dyDescent="0.3">
      <c r="B135" s="136"/>
      <c r="C135" s="137" t="s">
        <v>273</v>
      </c>
      <c r="D135" s="137" t="s">
        <v>222</v>
      </c>
      <c r="E135" s="138" t="s">
        <v>7008</v>
      </c>
      <c r="F135" s="250" t="s">
        <v>7009</v>
      </c>
      <c r="G135" s="251"/>
      <c r="H135" s="251"/>
      <c r="I135" s="251"/>
      <c r="J135" s="139" t="s">
        <v>520</v>
      </c>
      <c r="K135" s="140">
        <v>58</v>
      </c>
      <c r="L135" s="252"/>
      <c r="M135" s="251"/>
      <c r="N135" s="252">
        <f>ROUND(L135*K135,2)</f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>V135*K135</f>
        <v>0</v>
      </c>
      <c r="X135" s="143">
        <v>0</v>
      </c>
      <c r="Y135" s="143">
        <f>X135*K135</f>
        <v>0</v>
      </c>
      <c r="Z135" s="143">
        <v>0</v>
      </c>
      <c r="AA135" s="144">
        <f>Z135*K135</f>
        <v>0</v>
      </c>
      <c r="AR135" s="17" t="s">
        <v>231</v>
      </c>
      <c r="AT135" s="17" t="s">
        <v>222</v>
      </c>
      <c r="AU135" s="17" t="s">
        <v>15</v>
      </c>
      <c r="AY135" s="17" t="s">
        <v>221</v>
      </c>
      <c r="BE135" s="145">
        <f>IF(U135="základní",N135,0)</f>
        <v>0</v>
      </c>
      <c r="BF135" s="145">
        <f>IF(U135="snížená",N135,0)</f>
        <v>0</v>
      </c>
      <c r="BG135" s="145">
        <f>IF(U135="zákl. přenesená",N135,0)</f>
        <v>0</v>
      </c>
      <c r="BH135" s="145">
        <f>IF(U135="sníž. přenesená",N135,0)</f>
        <v>0</v>
      </c>
      <c r="BI135" s="145">
        <f>IF(U135="nulová",N135,0)</f>
        <v>0</v>
      </c>
      <c r="BJ135" s="17" t="s">
        <v>15</v>
      </c>
      <c r="BK135" s="145">
        <f>ROUND(L135*K135,2)</f>
        <v>0</v>
      </c>
      <c r="BL135" s="17" t="s">
        <v>231</v>
      </c>
      <c r="BM135" s="17" t="s">
        <v>7099</v>
      </c>
    </row>
    <row r="136" spans="2:65" s="1" customFormat="1" ht="108.6" customHeight="1" x14ac:dyDescent="0.3">
      <c r="B136" s="31"/>
      <c r="C136" s="32"/>
      <c r="D136" s="32"/>
      <c r="E136" s="32"/>
      <c r="F136" s="266" t="s">
        <v>554</v>
      </c>
      <c r="G136" s="200"/>
      <c r="H136" s="200"/>
      <c r="I136" s="200"/>
      <c r="J136" s="32"/>
      <c r="K136" s="32"/>
      <c r="L136" s="32"/>
      <c r="M136" s="32"/>
      <c r="N136" s="32"/>
      <c r="O136" s="32"/>
      <c r="P136" s="32"/>
      <c r="Q136" s="32"/>
      <c r="R136" s="33"/>
      <c r="T136" s="70"/>
      <c r="U136" s="32"/>
      <c r="V136" s="32"/>
      <c r="W136" s="32"/>
      <c r="X136" s="32"/>
      <c r="Y136" s="32"/>
      <c r="Z136" s="32"/>
      <c r="AA136" s="71"/>
      <c r="AT136" s="17" t="s">
        <v>250</v>
      </c>
      <c r="AU136" s="17" t="s">
        <v>15</v>
      </c>
    </row>
    <row r="137" spans="2:65" s="1" customFormat="1" ht="28.9" customHeight="1" x14ac:dyDescent="0.3">
      <c r="B137" s="136"/>
      <c r="C137" s="137" t="s">
        <v>279</v>
      </c>
      <c r="D137" s="137" t="s">
        <v>222</v>
      </c>
      <c r="E137" s="138" t="s">
        <v>555</v>
      </c>
      <c r="F137" s="250" t="s">
        <v>556</v>
      </c>
      <c r="G137" s="251"/>
      <c r="H137" s="251"/>
      <c r="I137" s="251"/>
      <c r="J137" s="139" t="s">
        <v>520</v>
      </c>
      <c r="K137" s="140">
        <v>190</v>
      </c>
      <c r="L137" s="252"/>
      <c r="M137" s="251"/>
      <c r="N137" s="252">
        <f>ROUND(L137*K137,2)</f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>V137*K137</f>
        <v>0</v>
      </c>
      <c r="X137" s="143">
        <v>0</v>
      </c>
      <c r="Y137" s="143">
        <f>X137*K137</f>
        <v>0</v>
      </c>
      <c r="Z137" s="143">
        <v>0</v>
      </c>
      <c r="AA137" s="144">
        <f>Z137*K137</f>
        <v>0</v>
      </c>
      <c r="AR137" s="17" t="s">
        <v>231</v>
      </c>
      <c r="AT137" s="17" t="s">
        <v>222</v>
      </c>
      <c r="AU137" s="17" t="s">
        <v>15</v>
      </c>
      <c r="AY137" s="17" t="s">
        <v>221</v>
      </c>
      <c r="BE137" s="145">
        <f>IF(U137="základní",N137,0)</f>
        <v>0</v>
      </c>
      <c r="BF137" s="145">
        <f>IF(U137="snížená",N137,0)</f>
        <v>0</v>
      </c>
      <c r="BG137" s="145">
        <f>IF(U137="zákl. přenesená",N137,0)</f>
        <v>0</v>
      </c>
      <c r="BH137" s="145">
        <f>IF(U137="sníž. přenesená",N137,0)</f>
        <v>0</v>
      </c>
      <c r="BI137" s="145">
        <f>IF(U137="nulová",N137,0)</f>
        <v>0</v>
      </c>
      <c r="BJ137" s="17" t="s">
        <v>15</v>
      </c>
      <c r="BK137" s="145">
        <f>ROUND(L137*K137,2)</f>
        <v>0</v>
      </c>
      <c r="BL137" s="17" t="s">
        <v>231</v>
      </c>
      <c r="BM137" s="17" t="s">
        <v>7100</v>
      </c>
    </row>
    <row r="138" spans="2:65" s="1" customFormat="1" ht="85.9" customHeight="1" x14ac:dyDescent="0.3">
      <c r="B138" s="31"/>
      <c r="C138" s="32"/>
      <c r="D138" s="32"/>
      <c r="E138" s="32"/>
      <c r="F138" s="266" t="s">
        <v>558</v>
      </c>
      <c r="G138" s="200"/>
      <c r="H138" s="200"/>
      <c r="I138" s="200"/>
      <c r="J138" s="32"/>
      <c r="K138" s="32"/>
      <c r="L138" s="32"/>
      <c r="M138" s="32"/>
      <c r="N138" s="32"/>
      <c r="O138" s="32"/>
      <c r="P138" s="32"/>
      <c r="Q138" s="32"/>
      <c r="R138" s="33"/>
      <c r="T138" s="70"/>
      <c r="U138" s="32"/>
      <c r="V138" s="32"/>
      <c r="W138" s="32"/>
      <c r="X138" s="32"/>
      <c r="Y138" s="32"/>
      <c r="Z138" s="32"/>
      <c r="AA138" s="71"/>
      <c r="AT138" s="17" t="s">
        <v>250</v>
      </c>
      <c r="AU138" s="17" t="s">
        <v>15</v>
      </c>
    </row>
    <row r="139" spans="2:65" s="1" customFormat="1" ht="20.45" customHeight="1" x14ac:dyDescent="0.3">
      <c r="B139" s="136"/>
      <c r="C139" s="137" t="s">
        <v>284</v>
      </c>
      <c r="D139" s="137" t="s">
        <v>222</v>
      </c>
      <c r="E139" s="138" t="s">
        <v>559</v>
      </c>
      <c r="F139" s="250" t="s">
        <v>560</v>
      </c>
      <c r="G139" s="251"/>
      <c r="H139" s="251"/>
      <c r="I139" s="251"/>
      <c r="J139" s="139" t="s">
        <v>520</v>
      </c>
      <c r="K139" s="140">
        <v>54</v>
      </c>
      <c r="L139" s="252"/>
      <c r="M139" s="251"/>
      <c r="N139" s="252">
        <f>ROUND(L139*K139,2)</f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>V139*K139</f>
        <v>0</v>
      </c>
      <c r="X139" s="143">
        <v>1.7</v>
      </c>
      <c r="Y139" s="143">
        <f>X139*K139</f>
        <v>91.8</v>
      </c>
      <c r="Z139" s="143">
        <v>0</v>
      </c>
      <c r="AA139" s="144">
        <f>Z139*K139</f>
        <v>0</v>
      </c>
      <c r="AR139" s="17" t="s">
        <v>231</v>
      </c>
      <c r="AT139" s="17" t="s">
        <v>222</v>
      </c>
      <c r="AU139" s="17" t="s">
        <v>15</v>
      </c>
      <c r="AY139" s="17" t="s">
        <v>221</v>
      </c>
      <c r="BE139" s="145">
        <f>IF(U139="základní",N139,0)</f>
        <v>0</v>
      </c>
      <c r="BF139" s="145">
        <f>IF(U139="snížená",N139,0)</f>
        <v>0</v>
      </c>
      <c r="BG139" s="145">
        <f>IF(U139="zákl. přenesená",N139,0)</f>
        <v>0</v>
      </c>
      <c r="BH139" s="145">
        <f>IF(U139="sníž. přenesená",N139,0)</f>
        <v>0</v>
      </c>
      <c r="BI139" s="145">
        <f>IF(U139="nulová",N139,0)</f>
        <v>0</v>
      </c>
      <c r="BJ139" s="17" t="s">
        <v>15</v>
      </c>
      <c r="BK139" s="145">
        <f>ROUND(L139*K139,2)</f>
        <v>0</v>
      </c>
      <c r="BL139" s="17" t="s">
        <v>231</v>
      </c>
      <c r="BM139" s="17" t="s">
        <v>7101</v>
      </c>
    </row>
    <row r="140" spans="2:65" s="1" customFormat="1" ht="120" customHeight="1" x14ac:dyDescent="0.3">
      <c r="B140" s="31"/>
      <c r="C140" s="32"/>
      <c r="D140" s="32"/>
      <c r="E140" s="32"/>
      <c r="F140" s="266" t="s">
        <v>562</v>
      </c>
      <c r="G140" s="200"/>
      <c r="H140" s="200"/>
      <c r="I140" s="200"/>
      <c r="J140" s="32"/>
      <c r="K140" s="32"/>
      <c r="L140" s="32"/>
      <c r="M140" s="32"/>
      <c r="N140" s="32"/>
      <c r="O140" s="32"/>
      <c r="P140" s="32"/>
      <c r="Q140" s="32"/>
      <c r="R140" s="33"/>
      <c r="T140" s="70"/>
      <c r="U140" s="32"/>
      <c r="V140" s="32"/>
      <c r="W140" s="32"/>
      <c r="X140" s="32"/>
      <c r="Y140" s="32"/>
      <c r="Z140" s="32"/>
      <c r="AA140" s="71"/>
      <c r="AT140" s="17" t="s">
        <v>250</v>
      </c>
      <c r="AU140" s="17" t="s">
        <v>15</v>
      </c>
    </row>
    <row r="141" spans="2:65" s="10" customFormat="1" ht="20.45" customHeight="1" x14ac:dyDescent="0.3">
      <c r="B141" s="153"/>
      <c r="C141" s="154"/>
      <c r="D141" s="154"/>
      <c r="E141" s="155" t="s">
        <v>3</v>
      </c>
      <c r="F141" s="272" t="s">
        <v>7102</v>
      </c>
      <c r="G141" s="273"/>
      <c r="H141" s="273"/>
      <c r="I141" s="273"/>
      <c r="J141" s="154"/>
      <c r="K141" s="156">
        <v>54</v>
      </c>
      <c r="L141" s="154"/>
      <c r="M141" s="154"/>
      <c r="N141" s="154"/>
      <c r="O141" s="154"/>
      <c r="P141" s="154"/>
      <c r="Q141" s="154"/>
      <c r="R141" s="157"/>
      <c r="T141" s="158"/>
      <c r="U141" s="154"/>
      <c r="V141" s="154"/>
      <c r="W141" s="154"/>
      <c r="X141" s="154"/>
      <c r="Y141" s="154"/>
      <c r="Z141" s="154"/>
      <c r="AA141" s="159"/>
      <c r="AT141" s="160" t="s">
        <v>524</v>
      </c>
      <c r="AU141" s="160" t="s">
        <v>15</v>
      </c>
      <c r="AV141" s="10" t="s">
        <v>190</v>
      </c>
      <c r="AW141" s="10" t="s">
        <v>35</v>
      </c>
      <c r="AX141" s="10" t="s">
        <v>78</v>
      </c>
      <c r="AY141" s="160" t="s">
        <v>221</v>
      </c>
    </row>
    <row r="142" spans="2:65" s="11" customFormat="1" ht="20.45" customHeight="1" x14ac:dyDescent="0.3">
      <c r="B142" s="161"/>
      <c r="C142" s="162"/>
      <c r="D142" s="162"/>
      <c r="E142" s="163" t="s">
        <v>3</v>
      </c>
      <c r="F142" s="270" t="s">
        <v>526</v>
      </c>
      <c r="G142" s="271"/>
      <c r="H142" s="271"/>
      <c r="I142" s="271"/>
      <c r="J142" s="162"/>
      <c r="K142" s="164">
        <v>54</v>
      </c>
      <c r="L142" s="162"/>
      <c r="M142" s="162"/>
      <c r="N142" s="162"/>
      <c r="O142" s="162"/>
      <c r="P142" s="162"/>
      <c r="Q142" s="162"/>
      <c r="R142" s="165"/>
      <c r="T142" s="166"/>
      <c r="U142" s="162"/>
      <c r="V142" s="162"/>
      <c r="W142" s="162"/>
      <c r="X142" s="162"/>
      <c r="Y142" s="162"/>
      <c r="Z142" s="162"/>
      <c r="AA142" s="167"/>
      <c r="AT142" s="168" t="s">
        <v>524</v>
      </c>
      <c r="AU142" s="168" t="s">
        <v>15</v>
      </c>
      <c r="AV142" s="11" t="s">
        <v>231</v>
      </c>
      <c r="AW142" s="11" t="s">
        <v>35</v>
      </c>
      <c r="AX142" s="11" t="s">
        <v>15</v>
      </c>
      <c r="AY142" s="168" t="s">
        <v>221</v>
      </c>
    </row>
    <row r="143" spans="2:65" s="1" customFormat="1" ht="20.45" customHeight="1" x14ac:dyDescent="0.3">
      <c r="B143" s="136"/>
      <c r="C143" s="137" t="s">
        <v>288</v>
      </c>
      <c r="D143" s="137" t="s">
        <v>222</v>
      </c>
      <c r="E143" s="138" t="s">
        <v>6852</v>
      </c>
      <c r="F143" s="250" t="s">
        <v>6853</v>
      </c>
      <c r="G143" s="251"/>
      <c r="H143" s="251"/>
      <c r="I143" s="251"/>
      <c r="J143" s="139" t="s">
        <v>613</v>
      </c>
      <c r="K143" s="140">
        <v>11.6</v>
      </c>
      <c r="L143" s="252"/>
      <c r="M143" s="251"/>
      <c r="N143" s="252">
        <f>ROUND(L143*K143,2)</f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</v>
      </c>
      <c r="W143" s="143">
        <f>V143*K143</f>
        <v>0</v>
      </c>
      <c r="X143" s="143">
        <v>0</v>
      </c>
      <c r="Y143" s="143">
        <f>X143*K143</f>
        <v>0</v>
      </c>
      <c r="Z143" s="143">
        <v>0</v>
      </c>
      <c r="AA143" s="144">
        <f>Z143*K143</f>
        <v>0</v>
      </c>
      <c r="AR143" s="17" t="s">
        <v>231</v>
      </c>
      <c r="AT143" s="17" t="s">
        <v>222</v>
      </c>
      <c r="AU143" s="17" t="s">
        <v>15</v>
      </c>
      <c r="AY143" s="17" t="s">
        <v>221</v>
      </c>
      <c r="BE143" s="145">
        <f>IF(U143="základní",N143,0)</f>
        <v>0</v>
      </c>
      <c r="BF143" s="145">
        <f>IF(U143="snížená",N143,0)</f>
        <v>0</v>
      </c>
      <c r="BG143" s="145">
        <f>IF(U143="zákl. přenesená",N143,0)</f>
        <v>0</v>
      </c>
      <c r="BH143" s="145">
        <f>IF(U143="sníž. přenesená",N143,0)</f>
        <v>0</v>
      </c>
      <c r="BI143" s="145">
        <f>IF(U143="nulová",N143,0)</f>
        <v>0</v>
      </c>
      <c r="BJ143" s="17" t="s">
        <v>15</v>
      </c>
      <c r="BK143" s="145">
        <f>ROUND(L143*K143,2)</f>
        <v>0</v>
      </c>
      <c r="BL143" s="17" t="s">
        <v>231</v>
      </c>
      <c r="BM143" s="17" t="s">
        <v>7103</v>
      </c>
    </row>
    <row r="144" spans="2:65" s="1" customFormat="1" ht="63" customHeight="1" x14ac:dyDescent="0.3">
      <c r="B144" s="31"/>
      <c r="C144" s="32"/>
      <c r="D144" s="32"/>
      <c r="E144" s="32"/>
      <c r="F144" s="266" t="s">
        <v>6855</v>
      </c>
      <c r="G144" s="200"/>
      <c r="H144" s="200"/>
      <c r="I144" s="200"/>
      <c r="J144" s="32"/>
      <c r="K144" s="32"/>
      <c r="L144" s="32"/>
      <c r="M144" s="32"/>
      <c r="N144" s="32"/>
      <c r="O144" s="32"/>
      <c r="P144" s="32"/>
      <c r="Q144" s="32"/>
      <c r="R144" s="33"/>
      <c r="T144" s="70"/>
      <c r="U144" s="32"/>
      <c r="V144" s="32"/>
      <c r="W144" s="32"/>
      <c r="X144" s="32"/>
      <c r="Y144" s="32"/>
      <c r="Z144" s="32"/>
      <c r="AA144" s="71"/>
      <c r="AT144" s="17" t="s">
        <v>250</v>
      </c>
      <c r="AU144" s="17" t="s">
        <v>15</v>
      </c>
    </row>
    <row r="145" spans="2:65" s="1" customFormat="1" ht="28.9" customHeight="1" x14ac:dyDescent="0.3">
      <c r="B145" s="136"/>
      <c r="C145" s="137" t="s">
        <v>295</v>
      </c>
      <c r="D145" s="137" t="s">
        <v>222</v>
      </c>
      <c r="E145" s="138" t="s">
        <v>6857</v>
      </c>
      <c r="F145" s="250" t="s">
        <v>7016</v>
      </c>
      <c r="G145" s="251"/>
      <c r="H145" s="251"/>
      <c r="I145" s="251"/>
      <c r="J145" s="139" t="s">
        <v>613</v>
      </c>
      <c r="K145" s="140">
        <v>11.6</v>
      </c>
      <c r="L145" s="252"/>
      <c r="M145" s="251"/>
      <c r="N145" s="252">
        <f>ROUND(L145*K145,2)</f>
        <v>0</v>
      </c>
      <c r="O145" s="251"/>
      <c r="P145" s="251"/>
      <c r="Q145" s="251"/>
      <c r="R145" s="141"/>
      <c r="T145" s="142" t="s">
        <v>3</v>
      </c>
      <c r="U145" s="40" t="s">
        <v>43</v>
      </c>
      <c r="V145" s="143">
        <v>0</v>
      </c>
      <c r="W145" s="143">
        <f>V145*K145</f>
        <v>0</v>
      </c>
      <c r="X145" s="143">
        <v>0</v>
      </c>
      <c r="Y145" s="143">
        <f>X145*K145</f>
        <v>0</v>
      </c>
      <c r="Z145" s="143">
        <v>0</v>
      </c>
      <c r="AA145" s="144">
        <f>Z145*K145</f>
        <v>0</v>
      </c>
      <c r="AR145" s="17" t="s">
        <v>231</v>
      </c>
      <c r="AT145" s="17" t="s">
        <v>222</v>
      </c>
      <c r="AU145" s="17" t="s">
        <v>15</v>
      </c>
      <c r="AY145" s="17" t="s">
        <v>221</v>
      </c>
      <c r="BE145" s="145">
        <f>IF(U145="základní",N145,0)</f>
        <v>0</v>
      </c>
      <c r="BF145" s="145">
        <f>IF(U145="snížená",N145,0)</f>
        <v>0</v>
      </c>
      <c r="BG145" s="145">
        <f>IF(U145="zákl. přenesená",N145,0)</f>
        <v>0</v>
      </c>
      <c r="BH145" s="145">
        <f>IF(U145="sníž. přenesená",N145,0)</f>
        <v>0</v>
      </c>
      <c r="BI145" s="145">
        <f>IF(U145="nulová",N145,0)</f>
        <v>0</v>
      </c>
      <c r="BJ145" s="17" t="s">
        <v>15</v>
      </c>
      <c r="BK145" s="145">
        <f>ROUND(L145*K145,2)</f>
        <v>0</v>
      </c>
      <c r="BL145" s="17" t="s">
        <v>231</v>
      </c>
      <c r="BM145" s="17" t="s">
        <v>7104</v>
      </c>
    </row>
    <row r="146" spans="2:65" s="10" customFormat="1" ht="20.45" customHeight="1" x14ac:dyDescent="0.3">
      <c r="B146" s="153"/>
      <c r="C146" s="154"/>
      <c r="D146" s="154"/>
      <c r="E146" s="155" t="s">
        <v>3</v>
      </c>
      <c r="F146" s="274" t="s">
        <v>7105</v>
      </c>
      <c r="G146" s="273"/>
      <c r="H146" s="273"/>
      <c r="I146" s="273"/>
      <c r="J146" s="154"/>
      <c r="K146" s="156">
        <v>11.6</v>
      </c>
      <c r="L146" s="154"/>
      <c r="M146" s="154"/>
      <c r="N146" s="154"/>
      <c r="O146" s="154"/>
      <c r="P146" s="154"/>
      <c r="Q146" s="154"/>
      <c r="R146" s="157"/>
      <c r="T146" s="158"/>
      <c r="U146" s="154"/>
      <c r="V146" s="154"/>
      <c r="W146" s="154"/>
      <c r="X146" s="154"/>
      <c r="Y146" s="154"/>
      <c r="Z146" s="154"/>
      <c r="AA146" s="159"/>
      <c r="AT146" s="160" t="s">
        <v>524</v>
      </c>
      <c r="AU146" s="160" t="s">
        <v>15</v>
      </c>
      <c r="AV146" s="10" t="s">
        <v>190</v>
      </c>
      <c r="AW146" s="10" t="s">
        <v>35</v>
      </c>
      <c r="AX146" s="10" t="s">
        <v>78</v>
      </c>
      <c r="AY146" s="160" t="s">
        <v>221</v>
      </c>
    </row>
    <row r="147" spans="2:65" s="11" customFormat="1" ht="20.45" customHeight="1" x14ac:dyDescent="0.3">
      <c r="B147" s="161"/>
      <c r="C147" s="162"/>
      <c r="D147" s="162"/>
      <c r="E147" s="163" t="s">
        <v>3</v>
      </c>
      <c r="F147" s="270" t="s">
        <v>526</v>
      </c>
      <c r="G147" s="271"/>
      <c r="H147" s="271"/>
      <c r="I147" s="271"/>
      <c r="J147" s="162"/>
      <c r="K147" s="164">
        <v>11.6</v>
      </c>
      <c r="L147" s="162"/>
      <c r="M147" s="162"/>
      <c r="N147" s="162"/>
      <c r="O147" s="162"/>
      <c r="P147" s="162"/>
      <c r="Q147" s="162"/>
      <c r="R147" s="165"/>
      <c r="T147" s="166"/>
      <c r="U147" s="162"/>
      <c r="V147" s="162"/>
      <c r="W147" s="162"/>
      <c r="X147" s="162"/>
      <c r="Y147" s="162"/>
      <c r="Z147" s="162"/>
      <c r="AA147" s="167"/>
      <c r="AT147" s="168" t="s">
        <v>524</v>
      </c>
      <c r="AU147" s="168" t="s">
        <v>15</v>
      </c>
      <c r="AV147" s="11" t="s">
        <v>231</v>
      </c>
      <c r="AW147" s="11" t="s">
        <v>35</v>
      </c>
      <c r="AX147" s="11" t="s">
        <v>15</v>
      </c>
      <c r="AY147" s="168" t="s">
        <v>221</v>
      </c>
    </row>
    <row r="148" spans="2:65" s="9" customFormat="1" ht="37.35" customHeight="1" x14ac:dyDescent="0.35">
      <c r="B148" s="125"/>
      <c r="C148" s="126"/>
      <c r="D148" s="127" t="s">
        <v>6835</v>
      </c>
      <c r="E148" s="127"/>
      <c r="F148" s="127"/>
      <c r="G148" s="127"/>
      <c r="H148" s="127"/>
      <c r="I148" s="127"/>
      <c r="J148" s="127"/>
      <c r="K148" s="127"/>
      <c r="L148" s="127"/>
      <c r="M148" s="127"/>
      <c r="N148" s="262">
        <f>BK148</f>
        <v>0</v>
      </c>
      <c r="O148" s="263"/>
      <c r="P148" s="263"/>
      <c r="Q148" s="263"/>
      <c r="R148" s="128"/>
      <c r="T148" s="129"/>
      <c r="U148" s="126"/>
      <c r="V148" s="126"/>
      <c r="W148" s="130">
        <f>SUM(W149:W160)</f>
        <v>0</v>
      </c>
      <c r="X148" s="126"/>
      <c r="Y148" s="130">
        <f>SUM(Y149:Y160)</f>
        <v>0.46719999999999995</v>
      </c>
      <c r="Z148" s="126"/>
      <c r="AA148" s="131">
        <f>SUM(AA149:AA160)</f>
        <v>0</v>
      </c>
      <c r="AR148" s="132" t="s">
        <v>15</v>
      </c>
      <c r="AT148" s="133" t="s">
        <v>77</v>
      </c>
      <c r="AU148" s="133" t="s">
        <v>78</v>
      </c>
      <c r="AY148" s="132" t="s">
        <v>221</v>
      </c>
      <c r="BK148" s="134">
        <f>SUM(BK149:BK160)</f>
        <v>0</v>
      </c>
    </row>
    <row r="149" spans="2:65" s="1" customFormat="1" ht="40.15" customHeight="1" x14ac:dyDescent="0.3">
      <c r="B149" s="136"/>
      <c r="C149" s="137" t="s">
        <v>247</v>
      </c>
      <c r="D149" s="137" t="s">
        <v>222</v>
      </c>
      <c r="E149" s="138" t="s">
        <v>567</v>
      </c>
      <c r="F149" s="250" t="s">
        <v>568</v>
      </c>
      <c r="G149" s="251"/>
      <c r="H149" s="251"/>
      <c r="I149" s="251"/>
      <c r="J149" s="139" t="s">
        <v>246</v>
      </c>
      <c r="K149" s="140">
        <v>25</v>
      </c>
      <c r="L149" s="252"/>
      <c r="M149" s="251"/>
      <c r="N149" s="252">
        <f>ROUND(L149*K149,2)</f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0</v>
      </c>
      <c r="W149" s="143">
        <f>V149*K149</f>
        <v>0</v>
      </c>
      <c r="X149" s="143">
        <v>2.5200000000000001E-3</v>
      </c>
      <c r="Y149" s="143">
        <f>X149*K149</f>
        <v>6.3E-2</v>
      </c>
      <c r="Z149" s="143">
        <v>0</v>
      </c>
      <c r="AA149" s="144">
        <f>Z149*K149</f>
        <v>0</v>
      </c>
      <c r="AR149" s="17" t="s">
        <v>231</v>
      </c>
      <c r="AT149" s="17" t="s">
        <v>222</v>
      </c>
      <c r="AU149" s="17" t="s">
        <v>15</v>
      </c>
      <c r="AY149" s="17" t="s">
        <v>221</v>
      </c>
      <c r="BE149" s="145">
        <f>IF(U149="základní",N149,0)</f>
        <v>0</v>
      </c>
      <c r="BF149" s="145">
        <f>IF(U149="snížená",N149,0)</f>
        <v>0</v>
      </c>
      <c r="BG149" s="145">
        <f>IF(U149="zákl. přenesená",N149,0)</f>
        <v>0</v>
      </c>
      <c r="BH149" s="145">
        <f>IF(U149="sníž. přenesená",N149,0)</f>
        <v>0</v>
      </c>
      <c r="BI149" s="145">
        <f>IF(U149="nulová",N149,0)</f>
        <v>0</v>
      </c>
      <c r="BJ149" s="17" t="s">
        <v>15</v>
      </c>
      <c r="BK149" s="145">
        <f>ROUND(L149*K149,2)</f>
        <v>0</v>
      </c>
      <c r="BL149" s="17" t="s">
        <v>231</v>
      </c>
      <c r="BM149" s="17" t="s">
        <v>7106</v>
      </c>
    </row>
    <row r="150" spans="2:65" s="1" customFormat="1" ht="63" customHeight="1" x14ac:dyDescent="0.3">
      <c r="B150" s="31"/>
      <c r="C150" s="32"/>
      <c r="D150" s="32"/>
      <c r="E150" s="32"/>
      <c r="F150" s="266" t="s">
        <v>570</v>
      </c>
      <c r="G150" s="200"/>
      <c r="H150" s="200"/>
      <c r="I150" s="200"/>
      <c r="J150" s="32"/>
      <c r="K150" s="32"/>
      <c r="L150" s="32"/>
      <c r="M150" s="32"/>
      <c r="N150" s="32"/>
      <c r="O150" s="32"/>
      <c r="P150" s="32"/>
      <c r="Q150" s="32"/>
      <c r="R150" s="33"/>
      <c r="T150" s="70"/>
      <c r="U150" s="32"/>
      <c r="V150" s="32"/>
      <c r="W150" s="32"/>
      <c r="X150" s="32"/>
      <c r="Y150" s="32"/>
      <c r="Z150" s="32"/>
      <c r="AA150" s="71"/>
      <c r="AT150" s="17" t="s">
        <v>250</v>
      </c>
      <c r="AU150" s="17" t="s">
        <v>15</v>
      </c>
    </row>
    <row r="151" spans="2:65" s="1" customFormat="1" ht="40.15" customHeight="1" x14ac:dyDescent="0.3">
      <c r="B151" s="136"/>
      <c r="C151" s="137" t="s">
        <v>299</v>
      </c>
      <c r="D151" s="137" t="s">
        <v>222</v>
      </c>
      <c r="E151" s="138" t="s">
        <v>571</v>
      </c>
      <c r="F151" s="250" t="s">
        <v>572</v>
      </c>
      <c r="G151" s="251"/>
      <c r="H151" s="251"/>
      <c r="I151" s="251"/>
      <c r="J151" s="139" t="s">
        <v>246</v>
      </c>
      <c r="K151" s="140">
        <v>65</v>
      </c>
      <c r="L151" s="252"/>
      <c r="M151" s="251"/>
      <c r="N151" s="252">
        <f>ROUND(L151*K151,2)</f>
        <v>0</v>
      </c>
      <c r="O151" s="251"/>
      <c r="P151" s="251"/>
      <c r="Q151" s="251"/>
      <c r="R151" s="141"/>
      <c r="T151" s="142" t="s">
        <v>3</v>
      </c>
      <c r="U151" s="40" t="s">
        <v>43</v>
      </c>
      <c r="V151" s="143">
        <v>0</v>
      </c>
      <c r="W151" s="143">
        <f>V151*K151</f>
        <v>0</v>
      </c>
      <c r="X151" s="143">
        <v>3.5699999999999998E-3</v>
      </c>
      <c r="Y151" s="143">
        <f>X151*K151</f>
        <v>0.23204999999999998</v>
      </c>
      <c r="Z151" s="143">
        <v>0</v>
      </c>
      <c r="AA151" s="144">
        <f>Z151*K151</f>
        <v>0</v>
      </c>
      <c r="AR151" s="17" t="s">
        <v>231</v>
      </c>
      <c r="AT151" s="17" t="s">
        <v>222</v>
      </c>
      <c r="AU151" s="17" t="s">
        <v>15</v>
      </c>
      <c r="AY151" s="17" t="s">
        <v>221</v>
      </c>
      <c r="BE151" s="145">
        <f>IF(U151="základní",N151,0)</f>
        <v>0</v>
      </c>
      <c r="BF151" s="145">
        <f>IF(U151="snížená",N151,0)</f>
        <v>0</v>
      </c>
      <c r="BG151" s="145">
        <f>IF(U151="zákl. přenesená",N151,0)</f>
        <v>0</v>
      </c>
      <c r="BH151" s="145">
        <f>IF(U151="sníž. přenesená",N151,0)</f>
        <v>0</v>
      </c>
      <c r="BI151" s="145">
        <f>IF(U151="nulová",N151,0)</f>
        <v>0</v>
      </c>
      <c r="BJ151" s="17" t="s">
        <v>15</v>
      </c>
      <c r="BK151" s="145">
        <f>ROUND(L151*K151,2)</f>
        <v>0</v>
      </c>
      <c r="BL151" s="17" t="s">
        <v>231</v>
      </c>
      <c r="BM151" s="17" t="s">
        <v>7107</v>
      </c>
    </row>
    <row r="152" spans="2:65" s="1" customFormat="1" ht="63" customHeight="1" x14ac:dyDescent="0.3">
      <c r="B152" s="31"/>
      <c r="C152" s="32"/>
      <c r="D152" s="32"/>
      <c r="E152" s="32"/>
      <c r="F152" s="266" t="s">
        <v>570</v>
      </c>
      <c r="G152" s="200"/>
      <c r="H152" s="200"/>
      <c r="I152" s="200"/>
      <c r="J152" s="32"/>
      <c r="K152" s="32"/>
      <c r="L152" s="32"/>
      <c r="M152" s="32"/>
      <c r="N152" s="32"/>
      <c r="O152" s="32"/>
      <c r="P152" s="32"/>
      <c r="Q152" s="32"/>
      <c r="R152" s="33"/>
      <c r="T152" s="70"/>
      <c r="U152" s="32"/>
      <c r="V152" s="32"/>
      <c r="W152" s="32"/>
      <c r="X152" s="32"/>
      <c r="Y152" s="32"/>
      <c r="Z152" s="32"/>
      <c r="AA152" s="71"/>
      <c r="AT152" s="17" t="s">
        <v>250</v>
      </c>
      <c r="AU152" s="17" t="s">
        <v>15</v>
      </c>
    </row>
    <row r="153" spans="2:65" s="1" customFormat="1" ht="40.15" customHeight="1" x14ac:dyDescent="0.3">
      <c r="B153" s="136"/>
      <c r="C153" s="137" t="s">
        <v>312</v>
      </c>
      <c r="D153" s="137" t="s">
        <v>222</v>
      </c>
      <c r="E153" s="138" t="s">
        <v>3792</v>
      </c>
      <c r="F153" s="250" t="s">
        <v>3793</v>
      </c>
      <c r="G153" s="251"/>
      <c r="H153" s="251"/>
      <c r="I153" s="251"/>
      <c r="J153" s="139" t="s">
        <v>246</v>
      </c>
      <c r="K153" s="140">
        <v>25</v>
      </c>
      <c r="L153" s="252"/>
      <c r="M153" s="251"/>
      <c r="N153" s="252">
        <f>ROUND(L153*K153,2)</f>
        <v>0</v>
      </c>
      <c r="O153" s="251"/>
      <c r="P153" s="251"/>
      <c r="Q153" s="251"/>
      <c r="R153" s="141"/>
      <c r="T153" s="142" t="s">
        <v>3</v>
      </c>
      <c r="U153" s="40" t="s">
        <v>43</v>
      </c>
      <c r="V153" s="143">
        <v>0</v>
      </c>
      <c r="W153" s="143">
        <f>V153*K153</f>
        <v>0</v>
      </c>
      <c r="X153" s="143">
        <v>4.0299999999999997E-3</v>
      </c>
      <c r="Y153" s="143">
        <f>X153*K153</f>
        <v>0.10074999999999999</v>
      </c>
      <c r="Z153" s="143">
        <v>0</v>
      </c>
      <c r="AA153" s="144">
        <f>Z153*K153</f>
        <v>0</v>
      </c>
      <c r="AR153" s="17" t="s">
        <v>231</v>
      </c>
      <c r="AT153" s="17" t="s">
        <v>222</v>
      </c>
      <c r="AU153" s="17" t="s">
        <v>15</v>
      </c>
      <c r="AY153" s="17" t="s">
        <v>221</v>
      </c>
      <c r="BE153" s="145">
        <f>IF(U153="základní",N153,0)</f>
        <v>0</v>
      </c>
      <c r="BF153" s="145">
        <f>IF(U153="snížená",N153,0)</f>
        <v>0</v>
      </c>
      <c r="BG153" s="145">
        <f>IF(U153="zákl. přenesená",N153,0)</f>
        <v>0</v>
      </c>
      <c r="BH153" s="145">
        <f>IF(U153="sníž. přenesená",N153,0)</f>
        <v>0</v>
      </c>
      <c r="BI153" s="145">
        <f>IF(U153="nulová",N153,0)</f>
        <v>0</v>
      </c>
      <c r="BJ153" s="17" t="s">
        <v>15</v>
      </c>
      <c r="BK153" s="145">
        <f>ROUND(L153*K153,2)</f>
        <v>0</v>
      </c>
      <c r="BL153" s="17" t="s">
        <v>231</v>
      </c>
      <c r="BM153" s="17" t="s">
        <v>7108</v>
      </c>
    </row>
    <row r="154" spans="2:65" s="1" customFormat="1" ht="63" customHeight="1" x14ac:dyDescent="0.3">
      <c r="B154" s="31"/>
      <c r="C154" s="32"/>
      <c r="D154" s="32"/>
      <c r="E154" s="32"/>
      <c r="F154" s="266" t="s">
        <v>570</v>
      </c>
      <c r="G154" s="200"/>
      <c r="H154" s="200"/>
      <c r="I154" s="200"/>
      <c r="J154" s="32"/>
      <c r="K154" s="32"/>
      <c r="L154" s="32"/>
      <c r="M154" s="32"/>
      <c r="N154" s="32"/>
      <c r="O154" s="32"/>
      <c r="P154" s="32"/>
      <c r="Q154" s="32"/>
      <c r="R154" s="33"/>
      <c r="T154" s="70"/>
      <c r="U154" s="32"/>
      <c r="V154" s="32"/>
      <c r="W154" s="32"/>
      <c r="X154" s="32"/>
      <c r="Y154" s="32"/>
      <c r="Z154" s="32"/>
      <c r="AA154" s="71"/>
      <c r="AT154" s="17" t="s">
        <v>250</v>
      </c>
      <c r="AU154" s="17" t="s">
        <v>15</v>
      </c>
    </row>
    <row r="155" spans="2:65" s="1" customFormat="1" ht="28.9" customHeight="1" x14ac:dyDescent="0.3">
      <c r="B155" s="136"/>
      <c r="C155" s="137" t="s">
        <v>317</v>
      </c>
      <c r="D155" s="137" t="s">
        <v>222</v>
      </c>
      <c r="E155" s="138" t="s">
        <v>7109</v>
      </c>
      <c r="F155" s="250" t="s">
        <v>7110</v>
      </c>
      <c r="G155" s="251"/>
      <c r="H155" s="251"/>
      <c r="I155" s="251"/>
      <c r="J155" s="139" t="s">
        <v>246</v>
      </c>
      <c r="K155" s="140">
        <v>20</v>
      </c>
      <c r="L155" s="252"/>
      <c r="M155" s="251"/>
      <c r="N155" s="252">
        <f>ROUND(L155*K155,2)</f>
        <v>0</v>
      </c>
      <c r="O155" s="251"/>
      <c r="P155" s="251"/>
      <c r="Q155" s="251"/>
      <c r="R155" s="141"/>
      <c r="T155" s="142" t="s">
        <v>3</v>
      </c>
      <c r="U155" s="40" t="s">
        <v>43</v>
      </c>
      <c r="V155" s="143">
        <v>0</v>
      </c>
      <c r="W155" s="143">
        <f>V155*K155</f>
        <v>0</v>
      </c>
      <c r="X155" s="143">
        <v>3.5699999999999998E-3</v>
      </c>
      <c r="Y155" s="143">
        <f>X155*K155</f>
        <v>7.1399999999999991E-2</v>
      </c>
      <c r="Z155" s="143">
        <v>0</v>
      </c>
      <c r="AA155" s="144">
        <f>Z155*K155</f>
        <v>0</v>
      </c>
      <c r="AR155" s="17" t="s">
        <v>231</v>
      </c>
      <c r="AT155" s="17" t="s">
        <v>222</v>
      </c>
      <c r="AU155" s="17" t="s">
        <v>15</v>
      </c>
      <c r="AY155" s="17" t="s">
        <v>221</v>
      </c>
      <c r="BE155" s="145">
        <f>IF(U155="základní",N155,0)</f>
        <v>0</v>
      </c>
      <c r="BF155" s="145">
        <f>IF(U155="snížená",N155,0)</f>
        <v>0</v>
      </c>
      <c r="BG155" s="145">
        <f>IF(U155="zákl. přenesená",N155,0)</f>
        <v>0</v>
      </c>
      <c r="BH155" s="145">
        <f>IF(U155="sníž. přenesená",N155,0)</f>
        <v>0</v>
      </c>
      <c r="BI155" s="145">
        <f>IF(U155="nulová",N155,0)</f>
        <v>0</v>
      </c>
      <c r="BJ155" s="17" t="s">
        <v>15</v>
      </c>
      <c r="BK155" s="145">
        <f>ROUND(L155*K155,2)</f>
        <v>0</v>
      </c>
      <c r="BL155" s="17" t="s">
        <v>231</v>
      </c>
      <c r="BM155" s="17" t="s">
        <v>7111</v>
      </c>
    </row>
    <row r="156" spans="2:65" s="1" customFormat="1" ht="20.45" customHeight="1" x14ac:dyDescent="0.3">
      <c r="B156" s="136"/>
      <c r="C156" s="137" t="s">
        <v>303</v>
      </c>
      <c r="D156" s="137" t="s">
        <v>222</v>
      </c>
      <c r="E156" s="138" t="s">
        <v>6877</v>
      </c>
      <c r="F156" s="250" t="s">
        <v>6878</v>
      </c>
      <c r="G156" s="251"/>
      <c r="H156" s="251"/>
      <c r="I156" s="251"/>
      <c r="J156" s="139" t="s">
        <v>246</v>
      </c>
      <c r="K156" s="140">
        <v>145</v>
      </c>
      <c r="L156" s="252"/>
      <c r="M156" s="251"/>
      <c r="N156" s="252">
        <f>ROUND(L156*K156,2)</f>
        <v>0</v>
      </c>
      <c r="O156" s="251"/>
      <c r="P156" s="251"/>
      <c r="Q156" s="251"/>
      <c r="R156" s="141"/>
      <c r="T156" s="142" t="s">
        <v>3</v>
      </c>
      <c r="U156" s="40" t="s">
        <v>43</v>
      </c>
      <c r="V156" s="143">
        <v>0</v>
      </c>
      <c r="W156" s="143">
        <f>V156*K156</f>
        <v>0</v>
      </c>
      <c r="X156" s="143">
        <v>0</v>
      </c>
      <c r="Y156" s="143">
        <f>X156*K156</f>
        <v>0</v>
      </c>
      <c r="Z156" s="143">
        <v>0</v>
      </c>
      <c r="AA156" s="144">
        <f>Z156*K156</f>
        <v>0</v>
      </c>
      <c r="AR156" s="17" t="s">
        <v>231</v>
      </c>
      <c r="AT156" s="17" t="s">
        <v>222</v>
      </c>
      <c r="AU156" s="17" t="s">
        <v>15</v>
      </c>
      <c r="AY156" s="17" t="s">
        <v>221</v>
      </c>
      <c r="BE156" s="145">
        <f>IF(U156="základní",N156,0)</f>
        <v>0</v>
      </c>
      <c r="BF156" s="145">
        <f>IF(U156="snížená",N156,0)</f>
        <v>0</v>
      </c>
      <c r="BG156" s="145">
        <f>IF(U156="zákl. přenesená",N156,0)</f>
        <v>0</v>
      </c>
      <c r="BH156" s="145">
        <f>IF(U156="sníž. přenesená",N156,0)</f>
        <v>0</v>
      </c>
      <c r="BI156" s="145">
        <f>IF(U156="nulová",N156,0)</f>
        <v>0</v>
      </c>
      <c r="BJ156" s="17" t="s">
        <v>15</v>
      </c>
      <c r="BK156" s="145">
        <f>ROUND(L156*K156,2)</f>
        <v>0</v>
      </c>
      <c r="BL156" s="17" t="s">
        <v>231</v>
      </c>
      <c r="BM156" s="17" t="s">
        <v>7112</v>
      </c>
    </row>
    <row r="157" spans="2:65" s="1" customFormat="1" ht="97.15" customHeight="1" x14ac:dyDescent="0.3">
      <c r="B157" s="31"/>
      <c r="C157" s="32"/>
      <c r="D157" s="32"/>
      <c r="E157" s="32"/>
      <c r="F157" s="266" t="s">
        <v>6880</v>
      </c>
      <c r="G157" s="200"/>
      <c r="H157" s="200"/>
      <c r="I157" s="200"/>
      <c r="J157" s="32"/>
      <c r="K157" s="32"/>
      <c r="L157" s="32"/>
      <c r="M157" s="32"/>
      <c r="N157" s="32"/>
      <c r="O157" s="32"/>
      <c r="P157" s="32"/>
      <c r="Q157" s="32"/>
      <c r="R157" s="33"/>
      <c r="T157" s="70"/>
      <c r="U157" s="32"/>
      <c r="V157" s="32"/>
      <c r="W157" s="32"/>
      <c r="X157" s="32"/>
      <c r="Y157" s="32"/>
      <c r="Z157" s="32"/>
      <c r="AA157" s="71"/>
      <c r="AT157" s="17" t="s">
        <v>250</v>
      </c>
      <c r="AU157" s="17" t="s">
        <v>15</v>
      </c>
    </row>
    <row r="158" spans="2:65" s="1" customFormat="1" ht="40.15" customHeight="1" x14ac:dyDescent="0.3">
      <c r="B158" s="136"/>
      <c r="C158" s="137" t="s">
        <v>321</v>
      </c>
      <c r="D158" s="137" t="s">
        <v>222</v>
      </c>
      <c r="E158" s="138" t="s">
        <v>7049</v>
      </c>
      <c r="F158" s="250" t="s">
        <v>7113</v>
      </c>
      <c r="G158" s="251"/>
      <c r="H158" s="251"/>
      <c r="I158" s="251"/>
      <c r="J158" s="139" t="s">
        <v>276</v>
      </c>
      <c r="K158" s="140">
        <v>5</v>
      </c>
      <c r="L158" s="252"/>
      <c r="M158" s="251"/>
      <c r="N158" s="252">
        <f>ROUND(L158*K158,2)</f>
        <v>0</v>
      </c>
      <c r="O158" s="251"/>
      <c r="P158" s="251"/>
      <c r="Q158" s="251"/>
      <c r="R158" s="141"/>
      <c r="T158" s="142" t="s">
        <v>3</v>
      </c>
      <c r="U158" s="40" t="s">
        <v>43</v>
      </c>
      <c r="V158" s="143">
        <v>0</v>
      </c>
      <c r="W158" s="143">
        <f>V158*K158</f>
        <v>0</v>
      </c>
      <c r="X158" s="143">
        <v>0</v>
      </c>
      <c r="Y158" s="143">
        <f>X158*K158</f>
        <v>0</v>
      </c>
      <c r="Z158" s="143">
        <v>0</v>
      </c>
      <c r="AA158" s="144">
        <f>Z158*K158</f>
        <v>0</v>
      </c>
      <c r="AR158" s="17" t="s">
        <v>231</v>
      </c>
      <c r="AT158" s="17" t="s">
        <v>222</v>
      </c>
      <c r="AU158" s="17" t="s">
        <v>15</v>
      </c>
      <c r="AY158" s="17" t="s">
        <v>221</v>
      </c>
      <c r="BE158" s="145">
        <f>IF(U158="základní",N158,0)</f>
        <v>0</v>
      </c>
      <c r="BF158" s="145">
        <f>IF(U158="snížená",N158,0)</f>
        <v>0</v>
      </c>
      <c r="BG158" s="145">
        <f>IF(U158="zákl. přenesená",N158,0)</f>
        <v>0</v>
      </c>
      <c r="BH158" s="145">
        <f>IF(U158="sníž. přenesená",N158,0)</f>
        <v>0</v>
      </c>
      <c r="BI158" s="145">
        <f>IF(U158="nulová",N158,0)</f>
        <v>0</v>
      </c>
      <c r="BJ158" s="17" t="s">
        <v>15</v>
      </c>
      <c r="BK158" s="145">
        <f>ROUND(L158*K158,2)</f>
        <v>0</v>
      </c>
      <c r="BL158" s="17" t="s">
        <v>231</v>
      </c>
      <c r="BM158" s="17" t="s">
        <v>7114</v>
      </c>
    </row>
    <row r="159" spans="2:65" s="1" customFormat="1" ht="28.9" customHeight="1" x14ac:dyDescent="0.3">
      <c r="B159" s="136"/>
      <c r="C159" s="137" t="s">
        <v>9</v>
      </c>
      <c r="D159" s="137" t="s">
        <v>222</v>
      </c>
      <c r="E159" s="138" t="s">
        <v>574</v>
      </c>
      <c r="F159" s="250" t="s">
        <v>575</v>
      </c>
      <c r="G159" s="251"/>
      <c r="H159" s="251"/>
      <c r="I159" s="251"/>
      <c r="J159" s="139" t="s">
        <v>246</v>
      </c>
      <c r="K159" s="140">
        <v>145</v>
      </c>
      <c r="L159" s="252"/>
      <c r="M159" s="251"/>
      <c r="N159" s="252">
        <f>ROUND(L159*K159,2)</f>
        <v>0</v>
      </c>
      <c r="O159" s="251"/>
      <c r="P159" s="251"/>
      <c r="Q159" s="251"/>
      <c r="R159" s="141"/>
      <c r="T159" s="142" t="s">
        <v>3</v>
      </c>
      <c r="U159" s="40" t="s">
        <v>43</v>
      </c>
      <c r="V159" s="143">
        <v>0</v>
      </c>
      <c r="W159" s="143">
        <f>V159*K159</f>
        <v>0</v>
      </c>
      <c r="X159" s="143">
        <v>0</v>
      </c>
      <c r="Y159" s="143">
        <f>X159*K159</f>
        <v>0</v>
      </c>
      <c r="Z159" s="143">
        <v>0</v>
      </c>
      <c r="AA159" s="144">
        <f>Z159*K159</f>
        <v>0</v>
      </c>
      <c r="AR159" s="17" t="s">
        <v>231</v>
      </c>
      <c r="AT159" s="17" t="s">
        <v>222</v>
      </c>
      <c r="AU159" s="17" t="s">
        <v>15</v>
      </c>
      <c r="AY159" s="17" t="s">
        <v>221</v>
      </c>
      <c r="BE159" s="145">
        <f>IF(U159="základní",N159,0)</f>
        <v>0</v>
      </c>
      <c r="BF159" s="145">
        <f>IF(U159="snížená",N159,0)</f>
        <v>0</v>
      </c>
      <c r="BG159" s="145">
        <f>IF(U159="zákl. přenesená",N159,0)</f>
        <v>0</v>
      </c>
      <c r="BH159" s="145">
        <f>IF(U159="sníž. přenesená",N159,0)</f>
        <v>0</v>
      </c>
      <c r="BI159" s="145">
        <f>IF(U159="nulová",N159,0)</f>
        <v>0</v>
      </c>
      <c r="BJ159" s="17" t="s">
        <v>15</v>
      </c>
      <c r="BK159" s="145">
        <f>ROUND(L159*K159,2)</f>
        <v>0</v>
      </c>
      <c r="BL159" s="17" t="s">
        <v>231</v>
      </c>
      <c r="BM159" s="17" t="s">
        <v>7115</v>
      </c>
    </row>
    <row r="160" spans="2:65" s="1" customFormat="1" ht="74.45" customHeight="1" x14ac:dyDescent="0.3">
      <c r="B160" s="31"/>
      <c r="C160" s="32"/>
      <c r="D160" s="32"/>
      <c r="E160" s="32"/>
      <c r="F160" s="266" t="s">
        <v>577</v>
      </c>
      <c r="G160" s="200"/>
      <c r="H160" s="200"/>
      <c r="I160" s="200"/>
      <c r="J160" s="32"/>
      <c r="K160" s="32"/>
      <c r="L160" s="32"/>
      <c r="M160" s="32"/>
      <c r="N160" s="32"/>
      <c r="O160" s="32"/>
      <c r="P160" s="32"/>
      <c r="Q160" s="32"/>
      <c r="R160" s="33"/>
      <c r="T160" s="70"/>
      <c r="U160" s="32"/>
      <c r="V160" s="32"/>
      <c r="W160" s="32"/>
      <c r="X160" s="32"/>
      <c r="Y160" s="32"/>
      <c r="Z160" s="32"/>
      <c r="AA160" s="71"/>
      <c r="AT160" s="17" t="s">
        <v>250</v>
      </c>
      <c r="AU160" s="17" t="s">
        <v>15</v>
      </c>
    </row>
    <row r="161" spans="2:65" s="9" customFormat="1" ht="37.35" customHeight="1" x14ac:dyDescent="0.35">
      <c r="B161" s="125"/>
      <c r="C161" s="126"/>
      <c r="D161" s="127" t="s">
        <v>6836</v>
      </c>
      <c r="E161" s="127"/>
      <c r="F161" s="127"/>
      <c r="G161" s="127"/>
      <c r="H161" s="127"/>
      <c r="I161" s="127"/>
      <c r="J161" s="127"/>
      <c r="K161" s="127"/>
      <c r="L161" s="127"/>
      <c r="M161" s="127"/>
      <c r="N161" s="262">
        <f>BK161</f>
        <v>0</v>
      </c>
      <c r="O161" s="263"/>
      <c r="P161" s="263"/>
      <c r="Q161" s="263"/>
      <c r="R161" s="128"/>
      <c r="T161" s="129"/>
      <c r="U161" s="126"/>
      <c r="V161" s="126"/>
      <c r="W161" s="130">
        <f>SUM(W162:W163)</f>
        <v>0</v>
      </c>
      <c r="X161" s="126"/>
      <c r="Y161" s="130">
        <f>SUM(Y162:Y163)</f>
        <v>0</v>
      </c>
      <c r="Z161" s="126"/>
      <c r="AA161" s="131">
        <f>SUM(AA162:AA163)</f>
        <v>0</v>
      </c>
      <c r="AR161" s="132" t="s">
        <v>15</v>
      </c>
      <c r="AT161" s="133" t="s">
        <v>77</v>
      </c>
      <c r="AU161" s="133" t="s">
        <v>78</v>
      </c>
      <c r="AY161" s="132" t="s">
        <v>221</v>
      </c>
      <c r="BK161" s="134">
        <f>SUM(BK162:BK163)</f>
        <v>0</v>
      </c>
    </row>
    <row r="162" spans="2:65" s="1" customFormat="1" ht="20.45" customHeight="1" x14ac:dyDescent="0.3">
      <c r="B162" s="136"/>
      <c r="C162" s="137" t="s">
        <v>8</v>
      </c>
      <c r="D162" s="137" t="s">
        <v>222</v>
      </c>
      <c r="E162" s="138" t="s">
        <v>6914</v>
      </c>
      <c r="F162" s="250" t="s">
        <v>6915</v>
      </c>
      <c r="G162" s="251"/>
      <c r="H162" s="251"/>
      <c r="I162" s="251"/>
      <c r="J162" s="139" t="s">
        <v>613</v>
      </c>
      <c r="K162" s="140">
        <v>92.6</v>
      </c>
      <c r="L162" s="252"/>
      <c r="M162" s="251"/>
      <c r="N162" s="252">
        <f>ROUND(L162*K162,2)</f>
        <v>0</v>
      </c>
      <c r="O162" s="251"/>
      <c r="P162" s="251"/>
      <c r="Q162" s="251"/>
      <c r="R162" s="141"/>
      <c r="T162" s="142" t="s">
        <v>3</v>
      </c>
      <c r="U162" s="40" t="s">
        <v>43</v>
      </c>
      <c r="V162" s="143">
        <v>0</v>
      </c>
      <c r="W162" s="143">
        <f>V162*K162</f>
        <v>0</v>
      </c>
      <c r="X162" s="143">
        <v>0</v>
      </c>
      <c r="Y162" s="143">
        <f>X162*K162</f>
        <v>0</v>
      </c>
      <c r="Z162" s="143">
        <v>0</v>
      </c>
      <c r="AA162" s="144">
        <f>Z162*K162</f>
        <v>0</v>
      </c>
      <c r="AR162" s="17" t="s">
        <v>231</v>
      </c>
      <c r="AT162" s="17" t="s">
        <v>222</v>
      </c>
      <c r="AU162" s="17" t="s">
        <v>15</v>
      </c>
      <c r="AY162" s="17" t="s">
        <v>221</v>
      </c>
      <c r="BE162" s="145">
        <f>IF(U162="základní",N162,0)</f>
        <v>0</v>
      </c>
      <c r="BF162" s="145">
        <f>IF(U162="snížená",N162,0)</f>
        <v>0</v>
      </c>
      <c r="BG162" s="145">
        <f>IF(U162="zákl. přenesená",N162,0)</f>
        <v>0</v>
      </c>
      <c r="BH162" s="145">
        <f>IF(U162="sníž. přenesená",N162,0)</f>
        <v>0</v>
      </c>
      <c r="BI162" s="145">
        <f>IF(U162="nulová",N162,0)</f>
        <v>0</v>
      </c>
      <c r="BJ162" s="17" t="s">
        <v>15</v>
      </c>
      <c r="BK162" s="145">
        <f>ROUND(L162*K162,2)</f>
        <v>0</v>
      </c>
      <c r="BL162" s="17" t="s">
        <v>231</v>
      </c>
      <c r="BM162" s="17" t="s">
        <v>7116</v>
      </c>
    </row>
    <row r="163" spans="2:65" s="1" customFormat="1" ht="120" customHeight="1" x14ac:dyDescent="0.3">
      <c r="B163" s="31"/>
      <c r="C163" s="32"/>
      <c r="D163" s="32"/>
      <c r="E163" s="32"/>
      <c r="F163" s="266" t="s">
        <v>6917</v>
      </c>
      <c r="G163" s="200"/>
      <c r="H163" s="200"/>
      <c r="I163" s="200"/>
      <c r="J163" s="32"/>
      <c r="K163" s="32"/>
      <c r="L163" s="32"/>
      <c r="M163" s="32"/>
      <c r="N163" s="32"/>
      <c r="O163" s="32"/>
      <c r="P163" s="32"/>
      <c r="Q163" s="32"/>
      <c r="R163" s="33"/>
      <c r="T163" s="70"/>
      <c r="U163" s="32"/>
      <c r="V163" s="32"/>
      <c r="W163" s="32"/>
      <c r="X163" s="32"/>
      <c r="Y163" s="32"/>
      <c r="Z163" s="32"/>
      <c r="AA163" s="71"/>
      <c r="AT163" s="17" t="s">
        <v>250</v>
      </c>
      <c r="AU163" s="17" t="s">
        <v>15</v>
      </c>
    </row>
    <row r="164" spans="2:65" s="9" customFormat="1" ht="37.35" customHeight="1" x14ac:dyDescent="0.35">
      <c r="B164" s="125"/>
      <c r="C164" s="126"/>
      <c r="D164" s="127" t="s">
        <v>243</v>
      </c>
      <c r="E164" s="127"/>
      <c r="F164" s="127"/>
      <c r="G164" s="127"/>
      <c r="H164" s="127"/>
      <c r="I164" s="127"/>
      <c r="J164" s="127"/>
      <c r="K164" s="127"/>
      <c r="L164" s="127"/>
      <c r="M164" s="127"/>
      <c r="N164" s="262">
        <f>BK164</f>
        <v>0</v>
      </c>
      <c r="O164" s="263"/>
      <c r="P164" s="263"/>
      <c r="Q164" s="263"/>
      <c r="R164" s="128"/>
      <c r="T164" s="129"/>
      <c r="U164" s="126"/>
      <c r="V164" s="126"/>
      <c r="W164" s="130">
        <f>SUM(W165:W170)</f>
        <v>0</v>
      </c>
      <c r="X164" s="126"/>
      <c r="Y164" s="130">
        <f>SUM(Y165:Y170)</f>
        <v>0</v>
      </c>
      <c r="Z164" s="126"/>
      <c r="AA164" s="131">
        <f>SUM(AA165:AA170)</f>
        <v>0</v>
      </c>
      <c r="AR164" s="132" t="s">
        <v>190</v>
      </c>
      <c r="AT164" s="133" t="s">
        <v>77</v>
      </c>
      <c r="AU164" s="133" t="s">
        <v>78</v>
      </c>
      <c r="AY164" s="132" t="s">
        <v>221</v>
      </c>
      <c r="BK164" s="134">
        <f>SUM(BK165:BK170)</f>
        <v>0</v>
      </c>
    </row>
    <row r="165" spans="2:65" s="1" customFormat="1" ht="40.15" customHeight="1" x14ac:dyDescent="0.3">
      <c r="B165" s="136"/>
      <c r="C165" s="137" t="s">
        <v>332</v>
      </c>
      <c r="D165" s="137" t="s">
        <v>222</v>
      </c>
      <c r="E165" s="138" t="s">
        <v>7072</v>
      </c>
      <c r="F165" s="250" t="s">
        <v>7073</v>
      </c>
      <c r="G165" s="251"/>
      <c r="H165" s="251"/>
      <c r="I165" s="251"/>
      <c r="J165" s="139" t="s">
        <v>315</v>
      </c>
      <c r="K165" s="140">
        <v>20</v>
      </c>
      <c r="L165" s="252"/>
      <c r="M165" s="251"/>
      <c r="N165" s="252">
        <f t="shared" ref="N165:N170" si="0">ROUND(L165*K165,2)</f>
        <v>0</v>
      </c>
      <c r="O165" s="251"/>
      <c r="P165" s="251"/>
      <c r="Q165" s="251"/>
      <c r="R165" s="141"/>
      <c r="T165" s="142" t="s">
        <v>3</v>
      </c>
      <c r="U165" s="40" t="s">
        <v>43</v>
      </c>
      <c r="V165" s="143">
        <v>0</v>
      </c>
      <c r="W165" s="143">
        <f t="shared" ref="W165:W170" si="1">V165*K165</f>
        <v>0</v>
      </c>
      <c r="X165" s="143">
        <v>0</v>
      </c>
      <c r="Y165" s="143">
        <f t="shared" ref="Y165:Y170" si="2">X165*K165</f>
        <v>0</v>
      </c>
      <c r="Z165" s="143">
        <v>0</v>
      </c>
      <c r="AA165" s="144">
        <f t="shared" ref="AA165:AA170" si="3">Z165*K165</f>
        <v>0</v>
      </c>
      <c r="AR165" s="17" t="s">
        <v>247</v>
      </c>
      <c r="AT165" s="17" t="s">
        <v>222</v>
      </c>
      <c r="AU165" s="17" t="s">
        <v>15</v>
      </c>
      <c r="AY165" s="17" t="s">
        <v>221</v>
      </c>
      <c r="BE165" s="145">
        <f t="shared" ref="BE165:BE170" si="4">IF(U165="základní",N165,0)</f>
        <v>0</v>
      </c>
      <c r="BF165" s="145">
        <f t="shared" ref="BF165:BF170" si="5">IF(U165="snížená",N165,0)</f>
        <v>0</v>
      </c>
      <c r="BG165" s="145">
        <f t="shared" ref="BG165:BG170" si="6">IF(U165="zákl. přenesená",N165,0)</f>
        <v>0</v>
      </c>
      <c r="BH165" s="145">
        <f t="shared" ref="BH165:BH170" si="7">IF(U165="sníž. přenesená",N165,0)</f>
        <v>0</v>
      </c>
      <c r="BI165" s="145">
        <f t="shared" ref="BI165:BI170" si="8">IF(U165="nulová",N165,0)</f>
        <v>0</v>
      </c>
      <c r="BJ165" s="17" t="s">
        <v>15</v>
      </c>
      <c r="BK165" s="145">
        <f t="shared" ref="BK165:BK170" si="9">ROUND(L165*K165,2)</f>
        <v>0</v>
      </c>
      <c r="BL165" s="17" t="s">
        <v>247</v>
      </c>
      <c r="BM165" s="17" t="s">
        <v>7117</v>
      </c>
    </row>
    <row r="166" spans="2:65" s="1" customFormat="1" ht="40.15" customHeight="1" x14ac:dyDescent="0.3">
      <c r="B166" s="136"/>
      <c r="C166" s="137" t="s">
        <v>338</v>
      </c>
      <c r="D166" s="137" t="s">
        <v>222</v>
      </c>
      <c r="E166" s="138" t="s">
        <v>7075</v>
      </c>
      <c r="F166" s="250" t="s">
        <v>7118</v>
      </c>
      <c r="G166" s="251"/>
      <c r="H166" s="251"/>
      <c r="I166" s="251"/>
      <c r="J166" s="139" t="s">
        <v>315</v>
      </c>
      <c r="K166" s="140">
        <v>20</v>
      </c>
      <c r="L166" s="252"/>
      <c r="M166" s="251"/>
      <c r="N166" s="252">
        <f t="shared" si="0"/>
        <v>0</v>
      </c>
      <c r="O166" s="251"/>
      <c r="P166" s="251"/>
      <c r="Q166" s="251"/>
      <c r="R166" s="141"/>
      <c r="T166" s="142" t="s">
        <v>3</v>
      </c>
      <c r="U166" s="40" t="s">
        <v>43</v>
      </c>
      <c r="V166" s="143">
        <v>0</v>
      </c>
      <c r="W166" s="143">
        <f t="shared" si="1"/>
        <v>0</v>
      </c>
      <c r="X166" s="143">
        <v>0</v>
      </c>
      <c r="Y166" s="143">
        <f t="shared" si="2"/>
        <v>0</v>
      </c>
      <c r="Z166" s="143">
        <v>0</v>
      </c>
      <c r="AA166" s="144">
        <f t="shared" si="3"/>
        <v>0</v>
      </c>
      <c r="AR166" s="17" t="s">
        <v>247</v>
      </c>
      <c r="AT166" s="17" t="s">
        <v>222</v>
      </c>
      <c r="AU166" s="17" t="s">
        <v>15</v>
      </c>
      <c r="AY166" s="17" t="s">
        <v>221</v>
      </c>
      <c r="BE166" s="145">
        <f t="shared" si="4"/>
        <v>0</v>
      </c>
      <c r="BF166" s="145">
        <f t="shared" si="5"/>
        <v>0</v>
      </c>
      <c r="BG166" s="145">
        <f t="shared" si="6"/>
        <v>0</v>
      </c>
      <c r="BH166" s="145">
        <f t="shared" si="7"/>
        <v>0</v>
      </c>
      <c r="BI166" s="145">
        <f t="shared" si="8"/>
        <v>0</v>
      </c>
      <c r="BJ166" s="17" t="s">
        <v>15</v>
      </c>
      <c r="BK166" s="145">
        <f t="shared" si="9"/>
        <v>0</v>
      </c>
      <c r="BL166" s="17" t="s">
        <v>247</v>
      </c>
      <c r="BM166" s="17" t="s">
        <v>7119</v>
      </c>
    </row>
    <row r="167" spans="2:65" s="1" customFormat="1" ht="40.15" customHeight="1" x14ac:dyDescent="0.3">
      <c r="B167" s="136"/>
      <c r="C167" s="137" t="s">
        <v>342</v>
      </c>
      <c r="D167" s="137" t="s">
        <v>222</v>
      </c>
      <c r="E167" s="138" t="s">
        <v>7078</v>
      </c>
      <c r="F167" s="250" t="s">
        <v>7120</v>
      </c>
      <c r="G167" s="251"/>
      <c r="H167" s="251"/>
      <c r="I167" s="251"/>
      <c r="J167" s="139" t="s">
        <v>315</v>
      </c>
      <c r="K167" s="140">
        <v>10</v>
      </c>
      <c r="L167" s="252"/>
      <c r="M167" s="251"/>
      <c r="N167" s="252">
        <f t="shared" si="0"/>
        <v>0</v>
      </c>
      <c r="O167" s="251"/>
      <c r="P167" s="251"/>
      <c r="Q167" s="251"/>
      <c r="R167" s="141"/>
      <c r="T167" s="142" t="s">
        <v>3</v>
      </c>
      <c r="U167" s="40" t="s">
        <v>43</v>
      </c>
      <c r="V167" s="143">
        <v>0</v>
      </c>
      <c r="W167" s="143">
        <f t="shared" si="1"/>
        <v>0</v>
      </c>
      <c r="X167" s="143">
        <v>0</v>
      </c>
      <c r="Y167" s="143">
        <f t="shared" si="2"/>
        <v>0</v>
      </c>
      <c r="Z167" s="143">
        <v>0</v>
      </c>
      <c r="AA167" s="144">
        <f t="shared" si="3"/>
        <v>0</v>
      </c>
      <c r="AR167" s="17" t="s">
        <v>247</v>
      </c>
      <c r="AT167" s="17" t="s">
        <v>222</v>
      </c>
      <c r="AU167" s="17" t="s">
        <v>15</v>
      </c>
      <c r="AY167" s="17" t="s">
        <v>221</v>
      </c>
      <c r="BE167" s="145">
        <f t="shared" si="4"/>
        <v>0</v>
      </c>
      <c r="BF167" s="145">
        <f t="shared" si="5"/>
        <v>0</v>
      </c>
      <c r="BG167" s="145">
        <f t="shared" si="6"/>
        <v>0</v>
      </c>
      <c r="BH167" s="145">
        <f t="shared" si="7"/>
        <v>0</v>
      </c>
      <c r="BI167" s="145">
        <f t="shared" si="8"/>
        <v>0</v>
      </c>
      <c r="BJ167" s="17" t="s">
        <v>15</v>
      </c>
      <c r="BK167" s="145">
        <f t="shared" si="9"/>
        <v>0</v>
      </c>
      <c r="BL167" s="17" t="s">
        <v>247</v>
      </c>
      <c r="BM167" s="17" t="s">
        <v>7121</v>
      </c>
    </row>
    <row r="168" spans="2:65" s="1" customFormat="1" ht="28.9" customHeight="1" x14ac:dyDescent="0.3">
      <c r="B168" s="136"/>
      <c r="C168" s="137" t="s">
        <v>346</v>
      </c>
      <c r="D168" s="137" t="s">
        <v>222</v>
      </c>
      <c r="E168" s="138" t="s">
        <v>7122</v>
      </c>
      <c r="F168" s="250" t="s">
        <v>7123</v>
      </c>
      <c r="G168" s="251"/>
      <c r="H168" s="251"/>
      <c r="I168" s="251"/>
      <c r="J168" s="139" t="s">
        <v>315</v>
      </c>
      <c r="K168" s="140">
        <v>4</v>
      </c>
      <c r="L168" s="252"/>
      <c r="M168" s="251"/>
      <c r="N168" s="252">
        <f t="shared" si="0"/>
        <v>0</v>
      </c>
      <c r="O168" s="251"/>
      <c r="P168" s="251"/>
      <c r="Q168" s="251"/>
      <c r="R168" s="141"/>
      <c r="T168" s="142" t="s">
        <v>3</v>
      </c>
      <c r="U168" s="40" t="s">
        <v>43</v>
      </c>
      <c r="V168" s="143">
        <v>0</v>
      </c>
      <c r="W168" s="143">
        <f t="shared" si="1"/>
        <v>0</v>
      </c>
      <c r="X168" s="143">
        <v>0</v>
      </c>
      <c r="Y168" s="143">
        <f t="shared" si="2"/>
        <v>0</v>
      </c>
      <c r="Z168" s="143">
        <v>0</v>
      </c>
      <c r="AA168" s="144">
        <f t="shared" si="3"/>
        <v>0</v>
      </c>
      <c r="AR168" s="17" t="s">
        <v>247</v>
      </c>
      <c r="AT168" s="17" t="s">
        <v>222</v>
      </c>
      <c r="AU168" s="17" t="s">
        <v>15</v>
      </c>
      <c r="AY168" s="17" t="s">
        <v>221</v>
      </c>
      <c r="BE168" s="145">
        <f t="shared" si="4"/>
        <v>0</v>
      </c>
      <c r="BF168" s="145">
        <f t="shared" si="5"/>
        <v>0</v>
      </c>
      <c r="BG168" s="145">
        <f t="shared" si="6"/>
        <v>0</v>
      </c>
      <c r="BH168" s="145">
        <f t="shared" si="7"/>
        <v>0</v>
      </c>
      <c r="BI168" s="145">
        <f t="shared" si="8"/>
        <v>0</v>
      </c>
      <c r="BJ168" s="17" t="s">
        <v>15</v>
      </c>
      <c r="BK168" s="145">
        <f t="shared" si="9"/>
        <v>0</v>
      </c>
      <c r="BL168" s="17" t="s">
        <v>247</v>
      </c>
      <c r="BM168" s="17" t="s">
        <v>7124</v>
      </c>
    </row>
    <row r="169" spans="2:65" s="1" customFormat="1" ht="20.45" customHeight="1" x14ac:dyDescent="0.3">
      <c r="B169" s="136"/>
      <c r="C169" s="137" t="s">
        <v>351</v>
      </c>
      <c r="D169" s="137" t="s">
        <v>222</v>
      </c>
      <c r="E169" s="138" t="s">
        <v>7125</v>
      </c>
      <c r="F169" s="250" t="s">
        <v>4114</v>
      </c>
      <c r="G169" s="251"/>
      <c r="H169" s="251"/>
      <c r="I169" s="251"/>
      <c r="J169" s="139" t="s">
        <v>362</v>
      </c>
      <c r="K169" s="140">
        <v>15</v>
      </c>
      <c r="L169" s="252"/>
      <c r="M169" s="251"/>
      <c r="N169" s="252">
        <f t="shared" si="0"/>
        <v>0</v>
      </c>
      <c r="O169" s="251"/>
      <c r="P169" s="251"/>
      <c r="Q169" s="251"/>
      <c r="R169" s="141"/>
      <c r="T169" s="142" t="s">
        <v>3</v>
      </c>
      <c r="U169" s="40" t="s">
        <v>43</v>
      </c>
      <c r="V169" s="143">
        <v>0</v>
      </c>
      <c r="W169" s="143">
        <f t="shared" si="1"/>
        <v>0</v>
      </c>
      <c r="X169" s="143">
        <v>0</v>
      </c>
      <c r="Y169" s="143">
        <f t="shared" si="2"/>
        <v>0</v>
      </c>
      <c r="Z169" s="143">
        <v>0</v>
      </c>
      <c r="AA169" s="144">
        <f t="shared" si="3"/>
        <v>0</v>
      </c>
      <c r="AR169" s="17" t="s">
        <v>247</v>
      </c>
      <c r="AT169" s="17" t="s">
        <v>222</v>
      </c>
      <c r="AU169" s="17" t="s">
        <v>15</v>
      </c>
      <c r="AY169" s="17" t="s">
        <v>221</v>
      </c>
      <c r="BE169" s="145">
        <f t="shared" si="4"/>
        <v>0</v>
      </c>
      <c r="BF169" s="145">
        <f t="shared" si="5"/>
        <v>0</v>
      </c>
      <c r="BG169" s="145">
        <f t="shared" si="6"/>
        <v>0</v>
      </c>
      <c r="BH169" s="145">
        <f t="shared" si="7"/>
        <v>0</v>
      </c>
      <c r="BI169" s="145">
        <f t="shared" si="8"/>
        <v>0</v>
      </c>
      <c r="BJ169" s="17" t="s">
        <v>15</v>
      </c>
      <c r="BK169" s="145">
        <f t="shared" si="9"/>
        <v>0</v>
      </c>
      <c r="BL169" s="17" t="s">
        <v>247</v>
      </c>
      <c r="BM169" s="17" t="s">
        <v>7126</v>
      </c>
    </row>
    <row r="170" spans="2:65" s="1" customFormat="1" ht="28.9" customHeight="1" x14ac:dyDescent="0.3">
      <c r="B170" s="136"/>
      <c r="C170" s="137" t="s">
        <v>355</v>
      </c>
      <c r="D170" s="137" t="s">
        <v>222</v>
      </c>
      <c r="E170" s="138" t="s">
        <v>7081</v>
      </c>
      <c r="F170" s="250" t="s">
        <v>7082</v>
      </c>
      <c r="G170" s="251"/>
      <c r="H170" s="251"/>
      <c r="I170" s="251"/>
      <c r="J170" s="139" t="s">
        <v>315</v>
      </c>
      <c r="K170" s="140">
        <v>20</v>
      </c>
      <c r="L170" s="252"/>
      <c r="M170" s="251"/>
      <c r="N170" s="252">
        <f t="shared" si="0"/>
        <v>0</v>
      </c>
      <c r="O170" s="251"/>
      <c r="P170" s="251"/>
      <c r="Q170" s="251"/>
      <c r="R170" s="141"/>
      <c r="T170" s="142" t="s">
        <v>3</v>
      </c>
      <c r="U170" s="40" t="s">
        <v>43</v>
      </c>
      <c r="V170" s="143">
        <v>0</v>
      </c>
      <c r="W170" s="143">
        <f t="shared" si="1"/>
        <v>0</v>
      </c>
      <c r="X170" s="143">
        <v>0</v>
      </c>
      <c r="Y170" s="143">
        <f t="shared" si="2"/>
        <v>0</v>
      </c>
      <c r="Z170" s="143">
        <v>0</v>
      </c>
      <c r="AA170" s="144">
        <f t="shared" si="3"/>
        <v>0</v>
      </c>
      <c r="AR170" s="17" t="s">
        <v>247</v>
      </c>
      <c r="AT170" s="17" t="s">
        <v>222</v>
      </c>
      <c r="AU170" s="17" t="s">
        <v>15</v>
      </c>
      <c r="AY170" s="17" t="s">
        <v>221</v>
      </c>
      <c r="BE170" s="145">
        <f t="shared" si="4"/>
        <v>0</v>
      </c>
      <c r="BF170" s="145">
        <f t="shared" si="5"/>
        <v>0</v>
      </c>
      <c r="BG170" s="145">
        <f t="shared" si="6"/>
        <v>0</v>
      </c>
      <c r="BH170" s="145">
        <f t="shared" si="7"/>
        <v>0</v>
      </c>
      <c r="BI170" s="145">
        <f t="shared" si="8"/>
        <v>0</v>
      </c>
      <c r="BJ170" s="17" t="s">
        <v>15</v>
      </c>
      <c r="BK170" s="145">
        <f t="shared" si="9"/>
        <v>0</v>
      </c>
      <c r="BL170" s="17" t="s">
        <v>247</v>
      </c>
      <c r="BM170" s="17" t="s">
        <v>7127</v>
      </c>
    </row>
    <row r="171" spans="2:65" s="9" customFormat="1" ht="37.35" customHeight="1" x14ac:dyDescent="0.35">
      <c r="B171" s="125"/>
      <c r="C171" s="126"/>
      <c r="D171" s="127" t="s">
        <v>6838</v>
      </c>
      <c r="E171" s="127"/>
      <c r="F171" s="127"/>
      <c r="G171" s="127"/>
      <c r="H171" s="127"/>
      <c r="I171" s="127"/>
      <c r="J171" s="127"/>
      <c r="K171" s="127"/>
      <c r="L171" s="127"/>
      <c r="M171" s="127"/>
      <c r="N171" s="264">
        <f>BK171</f>
        <v>0</v>
      </c>
      <c r="O171" s="265"/>
      <c r="P171" s="265"/>
      <c r="Q171" s="265"/>
      <c r="R171" s="128"/>
      <c r="T171" s="129"/>
      <c r="U171" s="126"/>
      <c r="V171" s="126"/>
      <c r="W171" s="130">
        <f>SUM(W172:W173)</f>
        <v>0</v>
      </c>
      <c r="X171" s="126"/>
      <c r="Y171" s="130">
        <f>SUM(Y172:Y173)</f>
        <v>0</v>
      </c>
      <c r="Z171" s="126"/>
      <c r="AA171" s="131">
        <f>SUM(AA172:AA173)</f>
        <v>0</v>
      </c>
      <c r="AR171" s="132" t="s">
        <v>220</v>
      </c>
      <c r="AT171" s="133" t="s">
        <v>77</v>
      </c>
      <c r="AU171" s="133" t="s">
        <v>78</v>
      </c>
      <c r="AY171" s="132" t="s">
        <v>221</v>
      </c>
      <c r="BK171" s="134">
        <f>SUM(BK172:BK173)</f>
        <v>0</v>
      </c>
    </row>
    <row r="172" spans="2:65" s="1" customFormat="1" ht="20.45" customHeight="1" x14ac:dyDescent="0.3">
      <c r="B172" s="136"/>
      <c r="C172" s="137" t="s">
        <v>364</v>
      </c>
      <c r="D172" s="137" t="s">
        <v>222</v>
      </c>
      <c r="E172" s="138" t="s">
        <v>6990</v>
      </c>
      <c r="F172" s="250" t="s">
        <v>6991</v>
      </c>
      <c r="G172" s="251"/>
      <c r="H172" s="251"/>
      <c r="I172" s="251"/>
      <c r="J172" s="139" t="s">
        <v>6992</v>
      </c>
      <c r="K172" s="140">
        <v>1</v>
      </c>
      <c r="L172" s="252"/>
      <c r="M172" s="251"/>
      <c r="N172" s="252">
        <f>ROUND(L172*K172,2)</f>
        <v>0</v>
      </c>
      <c r="O172" s="251"/>
      <c r="P172" s="251"/>
      <c r="Q172" s="251"/>
      <c r="R172" s="141"/>
      <c r="T172" s="142" t="s">
        <v>3</v>
      </c>
      <c r="U172" s="40" t="s">
        <v>43</v>
      </c>
      <c r="V172" s="143">
        <v>0</v>
      </c>
      <c r="W172" s="143">
        <f>V172*K172</f>
        <v>0</v>
      </c>
      <c r="X172" s="143">
        <v>0</v>
      </c>
      <c r="Y172" s="143">
        <f>X172*K172</f>
        <v>0</v>
      </c>
      <c r="Z172" s="143">
        <v>0</v>
      </c>
      <c r="AA172" s="144">
        <f>Z172*K172</f>
        <v>0</v>
      </c>
      <c r="AR172" s="17" t="s">
        <v>226</v>
      </c>
      <c r="AT172" s="17" t="s">
        <v>222</v>
      </c>
      <c r="AU172" s="17" t="s">
        <v>15</v>
      </c>
      <c r="AY172" s="17" t="s">
        <v>221</v>
      </c>
      <c r="BE172" s="145">
        <f>IF(U172="základní",N172,0)</f>
        <v>0</v>
      </c>
      <c r="BF172" s="145">
        <f>IF(U172="snížená",N172,0)</f>
        <v>0</v>
      </c>
      <c r="BG172" s="145">
        <f>IF(U172="zákl. přenesená",N172,0)</f>
        <v>0</v>
      </c>
      <c r="BH172" s="145">
        <f>IF(U172="sníž. přenesená",N172,0)</f>
        <v>0</v>
      </c>
      <c r="BI172" s="145">
        <f>IF(U172="nulová",N172,0)</f>
        <v>0</v>
      </c>
      <c r="BJ172" s="17" t="s">
        <v>15</v>
      </c>
      <c r="BK172" s="145">
        <f>ROUND(L172*K172,2)</f>
        <v>0</v>
      </c>
      <c r="BL172" s="17" t="s">
        <v>226</v>
      </c>
      <c r="BM172" s="17" t="s">
        <v>7128</v>
      </c>
    </row>
    <row r="173" spans="2:65" s="1" customFormat="1" ht="20.45" customHeight="1" x14ac:dyDescent="0.3">
      <c r="B173" s="136"/>
      <c r="C173" s="137" t="s">
        <v>822</v>
      </c>
      <c r="D173" s="137" t="s">
        <v>222</v>
      </c>
      <c r="E173" s="138" t="s">
        <v>6994</v>
      </c>
      <c r="F173" s="250" t="s">
        <v>6995</v>
      </c>
      <c r="G173" s="251"/>
      <c r="H173" s="251"/>
      <c r="I173" s="251"/>
      <c r="J173" s="139" t="s">
        <v>6992</v>
      </c>
      <c r="K173" s="140">
        <v>1</v>
      </c>
      <c r="L173" s="252"/>
      <c r="M173" s="251"/>
      <c r="N173" s="252">
        <f>ROUND(L173*K173,2)</f>
        <v>0</v>
      </c>
      <c r="O173" s="251"/>
      <c r="P173" s="251"/>
      <c r="Q173" s="251"/>
      <c r="R173" s="141"/>
      <c r="T173" s="142" t="s">
        <v>3</v>
      </c>
      <c r="U173" s="146" t="s">
        <v>43</v>
      </c>
      <c r="V173" s="147">
        <v>0</v>
      </c>
      <c r="W173" s="147">
        <f>V173*K173</f>
        <v>0</v>
      </c>
      <c r="X173" s="147">
        <v>0</v>
      </c>
      <c r="Y173" s="147">
        <f>X173*K173</f>
        <v>0</v>
      </c>
      <c r="Z173" s="147">
        <v>0</v>
      </c>
      <c r="AA173" s="148">
        <f>Z173*K173</f>
        <v>0</v>
      </c>
      <c r="AR173" s="17" t="s">
        <v>226</v>
      </c>
      <c r="AT173" s="17" t="s">
        <v>222</v>
      </c>
      <c r="AU173" s="17" t="s">
        <v>15</v>
      </c>
      <c r="AY173" s="17" t="s">
        <v>221</v>
      </c>
      <c r="BE173" s="145">
        <f>IF(U173="základní",N173,0)</f>
        <v>0</v>
      </c>
      <c r="BF173" s="145">
        <f>IF(U173="snížená",N173,0)</f>
        <v>0</v>
      </c>
      <c r="BG173" s="145">
        <f>IF(U173="zákl. přenesená",N173,0)</f>
        <v>0</v>
      </c>
      <c r="BH173" s="145">
        <f>IF(U173="sníž. přenesená",N173,0)</f>
        <v>0</v>
      </c>
      <c r="BI173" s="145">
        <f>IF(U173="nulová",N173,0)</f>
        <v>0</v>
      </c>
      <c r="BJ173" s="17" t="s">
        <v>15</v>
      </c>
      <c r="BK173" s="145">
        <f>ROUND(L173*K173,2)</f>
        <v>0</v>
      </c>
      <c r="BL173" s="17" t="s">
        <v>226</v>
      </c>
      <c r="BM173" s="17" t="s">
        <v>7129</v>
      </c>
    </row>
    <row r="174" spans="2:65" s="1" customFormat="1" ht="6.95" customHeight="1" x14ac:dyDescent="0.3">
      <c r="B174" s="55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7"/>
    </row>
  </sheetData>
  <mergeCells count="173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5:Q95"/>
    <mergeCell ref="L97:Q97"/>
    <mergeCell ref="C103:Q103"/>
    <mergeCell ref="F105:P105"/>
    <mergeCell ref="F106:P106"/>
    <mergeCell ref="M108:P108"/>
    <mergeCell ref="M110:Q110"/>
    <mergeCell ref="M111:Q111"/>
    <mergeCell ref="F113:I113"/>
    <mergeCell ref="L113:M113"/>
    <mergeCell ref="N113:Q113"/>
    <mergeCell ref="F116:I116"/>
    <mergeCell ref="L116:M116"/>
    <mergeCell ref="N116:Q116"/>
    <mergeCell ref="F117:I117"/>
    <mergeCell ref="F118:I118"/>
    <mergeCell ref="F119:I119"/>
    <mergeCell ref="F120:I120"/>
    <mergeCell ref="L120:M120"/>
    <mergeCell ref="N120:Q120"/>
    <mergeCell ref="F121:I121"/>
    <mergeCell ref="F122:I122"/>
    <mergeCell ref="L122:M122"/>
    <mergeCell ref="N122:Q122"/>
    <mergeCell ref="F123:I123"/>
    <mergeCell ref="F124:I124"/>
    <mergeCell ref="F125:I125"/>
    <mergeCell ref="F126:I126"/>
    <mergeCell ref="L126:M126"/>
    <mergeCell ref="N126:Q126"/>
    <mergeCell ref="F127:I127"/>
    <mergeCell ref="F128:I128"/>
    <mergeCell ref="L128:M128"/>
    <mergeCell ref="N128:Q128"/>
    <mergeCell ref="F129:I129"/>
    <mergeCell ref="F130:I130"/>
    <mergeCell ref="L130:M130"/>
    <mergeCell ref="N130:Q130"/>
    <mergeCell ref="F131:I131"/>
    <mergeCell ref="L131:M131"/>
    <mergeCell ref="N131:Q131"/>
    <mergeCell ref="F132:I132"/>
    <mergeCell ref="F133:I133"/>
    <mergeCell ref="L133:M133"/>
    <mergeCell ref="N133:Q133"/>
    <mergeCell ref="F134:I134"/>
    <mergeCell ref="F135:I135"/>
    <mergeCell ref="L135:M135"/>
    <mergeCell ref="N135:Q135"/>
    <mergeCell ref="F136:I136"/>
    <mergeCell ref="F137:I137"/>
    <mergeCell ref="L137:M137"/>
    <mergeCell ref="N137:Q137"/>
    <mergeCell ref="F138:I138"/>
    <mergeCell ref="F139:I139"/>
    <mergeCell ref="L139:M139"/>
    <mergeCell ref="N139:Q139"/>
    <mergeCell ref="F140:I140"/>
    <mergeCell ref="F141:I141"/>
    <mergeCell ref="F142:I142"/>
    <mergeCell ref="F143:I143"/>
    <mergeCell ref="L143:M143"/>
    <mergeCell ref="N143:Q143"/>
    <mergeCell ref="F144:I144"/>
    <mergeCell ref="F145:I145"/>
    <mergeCell ref="L145:M145"/>
    <mergeCell ref="N145:Q145"/>
    <mergeCell ref="F146:I146"/>
    <mergeCell ref="F147:I147"/>
    <mergeCell ref="F149:I149"/>
    <mergeCell ref="L149:M149"/>
    <mergeCell ref="N149:Q149"/>
    <mergeCell ref="F150:I150"/>
    <mergeCell ref="F151:I151"/>
    <mergeCell ref="L151:M151"/>
    <mergeCell ref="N151:Q151"/>
    <mergeCell ref="F152:I152"/>
    <mergeCell ref="F153:I153"/>
    <mergeCell ref="L153:M153"/>
    <mergeCell ref="N153:Q153"/>
    <mergeCell ref="F154:I154"/>
    <mergeCell ref="F155:I155"/>
    <mergeCell ref="L155:M155"/>
    <mergeCell ref="N155:Q155"/>
    <mergeCell ref="F156:I156"/>
    <mergeCell ref="L156:M156"/>
    <mergeCell ref="N156:Q156"/>
    <mergeCell ref="F157:I157"/>
    <mergeCell ref="F158:I158"/>
    <mergeCell ref="L158:M158"/>
    <mergeCell ref="N158:Q158"/>
    <mergeCell ref="L167:M167"/>
    <mergeCell ref="N167:Q167"/>
    <mergeCell ref="F168:I168"/>
    <mergeCell ref="L168:M168"/>
    <mergeCell ref="N168:Q168"/>
    <mergeCell ref="F159:I159"/>
    <mergeCell ref="L159:M159"/>
    <mergeCell ref="N159:Q159"/>
    <mergeCell ref="F160:I160"/>
    <mergeCell ref="F162:I162"/>
    <mergeCell ref="L162:M162"/>
    <mergeCell ref="N162:Q162"/>
    <mergeCell ref="F163:I163"/>
    <mergeCell ref="F165:I165"/>
    <mergeCell ref="L165:M165"/>
    <mergeCell ref="N165:Q165"/>
    <mergeCell ref="H1:K1"/>
    <mergeCell ref="S2:AC2"/>
    <mergeCell ref="F173:I173"/>
    <mergeCell ref="L173:M173"/>
    <mergeCell ref="N173:Q173"/>
    <mergeCell ref="N114:Q114"/>
    <mergeCell ref="N115:Q115"/>
    <mergeCell ref="N148:Q148"/>
    <mergeCell ref="N161:Q161"/>
    <mergeCell ref="N164:Q164"/>
    <mergeCell ref="N171:Q171"/>
    <mergeCell ref="F169:I169"/>
    <mergeCell ref="L169:M169"/>
    <mergeCell ref="N169:Q169"/>
    <mergeCell ref="F170:I170"/>
    <mergeCell ref="L170:M170"/>
    <mergeCell ref="N170:Q170"/>
    <mergeCell ref="F172:I172"/>
    <mergeCell ref="L172:M172"/>
    <mergeCell ref="N172:Q172"/>
    <mergeCell ref="F166:I166"/>
    <mergeCell ref="L166:M166"/>
    <mergeCell ref="N166:Q166"/>
    <mergeCell ref="F167:I167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3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86"/>
  <sheetViews>
    <sheetView showGridLines="0" workbookViewId="0">
      <pane ySplit="1" topLeftCell="A2" activePane="bottomLeft" state="frozen"/>
      <selection pane="bottomLeft" activeCell="E24" sqref="E24:L2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175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7130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7347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N96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ROUND((SUM(BE96:BE97)+SUM(BE115:BE185)), 2)</f>
        <v>0</v>
      </c>
      <c r="I32" s="200"/>
      <c r="J32" s="200"/>
      <c r="K32" s="32"/>
      <c r="L32" s="32"/>
      <c r="M32" s="260">
        <f>ROUND(ROUND((SUM(BE96:BE97)+SUM(BE115:BE185)),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ROUND((SUM(BF96:BF97)+SUM(BF115:BF185)), 2)</f>
        <v>0</v>
      </c>
      <c r="I33" s="200"/>
      <c r="J33" s="200"/>
      <c r="K33" s="32"/>
      <c r="L33" s="32"/>
      <c r="M33" s="260">
        <f>ROUND(ROUND((SUM(BF96:BF97)+SUM(BF115:BF185)),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ROUND((SUM(BG96:BG97)+SUM(BG115:BG185)),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ROUND((SUM(BH96:BH97)+SUM(BH115:BH185)),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ROUND((SUM(BI96:BI97)+SUM(BI115:BI185)),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10__1 - IO 03 - AREÁLOVÉ ROZVODY - PLYNOVODNÍ PŘÍPOJKA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N115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6834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N116</f>
        <v>0</v>
      </c>
      <c r="O89" s="249"/>
      <c r="P89" s="249"/>
      <c r="Q89" s="249"/>
      <c r="R89" s="111"/>
    </row>
    <row r="90" spans="2:47" s="6" customFormat="1" ht="24.95" customHeight="1" x14ac:dyDescent="0.3">
      <c r="B90" s="108"/>
      <c r="C90" s="109"/>
      <c r="D90" s="110" t="s">
        <v>6835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39">
        <f>N148</f>
        <v>0</v>
      </c>
      <c r="O90" s="249"/>
      <c r="P90" s="249"/>
      <c r="Q90" s="249"/>
      <c r="R90" s="111"/>
    </row>
    <row r="91" spans="2:47" s="6" customFormat="1" ht="24.95" customHeight="1" x14ac:dyDescent="0.3">
      <c r="B91" s="108"/>
      <c r="C91" s="109"/>
      <c r="D91" s="110" t="s">
        <v>7131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39">
        <f>N152</f>
        <v>0</v>
      </c>
      <c r="O91" s="249"/>
      <c r="P91" s="249"/>
      <c r="Q91" s="249"/>
      <c r="R91" s="111"/>
    </row>
    <row r="92" spans="2:47" s="6" customFormat="1" ht="24.95" customHeight="1" x14ac:dyDescent="0.3">
      <c r="B92" s="108"/>
      <c r="C92" s="109"/>
      <c r="D92" s="110" t="s">
        <v>243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39">
        <f>N155</f>
        <v>0</v>
      </c>
      <c r="O92" s="249"/>
      <c r="P92" s="249"/>
      <c r="Q92" s="249"/>
      <c r="R92" s="111"/>
    </row>
    <row r="93" spans="2:47" s="6" customFormat="1" ht="24.95" customHeight="1" x14ac:dyDescent="0.3">
      <c r="B93" s="108"/>
      <c r="C93" s="109"/>
      <c r="D93" s="110" t="s">
        <v>6837</v>
      </c>
      <c r="E93" s="109"/>
      <c r="F93" s="109"/>
      <c r="G93" s="109"/>
      <c r="H93" s="109"/>
      <c r="I93" s="109"/>
      <c r="J93" s="109"/>
      <c r="K93" s="109"/>
      <c r="L93" s="109"/>
      <c r="M93" s="109"/>
      <c r="N93" s="239">
        <f>N158</f>
        <v>0</v>
      </c>
      <c r="O93" s="249"/>
      <c r="P93" s="249"/>
      <c r="Q93" s="249"/>
      <c r="R93" s="111"/>
    </row>
    <row r="94" spans="2:47" s="6" customFormat="1" ht="24.95" customHeight="1" x14ac:dyDescent="0.3">
      <c r="B94" s="108"/>
      <c r="C94" s="109"/>
      <c r="D94" s="110" t="s">
        <v>6838</v>
      </c>
      <c r="E94" s="109"/>
      <c r="F94" s="109"/>
      <c r="G94" s="109"/>
      <c r="H94" s="109"/>
      <c r="I94" s="109"/>
      <c r="J94" s="109"/>
      <c r="K94" s="109"/>
      <c r="L94" s="109"/>
      <c r="M94" s="109"/>
      <c r="N94" s="239">
        <f>N183</f>
        <v>0</v>
      </c>
      <c r="O94" s="249"/>
      <c r="P94" s="249"/>
      <c r="Q94" s="249"/>
      <c r="R94" s="111"/>
    </row>
    <row r="95" spans="2:47" s="1" customFormat="1" ht="21.75" customHeight="1" x14ac:dyDescent="0.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2:47" s="1" customFormat="1" ht="29.25" customHeight="1" x14ac:dyDescent="0.3">
      <c r="B96" s="31"/>
      <c r="C96" s="107" t="s">
        <v>205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257">
        <v>0</v>
      </c>
      <c r="O96" s="200"/>
      <c r="P96" s="200"/>
      <c r="Q96" s="200"/>
      <c r="R96" s="33"/>
      <c r="T96" s="116"/>
      <c r="U96" s="117" t="s">
        <v>42</v>
      </c>
    </row>
    <row r="97" spans="2:18" s="1" customFormat="1" ht="18" customHeight="1" x14ac:dyDescent="0.3"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3"/>
    </row>
    <row r="98" spans="2:18" s="1" customFormat="1" ht="29.25" customHeight="1" x14ac:dyDescent="0.3">
      <c r="B98" s="31"/>
      <c r="C98" s="99" t="s">
        <v>188</v>
      </c>
      <c r="D98" s="100"/>
      <c r="E98" s="100"/>
      <c r="F98" s="100"/>
      <c r="G98" s="100"/>
      <c r="H98" s="100"/>
      <c r="I98" s="100"/>
      <c r="J98" s="100"/>
      <c r="K98" s="100"/>
      <c r="L98" s="201">
        <f>ROUND(SUM(N88+N96),2)</f>
        <v>0</v>
      </c>
      <c r="M98" s="246"/>
      <c r="N98" s="246"/>
      <c r="O98" s="246"/>
      <c r="P98" s="246"/>
      <c r="Q98" s="246"/>
      <c r="R98" s="33"/>
    </row>
    <row r="99" spans="2:18" s="1" customFormat="1" ht="6.95" customHeight="1" x14ac:dyDescent="0.3">
      <c r="B99" s="55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7"/>
    </row>
    <row r="103" spans="2:18" s="1" customFormat="1" ht="6.95" customHeight="1" x14ac:dyDescent="0.3">
      <c r="B103" s="58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60"/>
    </row>
    <row r="104" spans="2:18" s="1" customFormat="1" ht="36.950000000000003" customHeight="1" x14ac:dyDescent="0.3">
      <c r="B104" s="31"/>
      <c r="C104" s="212" t="s">
        <v>206</v>
      </c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33"/>
    </row>
    <row r="105" spans="2:18" s="1" customFormat="1" ht="6.95" customHeight="1" x14ac:dyDescent="0.3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18" s="1" customFormat="1" ht="30" customHeight="1" x14ac:dyDescent="0.3">
      <c r="B106" s="31"/>
      <c r="C106" s="28" t="s">
        <v>16</v>
      </c>
      <c r="D106" s="32"/>
      <c r="E106" s="32"/>
      <c r="F106" s="247" t="str">
        <f>F6</f>
        <v>DOPLNĚNÍ - ROZŠÍŘENÍ KAPACIT ZŠ A MŠ TŘEBOTOV</v>
      </c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32"/>
      <c r="R106" s="33"/>
    </row>
    <row r="107" spans="2:18" s="1" customFormat="1" ht="36.950000000000003" customHeight="1" x14ac:dyDescent="0.3">
      <c r="B107" s="31"/>
      <c r="C107" s="65" t="s">
        <v>192</v>
      </c>
      <c r="D107" s="32"/>
      <c r="E107" s="32"/>
      <c r="F107" s="213" t="str">
        <f>F7</f>
        <v>10__1 - IO 03 - AREÁLOVÉ ROZVODY - PLYNOVODNÍ PŘÍPOJKA</v>
      </c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32"/>
      <c r="R107" s="33"/>
    </row>
    <row r="108" spans="2:18" s="1" customFormat="1" ht="6.9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18" s="1" customFormat="1" ht="18" customHeight="1" x14ac:dyDescent="0.3">
      <c r="B109" s="31"/>
      <c r="C109" s="28" t="s">
        <v>22</v>
      </c>
      <c r="D109" s="32"/>
      <c r="E109" s="32"/>
      <c r="F109" s="26" t="str">
        <f>F9</f>
        <v>Třebotov, Hlavní 190, 252 26 areál školy</v>
      </c>
      <c r="G109" s="32"/>
      <c r="H109" s="32"/>
      <c r="I109" s="32"/>
      <c r="J109" s="32"/>
      <c r="K109" s="28" t="s">
        <v>24</v>
      </c>
      <c r="L109" s="32"/>
      <c r="M109" s="248" t="str">
        <f>IF(O9="","",O9)</f>
        <v>31. 10. 2016</v>
      </c>
      <c r="N109" s="200"/>
      <c r="O109" s="200"/>
      <c r="P109" s="200"/>
      <c r="Q109" s="32"/>
      <c r="R109" s="33"/>
    </row>
    <row r="110" spans="2:18" s="1" customFormat="1" ht="6.95" customHeight="1" x14ac:dyDescent="0.3"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3"/>
    </row>
    <row r="111" spans="2:18" s="1" customFormat="1" ht="15" x14ac:dyDescent="0.3">
      <c r="B111" s="31"/>
      <c r="C111" s="28" t="s">
        <v>26</v>
      </c>
      <c r="D111" s="32"/>
      <c r="E111" s="32"/>
      <c r="F111" s="26" t="str">
        <f>E12</f>
        <v>Obec Třebotov</v>
      </c>
      <c r="G111" s="32"/>
      <c r="H111" s="32"/>
      <c r="I111" s="32"/>
      <c r="J111" s="32"/>
      <c r="K111" s="28" t="s">
        <v>33</v>
      </c>
      <c r="L111" s="32"/>
      <c r="M111" s="226" t="str">
        <f>E18</f>
        <v>Ing.arch. Jan Linhart</v>
      </c>
      <c r="N111" s="200"/>
      <c r="O111" s="200"/>
      <c r="P111" s="200"/>
      <c r="Q111" s="200"/>
      <c r="R111" s="33"/>
    </row>
    <row r="112" spans="2:18" s="1" customFormat="1" ht="14.45" customHeight="1" x14ac:dyDescent="0.3">
      <c r="B112" s="31"/>
      <c r="C112" s="28" t="s">
        <v>31</v>
      </c>
      <c r="D112" s="32"/>
      <c r="E112" s="32"/>
      <c r="F112" s="26" t="str">
        <f>IF(E15="","",E15)</f>
        <v xml:space="preserve"> </v>
      </c>
      <c r="G112" s="32"/>
      <c r="H112" s="32"/>
      <c r="I112" s="32"/>
      <c r="J112" s="32"/>
      <c r="K112" s="28" t="s">
        <v>36</v>
      </c>
      <c r="L112" s="32"/>
      <c r="M112" s="226" t="str">
        <f>E21</f>
        <v>Ladislav Štefek</v>
      </c>
      <c r="N112" s="200"/>
      <c r="O112" s="200"/>
      <c r="P112" s="200"/>
      <c r="Q112" s="200"/>
      <c r="R112" s="33"/>
    </row>
    <row r="113" spans="2:65" s="1" customFormat="1" ht="10.35" customHeight="1" x14ac:dyDescent="0.3">
      <c r="B113" s="31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3"/>
    </row>
    <row r="114" spans="2:65" s="8" customFormat="1" ht="29.25" customHeight="1" x14ac:dyDescent="0.3">
      <c r="B114" s="118"/>
      <c r="C114" s="119" t="s">
        <v>207</v>
      </c>
      <c r="D114" s="120" t="s">
        <v>208</v>
      </c>
      <c r="E114" s="120" t="s">
        <v>60</v>
      </c>
      <c r="F114" s="242" t="s">
        <v>209</v>
      </c>
      <c r="G114" s="243"/>
      <c r="H114" s="243"/>
      <c r="I114" s="243"/>
      <c r="J114" s="120" t="s">
        <v>210</v>
      </c>
      <c r="K114" s="120" t="s">
        <v>211</v>
      </c>
      <c r="L114" s="244" t="s">
        <v>212</v>
      </c>
      <c r="M114" s="243"/>
      <c r="N114" s="242" t="s">
        <v>198</v>
      </c>
      <c r="O114" s="243"/>
      <c r="P114" s="243"/>
      <c r="Q114" s="245"/>
      <c r="R114" s="121"/>
      <c r="T114" s="73" t="s">
        <v>213</v>
      </c>
      <c r="U114" s="74" t="s">
        <v>42</v>
      </c>
      <c r="V114" s="74" t="s">
        <v>214</v>
      </c>
      <c r="W114" s="74" t="s">
        <v>215</v>
      </c>
      <c r="X114" s="74" t="s">
        <v>216</v>
      </c>
      <c r="Y114" s="74" t="s">
        <v>217</v>
      </c>
      <c r="Z114" s="74" t="s">
        <v>218</v>
      </c>
      <c r="AA114" s="75" t="s">
        <v>219</v>
      </c>
    </row>
    <row r="115" spans="2:65" s="1" customFormat="1" ht="29.25" customHeight="1" x14ac:dyDescent="0.35">
      <c r="B115" s="31"/>
      <c r="C115" s="77" t="s">
        <v>194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236">
        <f>BK115</f>
        <v>0</v>
      </c>
      <c r="O115" s="237"/>
      <c r="P115" s="237"/>
      <c r="Q115" s="237"/>
      <c r="R115" s="33"/>
      <c r="T115" s="76"/>
      <c r="U115" s="47"/>
      <c r="V115" s="47"/>
      <c r="W115" s="122">
        <f>W116+W148+W152+W155+W158+W183</f>
        <v>0</v>
      </c>
      <c r="X115" s="47"/>
      <c r="Y115" s="122">
        <f>Y116+Y148+Y152+Y155+Y158+Y183</f>
        <v>27.128150000000002</v>
      </c>
      <c r="Z115" s="47"/>
      <c r="AA115" s="123">
        <f>AA116+AA148+AA152+AA155+AA158+AA183</f>
        <v>8.8000000000000007</v>
      </c>
      <c r="AT115" s="17" t="s">
        <v>77</v>
      </c>
      <c r="AU115" s="17" t="s">
        <v>200</v>
      </c>
      <c r="BK115" s="124">
        <f>BK116+BK148+BK152+BK155+BK158+BK183</f>
        <v>0</v>
      </c>
    </row>
    <row r="116" spans="2:65" s="9" customFormat="1" ht="37.35" customHeight="1" x14ac:dyDescent="0.35">
      <c r="B116" s="125"/>
      <c r="C116" s="126"/>
      <c r="D116" s="127" t="s">
        <v>6834</v>
      </c>
      <c r="E116" s="127"/>
      <c r="F116" s="127"/>
      <c r="G116" s="127"/>
      <c r="H116" s="127"/>
      <c r="I116" s="127"/>
      <c r="J116" s="127"/>
      <c r="K116" s="127"/>
      <c r="L116" s="127"/>
      <c r="M116" s="127"/>
      <c r="N116" s="262">
        <f>BK116</f>
        <v>0</v>
      </c>
      <c r="O116" s="263"/>
      <c r="P116" s="263"/>
      <c r="Q116" s="263"/>
      <c r="R116" s="128"/>
      <c r="T116" s="129"/>
      <c r="U116" s="126"/>
      <c r="V116" s="126"/>
      <c r="W116" s="130">
        <f>SUM(W117:W147)</f>
        <v>0</v>
      </c>
      <c r="X116" s="126"/>
      <c r="Y116" s="130">
        <f>SUM(Y117:Y147)</f>
        <v>27.03</v>
      </c>
      <c r="Z116" s="126"/>
      <c r="AA116" s="131">
        <f>SUM(AA117:AA147)</f>
        <v>8.8000000000000007</v>
      </c>
      <c r="AR116" s="132" t="s">
        <v>15</v>
      </c>
      <c r="AT116" s="133" t="s">
        <v>77</v>
      </c>
      <c r="AU116" s="133" t="s">
        <v>78</v>
      </c>
      <c r="AY116" s="132" t="s">
        <v>221</v>
      </c>
      <c r="BK116" s="134">
        <f>SUM(BK117:BK147)</f>
        <v>0</v>
      </c>
    </row>
    <row r="117" spans="2:65" s="1" customFormat="1" ht="40.15" customHeight="1" x14ac:dyDescent="0.3">
      <c r="B117" s="136"/>
      <c r="C117" s="137" t="s">
        <v>15</v>
      </c>
      <c r="D117" s="137" t="s">
        <v>222</v>
      </c>
      <c r="E117" s="138" t="s">
        <v>7132</v>
      </c>
      <c r="F117" s="250" t="s">
        <v>7133</v>
      </c>
      <c r="G117" s="251"/>
      <c r="H117" s="251"/>
      <c r="I117" s="251"/>
      <c r="J117" s="139" t="s">
        <v>536</v>
      </c>
      <c r="K117" s="140">
        <v>10</v>
      </c>
      <c r="L117" s="252"/>
      <c r="M117" s="251"/>
      <c r="N117" s="252">
        <f>ROUND(L117*K117,2)</f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>V117*K117</f>
        <v>0</v>
      </c>
      <c r="X117" s="143">
        <v>0</v>
      </c>
      <c r="Y117" s="143">
        <f>X117*K117</f>
        <v>0</v>
      </c>
      <c r="Z117" s="143">
        <v>0.44</v>
      </c>
      <c r="AA117" s="144">
        <f>Z117*K117</f>
        <v>4.4000000000000004</v>
      </c>
      <c r="AR117" s="17" t="s">
        <v>231</v>
      </c>
      <c r="AT117" s="17" t="s">
        <v>222</v>
      </c>
      <c r="AU117" s="17" t="s">
        <v>15</v>
      </c>
      <c r="AY117" s="17" t="s">
        <v>221</v>
      </c>
      <c r="BE117" s="145">
        <f>IF(U117="základní",N117,0)</f>
        <v>0</v>
      </c>
      <c r="BF117" s="145">
        <f>IF(U117="snížená",N117,0)</f>
        <v>0</v>
      </c>
      <c r="BG117" s="145">
        <f>IF(U117="zákl. přenesená",N117,0)</f>
        <v>0</v>
      </c>
      <c r="BH117" s="145">
        <f>IF(U117="sníž. přenesená",N117,0)</f>
        <v>0</v>
      </c>
      <c r="BI117" s="145">
        <f>IF(U117="nulová",N117,0)</f>
        <v>0</v>
      </c>
      <c r="BJ117" s="17" t="s">
        <v>15</v>
      </c>
      <c r="BK117" s="145">
        <f>ROUND(L117*K117,2)</f>
        <v>0</v>
      </c>
      <c r="BL117" s="17" t="s">
        <v>231</v>
      </c>
      <c r="BM117" s="17" t="s">
        <v>7134</v>
      </c>
    </row>
    <row r="118" spans="2:65" s="1" customFormat="1" ht="63" customHeight="1" x14ac:dyDescent="0.3">
      <c r="B118" s="31"/>
      <c r="C118" s="32"/>
      <c r="D118" s="32"/>
      <c r="E118" s="32"/>
      <c r="F118" s="266" t="s">
        <v>7135</v>
      </c>
      <c r="G118" s="200"/>
      <c r="H118" s="200"/>
      <c r="I118" s="200"/>
      <c r="J118" s="32"/>
      <c r="K118" s="32"/>
      <c r="L118" s="32"/>
      <c r="M118" s="32"/>
      <c r="N118" s="32"/>
      <c r="O118" s="32"/>
      <c r="P118" s="32"/>
      <c r="Q118" s="32"/>
      <c r="R118" s="33"/>
      <c r="T118" s="70"/>
      <c r="U118" s="32"/>
      <c r="V118" s="32"/>
      <c r="W118" s="32"/>
      <c r="X118" s="32"/>
      <c r="Y118" s="32"/>
      <c r="Z118" s="32"/>
      <c r="AA118" s="71"/>
      <c r="AT118" s="17" t="s">
        <v>250</v>
      </c>
      <c r="AU118" s="17" t="s">
        <v>15</v>
      </c>
    </row>
    <row r="119" spans="2:65" s="1" customFormat="1" ht="28.9" customHeight="1" x14ac:dyDescent="0.3">
      <c r="B119" s="136"/>
      <c r="C119" s="137" t="s">
        <v>190</v>
      </c>
      <c r="D119" s="137" t="s">
        <v>222</v>
      </c>
      <c r="E119" s="138" t="s">
        <v>7136</v>
      </c>
      <c r="F119" s="250" t="s">
        <v>7137</v>
      </c>
      <c r="G119" s="251"/>
      <c r="H119" s="251"/>
      <c r="I119" s="251"/>
      <c r="J119" s="139" t="s">
        <v>536</v>
      </c>
      <c r="K119" s="140">
        <v>10</v>
      </c>
      <c r="L119" s="252"/>
      <c r="M119" s="251"/>
      <c r="N119" s="252">
        <f>ROUND(L119*K119,2)</f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>V119*K119</f>
        <v>0</v>
      </c>
      <c r="X119" s="143">
        <v>0</v>
      </c>
      <c r="Y119" s="143">
        <f>X119*K119</f>
        <v>0</v>
      </c>
      <c r="Z119" s="143">
        <v>0.44</v>
      </c>
      <c r="AA119" s="144">
        <f>Z119*K119</f>
        <v>4.4000000000000004</v>
      </c>
      <c r="AR119" s="17" t="s">
        <v>231</v>
      </c>
      <c r="AT119" s="17" t="s">
        <v>222</v>
      </c>
      <c r="AU119" s="17" t="s">
        <v>15</v>
      </c>
      <c r="AY119" s="17" t="s">
        <v>221</v>
      </c>
      <c r="BE119" s="145">
        <f>IF(U119="základní",N119,0)</f>
        <v>0</v>
      </c>
      <c r="BF119" s="145">
        <f>IF(U119="snížená",N119,0)</f>
        <v>0</v>
      </c>
      <c r="BG119" s="145">
        <f>IF(U119="zákl. přenesená",N119,0)</f>
        <v>0</v>
      </c>
      <c r="BH119" s="145">
        <f>IF(U119="sníž. přenesená",N119,0)</f>
        <v>0</v>
      </c>
      <c r="BI119" s="145">
        <f>IF(U119="nulová",N119,0)</f>
        <v>0</v>
      </c>
      <c r="BJ119" s="17" t="s">
        <v>15</v>
      </c>
      <c r="BK119" s="145">
        <f>ROUND(L119*K119,2)</f>
        <v>0</v>
      </c>
      <c r="BL119" s="17" t="s">
        <v>231</v>
      </c>
      <c r="BM119" s="17" t="s">
        <v>7138</v>
      </c>
    </row>
    <row r="120" spans="2:65" s="1" customFormat="1" ht="63" customHeight="1" x14ac:dyDescent="0.3">
      <c r="B120" s="31"/>
      <c r="C120" s="32"/>
      <c r="D120" s="32"/>
      <c r="E120" s="32"/>
      <c r="F120" s="266" t="s">
        <v>7135</v>
      </c>
      <c r="G120" s="200"/>
      <c r="H120" s="200"/>
      <c r="I120" s="200"/>
      <c r="J120" s="32"/>
      <c r="K120" s="32"/>
      <c r="L120" s="32"/>
      <c r="M120" s="32"/>
      <c r="N120" s="32"/>
      <c r="O120" s="32"/>
      <c r="P120" s="32"/>
      <c r="Q120" s="32"/>
      <c r="R120" s="33"/>
      <c r="T120" s="70"/>
      <c r="U120" s="32"/>
      <c r="V120" s="32"/>
      <c r="W120" s="32"/>
      <c r="X120" s="32"/>
      <c r="Y120" s="32"/>
      <c r="Z120" s="32"/>
      <c r="AA120" s="71"/>
      <c r="AT120" s="17" t="s">
        <v>250</v>
      </c>
      <c r="AU120" s="17" t="s">
        <v>15</v>
      </c>
    </row>
    <row r="121" spans="2:65" s="1" customFormat="1" ht="28.9" customHeight="1" x14ac:dyDescent="0.3">
      <c r="B121" s="136"/>
      <c r="C121" s="137" t="s">
        <v>254</v>
      </c>
      <c r="D121" s="137" t="s">
        <v>222</v>
      </c>
      <c r="E121" s="138" t="s">
        <v>518</v>
      </c>
      <c r="F121" s="250" t="s">
        <v>519</v>
      </c>
      <c r="G121" s="251"/>
      <c r="H121" s="251"/>
      <c r="I121" s="251"/>
      <c r="J121" s="139" t="s">
        <v>520</v>
      </c>
      <c r="K121" s="140">
        <v>34.979999999999997</v>
      </c>
      <c r="L121" s="252"/>
      <c r="M121" s="251"/>
      <c r="N121" s="252">
        <f>ROUND(L121*K121,2)</f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>V121*K121</f>
        <v>0</v>
      </c>
      <c r="X121" s="143">
        <v>0</v>
      </c>
      <c r="Y121" s="143">
        <f>X121*K121</f>
        <v>0</v>
      </c>
      <c r="Z121" s="143">
        <v>0</v>
      </c>
      <c r="AA121" s="144">
        <f>Z121*K121</f>
        <v>0</v>
      </c>
      <c r="AR121" s="17" t="s">
        <v>231</v>
      </c>
      <c r="AT121" s="17" t="s">
        <v>222</v>
      </c>
      <c r="AU121" s="17" t="s">
        <v>15</v>
      </c>
      <c r="AY121" s="17" t="s">
        <v>221</v>
      </c>
      <c r="BE121" s="145">
        <f>IF(U121="základní",N121,0)</f>
        <v>0</v>
      </c>
      <c r="BF121" s="145">
        <f>IF(U121="snížená",N121,0)</f>
        <v>0</v>
      </c>
      <c r="BG121" s="145">
        <f>IF(U121="zákl. přenesená",N121,0)</f>
        <v>0</v>
      </c>
      <c r="BH121" s="145">
        <f>IF(U121="sníž. přenesená",N121,0)</f>
        <v>0</v>
      </c>
      <c r="BI121" s="145">
        <f>IF(U121="nulová",N121,0)</f>
        <v>0</v>
      </c>
      <c r="BJ121" s="17" t="s">
        <v>15</v>
      </c>
      <c r="BK121" s="145">
        <f>ROUND(L121*K121,2)</f>
        <v>0</v>
      </c>
      <c r="BL121" s="17" t="s">
        <v>231</v>
      </c>
      <c r="BM121" s="17" t="s">
        <v>7139</v>
      </c>
    </row>
    <row r="122" spans="2:65" s="1" customFormat="1" ht="154.15" customHeight="1" x14ac:dyDescent="0.3">
      <c r="B122" s="31"/>
      <c r="C122" s="32"/>
      <c r="D122" s="32"/>
      <c r="E122" s="32"/>
      <c r="F122" s="266" t="s">
        <v>522</v>
      </c>
      <c r="G122" s="200"/>
      <c r="H122" s="200"/>
      <c r="I122" s="200"/>
      <c r="J122" s="32"/>
      <c r="K122" s="32"/>
      <c r="L122" s="32"/>
      <c r="M122" s="32"/>
      <c r="N122" s="32"/>
      <c r="O122" s="32"/>
      <c r="P122" s="32"/>
      <c r="Q122" s="32"/>
      <c r="R122" s="33"/>
      <c r="T122" s="70"/>
      <c r="U122" s="32"/>
      <c r="V122" s="32"/>
      <c r="W122" s="32"/>
      <c r="X122" s="32"/>
      <c r="Y122" s="32"/>
      <c r="Z122" s="32"/>
      <c r="AA122" s="71"/>
      <c r="AT122" s="17" t="s">
        <v>250</v>
      </c>
      <c r="AU122" s="17" t="s">
        <v>15</v>
      </c>
    </row>
    <row r="123" spans="2:65" s="10" customFormat="1" ht="20.45" customHeight="1" x14ac:dyDescent="0.3">
      <c r="B123" s="153"/>
      <c r="C123" s="154"/>
      <c r="D123" s="154"/>
      <c r="E123" s="155" t="s">
        <v>3</v>
      </c>
      <c r="F123" s="272" t="s">
        <v>7140</v>
      </c>
      <c r="G123" s="273"/>
      <c r="H123" s="273"/>
      <c r="I123" s="273"/>
      <c r="J123" s="154"/>
      <c r="K123" s="156">
        <v>34.979999999999997</v>
      </c>
      <c r="L123" s="154"/>
      <c r="M123" s="154"/>
      <c r="N123" s="154"/>
      <c r="O123" s="154"/>
      <c r="P123" s="154"/>
      <c r="Q123" s="154"/>
      <c r="R123" s="157"/>
      <c r="T123" s="158"/>
      <c r="U123" s="154"/>
      <c r="V123" s="154"/>
      <c r="W123" s="154"/>
      <c r="X123" s="154"/>
      <c r="Y123" s="154"/>
      <c r="Z123" s="154"/>
      <c r="AA123" s="159"/>
      <c r="AT123" s="160" t="s">
        <v>524</v>
      </c>
      <c r="AU123" s="160" t="s">
        <v>15</v>
      </c>
      <c r="AV123" s="10" t="s">
        <v>190</v>
      </c>
      <c r="AW123" s="10" t="s">
        <v>35</v>
      </c>
      <c r="AX123" s="10" t="s">
        <v>78</v>
      </c>
      <c r="AY123" s="160" t="s">
        <v>221</v>
      </c>
    </row>
    <row r="124" spans="2:65" s="11" customFormat="1" ht="20.45" customHeight="1" x14ac:dyDescent="0.3">
      <c r="B124" s="161"/>
      <c r="C124" s="162"/>
      <c r="D124" s="162"/>
      <c r="E124" s="163" t="s">
        <v>3</v>
      </c>
      <c r="F124" s="270" t="s">
        <v>526</v>
      </c>
      <c r="G124" s="271"/>
      <c r="H124" s="271"/>
      <c r="I124" s="271"/>
      <c r="J124" s="162"/>
      <c r="K124" s="164">
        <v>34.979999999999997</v>
      </c>
      <c r="L124" s="162"/>
      <c r="M124" s="162"/>
      <c r="N124" s="162"/>
      <c r="O124" s="162"/>
      <c r="P124" s="162"/>
      <c r="Q124" s="162"/>
      <c r="R124" s="165"/>
      <c r="T124" s="166"/>
      <c r="U124" s="162"/>
      <c r="V124" s="162"/>
      <c r="W124" s="162"/>
      <c r="X124" s="162"/>
      <c r="Y124" s="162"/>
      <c r="Z124" s="162"/>
      <c r="AA124" s="167"/>
      <c r="AT124" s="168" t="s">
        <v>524</v>
      </c>
      <c r="AU124" s="168" t="s">
        <v>15</v>
      </c>
      <c r="AV124" s="11" t="s">
        <v>231</v>
      </c>
      <c r="AW124" s="11" t="s">
        <v>35</v>
      </c>
      <c r="AX124" s="11" t="s">
        <v>15</v>
      </c>
      <c r="AY124" s="168" t="s">
        <v>221</v>
      </c>
    </row>
    <row r="125" spans="2:65" s="1" customFormat="1" ht="20.45" customHeight="1" x14ac:dyDescent="0.3">
      <c r="B125" s="136"/>
      <c r="C125" s="137" t="s">
        <v>231</v>
      </c>
      <c r="D125" s="137" t="s">
        <v>222</v>
      </c>
      <c r="E125" s="138" t="s">
        <v>527</v>
      </c>
      <c r="F125" s="250" t="s">
        <v>528</v>
      </c>
      <c r="G125" s="251"/>
      <c r="H125" s="251"/>
      <c r="I125" s="251"/>
      <c r="J125" s="139" t="s">
        <v>520</v>
      </c>
      <c r="K125" s="140">
        <v>39.93</v>
      </c>
      <c r="L125" s="252"/>
      <c r="M125" s="251"/>
      <c r="N125" s="252">
        <f>ROUND(L125*K125,2)</f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>V125*K125</f>
        <v>0</v>
      </c>
      <c r="X125" s="143">
        <v>0</v>
      </c>
      <c r="Y125" s="143">
        <f>X125*K125</f>
        <v>0</v>
      </c>
      <c r="Z125" s="143">
        <v>0</v>
      </c>
      <c r="AA125" s="144">
        <f>Z125*K125</f>
        <v>0</v>
      </c>
      <c r="AR125" s="17" t="s">
        <v>231</v>
      </c>
      <c r="AT125" s="17" t="s">
        <v>222</v>
      </c>
      <c r="AU125" s="17" t="s">
        <v>15</v>
      </c>
      <c r="AY125" s="17" t="s">
        <v>221</v>
      </c>
      <c r="BE125" s="145">
        <f>IF(U125="základní",N125,0)</f>
        <v>0</v>
      </c>
      <c r="BF125" s="145">
        <f>IF(U125="snížená",N125,0)</f>
        <v>0</v>
      </c>
      <c r="BG125" s="145">
        <f>IF(U125="zákl. přenesená",N125,0)</f>
        <v>0</v>
      </c>
      <c r="BH125" s="145">
        <f>IF(U125="sníž. přenesená",N125,0)</f>
        <v>0</v>
      </c>
      <c r="BI125" s="145">
        <f>IF(U125="nulová",N125,0)</f>
        <v>0</v>
      </c>
      <c r="BJ125" s="17" t="s">
        <v>15</v>
      </c>
      <c r="BK125" s="145">
        <f>ROUND(L125*K125,2)</f>
        <v>0</v>
      </c>
      <c r="BL125" s="17" t="s">
        <v>231</v>
      </c>
      <c r="BM125" s="17" t="s">
        <v>7141</v>
      </c>
    </row>
    <row r="126" spans="2:65" s="1" customFormat="1" ht="154.15" customHeight="1" x14ac:dyDescent="0.3">
      <c r="B126" s="31"/>
      <c r="C126" s="32"/>
      <c r="D126" s="32"/>
      <c r="E126" s="32"/>
      <c r="F126" s="266" t="s">
        <v>522</v>
      </c>
      <c r="G126" s="200"/>
      <c r="H126" s="200"/>
      <c r="I126" s="200"/>
      <c r="J126" s="32"/>
      <c r="K126" s="32"/>
      <c r="L126" s="32"/>
      <c r="M126" s="32"/>
      <c r="N126" s="32"/>
      <c r="O126" s="32"/>
      <c r="P126" s="32"/>
      <c r="Q126" s="32"/>
      <c r="R126" s="33"/>
      <c r="T126" s="70"/>
      <c r="U126" s="32"/>
      <c r="V126" s="32"/>
      <c r="W126" s="32"/>
      <c r="X126" s="32"/>
      <c r="Y126" s="32"/>
      <c r="Z126" s="32"/>
      <c r="AA126" s="71"/>
      <c r="AT126" s="17" t="s">
        <v>250</v>
      </c>
      <c r="AU126" s="17" t="s">
        <v>15</v>
      </c>
    </row>
    <row r="127" spans="2:65" s="1" customFormat="1" ht="20.45" customHeight="1" x14ac:dyDescent="0.3">
      <c r="B127" s="136"/>
      <c r="C127" s="137" t="s">
        <v>220</v>
      </c>
      <c r="D127" s="137" t="s">
        <v>222</v>
      </c>
      <c r="E127" s="138" t="s">
        <v>530</v>
      </c>
      <c r="F127" s="250" t="s">
        <v>531</v>
      </c>
      <c r="G127" s="251"/>
      <c r="H127" s="251"/>
      <c r="I127" s="251"/>
      <c r="J127" s="139" t="s">
        <v>520</v>
      </c>
      <c r="K127" s="140">
        <v>4.95</v>
      </c>
      <c r="L127" s="252"/>
      <c r="M127" s="251"/>
      <c r="N127" s="252">
        <f>ROUND(L127*K127,2)</f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>V127*K127</f>
        <v>0</v>
      </c>
      <c r="X127" s="143">
        <v>0</v>
      </c>
      <c r="Y127" s="143">
        <f>X127*K127</f>
        <v>0</v>
      </c>
      <c r="Z127" s="143">
        <v>0</v>
      </c>
      <c r="AA127" s="144">
        <f>Z127*K127</f>
        <v>0</v>
      </c>
      <c r="AR127" s="17" t="s">
        <v>231</v>
      </c>
      <c r="AT127" s="17" t="s">
        <v>222</v>
      </c>
      <c r="AU127" s="17" t="s">
        <v>15</v>
      </c>
      <c r="AY127" s="17" t="s">
        <v>221</v>
      </c>
      <c r="BE127" s="145">
        <f>IF(U127="základní",N127,0)</f>
        <v>0</v>
      </c>
      <c r="BF127" s="145">
        <f>IF(U127="snížená",N127,0)</f>
        <v>0</v>
      </c>
      <c r="BG127" s="145">
        <f>IF(U127="zákl. přenesená",N127,0)</f>
        <v>0</v>
      </c>
      <c r="BH127" s="145">
        <f>IF(U127="sníž. přenesená",N127,0)</f>
        <v>0</v>
      </c>
      <c r="BI127" s="145">
        <f>IF(U127="nulová",N127,0)</f>
        <v>0</v>
      </c>
      <c r="BJ127" s="17" t="s">
        <v>15</v>
      </c>
      <c r="BK127" s="145">
        <f>ROUND(L127*K127,2)</f>
        <v>0</v>
      </c>
      <c r="BL127" s="17" t="s">
        <v>231</v>
      </c>
      <c r="BM127" s="17" t="s">
        <v>7142</v>
      </c>
    </row>
    <row r="128" spans="2:65" s="1" customFormat="1" ht="85.9" customHeight="1" x14ac:dyDescent="0.3">
      <c r="B128" s="31"/>
      <c r="C128" s="32"/>
      <c r="D128" s="32"/>
      <c r="E128" s="32"/>
      <c r="F128" s="266" t="s">
        <v>533</v>
      </c>
      <c r="G128" s="200"/>
      <c r="H128" s="200"/>
      <c r="I128" s="200"/>
      <c r="J128" s="32"/>
      <c r="K128" s="32"/>
      <c r="L128" s="32"/>
      <c r="M128" s="32"/>
      <c r="N128" s="32"/>
      <c r="O128" s="32"/>
      <c r="P128" s="32"/>
      <c r="Q128" s="32"/>
      <c r="R128" s="33"/>
      <c r="T128" s="70"/>
      <c r="U128" s="32"/>
      <c r="V128" s="32"/>
      <c r="W128" s="32"/>
      <c r="X128" s="32"/>
      <c r="Y128" s="32"/>
      <c r="Z128" s="32"/>
      <c r="AA128" s="71"/>
      <c r="AT128" s="17" t="s">
        <v>250</v>
      </c>
      <c r="AU128" s="17" t="s">
        <v>15</v>
      </c>
    </row>
    <row r="129" spans="2:65" s="10" customFormat="1" ht="20.45" customHeight="1" x14ac:dyDescent="0.3">
      <c r="B129" s="153"/>
      <c r="C129" s="154"/>
      <c r="D129" s="154"/>
      <c r="E129" s="155" t="s">
        <v>3</v>
      </c>
      <c r="F129" s="272" t="s">
        <v>7143</v>
      </c>
      <c r="G129" s="273"/>
      <c r="H129" s="273"/>
      <c r="I129" s="273"/>
      <c r="J129" s="154"/>
      <c r="K129" s="156">
        <v>4.95</v>
      </c>
      <c r="L129" s="154"/>
      <c r="M129" s="154"/>
      <c r="N129" s="154"/>
      <c r="O129" s="154"/>
      <c r="P129" s="154"/>
      <c r="Q129" s="154"/>
      <c r="R129" s="157"/>
      <c r="T129" s="158"/>
      <c r="U129" s="154"/>
      <c r="V129" s="154"/>
      <c r="W129" s="154"/>
      <c r="X129" s="154"/>
      <c r="Y129" s="154"/>
      <c r="Z129" s="154"/>
      <c r="AA129" s="159"/>
      <c r="AT129" s="160" t="s">
        <v>524</v>
      </c>
      <c r="AU129" s="160" t="s">
        <v>15</v>
      </c>
      <c r="AV129" s="10" t="s">
        <v>190</v>
      </c>
      <c r="AW129" s="10" t="s">
        <v>35</v>
      </c>
      <c r="AX129" s="10" t="s">
        <v>78</v>
      </c>
      <c r="AY129" s="160" t="s">
        <v>221</v>
      </c>
    </row>
    <row r="130" spans="2:65" s="11" customFormat="1" ht="20.45" customHeight="1" x14ac:dyDescent="0.3">
      <c r="B130" s="161"/>
      <c r="C130" s="162"/>
      <c r="D130" s="162"/>
      <c r="E130" s="163" t="s">
        <v>3</v>
      </c>
      <c r="F130" s="270" t="s">
        <v>526</v>
      </c>
      <c r="G130" s="271"/>
      <c r="H130" s="271"/>
      <c r="I130" s="271"/>
      <c r="J130" s="162"/>
      <c r="K130" s="164">
        <v>4.95</v>
      </c>
      <c r="L130" s="162"/>
      <c r="M130" s="162"/>
      <c r="N130" s="162"/>
      <c r="O130" s="162"/>
      <c r="P130" s="162"/>
      <c r="Q130" s="162"/>
      <c r="R130" s="165"/>
      <c r="T130" s="166"/>
      <c r="U130" s="162"/>
      <c r="V130" s="162"/>
      <c r="W130" s="162"/>
      <c r="X130" s="162"/>
      <c r="Y130" s="162"/>
      <c r="Z130" s="162"/>
      <c r="AA130" s="167"/>
      <c r="AT130" s="168" t="s">
        <v>524</v>
      </c>
      <c r="AU130" s="168" t="s">
        <v>15</v>
      </c>
      <c r="AV130" s="11" t="s">
        <v>231</v>
      </c>
      <c r="AW130" s="11" t="s">
        <v>35</v>
      </c>
      <c r="AX130" s="11" t="s">
        <v>15</v>
      </c>
      <c r="AY130" s="168" t="s">
        <v>221</v>
      </c>
    </row>
    <row r="131" spans="2:65" s="1" customFormat="1" ht="28.9" customHeight="1" x14ac:dyDescent="0.3">
      <c r="B131" s="136"/>
      <c r="C131" s="137" t="s">
        <v>265</v>
      </c>
      <c r="D131" s="137" t="s">
        <v>222</v>
      </c>
      <c r="E131" s="138" t="s">
        <v>543</v>
      </c>
      <c r="F131" s="250" t="s">
        <v>544</v>
      </c>
      <c r="G131" s="251"/>
      <c r="H131" s="251"/>
      <c r="I131" s="251"/>
      <c r="J131" s="139" t="s">
        <v>520</v>
      </c>
      <c r="K131" s="140">
        <v>40</v>
      </c>
      <c r="L131" s="252"/>
      <c r="M131" s="251"/>
      <c r="N131" s="252">
        <f>ROUND(L131*K131,2)</f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>V131*K131</f>
        <v>0</v>
      </c>
      <c r="X131" s="143">
        <v>0</v>
      </c>
      <c r="Y131" s="143">
        <f>X131*K131</f>
        <v>0</v>
      </c>
      <c r="Z131" s="143">
        <v>0</v>
      </c>
      <c r="AA131" s="144">
        <f>Z131*K131</f>
        <v>0</v>
      </c>
      <c r="AR131" s="17" t="s">
        <v>231</v>
      </c>
      <c r="AT131" s="17" t="s">
        <v>222</v>
      </c>
      <c r="AU131" s="17" t="s">
        <v>15</v>
      </c>
      <c r="AY131" s="17" t="s">
        <v>221</v>
      </c>
      <c r="BE131" s="145">
        <f>IF(U131="základní",N131,0)</f>
        <v>0</v>
      </c>
      <c r="BF131" s="145">
        <f>IF(U131="snížená",N131,0)</f>
        <v>0</v>
      </c>
      <c r="BG131" s="145">
        <f>IF(U131="zákl. přenesená",N131,0)</f>
        <v>0</v>
      </c>
      <c r="BH131" s="145">
        <f>IF(U131="sníž. přenesená",N131,0)</f>
        <v>0</v>
      </c>
      <c r="BI131" s="145">
        <f>IF(U131="nulová",N131,0)</f>
        <v>0</v>
      </c>
      <c r="BJ131" s="17" t="s">
        <v>15</v>
      </c>
      <c r="BK131" s="145">
        <f>ROUND(L131*K131,2)</f>
        <v>0</v>
      </c>
      <c r="BL131" s="17" t="s">
        <v>231</v>
      </c>
      <c r="BM131" s="17" t="s">
        <v>7144</v>
      </c>
    </row>
    <row r="132" spans="2:65" s="1" customFormat="1" ht="97.15" customHeight="1" x14ac:dyDescent="0.3">
      <c r="B132" s="31"/>
      <c r="C132" s="32"/>
      <c r="D132" s="32"/>
      <c r="E132" s="32"/>
      <c r="F132" s="266" t="s">
        <v>546</v>
      </c>
      <c r="G132" s="200"/>
      <c r="H132" s="200"/>
      <c r="I132" s="200"/>
      <c r="J132" s="32"/>
      <c r="K132" s="32"/>
      <c r="L132" s="32"/>
      <c r="M132" s="32"/>
      <c r="N132" s="32"/>
      <c r="O132" s="32"/>
      <c r="P132" s="32"/>
      <c r="Q132" s="32"/>
      <c r="R132" s="33"/>
      <c r="T132" s="70"/>
      <c r="U132" s="32"/>
      <c r="V132" s="32"/>
      <c r="W132" s="32"/>
      <c r="X132" s="32"/>
      <c r="Y132" s="32"/>
      <c r="Z132" s="32"/>
      <c r="AA132" s="71"/>
      <c r="AT132" s="17" t="s">
        <v>250</v>
      </c>
      <c r="AU132" s="17" t="s">
        <v>15</v>
      </c>
    </row>
    <row r="133" spans="2:65" s="1" customFormat="1" ht="28.9" customHeight="1" x14ac:dyDescent="0.3">
      <c r="B133" s="136"/>
      <c r="C133" s="137" t="s">
        <v>269</v>
      </c>
      <c r="D133" s="137" t="s">
        <v>222</v>
      </c>
      <c r="E133" s="138" t="s">
        <v>547</v>
      </c>
      <c r="F133" s="250" t="s">
        <v>548</v>
      </c>
      <c r="G133" s="251"/>
      <c r="H133" s="251"/>
      <c r="I133" s="251"/>
      <c r="J133" s="139" t="s">
        <v>520</v>
      </c>
      <c r="K133" s="140">
        <v>40</v>
      </c>
      <c r="L133" s="252"/>
      <c r="M133" s="251"/>
      <c r="N133" s="252">
        <f>ROUND(L133*K133,2)</f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>V133*K133</f>
        <v>0</v>
      </c>
      <c r="X133" s="143">
        <v>0</v>
      </c>
      <c r="Y133" s="143">
        <f>X133*K133</f>
        <v>0</v>
      </c>
      <c r="Z133" s="143">
        <v>0</v>
      </c>
      <c r="AA133" s="144">
        <f>Z133*K133</f>
        <v>0</v>
      </c>
      <c r="AR133" s="17" t="s">
        <v>231</v>
      </c>
      <c r="AT133" s="17" t="s">
        <v>222</v>
      </c>
      <c r="AU133" s="17" t="s">
        <v>15</v>
      </c>
      <c r="AY133" s="17" t="s">
        <v>221</v>
      </c>
      <c r="BE133" s="145">
        <f>IF(U133="základní",N133,0)</f>
        <v>0</v>
      </c>
      <c r="BF133" s="145">
        <f>IF(U133="snížená",N133,0)</f>
        <v>0</v>
      </c>
      <c r="BG133" s="145">
        <f>IF(U133="zákl. přenesená",N133,0)</f>
        <v>0</v>
      </c>
      <c r="BH133" s="145">
        <f>IF(U133="sníž. přenesená",N133,0)</f>
        <v>0</v>
      </c>
      <c r="BI133" s="145">
        <f>IF(U133="nulová",N133,0)</f>
        <v>0</v>
      </c>
      <c r="BJ133" s="17" t="s">
        <v>15</v>
      </c>
      <c r="BK133" s="145">
        <f>ROUND(L133*K133,2)</f>
        <v>0</v>
      </c>
      <c r="BL133" s="17" t="s">
        <v>231</v>
      </c>
      <c r="BM133" s="17" t="s">
        <v>7145</v>
      </c>
    </row>
    <row r="134" spans="2:65" s="1" customFormat="1" ht="97.15" customHeight="1" x14ac:dyDescent="0.3">
      <c r="B134" s="31"/>
      <c r="C134" s="32"/>
      <c r="D134" s="32"/>
      <c r="E134" s="32"/>
      <c r="F134" s="266" t="s">
        <v>550</v>
      </c>
      <c r="G134" s="200"/>
      <c r="H134" s="200"/>
      <c r="I134" s="200"/>
      <c r="J134" s="32"/>
      <c r="K134" s="32"/>
      <c r="L134" s="32"/>
      <c r="M134" s="32"/>
      <c r="N134" s="32"/>
      <c r="O134" s="32"/>
      <c r="P134" s="32"/>
      <c r="Q134" s="32"/>
      <c r="R134" s="33"/>
      <c r="T134" s="70"/>
      <c r="U134" s="32"/>
      <c r="V134" s="32"/>
      <c r="W134" s="32"/>
      <c r="X134" s="32"/>
      <c r="Y134" s="32"/>
      <c r="Z134" s="32"/>
      <c r="AA134" s="71"/>
      <c r="AT134" s="17" t="s">
        <v>250</v>
      </c>
      <c r="AU134" s="17" t="s">
        <v>15</v>
      </c>
    </row>
    <row r="135" spans="2:65" s="1" customFormat="1" ht="20.45" customHeight="1" x14ac:dyDescent="0.3">
      <c r="B135" s="136"/>
      <c r="C135" s="137" t="s">
        <v>273</v>
      </c>
      <c r="D135" s="137" t="s">
        <v>222</v>
      </c>
      <c r="E135" s="138" t="s">
        <v>551</v>
      </c>
      <c r="F135" s="250" t="s">
        <v>552</v>
      </c>
      <c r="G135" s="251"/>
      <c r="H135" s="251"/>
      <c r="I135" s="251"/>
      <c r="J135" s="139" t="s">
        <v>520</v>
      </c>
      <c r="K135" s="140">
        <v>17</v>
      </c>
      <c r="L135" s="252"/>
      <c r="M135" s="251"/>
      <c r="N135" s="252">
        <f>ROUND(L135*K135,2)</f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>V135*K135</f>
        <v>0</v>
      </c>
      <c r="X135" s="143">
        <v>0</v>
      </c>
      <c r="Y135" s="143">
        <f>X135*K135</f>
        <v>0</v>
      </c>
      <c r="Z135" s="143">
        <v>0</v>
      </c>
      <c r="AA135" s="144">
        <f>Z135*K135</f>
        <v>0</v>
      </c>
      <c r="AR135" s="17" t="s">
        <v>231</v>
      </c>
      <c r="AT135" s="17" t="s">
        <v>222</v>
      </c>
      <c r="AU135" s="17" t="s">
        <v>15</v>
      </c>
      <c r="AY135" s="17" t="s">
        <v>221</v>
      </c>
      <c r="BE135" s="145">
        <f>IF(U135="základní",N135,0)</f>
        <v>0</v>
      </c>
      <c r="BF135" s="145">
        <f>IF(U135="snížená",N135,0)</f>
        <v>0</v>
      </c>
      <c r="BG135" s="145">
        <f>IF(U135="zákl. přenesená",N135,0)</f>
        <v>0</v>
      </c>
      <c r="BH135" s="145">
        <f>IF(U135="sníž. přenesená",N135,0)</f>
        <v>0</v>
      </c>
      <c r="BI135" s="145">
        <f>IF(U135="nulová",N135,0)</f>
        <v>0</v>
      </c>
      <c r="BJ135" s="17" t="s">
        <v>15</v>
      </c>
      <c r="BK135" s="145">
        <f>ROUND(L135*K135,2)</f>
        <v>0</v>
      </c>
      <c r="BL135" s="17" t="s">
        <v>231</v>
      </c>
      <c r="BM135" s="17" t="s">
        <v>7146</v>
      </c>
    </row>
    <row r="136" spans="2:65" s="1" customFormat="1" ht="108.6" customHeight="1" x14ac:dyDescent="0.3">
      <c r="B136" s="31"/>
      <c r="C136" s="32"/>
      <c r="D136" s="32"/>
      <c r="E136" s="32"/>
      <c r="F136" s="266" t="s">
        <v>554</v>
      </c>
      <c r="G136" s="200"/>
      <c r="H136" s="200"/>
      <c r="I136" s="200"/>
      <c r="J136" s="32"/>
      <c r="K136" s="32"/>
      <c r="L136" s="32"/>
      <c r="M136" s="32"/>
      <c r="N136" s="32"/>
      <c r="O136" s="32"/>
      <c r="P136" s="32"/>
      <c r="Q136" s="32"/>
      <c r="R136" s="33"/>
      <c r="T136" s="70"/>
      <c r="U136" s="32"/>
      <c r="V136" s="32"/>
      <c r="W136" s="32"/>
      <c r="X136" s="32"/>
      <c r="Y136" s="32"/>
      <c r="Z136" s="32"/>
      <c r="AA136" s="71"/>
      <c r="AT136" s="17" t="s">
        <v>250</v>
      </c>
      <c r="AU136" s="17" t="s">
        <v>15</v>
      </c>
    </row>
    <row r="137" spans="2:65" s="1" customFormat="1" ht="28.9" customHeight="1" x14ac:dyDescent="0.3">
      <c r="B137" s="136"/>
      <c r="C137" s="137" t="s">
        <v>279</v>
      </c>
      <c r="D137" s="137" t="s">
        <v>222</v>
      </c>
      <c r="E137" s="138" t="s">
        <v>555</v>
      </c>
      <c r="F137" s="250" t="s">
        <v>556</v>
      </c>
      <c r="G137" s="251"/>
      <c r="H137" s="251"/>
      <c r="I137" s="251"/>
      <c r="J137" s="139" t="s">
        <v>520</v>
      </c>
      <c r="K137" s="140">
        <v>24</v>
      </c>
      <c r="L137" s="252"/>
      <c r="M137" s="251"/>
      <c r="N137" s="252">
        <f>ROUND(L137*K137,2)</f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>V137*K137</f>
        <v>0</v>
      </c>
      <c r="X137" s="143">
        <v>0</v>
      </c>
      <c r="Y137" s="143">
        <f>X137*K137</f>
        <v>0</v>
      </c>
      <c r="Z137" s="143">
        <v>0</v>
      </c>
      <c r="AA137" s="144">
        <f>Z137*K137</f>
        <v>0</v>
      </c>
      <c r="AR137" s="17" t="s">
        <v>231</v>
      </c>
      <c r="AT137" s="17" t="s">
        <v>222</v>
      </c>
      <c r="AU137" s="17" t="s">
        <v>15</v>
      </c>
      <c r="AY137" s="17" t="s">
        <v>221</v>
      </c>
      <c r="BE137" s="145">
        <f>IF(U137="základní",N137,0)</f>
        <v>0</v>
      </c>
      <c r="BF137" s="145">
        <f>IF(U137="snížená",N137,0)</f>
        <v>0</v>
      </c>
      <c r="BG137" s="145">
        <f>IF(U137="zákl. přenesená",N137,0)</f>
        <v>0</v>
      </c>
      <c r="BH137" s="145">
        <f>IF(U137="sníž. přenesená",N137,0)</f>
        <v>0</v>
      </c>
      <c r="BI137" s="145">
        <f>IF(U137="nulová",N137,0)</f>
        <v>0</v>
      </c>
      <c r="BJ137" s="17" t="s">
        <v>15</v>
      </c>
      <c r="BK137" s="145">
        <f>ROUND(L137*K137,2)</f>
        <v>0</v>
      </c>
      <c r="BL137" s="17" t="s">
        <v>231</v>
      </c>
      <c r="BM137" s="17" t="s">
        <v>7147</v>
      </c>
    </row>
    <row r="138" spans="2:65" s="1" customFormat="1" ht="85.9" customHeight="1" x14ac:dyDescent="0.3">
      <c r="B138" s="31"/>
      <c r="C138" s="32"/>
      <c r="D138" s="32"/>
      <c r="E138" s="32"/>
      <c r="F138" s="266" t="s">
        <v>558</v>
      </c>
      <c r="G138" s="200"/>
      <c r="H138" s="200"/>
      <c r="I138" s="200"/>
      <c r="J138" s="32"/>
      <c r="K138" s="32"/>
      <c r="L138" s="32"/>
      <c r="M138" s="32"/>
      <c r="N138" s="32"/>
      <c r="O138" s="32"/>
      <c r="P138" s="32"/>
      <c r="Q138" s="32"/>
      <c r="R138" s="33"/>
      <c r="T138" s="70"/>
      <c r="U138" s="32"/>
      <c r="V138" s="32"/>
      <c r="W138" s="32"/>
      <c r="X138" s="32"/>
      <c r="Y138" s="32"/>
      <c r="Z138" s="32"/>
      <c r="AA138" s="71"/>
      <c r="AT138" s="17" t="s">
        <v>250</v>
      </c>
      <c r="AU138" s="17" t="s">
        <v>15</v>
      </c>
    </row>
    <row r="139" spans="2:65" s="1" customFormat="1" ht="20.45" customHeight="1" x14ac:dyDescent="0.3">
      <c r="B139" s="136"/>
      <c r="C139" s="137" t="s">
        <v>284</v>
      </c>
      <c r="D139" s="137" t="s">
        <v>222</v>
      </c>
      <c r="E139" s="138" t="s">
        <v>559</v>
      </c>
      <c r="F139" s="250" t="s">
        <v>560</v>
      </c>
      <c r="G139" s="251"/>
      <c r="H139" s="251"/>
      <c r="I139" s="251"/>
      <c r="J139" s="139" t="s">
        <v>520</v>
      </c>
      <c r="K139" s="140">
        <v>15.9</v>
      </c>
      <c r="L139" s="252"/>
      <c r="M139" s="251"/>
      <c r="N139" s="252">
        <f>ROUND(L139*K139,2)</f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>V139*K139</f>
        <v>0</v>
      </c>
      <c r="X139" s="143">
        <v>1.7</v>
      </c>
      <c r="Y139" s="143">
        <f>X139*K139</f>
        <v>27.03</v>
      </c>
      <c r="Z139" s="143">
        <v>0</v>
      </c>
      <c r="AA139" s="144">
        <f>Z139*K139</f>
        <v>0</v>
      </c>
      <c r="AR139" s="17" t="s">
        <v>231</v>
      </c>
      <c r="AT139" s="17" t="s">
        <v>222</v>
      </c>
      <c r="AU139" s="17" t="s">
        <v>15</v>
      </c>
      <c r="AY139" s="17" t="s">
        <v>221</v>
      </c>
      <c r="BE139" s="145">
        <f>IF(U139="základní",N139,0)</f>
        <v>0</v>
      </c>
      <c r="BF139" s="145">
        <f>IF(U139="snížená",N139,0)</f>
        <v>0</v>
      </c>
      <c r="BG139" s="145">
        <f>IF(U139="zákl. přenesená",N139,0)</f>
        <v>0</v>
      </c>
      <c r="BH139" s="145">
        <f>IF(U139="sníž. přenesená",N139,0)</f>
        <v>0</v>
      </c>
      <c r="BI139" s="145">
        <f>IF(U139="nulová",N139,0)</f>
        <v>0</v>
      </c>
      <c r="BJ139" s="17" t="s">
        <v>15</v>
      </c>
      <c r="BK139" s="145">
        <f>ROUND(L139*K139,2)</f>
        <v>0</v>
      </c>
      <c r="BL139" s="17" t="s">
        <v>231</v>
      </c>
      <c r="BM139" s="17" t="s">
        <v>7148</v>
      </c>
    </row>
    <row r="140" spans="2:65" s="1" customFormat="1" ht="120" customHeight="1" x14ac:dyDescent="0.3">
      <c r="B140" s="31"/>
      <c r="C140" s="32"/>
      <c r="D140" s="32"/>
      <c r="E140" s="32"/>
      <c r="F140" s="266" t="s">
        <v>562</v>
      </c>
      <c r="G140" s="200"/>
      <c r="H140" s="200"/>
      <c r="I140" s="200"/>
      <c r="J140" s="32"/>
      <c r="K140" s="32"/>
      <c r="L140" s="32"/>
      <c r="M140" s="32"/>
      <c r="N140" s="32"/>
      <c r="O140" s="32"/>
      <c r="P140" s="32"/>
      <c r="Q140" s="32"/>
      <c r="R140" s="33"/>
      <c r="T140" s="70"/>
      <c r="U140" s="32"/>
      <c r="V140" s="32"/>
      <c r="W140" s="32"/>
      <c r="X140" s="32"/>
      <c r="Y140" s="32"/>
      <c r="Z140" s="32"/>
      <c r="AA140" s="71"/>
      <c r="AT140" s="17" t="s">
        <v>250</v>
      </c>
      <c r="AU140" s="17" t="s">
        <v>15</v>
      </c>
    </row>
    <row r="141" spans="2:65" s="10" customFormat="1" ht="20.45" customHeight="1" x14ac:dyDescent="0.3">
      <c r="B141" s="153"/>
      <c r="C141" s="154"/>
      <c r="D141" s="154"/>
      <c r="E141" s="155" t="s">
        <v>3</v>
      </c>
      <c r="F141" s="272" t="s">
        <v>7149</v>
      </c>
      <c r="G141" s="273"/>
      <c r="H141" s="273"/>
      <c r="I141" s="273"/>
      <c r="J141" s="154"/>
      <c r="K141" s="156">
        <v>15.9</v>
      </c>
      <c r="L141" s="154"/>
      <c r="M141" s="154"/>
      <c r="N141" s="154"/>
      <c r="O141" s="154"/>
      <c r="P141" s="154"/>
      <c r="Q141" s="154"/>
      <c r="R141" s="157"/>
      <c r="T141" s="158"/>
      <c r="U141" s="154"/>
      <c r="V141" s="154"/>
      <c r="W141" s="154"/>
      <c r="X141" s="154"/>
      <c r="Y141" s="154"/>
      <c r="Z141" s="154"/>
      <c r="AA141" s="159"/>
      <c r="AT141" s="160" t="s">
        <v>524</v>
      </c>
      <c r="AU141" s="160" t="s">
        <v>15</v>
      </c>
      <c r="AV141" s="10" t="s">
        <v>190</v>
      </c>
      <c r="AW141" s="10" t="s">
        <v>35</v>
      </c>
      <c r="AX141" s="10" t="s">
        <v>78</v>
      </c>
      <c r="AY141" s="160" t="s">
        <v>221</v>
      </c>
    </row>
    <row r="142" spans="2:65" s="11" customFormat="1" ht="20.45" customHeight="1" x14ac:dyDescent="0.3">
      <c r="B142" s="161"/>
      <c r="C142" s="162"/>
      <c r="D142" s="162"/>
      <c r="E142" s="163" t="s">
        <v>3</v>
      </c>
      <c r="F142" s="270" t="s">
        <v>526</v>
      </c>
      <c r="G142" s="271"/>
      <c r="H142" s="271"/>
      <c r="I142" s="271"/>
      <c r="J142" s="162"/>
      <c r="K142" s="164">
        <v>15.9</v>
      </c>
      <c r="L142" s="162"/>
      <c r="M142" s="162"/>
      <c r="N142" s="162"/>
      <c r="O142" s="162"/>
      <c r="P142" s="162"/>
      <c r="Q142" s="162"/>
      <c r="R142" s="165"/>
      <c r="T142" s="166"/>
      <c r="U142" s="162"/>
      <c r="V142" s="162"/>
      <c r="W142" s="162"/>
      <c r="X142" s="162"/>
      <c r="Y142" s="162"/>
      <c r="Z142" s="162"/>
      <c r="AA142" s="167"/>
      <c r="AT142" s="168" t="s">
        <v>524</v>
      </c>
      <c r="AU142" s="168" t="s">
        <v>15</v>
      </c>
      <c r="AV142" s="11" t="s">
        <v>231</v>
      </c>
      <c r="AW142" s="11" t="s">
        <v>35</v>
      </c>
      <c r="AX142" s="11" t="s">
        <v>15</v>
      </c>
      <c r="AY142" s="168" t="s">
        <v>221</v>
      </c>
    </row>
    <row r="143" spans="2:65" s="1" customFormat="1" ht="20.45" customHeight="1" x14ac:dyDescent="0.3">
      <c r="B143" s="136"/>
      <c r="C143" s="137" t="s">
        <v>288</v>
      </c>
      <c r="D143" s="137" t="s">
        <v>222</v>
      </c>
      <c r="E143" s="138" t="s">
        <v>6852</v>
      </c>
      <c r="F143" s="250" t="s">
        <v>6853</v>
      </c>
      <c r="G143" s="251"/>
      <c r="H143" s="251"/>
      <c r="I143" s="251"/>
      <c r="J143" s="139" t="s">
        <v>613</v>
      </c>
      <c r="K143" s="140">
        <v>3.5</v>
      </c>
      <c r="L143" s="252"/>
      <c r="M143" s="251"/>
      <c r="N143" s="252">
        <f>ROUND(L143*K143,2)</f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</v>
      </c>
      <c r="W143" s="143">
        <f>V143*K143</f>
        <v>0</v>
      </c>
      <c r="X143" s="143">
        <v>0</v>
      </c>
      <c r="Y143" s="143">
        <f>X143*K143</f>
        <v>0</v>
      </c>
      <c r="Z143" s="143">
        <v>0</v>
      </c>
      <c r="AA143" s="144">
        <f>Z143*K143</f>
        <v>0</v>
      </c>
      <c r="AR143" s="17" t="s">
        <v>231</v>
      </c>
      <c r="AT143" s="17" t="s">
        <v>222</v>
      </c>
      <c r="AU143" s="17" t="s">
        <v>15</v>
      </c>
      <c r="AY143" s="17" t="s">
        <v>221</v>
      </c>
      <c r="BE143" s="145">
        <f>IF(U143="základní",N143,0)</f>
        <v>0</v>
      </c>
      <c r="BF143" s="145">
        <f>IF(U143="snížená",N143,0)</f>
        <v>0</v>
      </c>
      <c r="BG143" s="145">
        <f>IF(U143="zákl. přenesená",N143,0)</f>
        <v>0</v>
      </c>
      <c r="BH143" s="145">
        <f>IF(U143="sníž. přenesená",N143,0)</f>
        <v>0</v>
      </c>
      <c r="BI143" s="145">
        <f>IF(U143="nulová",N143,0)</f>
        <v>0</v>
      </c>
      <c r="BJ143" s="17" t="s">
        <v>15</v>
      </c>
      <c r="BK143" s="145">
        <f>ROUND(L143*K143,2)</f>
        <v>0</v>
      </c>
      <c r="BL143" s="17" t="s">
        <v>231</v>
      </c>
      <c r="BM143" s="17" t="s">
        <v>7150</v>
      </c>
    </row>
    <row r="144" spans="2:65" s="1" customFormat="1" ht="63" customHeight="1" x14ac:dyDescent="0.3">
      <c r="B144" s="31"/>
      <c r="C144" s="32"/>
      <c r="D144" s="32"/>
      <c r="E144" s="32"/>
      <c r="F144" s="266" t="s">
        <v>6855</v>
      </c>
      <c r="G144" s="200"/>
      <c r="H144" s="200"/>
      <c r="I144" s="200"/>
      <c r="J144" s="32"/>
      <c r="K144" s="32"/>
      <c r="L144" s="32"/>
      <c r="M144" s="32"/>
      <c r="N144" s="32"/>
      <c r="O144" s="32"/>
      <c r="P144" s="32"/>
      <c r="Q144" s="32"/>
      <c r="R144" s="33"/>
      <c r="T144" s="70"/>
      <c r="U144" s="32"/>
      <c r="V144" s="32"/>
      <c r="W144" s="32"/>
      <c r="X144" s="32"/>
      <c r="Y144" s="32"/>
      <c r="Z144" s="32"/>
      <c r="AA144" s="71"/>
      <c r="AT144" s="17" t="s">
        <v>250</v>
      </c>
      <c r="AU144" s="17" t="s">
        <v>15</v>
      </c>
    </row>
    <row r="145" spans="2:65" s="1" customFormat="1" ht="20.45" customHeight="1" x14ac:dyDescent="0.3">
      <c r="B145" s="136"/>
      <c r="C145" s="137" t="s">
        <v>295</v>
      </c>
      <c r="D145" s="137" t="s">
        <v>222</v>
      </c>
      <c r="E145" s="138" t="s">
        <v>7151</v>
      </c>
      <c r="F145" s="250" t="s">
        <v>7152</v>
      </c>
      <c r="G145" s="251"/>
      <c r="H145" s="251"/>
      <c r="I145" s="251"/>
      <c r="J145" s="139" t="s">
        <v>613</v>
      </c>
      <c r="K145" s="140">
        <v>0.5</v>
      </c>
      <c r="L145" s="252"/>
      <c r="M145" s="251"/>
      <c r="N145" s="252">
        <f>ROUND(L145*K145,2)</f>
        <v>0</v>
      </c>
      <c r="O145" s="251"/>
      <c r="P145" s="251"/>
      <c r="Q145" s="251"/>
      <c r="R145" s="141"/>
      <c r="T145" s="142" t="s">
        <v>3</v>
      </c>
      <c r="U145" s="40" t="s">
        <v>43</v>
      </c>
      <c r="V145" s="143">
        <v>0</v>
      </c>
      <c r="W145" s="143">
        <f>V145*K145</f>
        <v>0</v>
      </c>
      <c r="X145" s="143">
        <v>0</v>
      </c>
      <c r="Y145" s="143">
        <f>X145*K145</f>
        <v>0</v>
      </c>
      <c r="Z145" s="143">
        <v>0</v>
      </c>
      <c r="AA145" s="144">
        <f>Z145*K145</f>
        <v>0</v>
      </c>
      <c r="AR145" s="17" t="s">
        <v>231</v>
      </c>
      <c r="AT145" s="17" t="s">
        <v>222</v>
      </c>
      <c r="AU145" s="17" t="s">
        <v>15</v>
      </c>
      <c r="AY145" s="17" t="s">
        <v>221</v>
      </c>
      <c r="BE145" s="145">
        <f>IF(U145="základní",N145,0)</f>
        <v>0</v>
      </c>
      <c r="BF145" s="145">
        <f>IF(U145="snížená",N145,0)</f>
        <v>0</v>
      </c>
      <c r="BG145" s="145">
        <f>IF(U145="zákl. přenesená",N145,0)</f>
        <v>0</v>
      </c>
      <c r="BH145" s="145">
        <f>IF(U145="sníž. přenesená",N145,0)</f>
        <v>0</v>
      </c>
      <c r="BI145" s="145">
        <f>IF(U145="nulová",N145,0)</f>
        <v>0</v>
      </c>
      <c r="BJ145" s="17" t="s">
        <v>15</v>
      </c>
      <c r="BK145" s="145">
        <f>ROUND(L145*K145,2)</f>
        <v>0</v>
      </c>
      <c r="BL145" s="17" t="s">
        <v>231</v>
      </c>
      <c r="BM145" s="17" t="s">
        <v>7153</v>
      </c>
    </row>
    <row r="146" spans="2:65" s="1" customFormat="1" ht="20.45" customHeight="1" x14ac:dyDescent="0.3">
      <c r="B146" s="136"/>
      <c r="C146" s="137" t="s">
        <v>182</v>
      </c>
      <c r="D146" s="137" t="s">
        <v>222</v>
      </c>
      <c r="E146" s="138" t="s">
        <v>611</v>
      </c>
      <c r="F146" s="250" t="s">
        <v>612</v>
      </c>
      <c r="G146" s="251"/>
      <c r="H146" s="251"/>
      <c r="I146" s="251"/>
      <c r="J146" s="139" t="s">
        <v>613</v>
      </c>
      <c r="K146" s="140">
        <v>3.5</v>
      </c>
      <c r="L146" s="252"/>
      <c r="M146" s="251"/>
      <c r="N146" s="252">
        <f>ROUND(L146*K146,2)</f>
        <v>0</v>
      </c>
      <c r="O146" s="251"/>
      <c r="P146" s="251"/>
      <c r="Q146" s="251"/>
      <c r="R146" s="141"/>
      <c r="T146" s="142" t="s">
        <v>3</v>
      </c>
      <c r="U146" s="40" t="s">
        <v>43</v>
      </c>
      <c r="V146" s="143">
        <v>0</v>
      </c>
      <c r="W146" s="143">
        <f>V146*K146</f>
        <v>0</v>
      </c>
      <c r="X146" s="143">
        <v>0</v>
      </c>
      <c r="Y146" s="143">
        <f>X146*K146</f>
        <v>0</v>
      </c>
      <c r="Z146" s="143">
        <v>0</v>
      </c>
      <c r="AA146" s="144">
        <f>Z146*K146</f>
        <v>0</v>
      </c>
      <c r="AR146" s="17" t="s">
        <v>231</v>
      </c>
      <c r="AT146" s="17" t="s">
        <v>222</v>
      </c>
      <c r="AU146" s="17" t="s">
        <v>15</v>
      </c>
      <c r="AY146" s="17" t="s">
        <v>221</v>
      </c>
      <c r="BE146" s="145">
        <f>IF(U146="základní",N146,0)</f>
        <v>0</v>
      </c>
      <c r="BF146" s="145">
        <f>IF(U146="snížená",N146,0)</f>
        <v>0</v>
      </c>
      <c r="BG146" s="145">
        <f>IF(U146="zákl. přenesená",N146,0)</f>
        <v>0</v>
      </c>
      <c r="BH146" s="145">
        <f>IF(U146="sníž. přenesená",N146,0)</f>
        <v>0</v>
      </c>
      <c r="BI146" s="145">
        <f>IF(U146="nulová",N146,0)</f>
        <v>0</v>
      </c>
      <c r="BJ146" s="17" t="s">
        <v>15</v>
      </c>
      <c r="BK146" s="145">
        <f>ROUND(L146*K146,2)</f>
        <v>0</v>
      </c>
      <c r="BL146" s="17" t="s">
        <v>231</v>
      </c>
      <c r="BM146" s="17" t="s">
        <v>7154</v>
      </c>
    </row>
    <row r="147" spans="2:65" s="1" customFormat="1" ht="63" customHeight="1" x14ac:dyDescent="0.3">
      <c r="B147" s="31"/>
      <c r="C147" s="32"/>
      <c r="D147" s="32"/>
      <c r="E147" s="32"/>
      <c r="F147" s="266" t="s">
        <v>615</v>
      </c>
      <c r="G147" s="200"/>
      <c r="H147" s="200"/>
      <c r="I147" s="200"/>
      <c r="J147" s="32"/>
      <c r="K147" s="32"/>
      <c r="L147" s="32"/>
      <c r="M147" s="32"/>
      <c r="N147" s="32"/>
      <c r="O147" s="32"/>
      <c r="P147" s="32"/>
      <c r="Q147" s="32"/>
      <c r="R147" s="33"/>
      <c r="T147" s="70"/>
      <c r="U147" s="32"/>
      <c r="V147" s="32"/>
      <c r="W147" s="32"/>
      <c r="X147" s="32"/>
      <c r="Y147" s="32"/>
      <c r="Z147" s="32"/>
      <c r="AA147" s="71"/>
      <c r="AT147" s="17" t="s">
        <v>250</v>
      </c>
      <c r="AU147" s="17" t="s">
        <v>15</v>
      </c>
    </row>
    <row r="148" spans="2:65" s="9" customFormat="1" ht="37.35" customHeight="1" x14ac:dyDescent="0.35">
      <c r="B148" s="125"/>
      <c r="C148" s="126"/>
      <c r="D148" s="127" t="s">
        <v>6835</v>
      </c>
      <c r="E148" s="127"/>
      <c r="F148" s="127"/>
      <c r="G148" s="127"/>
      <c r="H148" s="127"/>
      <c r="I148" s="127"/>
      <c r="J148" s="127"/>
      <c r="K148" s="127"/>
      <c r="L148" s="127"/>
      <c r="M148" s="127"/>
      <c r="N148" s="262">
        <f>BK148</f>
        <v>0</v>
      </c>
      <c r="O148" s="263"/>
      <c r="P148" s="263"/>
      <c r="Q148" s="263"/>
      <c r="R148" s="128"/>
      <c r="T148" s="129"/>
      <c r="U148" s="126"/>
      <c r="V148" s="126"/>
      <c r="W148" s="130">
        <f>SUM(W149:W151)</f>
        <v>0</v>
      </c>
      <c r="X148" s="126"/>
      <c r="Y148" s="130">
        <f>SUM(Y149:Y151)</f>
        <v>0</v>
      </c>
      <c r="Z148" s="126"/>
      <c r="AA148" s="131">
        <f>SUM(AA149:AA151)</f>
        <v>0</v>
      </c>
      <c r="AR148" s="132" t="s">
        <v>15</v>
      </c>
      <c r="AT148" s="133" t="s">
        <v>77</v>
      </c>
      <c r="AU148" s="133" t="s">
        <v>78</v>
      </c>
      <c r="AY148" s="132" t="s">
        <v>221</v>
      </c>
      <c r="BK148" s="134">
        <f>SUM(BK149:BK151)</f>
        <v>0</v>
      </c>
    </row>
    <row r="149" spans="2:65" s="1" customFormat="1" ht="28.9" customHeight="1" x14ac:dyDescent="0.3">
      <c r="B149" s="136"/>
      <c r="C149" s="137" t="s">
        <v>303</v>
      </c>
      <c r="D149" s="137" t="s">
        <v>222</v>
      </c>
      <c r="E149" s="138" t="s">
        <v>574</v>
      </c>
      <c r="F149" s="250" t="s">
        <v>575</v>
      </c>
      <c r="G149" s="251"/>
      <c r="H149" s="251"/>
      <c r="I149" s="251"/>
      <c r="J149" s="139" t="s">
        <v>246</v>
      </c>
      <c r="K149" s="140">
        <v>60</v>
      </c>
      <c r="L149" s="252"/>
      <c r="M149" s="251"/>
      <c r="N149" s="252">
        <f>ROUND(L149*K149,2)</f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0</v>
      </c>
      <c r="W149" s="143">
        <f>V149*K149</f>
        <v>0</v>
      </c>
      <c r="X149" s="143">
        <v>0</v>
      </c>
      <c r="Y149" s="143">
        <f>X149*K149</f>
        <v>0</v>
      </c>
      <c r="Z149" s="143">
        <v>0</v>
      </c>
      <c r="AA149" s="144">
        <f>Z149*K149</f>
        <v>0</v>
      </c>
      <c r="AR149" s="17" t="s">
        <v>231</v>
      </c>
      <c r="AT149" s="17" t="s">
        <v>222</v>
      </c>
      <c r="AU149" s="17" t="s">
        <v>15</v>
      </c>
      <c r="AY149" s="17" t="s">
        <v>221</v>
      </c>
      <c r="BE149" s="145">
        <f>IF(U149="základní",N149,0)</f>
        <v>0</v>
      </c>
      <c r="BF149" s="145">
        <f>IF(U149="snížená",N149,0)</f>
        <v>0</v>
      </c>
      <c r="BG149" s="145">
        <f>IF(U149="zákl. přenesená",N149,0)</f>
        <v>0</v>
      </c>
      <c r="BH149" s="145">
        <f>IF(U149="sníž. přenesená",N149,0)</f>
        <v>0</v>
      </c>
      <c r="BI149" s="145">
        <f>IF(U149="nulová",N149,0)</f>
        <v>0</v>
      </c>
      <c r="BJ149" s="17" t="s">
        <v>15</v>
      </c>
      <c r="BK149" s="145">
        <f>ROUND(L149*K149,2)</f>
        <v>0</v>
      </c>
      <c r="BL149" s="17" t="s">
        <v>231</v>
      </c>
      <c r="BM149" s="17" t="s">
        <v>7155</v>
      </c>
    </row>
    <row r="150" spans="2:65" s="1" customFormat="1" ht="74.45" customHeight="1" x14ac:dyDescent="0.3">
      <c r="B150" s="31"/>
      <c r="C150" s="32"/>
      <c r="D150" s="32"/>
      <c r="E150" s="32"/>
      <c r="F150" s="266" t="s">
        <v>577</v>
      </c>
      <c r="G150" s="200"/>
      <c r="H150" s="200"/>
      <c r="I150" s="200"/>
      <c r="J150" s="32"/>
      <c r="K150" s="32"/>
      <c r="L150" s="32"/>
      <c r="M150" s="32"/>
      <c r="N150" s="32"/>
      <c r="O150" s="32"/>
      <c r="P150" s="32"/>
      <c r="Q150" s="32"/>
      <c r="R150" s="33"/>
      <c r="T150" s="70"/>
      <c r="U150" s="32"/>
      <c r="V150" s="32"/>
      <c r="W150" s="32"/>
      <c r="X150" s="32"/>
      <c r="Y150" s="32"/>
      <c r="Z150" s="32"/>
      <c r="AA150" s="71"/>
      <c r="AT150" s="17" t="s">
        <v>250</v>
      </c>
      <c r="AU150" s="17" t="s">
        <v>15</v>
      </c>
    </row>
    <row r="151" spans="2:65" s="1" customFormat="1" ht="20.45" customHeight="1" x14ac:dyDescent="0.3">
      <c r="B151" s="136"/>
      <c r="C151" s="137" t="s">
        <v>9</v>
      </c>
      <c r="D151" s="137" t="s">
        <v>222</v>
      </c>
      <c r="E151" s="138" t="s">
        <v>581</v>
      </c>
      <c r="F151" s="250" t="s">
        <v>582</v>
      </c>
      <c r="G151" s="251"/>
      <c r="H151" s="251"/>
      <c r="I151" s="251"/>
      <c r="J151" s="139" t="s">
        <v>246</v>
      </c>
      <c r="K151" s="140">
        <v>55</v>
      </c>
      <c r="L151" s="252"/>
      <c r="M151" s="251"/>
      <c r="N151" s="252">
        <f>ROUND(L151*K151,2)</f>
        <v>0</v>
      </c>
      <c r="O151" s="251"/>
      <c r="P151" s="251"/>
      <c r="Q151" s="251"/>
      <c r="R151" s="141"/>
      <c r="T151" s="142" t="s">
        <v>3</v>
      </c>
      <c r="U151" s="40" t="s">
        <v>43</v>
      </c>
      <c r="V151" s="143">
        <v>0</v>
      </c>
      <c r="W151" s="143">
        <f>V151*K151</f>
        <v>0</v>
      </c>
      <c r="X151" s="143">
        <v>0</v>
      </c>
      <c r="Y151" s="143">
        <f>X151*K151</f>
        <v>0</v>
      </c>
      <c r="Z151" s="143">
        <v>0</v>
      </c>
      <c r="AA151" s="144">
        <f>Z151*K151</f>
        <v>0</v>
      </c>
      <c r="AR151" s="17" t="s">
        <v>231</v>
      </c>
      <c r="AT151" s="17" t="s">
        <v>222</v>
      </c>
      <c r="AU151" s="17" t="s">
        <v>15</v>
      </c>
      <c r="AY151" s="17" t="s">
        <v>221</v>
      </c>
      <c r="BE151" s="145">
        <f>IF(U151="základní",N151,0)</f>
        <v>0</v>
      </c>
      <c r="BF151" s="145">
        <f>IF(U151="snížená",N151,0)</f>
        <v>0</v>
      </c>
      <c r="BG151" s="145">
        <f>IF(U151="zákl. přenesená",N151,0)</f>
        <v>0</v>
      </c>
      <c r="BH151" s="145">
        <f>IF(U151="sníž. přenesená",N151,0)</f>
        <v>0</v>
      </c>
      <c r="BI151" s="145">
        <f>IF(U151="nulová",N151,0)</f>
        <v>0</v>
      </c>
      <c r="BJ151" s="17" t="s">
        <v>15</v>
      </c>
      <c r="BK151" s="145">
        <f>ROUND(L151*K151,2)</f>
        <v>0</v>
      </c>
      <c r="BL151" s="17" t="s">
        <v>231</v>
      </c>
      <c r="BM151" s="17" t="s">
        <v>7156</v>
      </c>
    </row>
    <row r="152" spans="2:65" s="9" customFormat="1" ht="37.35" customHeight="1" x14ac:dyDescent="0.35">
      <c r="B152" s="125"/>
      <c r="C152" s="126"/>
      <c r="D152" s="127" t="s">
        <v>7131</v>
      </c>
      <c r="E152" s="127"/>
      <c r="F152" s="127"/>
      <c r="G152" s="127"/>
      <c r="H152" s="127"/>
      <c r="I152" s="127"/>
      <c r="J152" s="127"/>
      <c r="K152" s="127"/>
      <c r="L152" s="127"/>
      <c r="M152" s="127"/>
      <c r="N152" s="264">
        <f>BK152</f>
        <v>0</v>
      </c>
      <c r="O152" s="265"/>
      <c r="P152" s="265"/>
      <c r="Q152" s="265"/>
      <c r="R152" s="128"/>
      <c r="T152" s="129"/>
      <c r="U152" s="126"/>
      <c r="V152" s="126"/>
      <c r="W152" s="130">
        <f>SUM(W153:W154)</f>
        <v>0</v>
      </c>
      <c r="X152" s="126"/>
      <c r="Y152" s="130">
        <f>SUM(Y153:Y154)</f>
        <v>0</v>
      </c>
      <c r="Z152" s="126"/>
      <c r="AA152" s="131">
        <f>SUM(AA153:AA154)</f>
        <v>0</v>
      </c>
      <c r="AR152" s="132" t="s">
        <v>15</v>
      </c>
      <c r="AT152" s="133" t="s">
        <v>77</v>
      </c>
      <c r="AU152" s="133" t="s">
        <v>78</v>
      </c>
      <c r="AY152" s="132" t="s">
        <v>221</v>
      </c>
      <c r="BK152" s="134">
        <f>SUM(BK153:BK154)</f>
        <v>0</v>
      </c>
    </row>
    <row r="153" spans="2:65" s="1" customFormat="1" ht="20.45" customHeight="1" x14ac:dyDescent="0.3">
      <c r="B153" s="136"/>
      <c r="C153" s="137" t="s">
        <v>247</v>
      </c>
      <c r="D153" s="137" t="s">
        <v>222</v>
      </c>
      <c r="E153" s="138" t="s">
        <v>7157</v>
      </c>
      <c r="F153" s="250" t="s">
        <v>7158</v>
      </c>
      <c r="G153" s="251"/>
      <c r="H153" s="251"/>
      <c r="I153" s="251"/>
      <c r="J153" s="139" t="s">
        <v>246</v>
      </c>
      <c r="K153" s="140">
        <v>12</v>
      </c>
      <c r="L153" s="252"/>
      <c r="M153" s="251"/>
      <c r="N153" s="252">
        <f>ROUND(L153*K153,2)</f>
        <v>0</v>
      </c>
      <c r="O153" s="251"/>
      <c r="P153" s="251"/>
      <c r="Q153" s="251"/>
      <c r="R153" s="141"/>
      <c r="T153" s="142" t="s">
        <v>3</v>
      </c>
      <c r="U153" s="40" t="s">
        <v>43</v>
      </c>
      <c r="V153" s="143">
        <v>0</v>
      </c>
      <c r="W153" s="143">
        <f>V153*K153</f>
        <v>0</v>
      </c>
      <c r="X153" s="143">
        <v>0</v>
      </c>
      <c r="Y153" s="143">
        <f>X153*K153</f>
        <v>0</v>
      </c>
      <c r="Z153" s="143">
        <v>0</v>
      </c>
      <c r="AA153" s="144">
        <f>Z153*K153</f>
        <v>0</v>
      </c>
      <c r="AR153" s="17" t="s">
        <v>231</v>
      </c>
      <c r="AT153" s="17" t="s">
        <v>222</v>
      </c>
      <c r="AU153" s="17" t="s">
        <v>15</v>
      </c>
      <c r="AY153" s="17" t="s">
        <v>221</v>
      </c>
      <c r="BE153" s="145">
        <f>IF(U153="základní",N153,0)</f>
        <v>0</v>
      </c>
      <c r="BF153" s="145">
        <f>IF(U153="snížená",N153,0)</f>
        <v>0</v>
      </c>
      <c r="BG153" s="145">
        <f>IF(U153="zákl. přenesená",N153,0)</f>
        <v>0</v>
      </c>
      <c r="BH153" s="145">
        <f>IF(U153="sníž. přenesená",N153,0)</f>
        <v>0</v>
      </c>
      <c r="BI153" s="145">
        <f>IF(U153="nulová",N153,0)</f>
        <v>0</v>
      </c>
      <c r="BJ153" s="17" t="s">
        <v>15</v>
      </c>
      <c r="BK153" s="145">
        <f>ROUND(L153*K153,2)</f>
        <v>0</v>
      </c>
      <c r="BL153" s="17" t="s">
        <v>231</v>
      </c>
      <c r="BM153" s="17" t="s">
        <v>7159</v>
      </c>
    </row>
    <row r="154" spans="2:65" s="1" customFormat="1" ht="74.45" customHeight="1" x14ac:dyDescent="0.3">
      <c r="B154" s="31"/>
      <c r="C154" s="32"/>
      <c r="D154" s="32"/>
      <c r="E154" s="32"/>
      <c r="F154" s="266" t="s">
        <v>7160</v>
      </c>
      <c r="G154" s="200"/>
      <c r="H154" s="200"/>
      <c r="I154" s="200"/>
      <c r="J154" s="32"/>
      <c r="K154" s="32"/>
      <c r="L154" s="32"/>
      <c r="M154" s="32"/>
      <c r="N154" s="32"/>
      <c r="O154" s="32"/>
      <c r="P154" s="32"/>
      <c r="Q154" s="32"/>
      <c r="R154" s="33"/>
      <c r="T154" s="70"/>
      <c r="U154" s="32"/>
      <c r="V154" s="32"/>
      <c r="W154" s="32"/>
      <c r="X154" s="32"/>
      <c r="Y154" s="32"/>
      <c r="Z154" s="32"/>
      <c r="AA154" s="71"/>
      <c r="AT154" s="17" t="s">
        <v>250</v>
      </c>
      <c r="AU154" s="17" t="s">
        <v>15</v>
      </c>
    </row>
    <row r="155" spans="2:65" s="9" customFormat="1" ht="37.35" customHeight="1" x14ac:dyDescent="0.35">
      <c r="B155" s="125"/>
      <c r="C155" s="126"/>
      <c r="D155" s="127" t="s">
        <v>243</v>
      </c>
      <c r="E155" s="127"/>
      <c r="F155" s="127"/>
      <c r="G155" s="127"/>
      <c r="H155" s="127"/>
      <c r="I155" s="127"/>
      <c r="J155" s="127"/>
      <c r="K155" s="127"/>
      <c r="L155" s="127"/>
      <c r="M155" s="127"/>
      <c r="N155" s="262">
        <f>BK155</f>
        <v>0</v>
      </c>
      <c r="O155" s="263"/>
      <c r="P155" s="263"/>
      <c r="Q155" s="263"/>
      <c r="R155" s="128"/>
      <c r="T155" s="129"/>
      <c r="U155" s="126"/>
      <c r="V155" s="126"/>
      <c r="W155" s="130">
        <f>SUM(W156:W157)</f>
        <v>0</v>
      </c>
      <c r="X155" s="126"/>
      <c r="Y155" s="130">
        <f>SUM(Y156:Y157)</f>
        <v>0</v>
      </c>
      <c r="Z155" s="126"/>
      <c r="AA155" s="131">
        <f>SUM(AA156:AA157)</f>
        <v>0</v>
      </c>
      <c r="AR155" s="132" t="s">
        <v>190</v>
      </c>
      <c r="AT155" s="133" t="s">
        <v>77</v>
      </c>
      <c r="AU155" s="133" t="s">
        <v>78</v>
      </c>
      <c r="AY155" s="132" t="s">
        <v>221</v>
      </c>
      <c r="BK155" s="134">
        <f>SUM(BK156:BK157)</f>
        <v>0</v>
      </c>
    </row>
    <row r="156" spans="2:65" s="1" customFormat="1" ht="28.9" customHeight="1" x14ac:dyDescent="0.3">
      <c r="B156" s="136"/>
      <c r="C156" s="137" t="s">
        <v>299</v>
      </c>
      <c r="D156" s="137" t="s">
        <v>222</v>
      </c>
      <c r="E156" s="138" t="s">
        <v>7161</v>
      </c>
      <c r="F156" s="250" t="s">
        <v>7162</v>
      </c>
      <c r="G156" s="251"/>
      <c r="H156" s="251"/>
      <c r="I156" s="251"/>
      <c r="J156" s="139" t="s">
        <v>376</v>
      </c>
      <c r="K156" s="140">
        <v>1</v>
      </c>
      <c r="L156" s="252"/>
      <c r="M156" s="251"/>
      <c r="N156" s="252">
        <f>ROUND(L156*K156,2)</f>
        <v>0</v>
      </c>
      <c r="O156" s="251"/>
      <c r="P156" s="251"/>
      <c r="Q156" s="251"/>
      <c r="R156" s="141"/>
      <c r="T156" s="142" t="s">
        <v>3</v>
      </c>
      <c r="U156" s="40" t="s">
        <v>43</v>
      </c>
      <c r="V156" s="143">
        <v>0</v>
      </c>
      <c r="W156" s="143">
        <f>V156*K156</f>
        <v>0</v>
      </c>
      <c r="X156" s="143">
        <v>0</v>
      </c>
      <c r="Y156" s="143">
        <f>X156*K156</f>
        <v>0</v>
      </c>
      <c r="Z156" s="143">
        <v>0</v>
      </c>
      <c r="AA156" s="144">
        <f>Z156*K156</f>
        <v>0</v>
      </c>
      <c r="AR156" s="17" t="s">
        <v>247</v>
      </c>
      <c r="AT156" s="17" t="s">
        <v>222</v>
      </c>
      <c r="AU156" s="17" t="s">
        <v>15</v>
      </c>
      <c r="AY156" s="17" t="s">
        <v>221</v>
      </c>
      <c r="BE156" s="145">
        <f>IF(U156="základní",N156,0)</f>
        <v>0</v>
      </c>
      <c r="BF156" s="145">
        <f>IF(U156="snížená",N156,0)</f>
        <v>0</v>
      </c>
      <c r="BG156" s="145">
        <f>IF(U156="zákl. přenesená",N156,0)</f>
        <v>0</v>
      </c>
      <c r="BH156" s="145">
        <f>IF(U156="sníž. přenesená",N156,0)</f>
        <v>0</v>
      </c>
      <c r="BI156" s="145">
        <f>IF(U156="nulová",N156,0)</f>
        <v>0</v>
      </c>
      <c r="BJ156" s="17" t="s">
        <v>15</v>
      </c>
      <c r="BK156" s="145">
        <f>ROUND(L156*K156,2)</f>
        <v>0</v>
      </c>
      <c r="BL156" s="17" t="s">
        <v>247</v>
      </c>
      <c r="BM156" s="17" t="s">
        <v>7163</v>
      </c>
    </row>
    <row r="157" spans="2:65" s="1" customFormat="1" ht="51.6" customHeight="1" x14ac:dyDescent="0.3">
      <c r="B157" s="136"/>
      <c r="C157" s="137" t="s">
        <v>312</v>
      </c>
      <c r="D157" s="137" t="s">
        <v>222</v>
      </c>
      <c r="E157" s="138" t="s">
        <v>7164</v>
      </c>
      <c r="F157" s="250" t="s">
        <v>7165</v>
      </c>
      <c r="G157" s="251"/>
      <c r="H157" s="251"/>
      <c r="I157" s="251"/>
      <c r="J157" s="139" t="s">
        <v>315</v>
      </c>
      <c r="K157" s="140">
        <v>40</v>
      </c>
      <c r="L157" s="252"/>
      <c r="M157" s="251"/>
      <c r="N157" s="252">
        <f>ROUND(L157*K157,2)</f>
        <v>0</v>
      </c>
      <c r="O157" s="251"/>
      <c r="P157" s="251"/>
      <c r="Q157" s="251"/>
      <c r="R157" s="141"/>
      <c r="T157" s="142" t="s">
        <v>3</v>
      </c>
      <c r="U157" s="40" t="s">
        <v>43</v>
      </c>
      <c r="V157" s="143">
        <v>0</v>
      </c>
      <c r="W157" s="143">
        <f>V157*K157</f>
        <v>0</v>
      </c>
      <c r="X157" s="143">
        <v>0</v>
      </c>
      <c r="Y157" s="143">
        <f>X157*K157</f>
        <v>0</v>
      </c>
      <c r="Z157" s="143">
        <v>0</v>
      </c>
      <c r="AA157" s="144">
        <f>Z157*K157</f>
        <v>0</v>
      </c>
      <c r="AR157" s="17" t="s">
        <v>247</v>
      </c>
      <c r="AT157" s="17" t="s">
        <v>222</v>
      </c>
      <c r="AU157" s="17" t="s">
        <v>15</v>
      </c>
      <c r="AY157" s="17" t="s">
        <v>221</v>
      </c>
      <c r="BE157" s="145">
        <f>IF(U157="základní",N157,0)</f>
        <v>0</v>
      </c>
      <c r="BF157" s="145">
        <f>IF(U157="snížená",N157,0)</f>
        <v>0</v>
      </c>
      <c r="BG157" s="145">
        <f>IF(U157="zákl. přenesená",N157,0)</f>
        <v>0</v>
      </c>
      <c r="BH157" s="145">
        <f>IF(U157="sníž. přenesená",N157,0)</f>
        <v>0</v>
      </c>
      <c r="BI157" s="145">
        <f>IF(U157="nulová",N157,0)</f>
        <v>0</v>
      </c>
      <c r="BJ157" s="17" t="s">
        <v>15</v>
      </c>
      <c r="BK157" s="145">
        <f>ROUND(L157*K157,2)</f>
        <v>0</v>
      </c>
      <c r="BL157" s="17" t="s">
        <v>247</v>
      </c>
      <c r="BM157" s="17" t="s">
        <v>7166</v>
      </c>
    </row>
    <row r="158" spans="2:65" s="9" customFormat="1" ht="37.35" customHeight="1" x14ac:dyDescent="0.35">
      <c r="B158" s="125"/>
      <c r="C158" s="126"/>
      <c r="D158" s="127" t="s">
        <v>6837</v>
      </c>
      <c r="E158" s="127"/>
      <c r="F158" s="127"/>
      <c r="G158" s="127"/>
      <c r="H158" s="127"/>
      <c r="I158" s="127"/>
      <c r="J158" s="127"/>
      <c r="K158" s="127"/>
      <c r="L158" s="127"/>
      <c r="M158" s="127"/>
      <c r="N158" s="264">
        <f>BK158</f>
        <v>0</v>
      </c>
      <c r="O158" s="265"/>
      <c r="P158" s="265"/>
      <c r="Q158" s="265"/>
      <c r="R158" s="128"/>
      <c r="T158" s="129"/>
      <c r="U158" s="126"/>
      <c r="V158" s="126"/>
      <c r="W158" s="130">
        <f>SUM(W159:W182)</f>
        <v>0</v>
      </c>
      <c r="X158" s="126"/>
      <c r="Y158" s="130">
        <f>SUM(Y159:Y182)</f>
        <v>9.8150000000000001E-2</v>
      </c>
      <c r="Z158" s="126"/>
      <c r="AA158" s="131">
        <f>SUM(AA159:AA182)</f>
        <v>0</v>
      </c>
      <c r="AR158" s="132" t="s">
        <v>254</v>
      </c>
      <c r="AT158" s="133" t="s">
        <v>77</v>
      </c>
      <c r="AU158" s="133" t="s">
        <v>78</v>
      </c>
      <c r="AY158" s="132" t="s">
        <v>221</v>
      </c>
      <c r="BK158" s="134">
        <f>SUM(BK159:BK182)</f>
        <v>0</v>
      </c>
    </row>
    <row r="159" spans="2:65" s="1" customFormat="1" ht="20.45" customHeight="1" x14ac:dyDescent="0.3">
      <c r="B159" s="136"/>
      <c r="C159" s="137" t="s">
        <v>338</v>
      </c>
      <c r="D159" s="137" t="s">
        <v>222</v>
      </c>
      <c r="E159" s="138" t="s">
        <v>6930</v>
      </c>
      <c r="F159" s="250" t="s">
        <v>6931</v>
      </c>
      <c r="G159" s="251"/>
      <c r="H159" s="251"/>
      <c r="I159" s="251"/>
      <c r="J159" s="139" t="s">
        <v>4296</v>
      </c>
      <c r="K159" s="140">
        <v>1</v>
      </c>
      <c r="L159" s="252"/>
      <c r="M159" s="251"/>
      <c r="N159" s="252">
        <f>ROUND(L159*K159,2)</f>
        <v>0</v>
      </c>
      <c r="O159" s="251"/>
      <c r="P159" s="251"/>
      <c r="Q159" s="251"/>
      <c r="R159" s="141"/>
      <c r="T159" s="142" t="s">
        <v>3</v>
      </c>
      <c r="U159" s="40" t="s">
        <v>43</v>
      </c>
      <c r="V159" s="143">
        <v>0</v>
      </c>
      <c r="W159" s="143">
        <f>V159*K159</f>
        <v>0</v>
      </c>
      <c r="X159" s="143">
        <v>0</v>
      </c>
      <c r="Y159" s="143">
        <f>X159*K159</f>
        <v>0</v>
      </c>
      <c r="Z159" s="143">
        <v>0</v>
      </c>
      <c r="AA159" s="144">
        <f>Z159*K159</f>
        <v>0</v>
      </c>
      <c r="AR159" s="17" t="s">
        <v>1641</v>
      </c>
      <c r="AT159" s="17" t="s">
        <v>222</v>
      </c>
      <c r="AU159" s="17" t="s">
        <v>15</v>
      </c>
      <c r="AY159" s="17" t="s">
        <v>221</v>
      </c>
      <c r="BE159" s="145">
        <f>IF(U159="základní",N159,0)</f>
        <v>0</v>
      </c>
      <c r="BF159" s="145">
        <f>IF(U159="snížená",N159,0)</f>
        <v>0</v>
      </c>
      <c r="BG159" s="145">
        <f>IF(U159="zákl. přenesená",N159,0)</f>
        <v>0</v>
      </c>
      <c r="BH159" s="145">
        <f>IF(U159="sníž. přenesená",N159,0)</f>
        <v>0</v>
      </c>
      <c r="BI159" s="145">
        <f>IF(U159="nulová",N159,0)</f>
        <v>0</v>
      </c>
      <c r="BJ159" s="17" t="s">
        <v>15</v>
      </c>
      <c r="BK159" s="145">
        <f>ROUND(L159*K159,2)</f>
        <v>0</v>
      </c>
      <c r="BL159" s="17" t="s">
        <v>1641</v>
      </c>
      <c r="BM159" s="17" t="s">
        <v>7167</v>
      </c>
    </row>
    <row r="160" spans="2:65" s="1" customFormat="1" ht="108.6" customHeight="1" x14ac:dyDescent="0.3">
      <c r="B160" s="31"/>
      <c r="C160" s="32"/>
      <c r="D160" s="32"/>
      <c r="E160" s="32"/>
      <c r="F160" s="266" t="s">
        <v>6933</v>
      </c>
      <c r="G160" s="200"/>
      <c r="H160" s="200"/>
      <c r="I160" s="200"/>
      <c r="J160" s="32"/>
      <c r="K160" s="32"/>
      <c r="L160" s="32"/>
      <c r="M160" s="32"/>
      <c r="N160" s="32"/>
      <c r="O160" s="32"/>
      <c r="P160" s="32"/>
      <c r="Q160" s="32"/>
      <c r="R160" s="33"/>
      <c r="T160" s="70"/>
      <c r="U160" s="32"/>
      <c r="V160" s="32"/>
      <c r="W160" s="32"/>
      <c r="X160" s="32"/>
      <c r="Y160" s="32"/>
      <c r="Z160" s="32"/>
      <c r="AA160" s="71"/>
      <c r="AT160" s="17" t="s">
        <v>250</v>
      </c>
      <c r="AU160" s="17" t="s">
        <v>15</v>
      </c>
    </row>
    <row r="161" spans="2:65" s="1" customFormat="1" ht="20.45" customHeight="1" x14ac:dyDescent="0.3">
      <c r="B161" s="136"/>
      <c r="C161" s="137" t="s">
        <v>342</v>
      </c>
      <c r="D161" s="137" t="s">
        <v>222</v>
      </c>
      <c r="E161" s="138" t="s">
        <v>6934</v>
      </c>
      <c r="F161" s="250" t="s">
        <v>6935</v>
      </c>
      <c r="G161" s="251"/>
      <c r="H161" s="251"/>
      <c r="I161" s="251"/>
      <c r="J161" s="139" t="s">
        <v>246</v>
      </c>
      <c r="K161" s="140">
        <v>53</v>
      </c>
      <c r="L161" s="252"/>
      <c r="M161" s="251"/>
      <c r="N161" s="252">
        <f>ROUND(L161*K161,2)</f>
        <v>0</v>
      </c>
      <c r="O161" s="251"/>
      <c r="P161" s="251"/>
      <c r="Q161" s="251"/>
      <c r="R161" s="141"/>
      <c r="T161" s="142" t="s">
        <v>3</v>
      </c>
      <c r="U161" s="40" t="s">
        <v>43</v>
      </c>
      <c r="V161" s="143">
        <v>0</v>
      </c>
      <c r="W161" s="143">
        <f>V161*K161</f>
        <v>0</v>
      </c>
      <c r="X161" s="143">
        <v>0</v>
      </c>
      <c r="Y161" s="143">
        <f>X161*K161</f>
        <v>0</v>
      </c>
      <c r="Z161" s="143">
        <v>0</v>
      </c>
      <c r="AA161" s="144">
        <f>Z161*K161</f>
        <v>0</v>
      </c>
      <c r="AR161" s="17" t="s">
        <v>1641</v>
      </c>
      <c r="AT161" s="17" t="s">
        <v>222</v>
      </c>
      <c r="AU161" s="17" t="s">
        <v>15</v>
      </c>
      <c r="AY161" s="17" t="s">
        <v>221</v>
      </c>
      <c r="BE161" s="145">
        <f>IF(U161="základní",N161,0)</f>
        <v>0</v>
      </c>
      <c r="BF161" s="145">
        <f>IF(U161="snížená",N161,0)</f>
        <v>0</v>
      </c>
      <c r="BG161" s="145">
        <f>IF(U161="zákl. přenesená",N161,0)</f>
        <v>0</v>
      </c>
      <c r="BH161" s="145">
        <f>IF(U161="sníž. přenesená",N161,0)</f>
        <v>0</v>
      </c>
      <c r="BI161" s="145">
        <f>IF(U161="nulová",N161,0)</f>
        <v>0</v>
      </c>
      <c r="BJ161" s="17" t="s">
        <v>15</v>
      </c>
      <c r="BK161" s="145">
        <f>ROUND(L161*K161,2)</f>
        <v>0</v>
      </c>
      <c r="BL161" s="17" t="s">
        <v>1641</v>
      </c>
      <c r="BM161" s="17" t="s">
        <v>7168</v>
      </c>
    </row>
    <row r="162" spans="2:65" s="1" customFormat="1" ht="108.6" customHeight="1" x14ac:dyDescent="0.3">
      <c r="B162" s="31"/>
      <c r="C162" s="32"/>
      <c r="D162" s="32"/>
      <c r="E162" s="32"/>
      <c r="F162" s="266" t="s">
        <v>6933</v>
      </c>
      <c r="G162" s="200"/>
      <c r="H162" s="200"/>
      <c r="I162" s="200"/>
      <c r="J162" s="32"/>
      <c r="K162" s="32"/>
      <c r="L162" s="32"/>
      <c r="M162" s="32"/>
      <c r="N162" s="32"/>
      <c r="O162" s="32"/>
      <c r="P162" s="32"/>
      <c r="Q162" s="32"/>
      <c r="R162" s="33"/>
      <c r="T162" s="70"/>
      <c r="U162" s="32"/>
      <c r="V162" s="32"/>
      <c r="W162" s="32"/>
      <c r="X162" s="32"/>
      <c r="Y162" s="32"/>
      <c r="Z162" s="32"/>
      <c r="AA162" s="71"/>
      <c r="AT162" s="17" t="s">
        <v>250</v>
      </c>
      <c r="AU162" s="17" t="s">
        <v>15</v>
      </c>
    </row>
    <row r="163" spans="2:65" s="1" customFormat="1" ht="28.9" customHeight="1" x14ac:dyDescent="0.3">
      <c r="B163" s="136"/>
      <c r="C163" s="137" t="s">
        <v>346</v>
      </c>
      <c r="D163" s="137" t="s">
        <v>222</v>
      </c>
      <c r="E163" s="138" t="s">
        <v>6947</v>
      </c>
      <c r="F163" s="250" t="s">
        <v>6948</v>
      </c>
      <c r="G163" s="251"/>
      <c r="H163" s="251"/>
      <c r="I163" s="251"/>
      <c r="J163" s="139" t="s">
        <v>246</v>
      </c>
      <c r="K163" s="140">
        <v>53</v>
      </c>
      <c r="L163" s="252"/>
      <c r="M163" s="251"/>
      <c r="N163" s="252">
        <f>ROUND(L163*K163,2)</f>
        <v>0</v>
      </c>
      <c r="O163" s="251"/>
      <c r="P163" s="251"/>
      <c r="Q163" s="251"/>
      <c r="R163" s="141"/>
      <c r="T163" s="142" t="s">
        <v>3</v>
      </c>
      <c r="U163" s="40" t="s">
        <v>43</v>
      </c>
      <c r="V163" s="143">
        <v>0</v>
      </c>
      <c r="W163" s="143">
        <f>V163*K163</f>
        <v>0</v>
      </c>
      <c r="X163" s="143">
        <v>0</v>
      </c>
      <c r="Y163" s="143">
        <f>X163*K163</f>
        <v>0</v>
      </c>
      <c r="Z163" s="143">
        <v>0</v>
      </c>
      <c r="AA163" s="144">
        <f>Z163*K163</f>
        <v>0</v>
      </c>
      <c r="AR163" s="17" t="s">
        <v>1641</v>
      </c>
      <c r="AT163" s="17" t="s">
        <v>222</v>
      </c>
      <c r="AU163" s="17" t="s">
        <v>15</v>
      </c>
      <c r="AY163" s="17" t="s">
        <v>221</v>
      </c>
      <c r="BE163" s="145">
        <f>IF(U163="základní",N163,0)</f>
        <v>0</v>
      </c>
      <c r="BF163" s="145">
        <f>IF(U163="snížená",N163,0)</f>
        <v>0</v>
      </c>
      <c r="BG163" s="145">
        <f>IF(U163="zákl. přenesená",N163,0)</f>
        <v>0</v>
      </c>
      <c r="BH163" s="145">
        <f>IF(U163="sníž. přenesená",N163,0)</f>
        <v>0</v>
      </c>
      <c r="BI163" s="145">
        <f>IF(U163="nulová",N163,0)</f>
        <v>0</v>
      </c>
      <c r="BJ163" s="17" t="s">
        <v>15</v>
      </c>
      <c r="BK163" s="145">
        <f>ROUND(L163*K163,2)</f>
        <v>0</v>
      </c>
      <c r="BL163" s="17" t="s">
        <v>1641</v>
      </c>
      <c r="BM163" s="17" t="s">
        <v>7169</v>
      </c>
    </row>
    <row r="164" spans="2:65" s="1" customFormat="1" ht="63" customHeight="1" x14ac:dyDescent="0.3">
      <c r="B164" s="31"/>
      <c r="C164" s="32"/>
      <c r="D164" s="32"/>
      <c r="E164" s="32"/>
      <c r="F164" s="266" t="s">
        <v>6940</v>
      </c>
      <c r="G164" s="200"/>
      <c r="H164" s="200"/>
      <c r="I164" s="200"/>
      <c r="J164" s="32"/>
      <c r="K164" s="32"/>
      <c r="L164" s="32"/>
      <c r="M164" s="32"/>
      <c r="N164" s="32"/>
      <c r="O164" s="32"/>
      <c r="P164" s="32"/>
      <c r="Q164" s="32"/>
      <c r="R164" s="33"/>
      <c r="T164" s="70"/>
      <c r="U164" s="32"/>
      <c r="V164" s="32"/>
      <c r="W164" s="32"/>
      <c r="X164" s="32"/>
      <c r="Y164" s="32"/>
      <c r="Z164" s="32"/>
      <c r="AA164" s="71"/>
      <c r="AT164" s="17" t="s">
        <v>250</v>
      </c>
      <c r="AU164" s="17" t="s">
        <v>15</v>
      </c>
    </row>
    <row r="165" spans="2:65" s="1" customFormat="1" ht="28.9" customHeight="1" x14ac:dyDescent="0.3">
      <c r="B165" s="136"/>
      <c r="C165" s="137" t="s">
        <v>351</v>
      </c>
      <c r="D165" s="137" t="s">
        <v>222</v>
      </c>
      <c r="E165" s="138" t="s">
        <v>7170</v>
      </c>
      <c r="F165" s="250" t="s">
        <v>7171</v>
      </c>
      <c r="G165" s="251"/>
      <c r="H165" s="251"/>
      <c r="I165" s="251"/>
      <c r="J165" s="139" t="s">
        <v>246</v>
      </c>
      <c r="K165" s="140">
        <v>10</v>
      </c>
      <c r="L165" s="252"/>
      <c r="M165" s="251"/>
      <c r="N165" s="252">
        <f>ROUND(L165*K165,2)</f>
        <v>0</v>
      </c>
      <c r="O165" s="251"/>
      <c r="P165" s="251"/>
      <c r="Q165" s="251"/>
      <c r="R165" s="141"/>
      <c r="T165" s="142" t="s">
        <v>3</v>
      </c>
      <c r="U165" s="40" t="s">
        <v>43</v>
      </c>
      <c r="V165" s="143">
        <v>0</v>
      </c>
      <c r="W165" s="143">
        <f>V165*K165</f>
        <v>0</v>
      </c>
      <c r="X165" s="143">
        <v>0</v>
      </c>
      <c r="Y165" s="143">
        <f>X165*K165</f>
        <v>0</v>
      </c>
      <c r="Z165" s="143">
        <v>0</v>
      </c>
      <c r="AA165" s="144">
        <f>Z165*K165</f>
        <v>0</v>
      </c>
      <c r="AR165" s="17" t="s">
        <v>1641</v>
      </c>
      <c r="AT165" s="17" t="s">
        <v>222</v>
      </c>
      <c r="AU165" s="17" t="s">
        <v>15</v>
      </c>
      <c r="AY165" s="17" t="s">
        <v>221</v>
      </c>
      <c r="BE165" s="145">
        <f>IF(U165="základní",N165,0)</f>
        <v>0</v>
      </c>
      <c r="BF165" s="145">
        <f>IF(U165="snížená",N165,0)</f>
        <v>0</v>
      </c>
      <c r="BG165" s="145">
        <f>IF(U165="zákl. přenesená",N165,0)</f>
        <v>0</v>
      </c>
      <c r="BH165" s="145">
        <f>IF(U165="sníž. přenesená",N165,0)</f>
        <v>0</v>
      </c>
      <c r="BI165" s="145">
        <f>IF(U165="nulová",N165,0)</f>
        <v>0</v>
      </c>
      <c r="BJ165" s="17" t="s">
        <v>15</v>
      </c>
      <c r="BK165" s="145">
        <f>ROUND(L165*K165,2)</f>
        <v>0</v>
      </c>
      <c r="BL165" s="17" t="s">
        <v>1641</v>
      </c>
      <c r="BM165" s="17" t="s">
        <v>7172</v>
      </c>
    </row>
    <row r="166" spans="2:65" s="1" customFormat="1" ht="63" customHeight="1" x14ac:dyDescent="0.3">
      <c r="B166" s="31"/>
      <c r="C166" s="32"/>
      <c r="D166" s="32"/>
      <c r="E166" s="32"/>
      <c r="F166" s="266" t="s">
        <v>6940</v>
      </c>
      <c r="G166" s="200"/>
      <c r="H166" s="200"/>
      <c r="I166" s="200"/>
      <c r="J166" s="32"/>
      <c r="K166" s="32"/>
      <c r="L166" s="32"/>
      <c r="M166" s="32"/>
      <c r="N166" s="32"/>
      <c r="O166" s="32"/>
      <c r="P166" s="32"/>
      <c r="Q166" s="32"/>
      <c r="R166" s="33"/>
      <c r="T166" s="70"/>
      <c r="U166" s="32"/>
      <c r="V166" s="32"/>
      <c r="W166" s="32"/>
      <c r="X166" s="32"/>
      <c r="Y166" s="32"/>
      <c r="Z166" s="32"/>
      <c r="AA166" s="71"/>
      <c r="AT166" s="17" t="s">
        <v>250</v>
      </c>
      <c r="AU166" s="17" t="s">
        <v>15</v>
      </c>
    </row>
    <row r="167" spans="2:65" s="1" customFormat="1" ht="28.9" customHeight="1" x14ac:dyDescent="0.3">
      <c r="B167" s="136"/>
      <c r="C167" s="137" t="s">
        <v>355</v>
      </c>
      <c r="D167" s="137" t="s">
        <v>222</v>
      </c>
      <c r="E167" s="138" t="s">
        <v>7173</v>
      </c>
      <c r="F167" s="250" t="s">
        <v>7174</v>
      </c>
      <c r="G167" s="251"/>
      <c r="H167" s="251"/>
      <c r="I167" s="251"/>
      <c r="J167" s="139" t="s">
        <v>349</v>
      </c>
      <c r="K167" s="140">
        <v>5</v>
      </c>
      <c r="L167" s="252"/>
      <c r="M167" s="251"/>
      <c r="N167" s="252">
        <f>ROUND(L167*K167,2)</f>
        <v>0</v>
      </c>
      <c r="O167" s="251"/>
      <c r="P167" s="251"/>
      <c r="Q167" s="251"/>
      <c r="R167" s="141"/>
      <c r="T167" s="142" t="s">
        <v>3</v>
      </c>
      <c r="U167" s="40" t="s">
        <v>43</v>
      </c>
      <c r="V167" s="143">
        <v>0</v>
      </c>
      <c r="W167" s="143">
        <f>V167*K167</f>
        <v>0</v>
      </c>
      <c r="X167" s="143">
        <v>0</v>
      </c>
      <c r="Y167" s="143">
        <f>X167*K167</f>
        <v>0</v>
      </c>
      <c r="Z167" s="143">
        <v>0</v>
      </c>
      <c r="AA167" s="144">
        <f>Z167*K167</f>
        <v>0</v>
      </c>
      <c r="AR167" s="17" t="s">
        <v>1641</v>
      </c>
      <c r="AT167" s="17" t="s">
        <v>222</v>
      </c>
      <c r="AU167" s="17" t="s">
        <v>15</v>
      </c>
      <c r="AY167" s="17" t="s">
        <v>221</v>
      </c>
      <c r="BE167" s="145">
        <f>IF(U167="základní",N167,0)</f>
        <v>0</v>
      </c>
      <c r="BF167" s="145">
        <f>IF(U167="snížená",N167,0)</f>
        <v>0</v>
      </c>
      <c r="BG167" s="145">
        <f>IF(U167="zákl. přenesená",N167,0)</f>
        <v>0</v>
      </c>
      <c r="BH167" s="145">
        <f>IF(U167="sníž. přenesená",N167,0)</f>
        <v>0</v>
      </c>
      <c r="BI167" s="145">
        <f>IF(U167="nulová",N167,0)</f>
        <v>0</v>
      </c>
      <c r="BJ167" s="17" t="s">
        <v>15</v>
      </c>
      <c r="BK167" s="145">
        <f>ROUND(L167*K167,2)</f>
        <v>0</v>
      </c>
      <c r="BL167" s="17" t="s">
        <v>1641</v>
      </c>
      <c r="BM167" s="17" t="s">
        <v>7175</v>
      </c>
    </row>
    <row r="168" spans="2:65" s="1" customFormat="1" ht="20.45" customHeight="1" x14ac:dyDescent="0.3">
      <c r="B168" s="136"/>
      <c r="C168" s="137" t="s">
        <v>317</v>
      </c>
      <c r="D168" s="137" t="s">
        <v>222</v>
      </c>
      <c r="E168" s="138" t="s">
        <v>4151</v>
      </c>
      <c r="F168" s="250" t="s">
        <v>4152</v>
      </c>
      <c r="G168" s="251"/>
      <c r="H168" s="251"/>
      <c r="I168" s="251"/>
      <c r="J168" s="139" t="s">
        <v>376</v>
      </c>
      <c r="K168" s="140">
        <v>1</v>
      </c>
      <c r="L168" s="252"/>
      <c r="M168" s="251"/>
      <c r="N168" s="252">
        <f>ROUND(L168*K168,2)</f>
        <v>0</v>
      </c>
      <c r="O168" s="251"/>
      <c r="P168" s="251"/>
      <c r="Q168" s="251"/>
      <c r="R168" s="141"/>
      <c r="T168" s="142" t="s">
        <v>3</v>
      </c>
      <c r="U168" s="40" t="s">
        <v>43</v>
      </c>
      <c r="V168" s="143">
        <v>0</v>
      </c>
      <c r="W168" s="143">
        <f>V168*K168</f>
        <v>0</v>
      </c>
      <c r="X168" s="143">
        <v>8.6300000000000005E-3</v>
      </c>
      <c r="Y168" s="143">
        <f>X168*K168</f>
        <v>8.6300000000000005E-3</v>
      </c>
      <c r="Z168" s="143">
        <v>0</v>
      </c>
      <c r="AA168" s="144">
        <f>Z168*K168</f>
        <v>0</v>
      </c>
      <c r="AR168" s="17" t="s">
        <v>1641</v>
      </c>
      <c r="AT168" s="17" t="s">
        <v>222</v>
      </c>
      <c r="AU168" s="17" t="s">
        <v>15</v>
      </c>
      <c r="AY168" s="17" t="s">
        <v>221</v>
      </c>
      <c r="BE168" s="145">
        <f>IF(U168="základní",N168,0)</f>
        <v>0</v>
      </c>
      <c r="BF168" s="145">
        <f>IF(U168="snížená",N168,0)</f>
        <v>0</v>
      </c>
      <c r="BG168" s="145">
        <f>IF(U168="zákl. přenesená",N168,0)</f>
        <v>0</v>
      </c>
      <c r="BH168" s="145">
        <f>IF(U168="sníž. přenesená",N168,0)</f>
        <v>0</v>
      </c>
      <c r="BI168" s="145">
        <f>IF(U168="nulová",N168,0)</f>
        <v>0</v>
      </c>
      <c r="BJ168" s="17" t="s">
        <v>15</v>
      </c>
      <c r="BK168" s="145">
        <f>ROUND(L168*K168,2)</f>
        <v>0</v>
      </c>
      <c r="BL168" s="17" t="s">
        <v>1641</v>
      </c>
      <c r="BM168" s="17" t="s">
        <v>7176</v>
      </c>
    </row>
    <row r="169" spans="2:65" s="1" customFormat="1" ht="85.9" customHeight="1" x14ac:dyDescent="0.3">
      <c r="B169" s="31"/>
      <c r="C169" s="32"/>
      <c r="D169" s="32"/>
      <c r="E169" s="32"/>
      <c r="F169" s="266" t="s">
        <v>4154</v>
      </c>
      <c r="G169" s="200"/>
      <c r="H169" s="200"/>
      <c r="I169" s="200"/>
      <c r="J169" s="32"/>
      <c r="K169" s="32"/>
      <c r="L169" s="32"/>
      <c r="M169" s="32"/>
      <c r="N169" s="32"/>
      <c r="O169" s="32"/>
      <c r="P169" s="32"/>
      <c r="Q169" s="32"/>
      <c r="R169" s="33"/>
      <c r="T169" s="70"/>
      <c r="U169" s="32"/>
      <c r="V169" s="32"/>
      <c r="W169" s="32"/>
      <c r="X169" s="32"/>
      <c r="Y169" s="32"/>
      <c r="Z169" s="32"/>
      <c r="AA169" s="71"/>
      <c r="AT169" s="17" t="s">
        <v>250</v>
      </c>
      <c r="AU169" s="17" t="s">
        <v>15</v>
      </c>
    </row>
    <row r="170" spans="2:65" s="1" customFormat="1" ht="28.9" customHeight="1" x14ac:dyDescent="0.3">
      <c r="B170" s="136"/>
      <c r="C170" s="137" t="s">
        <v>321</v>
      </c>
      <c r="D170" s="137" t="s">
        <v>222</v>
      </c>
      <c r="E170" s="138" t="s">
        <v>7177</v>
      </c>
      <c r="F170" s="250" t="s">
        <v>7178</v>
      </c>
      <c r="G170" s="251"/>
      <c r="H170" s="251"/>
      <c r="I170" s="251"/>
      <c r="J170" s="139" t="s">
        <v>276</v>
      </c>
      <c r="K170" s="140">
        <v>1</v>
      </c>
      <c r="L170" s="252"/>
      <c r="M170" s="251"/>
      <c r="N170" s="252">
        <f>ROUND(L170*K170,2)</f>
        <v>0</v>
      </c>
      <c r="O170" s="251"/>
      <c r="P170" s="251"/>
      <c r="Q170" s="251"/>
      <c r="R170" s="141"/>
      <c r="T170" s="142" t="s">
        <v>3</v>
      </c>
      <c r="U170" s="40" t="s">
        <v>43</v>
      </c>
      <c r="V170" s="143">
        <v>0</v>
      </c>
      <c r="W170" s="143">
        <f>V170*K170</f>
        <v>0</v>
      </c>
      <c r="X170" s="143">
        <v>6.0999999999999997E-4</v>
      </c>
      <c r="Y170" s="143">
        <f>X170*K170</f>
        <v>6.0999999999999997E-4</v>
      </c>
      <c r="Z170" s="143">
        <v>0</v>
      </c>
      <c r="AA170" s="144">
        <f>Z170*K170</f>
        <v>0</v>
      </c>
      <c r="AR170" s="17" t="s">
        <v>1641</v>
      </c>
      <c r="AT170" s="17" t="s">
        <v>222</v>
      </c>
      <c r="AU170" s="17" t="s">
        <v>15</v>
      </c>
      <c r="AY170" s="17" t="s">
        <v>221</v>
      </c>
      <c r="BE170" s="145">
        <f>IF(U170="základní",N170,0)</f>
        <v>0</v>
      </c>
      <c r="BF170" s="145">
        <f>IF(U170="snížená",N170,0)</f>
        <v>0</v>
      </c>
      <c r="BG170" s="145">
        <f>IF(U170="zákl. přenesená",N170,0)</f>
        <v>0</v>
      </c>
      <c r="BH170" s="145">
        <f>IF(U170="sníž. přenesená",N170,0)</f>
        <v>0</v>
      </c>
      <c r="BI170" s="145">
        <f>IF(U170="nulová",N170,0)</f>
        <v>0</v>
      </c>
      <c r="BJ170" s="17" t="s">
        <v>15</v>
      </c>
      <c r="BK170" s="145">
        <f>ROUND(L170*K170,2)</f>
        <v>0</v>
      </c>
      <c r="BL170" s="17" t="s">
        <v>1641</v>
      </c>
      <c r="BM170" s="17" t="s">
        <v>7179</v>
      </c>
    </row>
    <row r="171" spans="2:65" s="1" customFormat="1" ht="74.45" customHeight="1" x14ac:dyDescent="0.3">
      <c r="B171" s="31"/>
      <c r="C171" s="32"/>
      <c r="D171" s="32"/>
      <c r="E171" s="32"/>
      <c r="F171" s="266" t="s">
        <v>4185</v>
      </c>
      <c r="G171" s="200"/>
      <c r="H171" s="200"/>
      <c r="I171" s="200"/>
      <c r="J171" s="32"/>
      <c r="K171" s="32"/>
      <c r="L171" s="32"/>
      <c r="M171" s="32"/>
      <c r="N171" s="32"/>
      <c r="O171" s="32"/>
      <c r="P171" s="32"/>
      <c r="Q171" s="32"/>
      <c r="R171" s="33"/>
      <c r="T171" s="70"/>
      <c r="U171" s="32"/>
      <c r="V171" s="32"/>
      <c r="W171" s="32"/>
      <c r="X171" s="32"/>
      <c r="Y171" s="32"/>
      <c r="Z171" s="32"/>
      <c r="AA171" s="71"/>
      <c r="AT171" s="17" t="s">
        <v>250</v>
      </c>
      <c r="AU171" s="17" t="s">
        <v>15</v>
      </c>
    </row>
    <row r="172" spans="2:65" s="1" customFormat="1" ht="28.9" customHeight="1" x14ac:dyDescent="0.3">
      <c r="B172" s="136"/>
      <c r="C172" s="137" t="s">
        <v>8</v>
      </c>
      <c r="D172" s="137" t="s">
        <v>222</v>
      </c>
      <c r="E172" s="138" t="s">
        <v>7180</v>
      </c>
      <c r="F172" s="250" t="s">
        <v>7181</v>
      </c>
      <c r="G172" s="251"/>
      <c r="H172" s="251"/>
      <c r="I172" s="251"/>
      <c r="J172" s="139" t="s">
        <v>276</v>
      </c>
      <c r="K172" s="140">
        <v>2</v>
      </c>
      <c r="L172" s="252"/>
      <c r="M172" s="251"/>
      <c r="N172" s="252">
        <f>ROUND(L172*K172,2)</f>
        <v>0</v>
      </c>
      <c r="O172" s="251"/>
      <c r="P172" s="251"/>
      <c r="Q172" s="251"/>
      <c r="R172" s="141"/>
      <c r="T172" s="142" t="s">
        <v>3</v>
      </c>
      <c r="U172" s="40" t="s">
        <v>43</v>
      </c>
      <c r="V172" s="143">
        <v>0</v>
      </c>
      <c r="W172" s="143">
        <f>V172*K172</f>
        <v>0</v>
      </c>
      <c r="X172" s="143">
        <v>2.0799999999999998E-3</v>
      </c>
      <c r="Y172" s="143">
        <f>X172*K172</f>
        <v>4.1599999999999996E-3</v>
      </c>
      <c r="Z172" s="143">
        <v>0</v>
      </c>
      <c r="AA172" s="144">
        <f>Z172*K172</f>
        <v>0</v>
      </c>
      <c r="AR172" s="17" t="s">
        <v>1641</v>
      </c>
      <c r="AT172" s="17" t="s">
        <v>222</v>
      </c>
      <c r="AU172" s="17" t="s">
        <v>15</v>
      </c>
      <c r="AY172" s="17" t="s">
        <v>221</v>
      </c>
      <c r="BE172" s="145">
        <f>IF(U172="základní",N172,0)</f>
        <v>0</v>
      </c>
      <c r="BF172" s="145">
        <f>IF(U172="snížená",N172,0)</f>
        <v>0</v>
      </c>
      <c r="BG172" s="145">
        <f>IF(U172="zákl. přenesená",N172,0)</f>
        <v>0</v>
      </c>
      <c r="BH172" s="145">
        <f>IF(U172="sníž. přenesená",N172,0)</f>
        <v>0</v>
      </c>
      <c r="BI172" s="145">
        <f>IF(U172="nulová",N172,0)</f>
        <v>0</v>
      </c>
      <c r="BJ172" s="17" t="s">
        <v>15</v>
      </c>
      <c r="BK172" s="145">
        <f>ROUND(L172*K172,2)</f>
        <v>0</v>
      </c>
      <c r="BL172" s="17" t="s">
        <v>1641</v>
      </c>
      <c r="BM172" s="17" t="s">
        <v>7182</v>
      </c>
    </row>
    <row r="173" spans="2:65" s="1" customFormat="1" ht="74.45" customHeight="1" x14ac:dyDescent="0.3">
      <c r="B173" s="31"/>
      <c r="C173" s="32"/>
      <c r="D173" s="32"/>
      <c r="E173" s="32"/>
      <c r="F173" s="266" t="s">
        <v>4185</v>
      </c>
      <c r="G173" s="200"/>
      <c r="H173" s="200"/>
      <c r="I173" s="200"/>
      <c r="J173" s="32"/>
      <c r="K173" s="32"/>
      <c r="L173" s="32"/>
      <c r="M173" s="32"/>
      <c r="N173" s="32"/>
      <c r="O173" s="32"/>
      <c r="P173" s="32"/>
      <c r="Q173" s="32"/>
      <c r="R173" s="33"/>
      <c r="T173" s="70"/>
      <c r="U173" s="32"/>
      <c r="V173" s="32"/>
      <c r="W173" s="32"/>
      <c r="X173" s="32"/>
      <c r="Y173" s="32"/>
      <c r="Z173" s="32"/>
      <c r="AA173" s="71"/>
      <c r="AT173" s="17" t="s">
        <v>250</v>
      </c>
      <c r="AU173" s="17" t="s">
        <v>15</v>
      </c>
    </row>
    <row r="174" spans="2:65" s="1" customFormat="1" ht="28.9" customHeight="1" x14ac:dyDescent="0.3">
      <c r="B174" s="136"/>
      <c r="C174" s="137" t="s">
        <v>332</v>
      </c>
      <c r="D174" s="137" t="s">
        <v>222</v>
      </c>
      <c r="E174" s="138" t="s">
        <v>7183</v>
      </c>
      <c r="F174" s="250" t="s">
        <v>7184</v>
      </c>
      <c r="G174" s="251"/>
      <c r="H174" s="251"/>
      <c r="I174" s="251"/>
      <c r="J174" s="139" t="s">
        <v>376</v>
      </c>
      <c r="K174" s="140">
        <v>1</v>
      </c>
      <c r="L174" s="252"/>
      <c r="M174" s="251"/>
      <c r="N174" s="252">
        <f>ROUND(L174*K174,2)</f>
        <v>0</v>
      </c>
      <c r="O174" s="251"/>
      <c r="P174" s="251"/>
      <c r="Q174" s="251"/>
      <c r="R174" s="141"/>
      <c r="T174" s="142" t="s">
        <v>3</v>
      </c>
      <c r="U174" s="40" t="s">
        <v>43</v>
      </c>
      <c r="V174" s="143">
        <v>0</v>
      </c>
      <c r="W174" s="143">
        <f>V174*K174</f>
        <v>0</v>
      </c>
      <c r="X174" s="143">
        <v>3.8800000000000002E-3</v>
      </c>
      <c r="Y174" s="143">
        <f>X174*K174</f>
        <v>3.8800000000000002E-3</v>
      </c>
      <c r="Z174" s="143">
        <v>0</v>
      </c>
      <c r="AA174" s="144">
        <f>Z174*K174</f>
        <v>0</v>
      </c>
      <c r="AR174" s="17" t="s">
        <v>1641</v>
      </c>
      <c r="AT174" s="17" t="s">
        <v>222</v>
      </c>
      <c r="AU174" s="17" t="s">
        <v>15</v>
      </c>
      <c r="AY174" s="17" t="s">
        <v>221</v>
      </c>
      <c r="BE174" s="145">
        <f>IF(U174="základní",N174,0)</f>
        <v>0</v>
      </c>
      <c r="BF174" s="145">
        <f>IF(U174="snížená",N174,0)</f>
        <v>0</v>
      </c>
      <c r="BG174" s="145">
        <f>IF(U174="zákl. přenesená",N174,0)</f>
        <v>0</v>
      </c>
      <c r="BH174" s="145">
        <f>IF(U174="sníž. přenesená",N174,0)</f>
        <v>0</v>
      </c>
      <c r="BI174" s="145">
        <f>IF(U174="nulová",N174,0)</f>
        <v>0</v>
      </c>
      <c r="BJ174" s="17" t="s">
        <v>15</v>
      </c>
      <c r="BK174" s="145">
        <f>ROUND(L174*K174,2)</f>
        <v>0</v>
      </c>
      <c r="BL174" s="17" t="s">
        <v>1641</v>
      </c>
      <c r="BM174" s="17" t="s">
        <v>7185</v>
      </c>
    </row>
    <row r="175" spans="2:65" s="1" customFormat="1" ht="74.45" customHeight="1" x14ac:dyDescent="0.3">
      <c r="B175" s="31"/>
      <c r="C175" s="32"/>
      <c r="D175" s="32"/>
      <c r="E175" s="32"/>
      <c r="F175" s="266" t="s">
        <v>7186</v>
      </c>
      <c r="G175" s="200"/>
      <c r="H175" s="200"/>
      <c r="I175" s="200"/>
      <c r="J175" s="32"/>
      <c r="K175" s="32"/>
      <c r="L175" s="32"/>
      <c r="M175" s="32"/>
      <c r="N175" s="32"/>
      <c r="O175" s="32"/>
      <c r="P175" s="32"/>
      <c r="Q175" s="32"/>
      <c r="R175" s="33"/>
      <c r="T175" s="70"/>
      <c r="U175" s="32"/>
      <c r="V175" s="32"/>
      <c r="W175" s="32"/>
      <c r="X175" s="32"/>
      <c r="Y175" s="32"/>
      <c r="Z175" s="32"/>
      <c r="AA175" s="71"/>
      <c r="AT175" s="17" t="s">
        <v>250</v>
      </c>
      <c r="AU175" s="17" t="s">
        <v>15</v>
      </c>
    </row>
    <row r="176" spans="2:65" s="1" customFormat="1" ht="20.45" customHeight="1" x14ac:dyDescent="0.3">
      <c r="B176" s="136"/>
      <c r="C176" s="137" t="s">
        <v>359</v>
      </c>
      <c r="D176" s="137" t="s">
        <v>222</v>
      </c>
      <c r="E176" s="138" t="s">
        <v>7187</v>
      </c>
      <c r="F176" s="250" t="s">
        <v>7188</v>
      </c>
      <c r="G176" s="251"/>
      <c r="H176" s="251"/>
      <c r="I176" s="251"/>
      <c r="J176" s="139" t="s">
        <v>246</v>
      </c>
      <c r="K176" s="140">
        <v>53</v>
      </c>
      <c r="L176" s="252"/>
      <c r="M176" s="251"/>
      <c r="N176" s="252">
        <f t="shared" ref="N176:N182" si="0">ROUND(L176*K176,2)</f>
        <v>0</v>
      </c>
      <c r="O176" s="251"/>
      <c r="P176" s="251"/>
      <c r="Q176" s="251"/>
      <c r="R176" s="141"/>
      <c r="T176" s="142" t="s">
        <v>3</v>
      </c>
      <c r="U176" s="40" t="s">
        <v>43</v>
      </c>
      <c r="V176" s="143">
        <v>0</v>
      </c>
      <c r="W176" s="143">
        <f t="shared" ref="W176:W182" si="1">V176*K176</f>
        <v>0</v>
      </c>
      <c r="X176" s="143">
        <v>0</v>
      </c>
      <c r="Y176" s="143">
        <f t="shared" ref="Y176:Y182" si="2">X176*K176</f>
        <v>0</v>
      </c>
      <c r="Z176" s="143">
        <v>0</v>
      </c>
      <c r="AA176" s="144">
        <f t="shared" ref="AA176:AA182" si="3">Z176*K176</f>
        <v>0</v>
      </c>
      <c r="AR176" s="17" t="s">
        <v>1641</v>
      </c>
      <c r="AT176" s="17" t="s">
        <v>222</v>
      </c>
      <c r="AU176" s="17" t="s">
        <v>15</v>
      </c>
      <c r="AY176" s="17" t="s">
        <v>221</v>
      </c>
      <c r="BE176" s="145">
        <f t="shared" ref="BE176:BE182" si="4">IF(U176="základní",N176,0)</f>
        <v>0</v>
      </c>
      <c r="BF176" s="145">
        <f t="shared" ref="BF176:BF182" si="5">IF(U176="snížená",N176,0)</f>
        <v>0</v>
      </c>
      <c r="BG176" s="145">
        <f t="shared" ref="BG176:BG182" si="6">IF(U176="zákl. přenesená",N176,0)</f>
        <v>0</v>
      </c>
      <c r="BH176" s="145">
        <f t="shared" ref="BH176:BH182" si="7">IF(U176="sníž. přenesená",N176,0)</f>
        <v>0</v>
      </c>
      <c r="BI176" s="145">
        <f t="shared" ref="BI176:BI182" si="8">IF(U176="nulová",N176,0)</f>
        <v>0</v>
      </c>
      <c r="BJ176" s="17" t="s">
        <v>15</v>
      </c>
      <c r="BK176" s="145">
        <f t="shared" ref="BK176:BK182" si="9">ROUND(L176*K176,2)</f>
        <v>0</v>
      </c>
      <c r="BL176" s="17" t="s">
        <v>1641</v>
      </c>
      <c r="BM176" s="17" t="s">
        <v>7189</v>
      </c>
    </row>
    <row r="177" spans="2:65" s="1" customFormat="1" ht="40.15" customHeight="1" x14ac:dyDescent="0.3">
      <c r="B177" s="136"/>
      <c r="C177" s="149" t="s">
        <v>364</v>
      </c>
      <c r="D177" s="149" t="s">
        <v>382</v>
      </c>
      <c r="E177" s="150" t="s">
        <v>7190</v>
      </c>
      <c r="F177" s="267" t="s">
        <v>7191</v>
      </c>
      <c r="G177" s="268"/>
      <c r="H177" s="268"/>
      <c r="I177" s="268"/>
      <c r="J177" s="151" t="s">
        <v>246</v>
      </c>
      <c r="K177" s="152">
        <v>53</v>
      </c>
      <c r="L177" s="269"/>
      <c r="M177" s="268"/>
      <c r="N177" s="269">
        <f t="shared" si="0"/>
        <v>0</v>
      </c>
      <c r="O177" s="251"/>
      <c r="P177" s="251"/>
      <c r="Q177" s="251"/>
      <c r="R177" s="141"/>
      <c r="T177" s="142" t="s">
        <v>3</v>
      </c>
      <c r="U177" s="40" t="s">
        <v>43</v>
      </c>
      <c r="V177" s="143">
        <v>0</v>
      </c>
      <c r="W177" s="143">
        <f t="shared" si="1"/>
        <v>0</v>
      </c>
      <c r="X177" s="143">
        <v>1.4400000000000001E-3</v>
      </c>
      <c r="Y177" s="143">
        <f t="shared" si="2"/>
        <v>7.6319999999999999E-2</v>
      </c>
      <c r="Z177" s="143">
        <v>0</v>
      </c>
      <c r="AA177" s="144">
        <f t="shared" si="3"/>
        <v>0</v>
      </c>
      <c r="AR177" s="17" t="s">
        <v>1376</v>
      </c>
      <c r="AT177" s="17" t="s">
        <v>382</v>
      </c>
      <c r="AU177" s="17" t="s">
        <v>15</v>
      </c>
      <c r="AY177" s="17" t="s">
        <v>221</v>
      </c>
      <c r="BE177" s="145">
        <f t="shared" si="4"/>
        <v>0</v>
      </c>
      <c r="BF177" s="145">
        <f t="shared" si="5"/>
        <v>0</v>
      </c>
      <c r="BG177" s="145">
        <f t="shared" si="6"/>
        <v>0</v>
      </c>
      <c r="BH177" s="145">
        <f t="shared" si="7"/>
        <v>0</v>
      </c>
      <c r="BI177" s="145">
        <f t="shared" si="8"/>
        <v>0</v>
      </c>
      <c r="BJ177" s="17" t="s">
        <v>15</v>
      </c>
      <c r="BK177" s="145">
        <f t="shared" si="9"/>
        <v>0</v>
      </c>
      <c r="BL177" s="17" t="s">
        <v>1641</v>
      </c>
      <c r="BM177" s="17" t="s">
        <v>7192</v>
      </c>
    </row>
    <row r="178" spans="2:65" s="1" customFormat="1" ht="28.9" customHeight="1" x14ac:dyDescent="0.3">
      <c r="B178" s="136"/>
      <c r="C178" s="149" t="s">
        <v>822</v>
      </c>
      <c r="D178" s="149" t="s">
        <v>382</v>
      </c>
      <c r="E178" s="150" t="s">
        <v>7193</v>
      </c>
      <c r="F178" s="267" t="s">
        <v>7194</v>
      </c>
      <c r="G178" s="268"/>
      <c r="H178" s="268"/>
      <c r="I178" s="268"/>
      <c r="J178" s="151" t="s">
        <v>276</v>
      </c>
      <c r="K178" s="152">
        <v>8</v>
      </c>
      <c r="L178" s="269"/>
      <c r="M178" s="268"/>
      <c r="N178" s="269">
        <f t="shared" si="0"/>
        <v>0</v>
      </c>
      <c r="O178" s="251"/>
      <c r="P178" s="251"/>
      <c r="Q178" s="251"/>
      <c r="R178" s="141"/>
      <c r="T178" s="142" t="s">
        <v>3</v>
      </c>
      <c r="U178" s="40" t="s">
        <v>43</v>
      </c>
      <c r="V178" s="143">
        <v>0</v>
      </c>
      <c r="W178" s="143">
        <f t="shared" si="1"/>
        <v>0</v>
      </c>
      <c r="X178" s="143">
        <v>0</v>
      </c>
      <c r="Y178" s="143">
        <f t="shared" si="2"/>
        <v>0</v>
      </c>
      <c r="Z178" s="143">
        <v>0</v>
      </c>
      <c r="AA178" s="144">
        <f t="shared" si="3"/>
        <v>0</v>
      </c>
      <c r="AR178" s="17" t="s">
        <v>1376</v>
      </c>
      <c r="AT178" s="17" t="s">
        <v>382</v>
      </c>
      <c r="AU178" s="17" t="s">
        <v>15</v>
      </c>
      <c r="AY178" s="17" t="s">
        <v>221</v>
      </c>
      <c r="BE178" s="145">
        <f t="shared" si="4"/>
        <v>0</v>
      </c>
      <c r="BF178" s="145">
        <f t="shared" si="5"/>
        <v>0</v>
      </c>
      <c r="BG178" s="145">
        <f t="shared" si="6"/>
        <v>0</v>
      </c>
      <c r="BH178" s="145">
        <f t="shared" si="7"/>
        <v>0</v>
      </c>
      <c r="BI178" s="145">
        <f t="shared" si="8"/>
        <v>0</v>
      </c>
      <c r="BJ178" s="17" t="s">
        <v>15</v>
      </c>
      <c r="BK178" s="145">
        <f t="shared" si="9"/>
        <v>0</v>
      </c>
      <c r="BL178" s="17" t="s">
        <v>1641</v>
      </c>
      <c r="BM178" s="17" t="s">
        <v>7195</v>
      </c>
    </row>
    <row r="179" spans="2:65" s="1" customFormat="1" ht="20.45" customHeight="1" x14ac:dyDescent="0.3">
      <c r="B179" s="136"/>
      <c r="C179" s="149" t="s">
        <v>826</v>
      </c>
      <c r="D179" s="149" t="s">
        <v>382</v>
      </c>
      <c r="E179" s="150" t="s">
        <v>7196</v>
      </c>
      <c r="F179" s="267" t="s">
        <v>7197</v>
      </c>
      <c r="G179" s="268"/>
      <c r="H179" s="268"/>
      <c r="I179" s="268"/>
      <c r="J179" s="151" t="s">
        <v>276</v>
      </c>
      <c r="K179" s="152">
        <v>1</v>
      </c>
      <c r="L179" s="269"/>
      <c r="M179" s="268"/>
      <c r="N179" s="269">
        <f t="shared" si="0"/>
        <v>0</v>
      </c>
      <c r="O179" s="251"/>
      <c r="P179" s="251"/>
      <c r="Q179" s="251"/>
      <c r="R179" s="141"/>
      <c r="T179" s="142" t="s">
        <v>3</v>
      </c>
      <c r="U179" s="40" t="s">
        <v>43</v>
      </c>
      <c r="V179" s="143">
        <v>0</v>
      </c>
      <c r="W179" s="143">
        <f t="shared" si="1"/>
        <v>0</v>
      </c>
      <c r="X179" s="143">
        <v>1.2999999999999999E-3</v>
      </c>
      <c r="Y179" s="143">
        <f t="shared" si="2"/>
        <v>1.2999999999999999E-3</v>
      </c>
      <c r="Z179" s="143">
        <v>0</v>
      </c>
      <c r="AA179" s="144">
        <f t="shared" si="3"/>
        <v>0</v>
      </c>
      <c r="AR179" s="17" t="s">
        <v>1376</v>
      </c>
      <c r="AT179" s="17" t="s">
        <v>382</v>
      </c>
      <c r="AU179" s="17" t="s">
        <v>15</v>
      </c>
      <c r="AY179" s="17" t="s">
        <v>221</v>
      </c>
      <c r="BE179" s="145">
        <f t="shared" si="4"/>
        <v>0</v>
      </c>
      <c r="BF179" s="145">
        <f t="shared" si="5"/>
        <v>0</v>
      </c>
      <c r="BG179" s="145">
        <f t="shared" si="6"/>
        <v>0</v>
      </c>
      <c r="BH179" s="145">
        <f t="shared" si="7"/>
        <v>0</v>
      </c>
      <c r="BI179" s="145">
        <f t="shared" si="8"/>
        <v>0</v>
      </c>
      <c r="BJ179" s="17" t="s">
        <v>15</v>
      </c>
      <c r="BK179" s="145">
        <f t="shared" si="9"/>
        <v>0</v>
      </c>
      <c r="BL179" s="17" t="s">
        <v>1641</v>
      </c>
      <c r="BM179" s="17" t="s">
        <v>7198</v>
      </c>
    </row>
    <row r="180" spans="2:65" s="1" customFormat="1" ht="28.9" customHeight="1" x14ac:dyDescent="0.3">
      <c r="B180" s="136"/>
      <c r="C180" s="149" t="s">
        <v>385</v>
      </c>
      <c r="D180" s="149" t="s">
        <v>382</v>
      </c>
      <c r="E180" s="150" t="s">
        <v>7199</v>
      </c>
      <c r="F180" s="267" t="s">
        <v>7200</v>
      </c>
      <c r="G180" s="268"/>
      <c r="H180" s="268"/>
      <c r="I180" s="268"/>
      <c r="J180" s="151" t="s">
        <v>276</v>
      </c>
      <c r="K180" s="152">
        <v>2</v>
      </c>
      <c r="L180" s="269"/>
      <c r="M180" s="268"/>
      <c r="N180" s="269">
        <f t="shared" si="0"/>
        <v>0</v>
      </c>
      <c r="O180" s="251"/>
      <c r="P180" s="251"/>
      <c r="Q180" s="251"/>
      <c r="R180" s="141"/>
      <c r="T180" s="142" t="s">
        <v>3</v>
      </c>
      <c r="U180" s="40" t="s">
        <v>43</v>
      </c>
      <c r="V180" s="143">
        <v>0</v>
      </c>
      <c r="W180" s="143">
        <f t="shared" si="1"/>
        <v>0</v>
      </c>
      <c r="X180" s="143">
        <v>7.3999999999999999E-4</v>
      </c>
      <c r="Y180" s="143">
        <f t="shared" si="2"/>
        <v>1.48E-3</v>
      </c>
      <c r="Z180" s="143">
        <v>0</v>
      </c>
      <c r="AA180" s="144">
        <f t="shared" si="3"/>
        <v>0</v>
      </c>
      <c r="AR180" s="17" t="s">
        <v>1376</v>
      </c>
      <c r="AT180" s="17" t="s">
        <v>382</v>
      </c>
      <c r="AU180" s="17" t="s">
        <v>15</v>
      </c>
      <c r="AY180" s="17" t="s">
        <v>221</v>
      </c>
      <c r="BE180" s="145">
        <f t="shared" si="4"/>
        <v>0</v>
      </c>
      <c r="BF180" s="145">
        <f t="shared" si="5"/>
        <v>0</v>
      </c>
      <c r="BG180" s="145">
        <f t="shared" si="6"/>
        <v>0</v>
      </c>
      <c r="BH180" s="145">
        <f t="shared" si="7"/>
        <v>0</v>
      </c>
      <c r="BI180" s="145">
        <f t="shared" si="8"/>
        <v>0</v>
      </c>
      <c r="BJ180" s="17" t="s">
        <v>15</v>
      </c>
      <c r="BK180" s="145">
        <f t="shared" si="9"/>
        <v>0</v>
      </c>
      <c r="BL180" s="17" t="s">
        <v>1641</v>
      </c>
      <c r="BM180" s="17" t="s">
        <v>7201</v>
      </c>
    </row>
    <row r="181" spans="2:65" s="1" customFormat="1" ht="28.9" customHeight="1" x14ac:dyDescent="0.3">
      <c r="B181" s="136"/>
      <c r="C181" s="149" t="s">
        <v>831</v>
      </c>
      <c r="D181" s="149" t="s">
        <v>382</v>
      </c>
      <c r="E181" s="150" t="s">
        <v>7202</v>
      </c>
      <c r="F181" s="267" t="s">
        <v>7203</v>
      </c>
      <c r="G181" s="268"/>
      <c r="H181" s="268"/>
      <c r="I181" s="268"/>
      <c r="J181" s="151" t="s">
        <v>276</v>
      </c>
      <c r="K181" s="152">
        <v>1</v>
      </c>
      <c r="L181" s="269"/>
      <c r="M181" s="268"/>
      <c r="N181" s="269">
        <f t="shared" si="0"/>
        <v>0</v>
      </c>
      <c r="O181" s="251"/>
      <c r="P181" s="251"/>
      <c r="Q181" s="251"/>
      <c r="R181" s="141"/>
      <c r="T181" s="142" t="s">
        <v>3</v>
      </c>
      <c r="U181" s="40" t="s">
        <v>43</v>
      </c>
      <c r="V181" s="143">
        <v>0</v>
      </c>
      <c r="W181" s="143">
        <f t="shared" si="1"/>
        <v>0</v>
      </c>
      <c r="X181" s="143">
        <v>2.7E-4</v>
      </c>
      <c r="Y181" s="143">
        <f t="shared" si="2"/>
        <v>2.7E-4</v>
      </c>
      <c r="Z181" s="143">
        <v>0</v>
      </c>
      <c r="AA181" s="144">
        <f t="shared" si="3"/>
        <v>0</v>
      </c>
      <c r="AR181" s="17" t="s">
        <v>1376</v>
      </c>
      <c r="AT181" s="17" t="s">
        <v>382</v>
      </c>
      <c r="AU181" s="17" t="s">
        <v>15</v>
      </c>
      <c r="AY181" s="17" t="s">
        <v>221</v>
      </c>
      <c r="BE181" s="145">
        <f t="shared" si="4"/>
        <v>0</v>
      </c>
      <c r="BF181" s="145">
        <f t="shared" si="5"/>
        <v>0</v>
      </c>
      <c r="BG181" s="145">
        <f t="shared" si="6"/>
        <v>0</v>
      </c>
      <c r="BH181" s="145">
        <f t="shared" si="7"/>
        <v>0</v>
      </c>
      <c r="BI181" s="145">
        <f t="shared" si="8"/>
        <v>0</v>
      </c>
      <c r="BJ181" s="17" t="s">
        <v>15</v>
      </c>
      <c r="BK181" s="145">
        <f t="shared" si="9"/>
        <v>0</v>
      </c>
      <c r="BL181" s="17" t="s">
        <v>1641</v>
      </c>
      <c r="BM181" s="17" t="s">
        <v>7204</v>
      </c>
    </row>
    <row r="182" spans="2:65" s="1" customFormat="1" ht="74.45" customHeight="1" x14ac:dyDescent="0.3">
      <c r="B182" s="136"/>
      <c r="C182" s="149" t="s">
        <v>835</v>
      </c>
      <c r="D182" s="149" t="s">
        <v>382</v>
      </c>
      <c r="E182" s="150" t="s">
        <v>7205</v>
      </c>
      <c r="F182" s="267" t="s">
        <v>7206</v>
      </c>
      <c r="G182" s="268"/>
      <c r="H182" s="268"/>
      <c r="I182" s="268"/>
      <c r="J182" s="151" t="s">
        <v>276</v>
      </c>
      <c r="K182" s="152">
        <v>1</v>
      </c>
      <c r="L182" s="269"/>
      <c r="M182" s="268"/>
      <c r="N182" s="269">
        <f t="shared" si="0"/>
        <v>0</v>
      </c>
      <c r="O182" s="251"/>
      <c r="P182" s="251"/>
      <c r="Q182" s="251"/>
      <c r="R182" s="141"/>
      <c r="T182" s="142" t="s">
        <v>3</v>
      </c>
      <c r="U182" s="40" t="s">
        <v>43</v>
      </c>
      <c r="V182" s="143">
        <v>0</v>
      </c>
      <c r="W182" s="143">
        <f t="shared" si="1"/>
        <v>0</v>
      </c>
      <c r="X182" s="143">
        <v>1.5E-3</v>
      </c>
      <c r="Y182" s="143">
        <f t="shared" si="2"/>
        <v>1.5E-3</v>
      </c>
      <c r="Z182" s="143">
        <v>0</v>
      </c>
      <c r="AA182" s="144">
        <f t="shared" si="3"/>
        <v>0</v>
      </c>
      <c r="AR182" s="17" t="s">
        <v>1376</v>
      </c>
      <c r="AT182" s="17" t="s">
        <v>382</v>
      </c>
      <c r="AU182" s="17" t="s">
        <v>15</v>
      </c>
      <c r="AY182" s="17" t="s">
        <v>221</v>
      </c>
      <c r="BE182" s="145">
        <f t="shared" si="4"/>
        <v>0</v>
      </c>
      <c r="BF182" s="145">
        <f t="shared" si="5"/>
        <v>0</v>
      </c>
      <c r="BG182" s="145">
        <f t="shared" si="6"/>
        <v>0</v>
      </c>
      <c r="BH182" s="145">
        <f t="shared" si="7"/>
        <v>0</v>
      </c>
      <c r="BI182" s="145">
        <f t="shared" si="8"/>
        <v>0</v>
      </c>
      <c r="BJ182" s="17" t="s">
        <v>15</v>
      </c>
      <c r="BK182" s="145">
        <f t="shared" si="9"/>
        <v>0</v>
      </c>
      <c r="BL182" s="17" t="s">
        <v>1641</v>
      </c>
      <c r="BM182" s="17" t="s">
        <v>7207</v>
      </c>
    </row>
    <row r="183" spans="2:65" s="9" customFormat="1" ht="37.35" customHeight="1" x14ac:dyDescent="0.35">
      <c r="B183" s="125"/>
      <c r="C183" s="126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264"/>
      <c r="O183" s="265"/>
      <c r="P183" s="265"/>
      <c r="Q183" s="265"/>
      <c r="R183" s="128"/>
      <c r="T183" s="129"/>
      <c r="U183" s="126"/>
      <c r="V183" s="126"/>
      <c r="W183" s="130"/>
      <c r="X183" s="126"/>
      <c r="Y183" s="130"/>
      <c r="Z183" s="126"/>
      <c r="AA183" s="131"/>
      <c r="AR183" s="132"/>
      <c r="AT183" s="133"/>
      <c r="AU183" s="133"/>
      <c r="AY183" s="132"/>
      <c r="BK183" s="134"/>
    </row>
    <row r="184" spans="2:65" s="1" customFormat="1" ht="20.45" customHeight="1" x14ac:dyDescent="0.3">
      <c r="B184" s="136"/>
      <c r="C184" s="137"/>
      <c r="D184" s="137"/>
      <c r="E184" s="138"/>
      <c r="F184" s="250"/>
      <c r="G184" s="251"/>
      <c r="H184" s="251"/>
      <c r="I184" s="251"/>
      <c r="J184" s="139"/>
      <c r="K184" s="140"/>
      <c r="L184" s="252"/>
      <c r="M184" s="251"/>
      <c r="N184" s="252"/>
      <c r="O184" s="251"/>
      <c r="P184" s="251"/>
      <c r="Q184" s="251"/>
      <c r="R184" s="141"/>
      <c r="T184" s="142"/>
      <c r="U184" s="40"/>
      <c r="V184" s="143"/>
      <c r="W184" s="143"/>
      <c r="X184" s="143"/>
      <c r="Y184" s="143"/>
      <c r="Z184" s="143"/>
      <c r="AA184" s="144"/>
      <c r="AR184" s="17"/>
      <c r="AT184" s="17"/>
      <c r="AU184" s="17"/>
      <c r="AY184" s="17"/>
      <c r="BE184" s="145"/>
      <c r="BF184" s="145"/>
      <c r="BG184" s="145"/>
      <c r="BH184" s="145"/>
      <c r="BI184" s="145"/>
      <c r="BJ184" s="17"/>
      <c r="BK184" s="145"/>
      <c r="BL184" s="17"/>
      <c r="BM184" s="17"/>
    </row>
    <row r="185" spans="2:65" s="1" customFormat="1" ht="28.9" customHeight="1" x14ac:dyDescent="0.3">
      <c r="B185" s="136"/>
      <c r="C185" s="137"/>
      <c r="D185" s="137"/>
      <c r="E185" s="138"/>
      <c r="F185" s="250"/>
      <c r="G185" s="251"/>
      <c r="H185" s="251"/>
      <c r="I185" s="251"/>
      <c r="J185" s="139"/>
      <c r="K185" s="140"/>
      <c r="L185" s="252"/>
      <c r="M185" s="251"/>
      <c r="N185" s="252"/>
      <c r="O185" s="251"/>
      <c r="P185" s="251"/>
      <c r="Q185" s="251"/>
      <c r="R185" s="141"/>
      <c r="T185" s="142"/>
      <c r="U185" s="146"/>
      <c r="V185" s="147"/>
      <c r="W185" s="147"/>
      <c r="X185" s="147"/>
      <c r="Y185" s="147"/>
      <c r="Z185" s="147"/>
      <c r="AA185" s="148"/>
      <c r="AR185" s="17"/>
      <c r="AT185" s="17"/>
      <c r="AU185" s="17"/>
      <c r="AY185" s="17"/>
      <c r="BE185" s="145"/>
      <c r="BF185" s="145"/>
      <c r="BG185" s="145"/>
      <c r="BH185" s="145"/>
      <c r="BI185" s="145"/>
      <c r="BJ185" s="17"/>
      <c r="BK185" s="145"/>
      <c r="BL185" s="17"/>
      <c r="BM185" s="17"/>
    </row>
    <row r="186" spans="2:65" s="1" customFormat="1" ht="6.95" customHeight="1" x14ac:dyDescent="0.3">
      <c r="B186" s="55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7"/>
    </row>
  </sheetData>
  <mergeCells count="199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L98:Q98"/>
    <mergeCell ref="C104:Q104"/>
    <mergeCell ref="F106:P106"/>
    <mergeCell ref="F107:P107"/>
    <mergeCell ref="M109:P109"/>
    <mergeCell ref="M111:Q111"/>
    <mergeCell ref="M112:Q112"/>
    <mergeCell ref="F114:I114"/>
    <mergeCell ref="L114:M114"/>
    <mergeCell ref="N114:Q114"/>
    <mergeCell ref="F117:I117"/>
    <mergeCell ref="L117:M117"/>
    <mergeCell ref="N117:Q117"/>
    <mergeCell ref="N115:Q115"/>
    <mergeCell ref="N116:Q116"/>
    <mergeCell ref="F118:I118"/>
    <mergeCell ref="F119:I119"/>
    <mergeCell ref="L119:M119"/>
    <mergeCell ref="N119:Q119"/>
    <mergeCell ref="F120:I120"/>
    <mergeCell ref="F121:I121"/>
    <mergeCell ref="L121:M121"/>
    <mergeCell ref="N121:Q121"/>
    <mergeCell ref="F122:I122"/>
    <mergeCell ref="F123:I123"/>
    <mergeCell ref="F124:I124"/>
    <mergeCell ref="F125:I125"/>
    <mergeCell ref="L125:M125"/>
    <mergeCell ref="N125:Q125"/>
    <mergeCell ref="F126:I126"/>
    <mergeCell ref="F127:I127"/>
    <mergeCell ref="L127:M127"/>
    <mergeCell ref="N127:Q127"/>
    <mergeCell ref="F128:I128"/>
    <mergeCell ref="F129:I129"/>
    <mergeCell ref="F130:I130"/>
    <mergeCell ref="F131:I131"/>
    <mergeCell ref="L131:M131"/>
    <mergeCell ref="N131:Q131"/>
    <mergeCell ref="F132:I132"/>
    <mergeCell ref="F133:I133"/>
    <mergeCell ref="L133:M133"/>
    <mergeCell ref="N133:Q133"/>
    <mergeCell ref="F134:I134"/>
    <mergeCell ref="F135:I135"/>
    <mergeCell ref="L135:M135"/>
    <mergeCell ref="N135:Q135"/>
    <mergeCell ref="F136:I136"/>
    <mergeCell ref="F137:I137"/>
    <mergeCell ref="L137:M137"/>
    <mergeCell ref="N137:Q137"/>
    <mergeCell ref="F138:I138"/>
    <mergeCell ref="F139:I139"/>
    <mergeCell ref="L139:M139"/>
    <mergeCell ref="N139:Q139"/>
    <mergeCell ref="F140:I140"/>
    <mergeCell ref="F141:I141"/>
    <mergeCell ref="F142:I142"/>
    <mergeCell ref="F143:I143"/>
    <mergeCell ref="L143:M143"/>
    <mergeCell ref="N143:Q143"/>
    <mergeCell ref="F144:I144"/>
    <mergeCell ref="F145:I145"/>
    <mergeCell ref="L145:M145"/>
    <mergeCell ref="N145:Q145"/>
    <mergeCell ref="F146:I146"/>
    <mergeCell ref="L146:M146"/>
    <mergeCell ref="N146:Q146"/>
    <mergeCell ref="F147:I147"/>
    <mergeCell ref="F149:I149"/>
    <mergeCell ref="L149:M149"/>
    <mergeCell ref="N149:Q149"/>
    <mergeCell ref="N148:Q148"/>
    <mergeCell ref="F150:I150"/>
    <mergeCell ref="F151:I151"/>
    <mergeCell ref="L151:M151"/>
    <mergeCell ref="N151:Q151"/>
    <mergeCell ref="F153:I153"/>
    <mergeCell ref="L153:M153"/>
    <mergeCell ref="N153:Q153"/>
    <mergeCell ref="F154:I154"/>
    <mergeCell ref="F156:I156"/>
    <mergeCell ref="L156:M156"/>
    <mergeCell ref="N156:Q156"/>
    <mergeCell ref="N152:Q152"/>
    <mergeCell ref="N155:Q155"/>
    <mergeCell ref="F157:I157"/>
    <mergeCell ref="L157:M157"/>
    <mergeCell ref="N157:Q157"/>
    <mergeCell ref="F159:I159"/>
    <mergeCell ref="L159:M159"/>
    <mergeCell ref="N159:Q159"/>
    <mergeCell ref="F160:I160"/>
    <mergeCell ref="F161:I161"/>
    <mergeCell ref="L161:M161"/>
    <mergeCell ref="N161:Q161"/>
    <mergeCell ref="N158:Q158"/>
    <mergeCell ref="F162:I162"/>
    <mergeCell ref="F163:I163"/>
    <mergeCell ref="L163:M163"/>
    <mergeCell ref="N163:Q163"/>
    <mergeCell ref="F164:I164"/>
    <mergeCell ref="F165:I165"/>
    <mergeCell ref="L165:M165"/>
    <mergeCell ref="N165:Q165"/>
    <mergeCell ref="F166:I166"/>
    <mergeCell ref="F167:I167"/>
    <mergeCell ref="L167:M167"/>
    <mergeCell ref="N167:Q167"/>
    <mergeCell ref="F168:I168"/>
    <mergeCell ref="L168:M168"/>
    <mergeCell ref="N168:Q168"/>
    <mergeCell ref="F169:I169"/>
    <mergeCell ref="F170:I170"/>
    <mergeCell ref="L170:M170"/>
    <mergeCell ref="N170:Q170"/>
    <mergeCell ref="F177:I177"/>
    <mergeCell ref="L177:M177"/>
    <mergeCell ref="N177:Q177"/>
    <mergeCell ref="F178:I178"/>
    <mergeCell ref="L178:M178"/>
    <mergeCell ref="N178:Q178"/>
    <mergeCell ref="F171:I171"/>
    <mergeCell ref="F172:I172"/>
    <mergeCell ref="L172:M172"/>
    <mergeCell ref="N172:Q172"/>
    <mergeCell ref="F173:I173"/>
    <mergeCell ref="F174:I174"/>
    <mergeCell ref="L174:M174"/>
    <mergeCell ref="N174:Q174"/>
    <mergeCell ref="F175:I175"/>
    <mergeCell ref="H1:K1"/>
    <mergeCell ref="S2:AC2"/>
    <mergeCell ref="F182:I182"/>
    <mergeCell ref="L182:M182"/>
    <mergeCell ref="N182:Q182"/>
    <mergeCell ref="F184:I184"/>
    <mergeCell ref="L184:M184"/>
    <mergeCell ref="N184:Q184"/>
    <mergeCell ref="F185:I185"/>
    <mergeCell ref="L185:M185"/>
    <mergeCell ref="N185:Q185"/>
    <mergeCell ref="N183:Q183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76:I176"/>
    <mergeCell ref="L176:M176"/>
    <mergeCell ref="N176:Q176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4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64"/>
  <sheetViews>
    <sheetView showGridLines="0" workbookViewId="0">
      <pane ySplit="1" topLeftCell="A2" activePane="bottomLeft" state="frozen"/>
      <selection pane="bottomLeft" activeCell="G27" sqref="G27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178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7208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7332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N97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ROUND((SUM(BE97:BE98)+SUM(BE116:BE163)), 2)</f>
        <v>0</v>
      </c>
      <c r="I32" s="200"/>
      <c r="J32" s="200"/>
      <c r="K32" s="32"/>
      <c r="L32" s="32"/>
      <c r="M32" s="260">
        <f>ROUND(ROUND((SUM(BE97:BE98)+SUM(BE116:BE163)),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ROUND((SUM(BF97:BF98)+SUM(BF116:BF163)), 2)</f>
        <v>0</v>
      </c>
      <c r="I33" s="200"/>
      <c r="J33" s="200"/>
      <c r="K33" s="32"/>
      <c r="L33" s="32"/>
      <c r="M33" s="260">
        <f>ROUND(ROUND((SUM(BF97:BF98)+SUM(BF116:BF163)),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ROUND((SUM(BG97:BG98)+SUM(BG116:BG163)),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ROUND((SUM(BH97:BH98)+SUM(BH116:BH163)),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ROUND((SUM(BI97:BI98)+SUM(BI116:BI163)),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10__2 - IO 03 - AREÁLOVÉ ROZVODY - ZRUŠENÍ PLYNOVODNÍ PŘÍPOJKY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N116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6834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N117</f>
        <v>0</v>
      </c>
      <c r="O89" s="249"/>
      <c r="P89" s="249"/>
      <c r="Q89" s="249"/>
      <c r="R89" s="111"/>
    </row>
    <row r="90" spans="2:47" s="6" customFormat="1" ht="24.95" customHeight="1" x14ac:dyDescent="0.3">
      <c r="B90" s="108"/>
      <c r="C90" s="109"/>
      <c r="D90" s="110" t="s">
        <v>7131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39">
        <f>N139</f>
        <v>0</v>
      </c>
      <c r="O90" s="249"/>
      <c r="P90" s="249"/>
      <c r="Q90" s="249"/>
      <c r="R90" s="111"/>
    </row>
    <row r="91" spans="2:47" s="6" customFormat="1" ht="24.95" customHeight="1" x14ac:dyDescent="0.3">
      <c r="B91" s="108"/>
      <c r="C91" s="109"/>
      <c r="D91" s="110" t="s">
        <v>7209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39">
        <f>N143</f>
        <v>0</v>
      </c>
      <c r="O91" s="249"/>
      <c r="P91" s="249"/>
      <c r="Q91" s="249"/>
      <c r="R91" s="111"/>
    </row>
    <row r="92" spans="2:47" s="6" customFormat="1" ht="24.95" customHeight="1" x14ac:dyDescent="0.3">
      <c r="B92" s="108"/>
      <c r="C92" s="109"/>
      <c r="D92" s="110" t="s">
        <v>6836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39">
        <f>N153</f>
        <v>0</v>
      </c>
      <c r="O92" s="249"/>
      <c r="P92" s="249"/>
      <c r="Q92" s="249"/>
      <c r="R92" s="111"/>
    </row>
    <row r="93" spans="2:47" s="6" customFormat="1" ht="24.95" customHeight="1" x14ac:dyDescent="0.3">
      <c r="B93" s="108"/>
      <c r="C93" s="109"/>
      <c r="D93" s="110" t="s">
        <v>7210</v>
      </c>
      <c r="E93" s="109"/>
      <c r="F93" s="109"/>
      <c r="G93" s="109"/>
      <c r="H93" s="109"/>
      <c r="I93" s="109"/>
      <c r="J93" s="109"/>
      <c r="K93" s="109"/>
      <c r="L93" s="109"/>
      <c r="M93" s="109"/>
      <c r="N93" s="239">
        <f>N156</f>
        <v>0</v>
      </c>
      <c r="O93" s="249"/>
      <c r="P93" s="249"/>
      <c r="Q93" s="249"/>
      <c r="R93" s="111"/>
    </row>
    <row r="94" spans="2:47" s="6" customFormat="1" ht="24.95" customHeight="1" x14ac:dyDescent="0.3">
      <c r="B94" s="108"/>
      <c r="C94" s="109"/>
      <c r="D94" s="110" t="s">
        <v>243</v>
      </c>
      <c r="E94" s="109"/>
      <c r="F94" s="109"/>
      <c r="G94" s="109"/>
      <c r="H94" s="109"/>
      <c r="I94" s="109"/>
      <c r="J94" s="109"/>
      <c r="K94" s="109"/>
      <c r="L94" s="109"/>
      <c r="M94" s="109"/>
      <c r="N94" s="239">
        <f>N159</f>
        <v>0</v>
      </c>
      <c r="O94" s="249"/>
      <c r="P94" s="249"/>
      <c r="Q94" s="249"/>
      <c r="R94" s="111"/>
    </row>
    <row r="95" spans="2:47" s="6" customFormat="1" ht="24.95" customHeight="1" x14ac:dyDescent="0.3">
      <c r="B95" s="108"/>
      <c r="C95" s="109"/>
      <c r="D95" s="110" t="s">
        <v>6837</v>
      </c>
      <c r="E95" s="109"/>
      <c r="F95" s="109"/>
      <c r="G95" s="109"/>
      <c r="H95" s="109"/>
      <c r="I95" s="109"/>
      <c r="J95" s="109"/>
      <c r="K95" s="109"/>
      <c r="L95" s="109"/>
      <c r="M95" s="109"/>
      <c r="N95" s="239">
        <f>N162</f>
        <v>0</v>
      </c>
      <c r="O95" s="249"/>
      <c r="P95" s="249"/>
      <c r="Q95" s="249"/>
      <c r="R95" s="111"/>
    </row>
    <row r="96" spans="2:47" s="1" customFormat="1" ht="21.75" customHeight="1" x14ac:dyDescent="0.3"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3"/>
    </row>
    <row r="97" spans="2:21" s="1" customFormat="1" ht="29.25" customHeight="1" x14ac:dyDescent="0.3">
      <c r="B97" s="31"/>
      <c r="C97" s="107" t="s">
        <v>205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257">
        <v>0</v>
      </c>
      <c r="O97" s="200"/>
      <c r="P97" s="200"/>
      <c r="Q97" s="200"/>
      <c r="R97" s="33"/>
      <c r="T97" s="116"/>
      <c r="U97" s="117" t="s">
        <v>42</v>
      </c>
    </row>
    <row r="98" spans="2:21" s="1" customFormat="1" ht="18" customHeight="1" x14ac:dyDescent="0.3"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3"/>
    </row>
    <row r="99" spans="2:21" s="1" customFormat="1" ht="29.25" customHeight="1" x14ac:dyDescent="0.3">
      <c r="B99" s="31"/>
      <c r="C99" s="99" t="s">
        <v>188</v>
      </c>
      <c r="D99" s="100"/>
      <c r="E99" s="100"/>
      <c r="F99" s="100"/>
      <c r="G99" s="100"/>
      <c r="H99" s="100"/>
      <c r="I99" s="100"/>
      <c r="J99" s="100"/>
      <c r="K99" s="100"/>
      <c r="L99" s="201">
        <f>ROUND(SUM(N88+N97),2)</f>
        <v>0</v>
      </c>
      <c r="M99" s="246"/>
      <c r="N99" s="246"/>
      <c r="O99" s="246"/>
      <c r="P99" s="246"/>
      <c r="Q99" s="246"/>
      <c r="R99" s="33"/>
    </row>
    <row r="100" spans="2:21" s="1" customFormat="1" ht="6.95" customHeight="1" x14ac:dyDescent="0.3">
      <c r="B100" s="55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7"/>
    </row>
    <row r="104" spans="2:21" s="1" customFormat="1" ht="6.95" customHeight="1" x14ac:dyDescent="0.3">
      <c r="B104" s="58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60"/>
    </row>
    <row r="105" spans="2:21" s="1" customFormat="1" ht="36.950000000000003" customHeight="1" x14ac:dyDescent="0.3">
      <c r="B105" s="31"/>
      <c r="C105" s="212" t="s">
        <v>206</v>
      </c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33"/>
    </row>
    <row r="106" spans="2:21" s="1" customFormat="1" ht="6.95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21" s="1" customFormat="1" ht="30" customHeight="1" x14ac:dyDescent="0.3">
      <c r="B107" s="31"/>
      <c r="C107" s="28" t="s">
        <v>16</v>
      </c>
      <c r="D107" s="32"/>
      <c r="E107" s="32"/>
      <c r="F107" s="247" t="str">
        <f>F6</f>
        <v>DOPLNĚNÍ - ROZŠÍŘENÍ KAPACIT ZŠ A MŠ TŘEBOTOV</v>
      </c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32"/>
      <c r="R107" s="33"/>
    </row>
    <row r="108" spans="2:21" s="1" customFormat="1" ht="36.950000000000003" customHeight="1" x14ac:dyDescent="0.3">
      <c r="B108" s="31"/>
      <c r="C108" s="65" t="s">
        <v>192</v>
      </c>
      <c r="D108" s="32"/>
      <c r="E108" s="32"/>
      <c r="F108" s="213" t="str">
        <f>F7</f>
        <v>10__2 - IO 03 - AREÁLOVÉ ROZVODY - ZRUŠENÍ PLYNOVODNÍ PŘÍPOJKY</v>
      </c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32"/>
      <c r="R108" s="33"/>
    </row>
    <row r="109" spans="2:21" s="1" customFormat="1" ht="6.95" customHeight="1" x14ac:dyDescent="0.3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21" s="1" customFormat="1" ht="18" customHeight="1" x14ac:dyDescent="0.3">
      <c r="B110" s="31"/>
      <c r="C110" s="28" t="s">
        <v>22</v>
      </c>
      <c r="D110" s="32"/>
      <c r="E110" s="32"/>
      <c r="F110" s="26" t="str">
        <f>F9</f>
        <v>Třebotov, Hlavní 190, 252 26 areál školy</v>
      </c>
      <c r="G110" s="32"/>
      <c r="H110" s="32"/>
      <c r="I110" s="32"/>
      <c r="J110" s="32"/>
      <c r="K110" s="28" t="s">
        <v>24</v>
      </c>
      <c r="L110" s="32"/>
      <c r="M110" s="248" t="str">
        <f>IF(O9="","",O9)</f>
        <v>31. 10. 2016</v>
      </c>
      <c r="N110" s="200"/>
      <c r="O110" s="200"/>
      <c r="P110" s="200"/>
      <c r="Q110" s="32"/>
      <c r="R110" s="33"/>
    </row>
    <row r="111" spans="2:21" s="1" customFormat="1" ht="6.95" customHeight="1" x14ac:dyDescent="0.3"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3"/>
    </row>
    <row r="112" spans="2:21" s="1" customFormat="1" ht="15" x14ac:dyDescent="0.3">
      <c r="B112" s="31"/>
      <c r="C112" s="28" t="s">
        <v>26</v>
      </c>
      <c r="D112" s="32"/>
      <c r="E112" s="32"/>
      <c r="F112" s="26" t="str">
        <f>E12</f>
        <v>Obec Třebotov</v>
      </c>
      <c r="G112" s="32"/>
      <c r="H112" s="32"/>
      <c r="I112" s="32"/>
      <c r="J112" s="32"/>
      <c r="K112" s="28" t="s">
        <v>33</v>
      </c>
      <c r="L112" s="32"/>
      <c r="M112" s="226" t="str">
        <f>E18</f>
        <v>Ing.arch. Jan Linhart</v>
      </c>
      <c r="N112" s="200"/>
      <c r="O112" s="200"/>
      <c r="P112" s="200"/>
      <c r="Q112" s="200"/>
      <c r="R112" s="33"/>
    </row>
    <row r="113" spans="2:65" s="1" customFormat="1" ht="14.45" customHeight="1" x14ac:dyDescent="0.3">
      <c r="B113" s="31"/>
      <c r="C113" s="28" t="s">
        <v>31</v>
      </c>
      <c r="D113" s="32"/>
      <c r="E113" s="32"/>
      <c r="F113" s="26" t="str">
        <f>IF(E15="","",E15)</f>
        <v xml:space="preserve"> </v>
      </c>
      <c r="G113" s="32"/>
      <c r="H113" s="32"/>
      <c r="I113" s="32"/>
      <c r="J113" s="32"/>
      <c r="K113" s="28" t="s">
        <v>36</v>
      </c>
      <c r="L113" s="32"/>
      <c r="M113" s="226" t="str">
        <f>E21</f>
        <v>Ladislav Štefek</v>
      </c>
      <c r="N113" s="200"/>
      <c r="O113" s="200"/>
      <c r="P113" s="200"/>
      <c r="Q113" s="200"/>
      <c r="R113" s="33"/>
    </row>
    <row r="114" spans="2:65" s="1" customFormat="1" ht="10.35" customHeight="1" x14ac:dyDescent="0.3">
      <c r="B114" s="31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3"/>
    </row>
    <row r="115" spans="2:65" s="8" customFormat="1" ht="29.25" customHeight="1" x14ac:dyDescent="0.3">
      <c r="B115" s="118"/>
      <c r="C115" s="119" t="s">
        <v>207</v>
      </c>
      <c r="D115" s="120" t="s">
        <v>208</v>
      </c>
      <c r="E115" s="120" t="s">
        <v>60</v>
      </c>
      <c r="F115" s="242" t="s">
        <v>209</v>
      </c>
      <c r="G115" s="243"/>
      <c r="H115" s="243"/>
      <c r="I115" s="243"/>
      <c r="J115" s="120" t="s">
        <v>210</v>
      </c>
      <c r="K115" s="120" t="s">
        <v>211</v>
      </c>
      <c r="L115" s="244" t="s">
        <v>212</v>
      </c>
      <c r="M115" s="243"/>
      <c r="N115" s="242" t="s">
        <v>198</v>
      </c>
      <c r="O115" s="243"/>
      <c r="P115" s="243"/>
      <c r="Q115" s="245"/>
      <c r="R115" s="121"/>
      <c r="T115" s="73" t="s">
        <v>213</v>
      </c>
      <c r="U115" s="74" t="s">
        <v>42</v>
      </c>
      <c r="V115" s="74" t="s">
        <v>214</v>
      </c>
      <c r="W115" s="74" t="s">
        <v>215</v>
      </c>
      <c r="X115" s="74" t="s">
        <v>216</v>
      </c>
      <c r="Y115" s="74" t="s">
        <v>217</v>
      </c>
      <c r="Z115" s="74" t="s">
        <v>218</v>
      </c>
      <c r="AA115" s="75" t="s">
        <v>219</v>
      </c>
    </row>
    <row r="116" spans="2:65" s="1" customFormat="1" ht="29.25" customHeight="1" x14ac:dyDescent="0.35">
      <c r="B116" s="31"/>
      <c r="C116" s="77" t="s">
        <v>194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236">
        <f>BK116</f>
        <v>0</v>
      </c>
      <c r="O116" s="237"/>
      <c r="P116" s="237"/>
      <c r="Q116" s="237"/>
      <c r="R116" s="33"/>
      <c r="T116" s="76"/>
      <c r="U116" s="47"/>
      <c r="V116" s="47"/>
      <c r="W116" s="122">
        <f>W117+W139+W143+W153+W156+W159+W162</f>
        <v>0</v>
      </c>
      <c r="X116" s="47"/>
      <c r="Y116" s="122">
        <f>Y117+Y139+Y143+Y153+Y156+Y159+Y162</f>
        <v>4.2240000000000003E-3</v>
      </c>
      <c r="Z116" s="47"/>
      <c r="AA116" s="123">
        <f>AA117+AA139+AA143+AA153+AA156+AA159+AA162</f>
        <v>9.4631499999999988</v>
      </c>
      <c r="AT116" s="17" t="s">
        <v>77</v>
      </c>
      <c r="AU116" s="17" t="s">
        <v>200</v>
      </c>
      <c r="BK116" s="124">
        <f>BK117+BK139+BK143+BK153+BK156+BK159+BK162</f>
        <v>0</v>
      </c>
    </row>
    <row r="117" spans="2:65" s="9" customFormat="1" ht="37.35" customHeight="1" x14ac:dyDescent="0.35">
      <c r="B117" s="125"/>
      <c r="C117" s="126"/>
      <c r="D117" s="127" t="s">
        <v>6834</v>
      </c>
      <c r="E117" s="127"/>
      <c r="F117" s="127"/>
      <c r="G117" s="127"/>
      <c r="H117" s="127"/>
      <c r="I117" s="127"/>
      <c r="J117" s="127"/>
      <c r="K117" s="127"/>
      <c r="L117" s="127"/>
      <c r="M117" s="127"/>
      <c r="N117" s="262">
        <f>BK117</f>
        <v>0</v>
      </c>
      <c r="O117" s="263"/>
      <c r="P117" s="263"/>
      <c r="Q117" s="263"/>
      <c r="R117" s="128"/>
      <c r="T117" s="129"/>
      <c r="U117" s="126"/>
      <c r="V117" s="126"/>
      <c r="W117" s="130">
        <f>SUM(W118:W138)</f>
        <v>0</v>
      </c>
      <c r="X117" s="126"/>
      <c r="Y117" s="130">
        <f>SUM(Y118:Y138)</f>
        <v>0</v>
      </c>
      <c r="Z117" s="126"/>
      <c r="AA117" s="131">
        <f>SUM(AA118:AA138)</f>
        <v>3.52</v>
      </c>
      <c r="AR117" s="132" t="s">
        <v>15</v>
      </c>
      <c r="AT117" s="133" t="s">
        <v>77</v>
      </c>
      <c r="AU117" s="133" t="s">
        <v>78</v>
      </c>
      <c r="AY117" s="132" t="s">
        <v>221</v>
      </c>
      <c r="BK117" s="134">
        <f>SUM(BK118:BK138)</f>
        <v>0</v>
      </c>
    </row>
    <row r="118" spans="2:65" s="1" customFormat="1" ht="28.9" customHeight="1" x14ac:dyDescent="0.3">
      <c r="B118" s="136"/>
      <c r="C118" s="137" t="s">
        <v>15</v>
      </c>
      <c r="D118" s="137" t="s">
        <v>222</v>
      </c>
      <c r="E118" s="138" t="s">
        <v>7136</v>
      </c>
      <c r="F118" s="250" t="s">
        <v>7137</v>
      </c>
      <c r="G118" s="251"/>
      <c r="H118" s="251"/>
      <c r="I118" s="251"/>
      <c r="J118" s="139" t="s">
        <v>536</v>
      </c>
      <c r="K118" s="140">
        <v>8</v>
      </c>
      <c r="L118" s="252"/>
      <c r="M118" s="251"/>
      <c r="N118" s="252">
        <f>ROUND(L118*K118,2)</f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>V118*K118</f>
        <v>0</v>
      </c>
      <c r="X118" s="143">
        <v>0</v>
      </c>
      <c r="Y118" s="143">
        <f>X118*K118</f>
        <v>0</v>
      </c>
      <c r="Z118" s="143">
        <v>0.44</v>
      </c>
      <c r="AA118" s="144">
        <f>Z118*K118</f>
        <v>3.52</v>
      </c>
      <c r="AR118" s="17" t="s">
        <v>231</v>
      </c>
      <c r="AT118" s="17" t="s">
        <v>222</v>
      </c>
      <c r="AU118" s="17" t="s">
        <v>15</v>
      </c>
      <c r="AY118" s="17" t="s">
        <v>221</v>
      </c>
      <c r="BE118" s="145">
        <f>IF(U118="základní",N118,0)</f>
        <v>0</v>
      </c>
      <c r="BF118" s="145">
        <f>IF(U118="snížená",N118,0)</f>
        <v>0</v>
      </c>
      <c r="BG118" s="145">
        <f>IF(U118="zákl. přenesená",N118,0)</f>
        <v>0</v>
      </c>
      <c r="BH118" s="145">
        <f>IF(U118="sníž. přenesená",N118,0)</f>
        <v>0</v>
      </c>
      <c r="BI118" s="145">
        <f>IF(U118="nulová",N118,0)</f>
        <v>0</v>
      </c>
      <c r="BJ118" s="17" t="s">
        <v>15</v>
      </c>
      <c r="BK118" s="145">
        <f>ROUND(L118*K118,2)</f>
        <v>0</v>
      </c>
      <c r="BL118" s="17" t="s">
        <v>231</v>
      </c>
      <c r="BM118" s="17" t="s">
        <v>7211</v>
      </c>
    </row>
    <row r="119" spans="2:65" s="1" customFormat="1" ht="63" customHeight="1" x14ac:dyDescent="0.3">
      <c r="B119" s="31"/>
      <c r="C119" s="32"/>
      <c r="D119" s="32"/>
      <c r="E119" s="32"/>
      <c r="F119" s="266" t="s">
        <v>7135</v>
      </c>
      <c r="G119" s="200"/>
      <c r="H119" s="200"/>
      <c r="I119" s="200"/>
      <c r="J119" s="32"/>
      <c r="K119" s="32"/>
      <c r="L119" s="32"/>
      <c r="M119" s="32"/>
      <c r="N119" s="32"/>
      <c r="O119" s="32"/>
      <c r="P119" s="32"/>
      <c r="Q119" s="32"/>
      <c r="R119" s="33"/>
      <c r="T119" s="70"/>
      <c r="U119" s="32"/>
      <c r="V119" s="32"/>
      <c r="W119" s="32"/>
      <c r="X119" s="32"/>
      <c r="Y119" s="32"/>
      <c r="Z119" s="32"/>
      <c r="AA119" s="71"/>
      <c r="AT119" s="17" t="s">
        <v>250</v>
      </c>
      <c r="AU119" s="17" t="s">
        <v>15</v>
      </c>
    </row>
    <row r="120" spans="2:65" s="1" customFormat="1" ht="28.9" customHeight="1" x14ac:dyDescent="0.3">
      <c r="B120" s="136"/>
      <c r="C120" s="137" t="s">
        <v>190</v>
      </c>
      <c r="D120" s="137" t="s">
        <v>222</v>
      </c>
      <c r="E120" s="138" t="s">
        <v>518</v>
      </c>
      <c r="F120" s="250" t="s">
        <v>519</v>
      </c>
      <c r="G120" s="251"/>
      <c r="H120" s="251"/>
      <c r="I120" s="251"/>
      <c r="J120" s="139" t="s">
        <v>520</v>
      </c>
      <c r="K120" s="140">
        <v>28</v>
      </c>
      <c r="L120" s="252"/>
      <c r="M120" s="251"/>
      <c r="N120" s="252">
        <f>ROUND(L120*K120,2)</f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>V120*K120</f>
        <v>0</v>
      </c>
      <c r="X120" s="143">
        <v>0</v>
      </c>
      <c r="Y120" s="143">
        <f>X120*K120</f>
        <v>0</v>
      </c>
      <c r="Z120" s="143">
        <v>0</v>
      </c>
      <c r="AA120" s="144">
        <f>Z120*K120</f>
        <v>0</v>
      </c>
      <c r="AR120" s="17" t="s">
        <v>231</v>
      </c>
      <c r="AT120" s="17" t="s">
        <v>222</v>
      </c>
      <c r="AU120" s="17" t="s">
        <v>15</v>
      </c>
      <c r="AY120" s="17" t="s">
        <v>221</v>
      </c>
      <c r="BE120" s="145">
        <f>IF(U120="základní",N120,0)</f>
        <v>0</v>
      </c>
      <c r="BF120" s="145">
        <f>IF(U120="snížená",N120,0)</f>
        <v>0</v>
      </c>
      <c r="BG120" s="145">
        <f>IF(U120="zákl. přenesená",N120,0)</f>
        <v>0</v>
      </c>
      <c r="BH120" s="145">
        <f>IF(U120="sníž. přenesená",N120,0)</f>
        <v>0</v>
      </c>
      <c r="BI120" s="145">
        <f>IF(U120="nulová",N120,0)</f>
        <v>0</v>
      </c>
      <c r="BJ120" s="17" t="s">
        <v>15</v>
      </c>
      <c r="BK120" s="145">
        <f>ROUND(L120*K120,2)</f>
        <v>0</v>
      </c>
      <c r="BL120" s="17" t="s">
        <v>231</v>
      </c>
      <c r="BM120" s="17" t="s">
        <v>7212</v>
      </c>
    </row>
    <row r="121" spans="2:65" s="1" customFormat="1" ht="154.15" customHeight="1" x14ac:dyDescent="0.3">
      <c r="B121" s="31"/>
      <c r="C121" s="32"/>
      <c r="D121" s="32"/>
      <c r="E121" s="32"/>
      <c r="F121" s="266" t="s">
        <v>522</v>
      </c>
      <c r="G121" s="200"/>
      <c r="H121" s="200"/>
      <c r="I121" s="200"/>
      <c r="J121" s="32"/>
      <c r="K121" s="32"/>
      <c r="L121" s="32"/>
      <c r="M121" s="32"/>
      <c r="N121" s="32"/>
      <c r="O121" s="32"/>
      <c r="P121" s="32"/>
      <c r="Q121" s="32"/>
      <c r="R121" s="33"/>
      <c r="T121" s="70"/>
      <c r="U121" s="32"/>
      <c r="V121" s="32"/>
      <c r="W121" s="32"/>
      <c r="X121" s="32"/>
      <c r="Y121" s="32"/>
      <c r="Z121" s="32"/>
      <c r="AA121" s="71"/>
      <c r="AT121" s="17" t="s">
        <v>250</v>
      </c>
      <c r="AU121" s="17" t="s">
        <v>15</v>
      </c>
    </row>
    <row r="122" spans="2:65" s="1" customFormat="1" ht="20.45" customHeight="1" x14ac:dyDescent="0.3">
      <c r="B122" s="136"/>
      <c r="C122" s="137" t="s">
        <v>254</v>
      </c>
      <c r="D122" s="137" t="s">
        <v>222</v>
      </c>
      <c r="E122" s="138" t="s">
        <v>527</v>
      </c>
      <c r="F122" s="250" t="s">
        <v>528</v>
      </c>
      <c r="G122" s="251"/>
      <c r="H122" s="251"/>
      <c r="I122" s="251"/>
      <c r="J122" s="139" t="s">
        <v>520</v>
      </c>
      <c r="K122" s="140">
        <v>33</v>
      </c>
      <c r="L122" s="252"/>
      <c r="M122" s="251"/>
      <c r="N122" s="252">
        <f>ROUND(L122*K122,2)</f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>V122*K122</f>
        <v>0</v>
      </c>
      <c r="X122" s="143">
        <v>0</v>
      </c>
      <c r="Y122" s="143">
        <f>X122*K122</f>
        <v>0</v>
      </c>
      <c r="Z122" s="143">
        <v>0</v>
      </c>
      <c r="AA122" s="144">
        <f>Z122*K122</f>
        <v>0</v>
      </c>
      <c r="AR122" s="17" t="s">
        <v>231</v>
      </c>
      <c r="AT122" s="17" t="s">
        <v>222</v>
      </c>
      <c r="AU122" s="17" t="s">
        <v>15</v>
      </c>
      <c r="AY122" s="17" t="s">
        <v>221</v>
      </c>
      <c r="BE122" s="145">
        <f>IF(U122="základní",N122,0)</f>
        <v>0</v>
      </c>
      <c r="BF122" s="145">
        <f>IF(U122="snížená",N122,0)</f>
        <v>0</v>
      </c>
      <c r="BG122" s="145">
        <f>IF(U122="zákl. přenesená",N122,0)</f>
        <v>0</v>
      </c>
      <c r="BH122" s="145">
        <f>IF(U122="sníž. přenesená",N122,0)</f>
        <v>0</v>
      </c>
      <c r="BI122" s="145">
        <f>IF(U122="nulová",N122,0)</f>
        <v>0</v>
      </c>
      <c r="BJ122" s="17" t="s">
        <v>15</v>
      </c>
      <c r="BK122" s="145">
        <f>ROUND(L122*K122,2)</f>
        <v>0</v>
      </c>
      <c r="BL122" s="17" t="s">
        <v>231</v>
      </c>
      <c r="BM122" s="17" t="s">
        <v>7213</v>
      </c>
    </row>
    <row r="123" spans="2:65" s="1" customFormat="1" ht="154.15" customHeight="1" x14ac:dyDescent="0.3">
      <c r="B123" s="31"/>
      <c r="C123" s="32"/>
      <c r="D123" s="32"/>
      <c r="E123" s="32"/>
      <c r="F123" s="266" t="s">
        <v>522</v>
      </c>
      <c r="G123" s="200"/>
      <c r="H123" s="200"/>
      <c r="I123" s="200"/>
      <c r="J123" s="32"/>
      <c r="K123" s="32"/>
      <c r="L123" s="32"/>
      <c r="M123" s="32"/>
      <c r="N123" s="32"/>
      <c r="O123" s="32"/>
      <c r="P123" s="32"/>
      <c r="Q123" s="32"/>
      <c r="R123" s="33"/>
      <c r="T123" s="70"/>
      <c r="U123" s="32"/>
      <c r="V123" s="32"/>
      <c r="W123" s="32"/>
      <c r="X123" s="32"/>
      <c r="Y123" s="32"/>
      <c r="Z123" s="32"/>
      <c r="AA123" s="71"/>
      <c r="AT123" s="17" t="s">
        <v>250</v>
      </c>
      <c r="AU123" s="17" t="s">
        <v>15</v>
      </c>
    </row>
    <row r="124" spans="2:65" s="1" customFormat="1" ht="20.45" customHeight="1" x14ac:dyDescent="0.3">
      <c r="B124" s="136"/>
      <c r="C124" s="137" t="s">
        <v>231</v>
      </c>
      <c r="D124" s="137" t="s">
        <v>222</v>
      </c>
      <c r="E124" s="138" t="s">
        <v>530</v>
      </c>
      <c r="F124" s="250" t="s">
        <v>531</v>
      </c>
      <c r="G124" s="251"/>
      <c r="H124" s="251"/>
      <c r="I124" s="251"/>
      <c r="J124" s="139" t="s">
        <v>520</v>
      </c>
      <c r="K124" s="140">
        <v>5</v>
      </c>
      <c r="L124" s="252"/>
      <c r="M124" s="251"/>
      <c r="N124" s="252">
        <f>ROUND(L124*K124,2)</f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</v>
      </c>
      <c r="W124" s="143">
        <f>V124*K124</f>
        <v>0</v>
      </c>
      <c r="X124" s="143">
        <v>0</v>
      </c>
      <c r="Y124" s="143">
        <f>X124*K124</f>
        <v>0</v>
      </c>
      <c r="Z124" s="143">
        <v>0</v>
      </c>
      <c r="AA124" s="144">
        <f>Z124*K124</f>
        <v>0</v>
      </c>
      <c r="AR124" s="17" t="s">
        <v>231</v>
      </c>
      <c r="AT124" s="17" t="s">
        <v>222</v>
      </c>
      <c r="AU124" s="17" t="s">
        <v>15</v>
      </c>
      <c r="AY124" s="17" t="s">
        <v>221</v>
      </c>
      <c r="BE124" s="145">
        <f>IF(U124="základní",N124,0)</f>
        <v>0</v>
      </c>
      <c r="BF124" s="145">
        <f>IF(U124="snížená",N124,0)</f>
        <v>0</v>
      </c>
      <c r="BG124" s="145">
        <f>IF(U124="zákl. přenesená",N124,0)</f>
        <v>0</v>
      </c>
      <c r="BH124" s="145">
        <f>IF(U124="sníž. přenesená",N124,0)</f>
        <v>0</v>
      </c>
      <c r="BI124" s="145">
        <f>IF(U124="nulová",N124,0)</f>
        <v>0</v>
      </c>
      <c r="BJ124" s="17" t="s">
        <v>15</v>
      </c>
      <c r="BK124" s="145">
        <f>ROUND(L124*K124,2)</f>
        <v>0</v>
      </c>
      <c r="BL124" s="17" t="s">
        <v>231</v>
      </c>
      <c r="BM124" s="17" t="s">
        <v>7214</v>
      </c>
    </row>
    <row r="125" spans="2:65" s="1" customFormat="1" ht="85.9" customHeight="1" x14ac:dyDescent="0.3">
      <c r="B125" s="31"/>
      <c r="C125" s="32"/>
      <c r="D125" s="32"/>
      <c r="E125" s="32"/>
      <c r="F125" s="266" t="s">
        <v>533</v>
      </c>
      <c r="G125" s="200"/>
      <c r="H125" s="200"/>
      <c r="I125" s="200"/>
      <c r="J125" s="32"/>
      <c r="K125" s="32"/>
      <c r="L125" s="32"/>
      <c r="M125" s="32"/>
      <c r="N125" s="32"/>
      <c r="O125" s="32"/>
      <c r="P125" s="32"/>
      <c r="Q125" s="32"/>
      <c r="R125" s="33"/>
      <c r="T125" s="70"/>
      <c r="U125" s="32"/>
      <c r="V125" s="32"/>
      <c r="W125" s="32"/>
      <c r="X125" s="32"/>
      <c r="Y125" s="32"/>
      <c r="Z125" s="32"/>
      <c r="AA125" s="71"/>
      <c r="AT125" s="17" t="s">
        <v>250</v>
      </c>
      <c r="AU125" s="17" t="s">
        <v>15</v>
      </c>
    </row>
    <row r="126" spans="2:65" s="1" customFormat="1" ht="28.9" customHeight="1" x14ac:dyDescent="0.3">
      <c r="B126" s="136"/>
      <c r="C126" s="137" t="s">
        <v>220</v>
      </c>
      <c r="D126" s="137" t="s">
        <v>222</v>
      </c>
      <c r="E126" s="138" t="s">
        <v>543</v>
      </c>
      <c r="F126" s="250" t="s">
        <v>544</v>
      </c>
      <c r="G126" s="251"/>
      <c r="H126" s="251"/>
      <c r="I126" s="251"/>
      <c r="J126" s="139" t="s">
        <v>520</v>
      </c>
      <c r="K126" s="140">
        <v>33</v>
      </c>
      <c r="L126" s="252"/>
      <c r="M126" s="251"/>
      <c r="N126" s="252">
        <f>ROUND(L126*K126,2)</f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>V126*K126</f>
        <v>0</v>
      </c>
      <c r="X126" s="143">
        <v>0</v>
      </c>
      <c r="Y126" s="143">
        <f>X126*K126</f>
        <v>0</v>
      </c>
      <c r="Z126" s="143">
        <v>0</v>
      </c>
      <c r="AA126" s="144">
        <f>Z126*K126</f>
        <v>0</v>
      </c>
      <c r="AR126" s="17" t="s">
        <v>231</v>
      </c>
      <c r="AT126" s="17" t="s">
        <v>222</v>
      </c>
      <c r="AU126" s="17" t="s">
        <v>15</v>
      </c>
      <c r="AY126" s="17" t="s">
        <v>221</v>
      </c>
      <c r="BE126" s="145">
        <f>IF(U126="základní",N126,0)</f>
        <v>0</v>
      </c>
      <c r="BF126" s="145">
        <f>IF(U126="snížená",N126,0)</f>
        <v>0</v>
      </c>
      <c r="BG126" s="145">
        <f>IF(U126="zákl. přenesená",N126,0)</f>
        <v>0</v>
      </c>
      <c r="BH126" s="145">
        <f>IF(U126="sníž. přenesená",N126,0)</f>
        <v>0</v>
      </c>
      <c r="BI126" s="145">
        <f>IF(U126="nulová",N126,0)</f>
        <v>0</v>
      </c>
      <c r="BJ126" s="17" t="s">
        <v>15</v>
      </c>
      <c r="BK126" s="145">
        <f>ROUND(L126*K126,2)</f>
        <v>0</v>
      </c>
      <c r="BL126" s="17" t="s">
        <v>231</v>
      </c>
      <c r="BM126" s="17" t="s">
        <v>7215</v>
      </c>
    </row>
    <row r="127" spans="2:65" s="1" customFormat="1" ht="97.15" customHeight="1" x14ac:dyDescent="0.3">
      <c r="B127" s="31"/>
      <c r="C127" s="32"/>
      <c r="D127" s="32"/>
      <c r="E127" s="32"/>
      <c r="F127" s="266" t="s">
        <v>546</v>
      </c>
      <c r="G127" s="200"/>
      <c r="H127" s="200"/>
      <c r="I127" s="200"/>
      <c r="J127" s="32"/>
      <c r="K127" s="32"/>
      <c r="L127" s="32"/>
      <c r="M127" s="32"/>
      <c r="N127" s="32"/>
      <c r="O127" s="32"/>
      <c r="P127" s="32"/>
      <c r="Q127" s="32"/>
      <c r="R127" s="33"/>
      <c r="T127" s="70"/>
      <c r="U127" s="32"/>
      <c r="V127" s="32"/>
      <c r="W127" s="32"/>
      <c r="X127" s="32"/>
      <c r="Y127" s="32"/>
      <c r="Z127" s="32"/>
      <c r="AA127" s="71"/>
      <c r="AT127" s="17" t="s">
        <v>250</v>
      </c>
      <c r="AU127" s="17" t="s">
        <v>15</v>
      </c>
    </row>
    <row r="128" spans="2:65" s="1" customFormat="1" ht="28.9" customHeight="1" x14ac:dyDescent="0.3">
      <c r="B128" s="136"/>
      <c r="C128" s="137" t="s">
        <v>265</v>
      </c>
      <c r="D128" s="137" t="s">
        <v>222</v>
      </c>
      <c r="E128" s="138" t="s">
        <v>547</v>
      </c>
      <c r="F128" s="250" t="s">
        <v>548</v>
      </c>
      <c r="G128" s="251"/>
      <c r="H128" s="251"/>
      <c r="I128" s="251"/>
      <c r="J128" s="139" t="s">
        <v>520</v>
      </c>
      <c r="K128" s="140">
        <v>33</v>
      </c>
      <c r="L128" s="252"/>
      <c r="M128" s="251"/>
      <c r="N128" s="252">
        <f>ROUND(L128*K128,2)</f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>V128*K128</f>
        <v>0</v>
      </c>
      <c r="X128" s="143">
        <v>0</v>
      </c>
      <c r="Y128" s="143">
        <f>X128*K128</f>
        <v>0</v>
      </c>
      <c r="Z128" s="143">
        <v>0</v>
      </c>
      <c r="AA128" s="144">
        <f>Z128*K128</f>
        <v>0</v>
      </c>
      <c r="AR128" s="17" t="s">
        <v>231</v>
      </c>
      <c r="AT128" s="17" t="s">
        <v>222</v>
      </c>
      <c r="AU128" s="17" t="s">
        <v>15</v>
      </c>
      <c r="AY128" s="17" t="s">
        <v>221</v>
      </c>
      <c r="BE128" s="145">
        <f>IF(U128="základní",N128,0)</f>
        <v>0</v>
      </c>
      <c r="BF128" s="145">
        <f>IF(U128="snížená",N128,0)</f>
        <v>0</v>
      </c>
      <c r="BG128" s="145">
        <f>IF(U128="zákl. přenesená",N128,0)</f>
        <v>0</v>
      </c>
      <c r="BH128" s="145">
        <f>IF(U128="sníž. přenesená",N128,0)</f>
        <v>0</v>
      </c>
      <c r="BI128" s="145">
        <f>IF(U128="nulová",N128,0)</f>
        <v>0</v>
      </c>
      <c r="BJ128" s="17" t="s">
        <v>15</v>
      </c>
      <c r="BK128" s="145">
        <f>ROUND(L128*K128,2)</f>
        <v>0</v>
      </c>
      <c r="BL128" s="17" t="s">
        <v>231</v>
      </c>
      <c r="BM128" s="17" t="s">
        <v>7216</v>
      </c>
    </row>
    <row r="129" spans="2:65" s="1" customFormat="1" ht="97.15" customHeight="1" x14ac:dyDescent="0.3">
      <c r="B129" s="31"/>
      <c r="C129" s="32"/>
      <c r="D129" s="32"/>
      <c r="E129" s="32"/>
      <c r="F129" s="266" t="s">
        <v>550</v>
      </c>
      <c r="G129" s="200"/>
      <c r="H129" s="200"/>
      <c r="I129" s="200"/>
      <c r="J129" s="32"/>
      <c r="K129" s="32"/>
      <c r="L129" s="32"/>
      <c r="M129" s="32"/>
      <c r="N129" s="32"/>
      <c r="O129" s="32"/>
      <c r="P129" s="32"/>
      <c r="Q129" s="32"/>
      <c r="R129" s="33"/>
      <c r="T129" s="70"/>
      <c r="U129" s="32"/>
      <c r="V129" s="32"/>
      <c r="W129" s="32"/>
      <c r="X129" s="32"/>
      <c r="Y129" s="32"/>
      <c r="Z129" s="32"/>
      <c r="AA129" s="71"/>
      <c r="AT129" s="17" t="s">
        <v>250</v>
      </c>
      <c r="AU129" s="17" t="s">
        <v>15</v>
      </c>
    </row>
    <row r="130" spans="2:65" s="1" customFormat="1" ht="20.45" customHeight="1" x14ac:dyDescent="0.3">
      <c r="B130" s="136"/>
      <c r="C130" s="137" t="s">
        <v>269</v>
      </c>
      <c r="D130" s="137" t="s">
        <v>222</v>
      </c>
      <c r="E130" s="138" t="s">
        <v>7008</v>
      </c>
      <c r="F130" s="250" t="s">
        <v>7009</v>
      </c>
      <c r="G130" s="251"/>
      <c r="H130" s="251"/>
      <c r="I130" s="251"/>
      <c r="J130" s="139" t="s">
        <v>520</v>
      </c>
      <c r="K130" s="140">
        <v>5</v>
      </c>
      <c r="L130" s="252"/>
      <c r="M130" s="251"/>
      <c r="N130" s="252">
        <f>ROUND(L130*K130,2)</f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>V130*K130</f>
        <v>0</v>
      </c>
      <c r="X130" s="143">
        <v>0</v>
      </c>
      <c r="Y130" s="143">
        <f>X130*K130</f>
        <v>0</v>
      </c>
      <c r="Z130" s="143">
        <v>0</v>
      </c>
      <c r="AA130" s="144">
        <f>Z130*K130</f>
        <v>0</v>
      </c>
      <c r="AR130" s="17" t="s">
        <v>231</v>
      </c>
      <c r="AT130" s="17" t="s">
        <v>222</v>
      </c>
      <c r="AU130" s="17" t="s">
        <v>15</v>
      </c>
      <c r="AY130" s="17" t="s">
        <v>221</v>
      </c>
      <c r="BE130" s="145">
        <f>IF(U130="základní",N130,0)</f>
        <v>0</v>
      </c>
      <c r="BF130" s="145">
        <f>IF(U130="snížená",N130,0)</f>
        <v>0</v>
      </c>
      <c r="BG130" s="145">
        <f>IF(U130="zákl. přenesená",N130,0)</f>
        <v>0</v>
      </c>
      <c r="BH130" s="145">
        <f>IF(U130="sníž. přenesená",N130,0)</f>
        <v>0</v>
      </c>
      <c r="BI130" s="145">
        <f>IF(U130="nulová",N130,0)</f>
        <v>0</v>
      </c>
      <c r="BJ130" s="17" t="s">
        <v>15</v>
      </c>
      <c r="BK130" s="145">
        <f>ROUND(L130*K130,2)</f>
        <v>0</v>
      </c>
      <c r="BL130" s="17" t="s">
        <v>231</v>
      </c>
      <c r="BM130" s="17" t="s">
        <v>7217</v>
      </c>
    </row>
    <row r="131" spans="2:65" s="1" customFormat="1" ht="108.6" customHeight="1" x14ac:dyDescent="0.3">
      <c r="B131" s="31"/>
      <c r="C131" s="32"/>
      <c r="D131" s="32"/>
      <c r="E131" s="32"/>
      <c r="F131" s="266" t="s">
        <v>554</v>
      </c>
      <c r="G131" s="200"/>
      <c r="H131" s="200"/>
      <c r="I131" s="200"/>
      <c r="J131" s="32"/>
      <c r="K131" s="32"/>
      <c r="L131" s="32"/>
      <c r="M131" s="32"/>
      <c r="N131" s="32"/>
      <c r="O131" s="32"/>
      <c r="P131" s="32"/>
      <c r="Q131" s="32"/>
      <c r="R131" s="33"/>
      <c r="T131" s="70"/>
      <c r="U131" s="32"/>
      <c r="V131" s="32"/>
      <c r="W131" s="32"/>
      <c r="X131" s="32"/>
      <c r="Y131" s="32"/>
      <c r="Z131" s="32"/>
      <c r="AA131" s="71"/>
      <c r="AT131" s="17" t="s">
        <v>250</v>
      </c>
      <c r="AU131" s="17" t="s">
        <v>15</v>
      </c>
    </row>
    <row r="132" spans="2:65" s="1" customFormat="1" ht="28.9" customHeight="1" x14ac:dyDescent="0.3">
      <c r="B132" s="136"/>
      <c r="C132" s="137" t="s">
        <v>273</v>
      </c>
      <c r="D132" s="137" t="s">
        <v>222</v>
      </c>
      <c r="E132" s="138" t="s">
        <v>555</v>
      </c>
      <c r="F132" s="250" t="s">
        <v>556</v>
      </c>
      <c r="G132" s="251"/>
      <c r="H132" s="251"/>
      <c r="I132" s="251"/>
      <c r="J132" s="139" t="s">
        <v>520</v>
      </c>
      <c r="K132" s="140">
        <v>33</v>
      </c>
      <c r="L132" s="252"/>
      <c r="M132" s="251"/>
      <c r="N132" s="252">
        <f>ROUND(L132*K132,2)</f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>V132*K132</f>
        <v>0</v>
      </c>
      <c r="X132" s="143">
        <v>0</v>
      </c>
      <c r="Y132" s="143">
        <f>X132*K132</f>
        <v>0</v>
      </c>
      <c r="Z132" s="143">
        <v>0</v>
      </c>
      <c r="AA132" s="144">
        <f>Z132*K132</f>
        <v>0</v>
      </c>
      <c r="AR132" s="17" t="s">
        <v>231</v>
      </c>
      <c r="AT132" s="17" t="s">
        <v>222</v>
      </c>
      <c r="AU132" s="17" t="s">
        <v>15</v>
      </c>
      <c r="AY132" s="17" t="s">
        <v>221</v>
      </c>
      <c r="BE132" s="145">
        <f>IF(U132="základní",N132,0)</f>
        <v>0</v>
      </c>
      <c r="BF132" s="145">
        <f>IF(U132="snížená",N132,0)</f>
        <v>0</v>
      </c>
      <c r="BG132" s="145">
        <f>IF(U132="zákl. přenesená",N132,0)</f>
        <v>0</v>
      </c>
      <c r="BH132" s="145">
        <f>IF(U132="sníž. přenesená",N132,0)</f>
        <v>0</v>
      </c>
      <c r="BI132" s="145">
        <f>IF(U132="nulová",N132,0)</f>
        <v>0</v>
      </c>
      <c r="BJ132" s="17" t="s">
        <v>15</v>
      </c>
      <c r="BK132" s="145">
        <f>ROUND(L132*K132,2)</f>
        <v>0</v>
      </c>
      <c r="BL132" s="17" t="s">
        <v>231</v>
      </c>
      <c r="BM132" s="17" t="s">
        <v>7218</v>
      </c>
    </row>
    <row r="133" spans="2:65" s="1" customFormat="1" ht="85.9" customHeight="1" x14ac:dyDescent="0.3">
      <c r="B133" s="31"/>
      <c r="C133" s="32"/>
      <c r="D133" s="32"/>
      <c r="E133" s="32"/>
      <c r="F133" s="266" t="s">
        <v>558</v>
      </c>
      <c r="G133" s="200"/>
      <c r="H133" s="200"/>
      <c r="I133" s="200"/>
      <c r="J133" s="32"/>
      <c r="K133" s="32"/>
      <c r="L133" s="32"/>
      <c r="M133" s="32"/>
      <c r="N133" s="32"/>
      <c r="O133" s="32"/>
      <c r="P133" s="32"/>
      <c r="Q133" s="32"/>
      <c r="R133" s="33"/>
      <c r="T133" s="70"/>
      <c r="U133" s="32"/>
      <c r="V133" s="32"/>
      <c r="W133" s="32"/>
      <c r="X133" s="32"/>
      <c r="Y133" s="32"/>
      <c r="Z133" s="32"/>
      <c r="AA133" s="71"/>
      <c r="AT133" s="17" t="s">
        <v>250</v>
      </c>
      <c r="AU133" s="17" t="s">
        <v>15</v>
      </c>
    </row>
    <row r="134" spans="2:65" s="1" customFormat="1" ht="20.45" customHeight="1" x14ac:dyDescent="0.3">
      <c r="B134" s="136"/>
      <c r="C134" s="137" t="s">
        <v>279</v>
      </c>
      <c r="D134" s="137" t="s">
        <v>222</v>
      </c>
      <c r="E134" s="138" t="s">
        <v>6852</v>
      </c>
      <c r="F134" s="250" t="s">
        <v>6853</v>
      </c>
      <c r="G134" s="251"/>
      <c r="H134" s="251"/>
      <c r="I134" s="251"/>
      <c r="J134" s="139" t="s">
        <v>613</v>
      </c>
      <c r="K134" s="140">
        <v>1</v>
      </c>
      <c r="L134" s="252"/>
      <c r="M134" s="251"/>
      <c r="N134" s="252">
        <f>ROUND(L134*K134,2)</f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>V134*K134</f>
        <v>0</v>
      </c>
      <c r="X134" s="143">
        <v>0</v>
      </c>
      <c r="Y134" s="143">
        <f>X134*K134</f>
        <v>0</v>
      </c>
      <c r="Z134" s="143">
        <v>0</v>
      </c>
      <c r="AA134" s="144">
        <f>Z134*K134</f>
        <v>0</v>
      </c>
      <c r="AR134" s="17" t="s">
        <v>231</v>
      </c>
      <c r="AT134" s="17" t="s">
        <v>222</v>
      </c>
      <c r="AU134" s="17" t="s">
        <v>15</v>
      </c>
      <c r="AY134" s="17" t="s">
        <v>221</v>
      </c>
      <c r="BE134" s="145">
        <f>IF(U134="základní",N134,0)</f>
        <v>0</v>
      </c>
      <c r="BF134" s="145">
        <f>IF(U134="snížená",N134,0)</f>
        <v>0</v>
      </c>
      <c r="BG134" s="145">
        <f>IF(U134="zákl. přenesená",N134,0)</f>
        <v>0</v>
      </c>
      <c r="BH134" s="145">
        <f>IF(U134="sníž. přenesená",N134,0)</f>
        <v>0</v>
      </c>
      <c r="BI134" s="145">
        <f>IF(U134="nulová",N134,0)</f>
        <v>0</v>
      </c>
      <c r="BJ134" s="17" t="s">
        <v>15</v>
      </c>
      <c r="BK134" s="145">
        <f>ROUND(L134*K134,2)</f>
        <v>0</v>
      </c>
      <c r="BL134" s="17" t="s">
        <v>231</v>
      </c>
      <c r="BM134" s="17" t="s">
        <v>7219</v>
      </c>
    </row>
    <row r="135" spans="2:65" s="1" customFormat="1" ht="63" customHeight="1" x14ac:dyDescent="0.3">
      <c r="B135" s="31"/>
      <c r="C135" s="32"/>
      <c r="D135" s="32"/>
      <c r="E135" s="32"/>
      <c r="F135" s="266" t="s">
        <v>6855</v>
      </c>
      <c r="G135" s="200"/>
      <c r="H135" s="200"/>
      <c r="I135" s="200"/>
      <c r="J135" s="32"/>
      <c r="K135" s="32"/>
      <c r="L135" s="32"/>
      <c r="M135" s="32"/>
      <c r="N135" s="32"/>
      <c r="O135" s="32"/>
      <c r="P135" s="32"/>
      <c r="Q135" s="32"/>
      <c r="R135" s="33"/>
      <c r="T135" s="70"/>
      <c r="U135" s="32"/>
      <c r="V135" s="32"/>
      <c r="W135" s="32"/>
      <c r="X135" s="32"/>
      <c r="Y135" s="32"/>
      <c r="Z135" s="32"/>
      <c r="AA135" s="71"/>
      <c r="AT135" s="17" t="s">
        <v>250</v>
      </c>
      <c r="AU135" s="17" t="s">
        <v>15</v>
      </c>
    </row>
    <row r="136" spans="2:65" s="1" customFormat="1" ht="20.45" customHeight="1" x14ac:dyDescent="0.3">
      <c r="B136" s="136"/>
      <c r="C136" s="137" t="s">
        <v>288</v>
      </c>
      <c r="D136" s="137" t="s">
        <v>222</v>
      </c>
      <c r="E136" s="138" t="s">
        <v>7151</v>
      </c>
      <c r="F136" s="250" t="s">
        <v>7152</v>
      </c>
      <c r="G136" s="251"/>
      <c r="H136" s="251"/>
      <c r="I136" s="251"/>
      <c r="J136" s="139" t="s">
        <v>613</v>
      </c>
      <c r="K136" s="140">
        <v>1.6</v>
      </c>
      <c r="L136" s="252"/>
      <c r="M136" s="251"/>
      <c r="N136" s="252">
        <f>ROUND(L136*K136,2)</f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>V136*K136</f>
        <v>0</v>
      </c>
      <c r="X136" s="143">
        <v>0</v>
      </c>
      <c r="Y136" s="143">
        <f>X136*K136</f>
        <v>0</v>
      </c>
      <c r="Z136" s="143">
        <v>0</v>
      </c>
      <c r="AA136" s="144">
        <f>Z136*K136</f>
        <v>0</v>
      </c>
      <c r="AR136" s="17" t="s">
        <v>231</v>
      </c>
      <c r="AT136" s="17" t="s">
        <v>222</v>
      </c>
      <c r="AU136" s="17" t="s">
        <v>15</v>
      </c>
      <c r="AY136" s="17" t="s">
        <v>221</v>
      </c>
      <c r="BE136" s="145">
        <f>IF(U136="základní",N136,0)</f>
        <v>0</v>
      </c>
      <c r="BF136" s="145">
        <f>IF(U136="snížená",N136,0)</f>
        <v>0</v>
      </c>
      <c r="BG136" s="145">
        <f>IF(U136="zákl. přenesená",N136,0)</f>
        <v>0</v>
      </c>
      <c r="BH136" s="145">
        <f>IF(U136="sníž. přenesená",N136,0)</f>
        <v>0</v>
      </c>
      <c r="BI136" s="145">
        <f>IF(U136="nulová",N136,0)</f>
        <v>0</v>
      </c>
      <c r="BJ136" s="17" t="s">
        <v>15</v>
      </c>
      <c r="BK136" s="145">
        <f>ROUND(L136*K136,2)</f>
        <v>0</v>
      </c>
      <c r="BL136" s="17" t="s">
        <v>231</v>
      </c>
      <c r="BM136" s="17" t="s">
        <v>7220</v>
      </c>
    </row>
    <row r="137" spans="2:65" s="1" customFormat="1" ht="20.45" customHeight="1" x14ac:dyDescent="0.3">
      <c r="B137" s="136"/>
      <c r="C137" s="137" t="s">
        <v>284</v>
      </c>
      <c r="D137" s="137" t="s">
        <v>222</v>
      </c>
      <c r="E137" s="138" t="s">
        <v>611</v>
      </c>
      <c r="F137" s="250" t="s">
        <v>612</v>
      </c>
      <c r="G137" s="251"/>
      <c r="H137" s="251"/>
      <c r="I137" s="251"/>
      <c r="J137" s="139" t="s">
        <v>613</v>
      </c>
      <c r="K137" s="140">
        <v>1.8</v>
      </c>
      <c r="L137" s="252"/>
      <c r="M137" s="251"/>
      <c r="N137" s="252">
        <f>ROUND(L137*K137,2)</f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>V137*K137</f>
        <v>0</v>
      </c>
      <c r="X137" s="143">
        <v>0</v>
      </c>
      <c r="Y137" s="143">
        <f>X137*K137</f>
        <v>0</v>
      </c>
      <c r="Z137" s="143">
        <v>0</v>
      </c>
      <c r="AA137" s="144">
        <f>Z137*K137</f>
        <v>0</v>
      </c>
      <c r="AR137" s="17" t="s">
        <v>231</v>
      </c>
      <c r="AT137" s="17" t="s">
        <v>222</v>
      </c>
      <c r="AU137" s="17" t="s">
        <v>15</v>
      </c>
      <c r="AY137" s="17" t="s">
        <v>221</v>
      </c>
      <c r="BE137" s="145">
        <f>IF(U137="základní",N137,0)</f>
        <v>0</v>
      </c>
      <c r="BF137" s="145">
        <f>IF(U137="snížená",N137,0)</f>
        <v>0</v>
      </c>
      <c r="BG137" s="145">
        <f>IF(U137="zákl. přenesená",N137,0)</f>
        <v>0</v>
      </c>
      <c r="BH137" s="145">
        <f>IF(U137="sníž. přenesená",N137,0)</f>
        <v>0</v>
      </c>
      <c r="BI137" s="145">
        <f>IF(U137="nulová",N137,0)</f>
        <v>0</v>
      </c>
      <c r="BJ137" s="17" t="s">
        <v>15</v>
      </c>
      <c r="BK137" s="145">
        <f>ROUND(L137*K137,2)</f>
        <v>0</v>
      </c>
      <c r="BL137" s="17" t="s">
        <v>231</v>
      </c>
      <c r="BM137" s="17" t="s">
        <v>7221</v>
      </c>
    </row>
    <row r="138" spans="2:65" s="1" customFormat="1" ht="63" customHeight="1" x14ac:dyDescent="0.3">
      <c r="B138" s="31"/>
      <c r="C138" s="32"/>
      <c r="D138" s="32"/>
      <c r="E138" s="32"/>
      <c r="F138" s="266" t="s">
        <v>615</v>
      </c>
      <c r="G138" s="200"/>
      <c r="H138" s="200"/>
      <c r="I138" s="200"/>
      <c r="J138" s="32"/>
      <c r="K138" s="32"/>
      <c r="L138" s="32"/>
      <c r="M138" s="32"/>
      <c r="N138" s="32"/>
      <c r="O138" s="32"/>
      <c r="P138" s="32"/>
      <c r="Q138" s="32"/>
      <c r="R138" s="33"/>
      <c r="T138" s="70"/>
      <c r="U138" s="32"/>
      <c r="V138" s="32"/>
      <c r="W138" s="32"/>
      <c r="X138" s="32"/>
      <c r="Y138" s="32"/>
      <c r="Z138" s="32"/>
      <c r="AA138" s="71"/>
      <c r="AT138" s="17" t="s">
        <v>250</v>
      </c>
      <c r="AU138" s="17" t="s">
        <v>15</v>
      </c>
    </row>
    <row r="139" spans="2:65" s="9" customFormat="1" ht="37.35" customHeight="1" x14ac:dyDescent="0.35">
      <c r="B139" s="125"/>
      <c r="C139" s="126"/>
      <c r="D139" s="127" t="s">
        <v>7131</v>
      </c>
      <c r="E139" s="127"/>
      <c r="F139" s="127"/>
      <c r="G139" s="127"/>
      <c r="H139" s="127"/>
      <c r="I139" s="127"/>
      <c r="J139" s="127"/>
      <c r="K139" s="127"/>
      <c r="L139" s="127"/>
      <c r="M139" s="127"/>
      <c r="N139" s="262">
        <f>BK139</f>
        <v>0</v>
      </c>
      <c r="O139" s="263"/>
      <c r="P139" s="263"/>
      <c r="Q139" s="263"/>
      <c r="R139" s="128"/>
      <c r="T139" s="129"/>
      <c r="U139" s="126"/>
      <c r="V139" s="126"/>
      <c r="W139" s="130">
        <f>SUM(W140:W142)</f>
        <v>0</v>
      </c>
      <c r="X139" s="126"/>
      <c r="Y139" s="130">
        <f>SUM(Y140:Y142)</f>
        <v>0</v>
      </c>
      <c r="Z139" s="126"/>
      <c r="AA139" s="131">
        <f>SUM(AA140:AA142)</f>
        <v>0</v>
      </c>
      <c r="AR139" s="132" t="s">
        <v>15</v>
      </c>
      <c r="AT139" s="133" t="s">
        <v>77</v>
      </c>
      <c r="AU139" s="133" t="s">
        <v>78</v>
      </c>
      <c r="AY139" s="132" t="s">
        <v>221</v>
      </c>
      <c r="BK139" s="134">
        <f>SUM(BK140:BK142)</f>
        <v>0</v>
      </c>
    </row>
    <row r="140" spans="2:65" s="1" customFormat="1" ht="20.45" customHeight="1" x14ac:dyDescent="0.3">
      <c r="B140" s="136"/>
      <c r="C140" s="137" t="s">
        <v>182</v>
      </c>
      <c r="D140" s="137" t="s">
        <v>222</v>
      </c>
      <c r="E140" s="138" t="s">
        <v>7157</v>
      </c>
      <c r="F140" s="250" t="s">
        <v>7158</v>
      </c>
      <c r="G140" s="251"/>
      <c r="H140" s="251"/>
      <c r="I140" s="251"/>
      <c r="J140" s="139" t="s">
        <v>246</v>
      </c>
      <c r="K140" s="140">
        <v>12</v>
      </c>
      <c r="L140" s="252"/>
      <c r="M140" s="251"/>
      <c r="N140" s="252">
        <f>ROUND(L140*K140,2)</f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>V140*K140</f>
        <v>0</v>
      </c>
      <c r="X140" s="143">
        <v>0</v>
      </c>
      <c r="Y140" s="143">
        <f>X140*K140</f>
        <v>0</v>
      </c>
      <c r="Z140" s="143">
        <v>0</v>
      </c>
      <c r="AA140" s="144">
        <f>Z140*K140</f>
        <v>0</v>
      </c>
      <c r="AR140" s="17" t="s">
        <v>231</v>
      </c>
      <c r="AT140" s="17" t="s">
        <v>222</v>
      </c>
      <c r="AU140" s="17" t="s">
        <v>15</v>
      </c>
      <c r="AY140" s="17" t="s">
        <v>221</v>
      </c>
      <c r="BE140" s="145">
        <f>IF(U140="základní",N140,0)</f>
        <v>0</v>
      </c>
      <c r="BF140" s="145">
        <f>IF(U140="snížená",N140,0)</f>
        <v>0</v>
      </c>
      <c r="BG140" s="145">
        <f>IF(U140="zákl. přenesená",N140,0)</f>
        <v>0</v>
      </c>
      <c r="BH140" s="145">
        <f>IF(U140="sníž. přenesená",N140,0)</f>
        <v>0</v>
      </c>
      <c r="BI140" s="145">
        <f>IF(U140="nulová",N140,0)</f>
        <v>0</v>
      </c>
      <c r="BJ140" s="17" t="s">
        <v>15</v>
      </c>
      <c r="BK140" s="145">
        <f>ROUND(L140*K140,2)</f>
        <v>0</v>
      </c>
      <c r="BL140" s="17" t="s">
        <v>231</v>
      </c>
      <c r="BM140" s="17" t="s">
        <v>7222</v>
      </c>
    </row>
    <row r="141" spans="2:65" s="1" customFormat="1" ht="74.45" customHeight="1" x14ac:dyDescent="0.3">
      <c r="B141" s="31"/>
      <c r="C141" s="32"/>
      <c r="D141" s="32"/>
      <c r="E141" s="32"/>
      <c r="F141" s="266" t="s">
        <v>7160</v>
      </c>
      <c r="G141" s="200"/>
      <c r="H141" s="200"/>
      <c r="I141" s="200"/>
      <c r="J141" s="32"/>
      <c r="K141" s="32"/>
      <c r="L141" s="32"/>
      <c r="M141" s="32"/>
      <c r="N141" s="32"/>
      <c r="O141" s="32"/>
      <c r="P141" s="32"/>
      <c r="Q141" s="32"/>
      <c r="R141" s="33"/>
      <c r="T141" s="70"/>
      <c r="U141" s="32"/>
      <c r="V141" s="32"/>
      <c r="W141" s="32"/>
      <c r="X141" s="32"/>
      <c r="Y141" s="32"/>
      <c r="Z141" s="32"/>
      <c r="AA141" s="71"/>
      <c r="AT141" s="17" t="s">
        <v>250</v>
      </c>
      <c r="AU141" s="17" t="s">
        <v>15</v>
      </c>
    </row>
    <row r="142" spans="2:65" s="1" customFormat="1" ht="28.9" customHeight="1" x14ac:dyDescent="0.3">
      <c r="B142" s="136"/>
      <c r="C142" s="137" t="s">
        <v>295</v>
      </c>
      <c r="D142" s="137" t="s">
        <v>222</v>
      </c>
      <c r="E142" s="138" t="s">
        <v>7223</v>
      </c>
      <c r="F142" s="250" t="s">
        <v>7224</v>
      </c>
      <c r="G142" s="251"/>
      <c r="H142" s="251"/>
      <c r="I142" s="251"/>
      <c r="J142" s="139" t="s">
        <v>536</v>
      </c>
      <c r="K142" s="140">
        <v>8</v>
      </c>
      <c r="L142" s="252"/>
      <c r="M142" s="251"/>
      <c r="N142" s="252">
        <f>ROUND(L142*K142,2)</f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>V142*K142</f>
        <v>0</v>
      </c>
      <c r="X142" s="143">
        <v>0</v>
      </c>
      <c r="Y142" s="143">
        <f>X142*K142</f>
        <v>0</v>
      </c>
      <c r="Z142" s="143">
        <v>0</v>
      </c>
      <c r="AA142" s="144">
        <f>Z142*K142</f>
        <v>0</v>
      </c>
      <c r="AR142" s="17" t="s">
        <v>231</v>
      </c>
      <c r="AT142" s="17" t="s">
        <v>222</v>
      </c>
      <c r="AU142" s="17" t="s">
        <v>15</v>
      </c>
      <c r="AY142" s="17" t="s">
        <v>221</v>
      </c>
      <c r="BE142" s="145">
        <f>IF(U142="základní",N142,0)</f>
        <v>0</v>
      </c>
      <c r="BF142" s="145">
        <f>IF(U142="snížená",N142,0)</f>
        <v>0</v>
      </c>
      <c r="BG142" s="145">
        <f>IF(U142="zákl. přenesená",N142,0)</f>
        <v>0</v>
      </c>
      <c r="BH142" s="145">
        <f>IF(U142="sníž. přenesená",N142,0)</f>
        <v>0</v>
      </c>
      <c r="BI142" s="145">
        <f>IF(U142="nulová",N142,0)</f>
        <v>0</v>
      </c>
      <c r="BJ142" s="17" t="s">
        <v>15</v>
      </c>
      <c r="BK142" s="145">
        <f>ROUND(L142*K142,2)</f>
        <v>0</v>
      </c>
      <c r="BL142" s="17" t="s">
        <v>231</v>
      </c>
      <c r="BM142" s="17" t="s">
        <v>7225</v>
      </c>
    </row>
    <row r="143" spans="2:65" s="9" customFormat="1" ht="37.35" customHeight="1" x14ac:dyDescent="0.35">
      <c r="B143" s="125"/>
      <c r="C143" s="126"/>
      <c r="D143" s="127" t="s">
        <v>7209</v>
      </c>
      <c r="E143" s="127"/>
      <c r="F143" s="127"/>
      <c r="G143" s="127"/>
      <c r="H143" s="127"/>
      <c r="I143" s="127"/>
      <c r="J143" s="127"/>
      <c r="K143" s="127"/>
      <c r="L143" s="127"/>
      <c r="M143" s="127"/>
      <c r="N143" s="264">
        <f>BK143</f>
        <v>0</v>
      </c>
      <c r="O143" s="265"/>
      <c r="P143" s="265"/>
      <c r="Q143" s="265"/>
      <c r="R143" s="128"/>
      <c r="T143" s="129"/>
      <c r="U143" s="126"/>
      <c r="V143" s="126"/>
      <c r="W143" s="130">
        <f>SUM(W144:W152)</f>
        <v>0</v>
      </c>
      <c r="X143" s="126"/>
      <c r="Y143" s="130">
        <f>SUM(Y144:Y152)</f>
        <v>4.2240000000000003E-3</v>
      </c>
      <c r="Z143" s="126"/>
      <c r="AA143" s="131">
        <f>SUM(AA144:AA152)</f>
        <v>5.9431499999999993</v>
      </c>
      <c r="AR143" s="132" t="s">
        <v>15</v>
      </c>
      <c r="AT143" s="133" t="s">
        <v>77</v>
      </c>
      <c r="AU143" s="133" t="s">
        <v>78</v>
      </c>
      <c r="AY143" s="132" t="s">
        <v>221</v>
      </c>
      <c r="BK143" s="134">
        <f>SUM(BK144:BK152)</f>
        <v>0</v>
      </c>
    </row>
    <row r="144" spans="2:65" s="1" customFormat="1" ht="40.15" customHeight="1" x14ac:dyDescent="0.3">
      <c r="B144" s="136"/>
      <c r="C144" s="137" t="s">
        <v>303</v>
      </c>
      <c r="D144" s="137" t="s">
        <v>222</v>
      </c>
      <c r="E144" s="138" t="s">
        <v>7226</v>
      </c>
      <c r="F144" s="250" t="s">
        <v>7227</v>
      </c>
      <c r="G144" s="251"/>
      <c r="H144" s="251"/>
      <c r="I144" s="251"/>
      <c r="J144" s="139" t="s">
        <v>520</v>
      </c>
      <c r="K144" s="140">
        <v>3.3</v>
      </c>
      <c r="L144" s="252"/>
      <c r="M144" s="251"/>
      <c r="N144" s="252">
        <f>ROUND(L144*K144,2)</f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>V144*K144</f>
        <v>0</v>
      </c>
      <c r="X144" s="143">
        <v>1.2800000000000001E-3</v>
      </c>
      <c r="Y144" s="143">
        <f>X144*K144</f>
        <v>4.2240000000000003E-3</v>
      </c>
      <c r="Z144" s="143">
        <v>1.8</v>
      </c>
      <c r="AA144" s="144">
        <f>Z144*K144</f>
        <v>5.9399999999999995</v>
      </c>
      <c r="AR144" s="17" t="s">
        <v>231</v>
      </c>
      <c r="AT144" s="17" t="s">
        <v>222</v>
      </c>
      <c r="AU144" s="17" t="s">
        <v>15</v>
      </c>
      <c r="AY144" s="17" t="s">
        <v>221</v>
      </c>
      <c r="BE144" s="145">
        <f>IF(U144="základní",N144,0)</f>
        <v>0</v>
      </c>
      <c r="BF144" s="145">
        <f>IF(U144="snížená",N144,0)</f>
        <v>0</v>
      </c>
      <c r="BG144" s="145">
        <f>IF(U144="zákl. přenesená",N144,0)</f>
        <v>0</v>
      </c>
      <c r="BH144" s="145">
        <f>IF(U144="sníž. přenesená",N144,0)</f>
        <v>0</v>
      </c>
      <c r="BI144" s="145">
        <f>IF(U144="nulová",N144,0)</f>
        <v>0</v>
      </c>
      <c r="BJ144" s="17" t="s">
        <v>15</v>
      </c>
      <c r="BK144" s="145">
        <f>ROUND(L144*K144,2)</f>
        <v>0</v>
      </c>
      <c r="BL144" s="17" t="s">
        <v>231</v>
      </c>
      <c r="BM144" s="17" t="s">
        <v>7228</v>
      </c>
    </row>
    <row r="145" spans="2:65" s="1" customFormat="1" ht="108.6" customHeight="1" x14ac:dyDescent="0.3">
      <c r="B145" s="31"/>
      <c r="C145" s="32"/>
      <c r="D145" s="32"/>
      <c r="E145" s="32"/>
      <c r="F145" s="266" t="s">
        <v>7229</v>
      </c>
      <c r="G145" s="200"/>
      <c r="H145" s="200"/>
      <c r="I145" s="200"/>
      <c r="J145" s="32"/>
      <c r="K145" s="32"/>
      <c r="L145" s="32"/>
      <c r="M145" s="32"/>
      <c r="N145" s="32"/>
      <c r="O145" s="32"/>
      <c r="P145" s="32"/>
      <c r="Q145" s="32"/>
      <c r="R145" s="33"/>
      <c r="T145" s="70"/>
      <c r="U145" s="32"/>
      <c r="V145" s="32"/>
      <c r="W145" s="32"/>
      <c r="X145" s="32"/>
      <c r="Y145" s="32"/>
      <c r="Z145" s="32"/>
      <c r="AA145" s="71"/>
      <c r="AT145" s="17" t="s">
        <v>250</v>
      </c>
      <c r="AU145" s="17" t="s">
        <v>15</v>
      </c>
    </row>
    <row r="146" spans="2:65" s="10" customFormat="1" ht="20.45" customHeight="1" x14ac:dyDescent="0.3">
      <c r="B146" s="153"/>
      <c r="C146" s="154"/>
      <c r="D146" s="154"/>
      <c r="E146" s="155" t="s">
        <v>3</v>
      </c>
      <c r="F146" s="272" t="s">
        <v>7230</v>
      </c>
      <c r="G146" s="273"/>
      <c r="H146" s="273"/>
      <c r="I146" s="273"/>
      <c r="J146" s="154"/>
      <c r="K146" s="156">
        <v>1.8</v>
      </c>
      <c r="L146" s="154"/>
      <c r="M146" s="154"/>
      <c r="N146" s="154"/>
      <c r="O146" s="154"/>
      <c r="P146" s="154"/>
      <c r="Q146" s="154"/>
      <c r="R146" s="157"/>
      <c r="T146" s="158"/>
      <c r="U146" s="154"/>
      <c r="V146" s="154"/>
      <c r="W146" s="154"/>
      <c r="X146" s="154"/>
      <c r="Y146" s="154"/>
      <c r="Z146" s="154"/>
      <c r="AA146" s="159"/>
      <c r="AT146" s="160" t="s">
        <v>524</v>
      </c>
      <c r="AU146" s="160" t="s">
        <v>15</v>
      </c>
      <c r="AV146" s="10" t="s">
        <v>190</v>
      </c>
      <c r="AW146" s="10" t="s">
        <v>35</v>
      </c>
      <c r="AX146" s="10" t="s">
        <v>78</v>
      </c>
      <c r="AY146" s="160" t="s">
        <v>221</v>
      </c>
    </row>
    <row r="147" spans="2:65" s="10" customFormat="1" ht="20.45" customHeight="1" x14ac:dyDescent="0.3">
      <c r="B147" s="153"/>
      <c r="C147" s="154"/>
      <c r="D147" s="154"/>
      <c r="E147" s="155" t="s">
        <v>3</v>
      </c>
      <c r="F147" s="272" t="s">
        <v>7231</v>
      </c>
      <c r="G147" s="273"/>
      <c r="H147" s="273"/>
      <c r="I147" s="273"/>
      <c r="J147" s="154"/>
      <c r="K147" s="156">
        <v>1.5</v>
      </c>
      <c r="L147" s="154"/>
      <c r="M147" s="154"/>
      <c r="N147" s="154"/>
      <c r="O147" s="154"/>
      <c r="P147" s="154"/>
      <c r="Q147" s="154"/>
      <c r="R147" s="157"/>
      <c r="T147" s="158"/>
      <c r="U147" s="154"/>
      <c r="V147" s="154"/>
      <c r="W147" s="154"/>
      <c r="X147" s="154"/>
      <c r="Y147" s="154"/>
      <c r="Z147" s="154"/>
      <c r="AA147" s="159"/>
      <c r="AT147" s="160" t="s">
        <v>524</v>
      </c>
      <c r="AU147" s="160" t="s">
        <v>15</v>
      </c>
      <c r="AV147" s="10" t="s">
        <v>190</v>
      </c>
      <c r="AW147" s="10" t="s">
        <v>35</v>
      </c>
      <c r="AX147" s="10" t="s">
        <v>78</v>
      </c>
      <c r="AY147" s="160" t="s">
        <v>221</v>
      </c>
    </row>
    <row r="148" spans="2:65" s="11" customFormat="1" ht="20.45" customHeight="1" x14ac:dyDescent="0.3">
      <c r="B148" s="161"/>
      <c r="C148" s="162"/>
      <c r="D148" s="162"/>
      <c r="E148" s="163" t="s">
        <v>3</v>
      </c>
      <c r="F148" s="270" t="s">
        <v>526</v>
      </c>
      <c r="G148" s="271"/>
      <c r="H148" s="271"/>
      <c r="I148" s="271"/>
      <c r="J148" s="162"/>
      <c r="K148" s="164">
        <v>3.3</v>
      </c>
      <c r="L148" s="162"/>
      <c r="M148" s="162"/>
      <c r="N148" s="162"/>
      <c r="O148" s="162"/>
      <c r="P148" s="162"/>
      <c r="Q148" s="162"/>
      <c r="R148" s="165"/>
      <c r="T148" s="166"/>
      <c r="U148" s="162"/>
      <c r="V148" s="162"/>
      <c r="W148" s="162"/>
      <c r="X148" s="162"/>
      <c r="Y148" s="162"/>
      <c r="Z148" s="162"/>
      <c r="AA148" s="167"/>
      <c r="AT148" s="168" t="s">
        <v>524</v>
      </c>
      <c r="AU148" s="168" t="s">
        <v>15</v>
      </c>
      <c r="AV148" s="11" t="s">
        <v>231</v>
      </c>
      <c r="AW148" s="11" t="s">
        <v>35</v>
      </c>
      <c r="AX148" s="11" t="s">
        <v>15</v>
      </c>
      <c r="AY148" s="168" t="s">
        <v>221</v>
      </c>
    </row>
    <row r="149" spans="2:65" s="1" customFormat="1" ht="20.45" customHeight="1" x14ac:dyDescent="0.3">
      <c r="B149" s="136"/>
      <c r="C149" s="137" t="s">
        <v>9</v>
      </c>
      <c r="D149" s="137" t="s">
        <v>222</v>
      </c>
      <c r="E149" s="138" t="s">
        <v>7232</v>
      </c>
      <c r="F149" s="250" t="s">
        <v>7233</v>
      </c>
      <c r="G149" s="251"/>
      <c r="H149" s="251"/>
      <c r="I149" s="251"/>
      <c r="J149" s="139" t="s">
        <v>276</v>
      </c>
      <c r="K149" s="140">
        <v>4.2000000000000003E-2</v>
      </c>
      <c r="L149" s="252"/>
      <c r="M149" s="251"/>
      <c r="N149" s="252">
        <f>ROUND(L149*K149,2)</f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0</v>
      </c>
      <c r="W149" s="143">
        <f>V149*K149</f>
        <v>0</v>
      </c>
      <c r="X149" s="143">
        <v>0</v>
      </c>
      <c r="Y149" s="143">
        <f>X149*K149</f>
        <v>0</v>
      </c>
      <c r="Z149" s="143">
        <v>7.4999999999999997E-2</v>
      </c>
      <c r="AA149" s="144">
        <f>Z149*K149</f>
        <v>3.15E-3</v>
      </c>
      <c r="AR149" s="17" t="s">
        <v>231</v>
      </c>
      <c r="AT149" s="17" t="s">
        <v>222</v>
      </c>
      <c r="AU149" s="17" t="s">
        <v>15</v>
      </c>
      <c r="AY149" s="17" t="s">
        <v>221</v>
      </c>
      <c r="BE149" s="145">
        <f>IF(U149="základní",N149,0)</f>
        <v>0</v>
      </c>
      <c r="BF149" s="145">
        <f>IF(U149="snížená",N149,0)</f>
        <v>0</v>
      </c>
      <c r="BG149" s="145">
        <f>IF(U149="zákl. přenesená",N149,0)</f>
        <v>0</v>
      </c>
      <c r="BH149" s="145">
        <f>IF(U149="sníž. přenesená",N149,0)</f>
        <v>0</v>
      </c>
      <c r="BI149" s="145">
        <f>IF(U149="nulová",N149,0)</f>
        <v>0</v>
      </c>
      <c r="BJ149" s="17" t="s">
        <v>15</v>
      </c>
      <c r="BK149" s="145">
        <f>ROUND(L149*K149,2)</f>
        <v>0</v>
      </c>
      <c r="BL149" s="17" t="s">
        <v>231</v>
      </c>
      <c r="BM149" s="17" t="s">
        <v>7234</v>
      </c>
    </row>
    <row r="150" spans="2:65" s="1" customFormat="1" ht="120" customHeight="1" x14ac:dyDescent="0.3">
      <c r="B150" s="31"/>
      <c r="C150" s="32"/>
      <c r="D150" s="32"/>
      <c r="E150" s="32"/>
      <c r="F150" s="266" t="s">
        <v>7235</v>
      </c>
      <c r="G150" s="200"/>
      <c r="H150" s="200"/>
      <c r="I150" s="200"/>
      <c r="J150" s="32"/>
      <c r="K150" s="32"/>
      <c r="L150" s="32"/>
      <c r="M150" s="32"/>
      <c r="N150" s="32"/>
      <c r="O150" s="32"/>
      <c r="P150" s="32"/>
      <c r="Q150" s="32"/>
      <c r="R150" s="33"/>
      <c r="T150" s="70"/>
      <c r="U150" s="32"/>
      <c r="V150" s="32"/>
      <c r="W150" s="32"/>
      <c r="X150" s="32"/>
      <c r="Y150" s="32"/>
      <c r="Z150" s="32"/>
      <c r="AA150" s="71"/>
      <c r="AT150" s="17" t="s">
        <v>250</v>
      </c>
      <c r="AU150" s="17" t="s">
        <v>15</v>
      </c>
    </row>
    <row r="151" spans="2:65" s="10" customFormat="1" ht="20.45" customHeight="1" x14ac:dyDescent="0.3">
      <c r="B151" s="153"/>
      <c r="C151" s="154"/>
      <c r="D151" s="154"/>
      <c r="E151" s="155" t="s">
        <v>3</v>
      </c>
      <c r="F151" s="272" t="s">
        <v>7236</v>
      </c>
      <c r="G151" s="273"/>
      <c r="H151" s="273"/>
      <c r="I151" s="273"/>
      <c r="J151" s="154"/>
      <c r="K151" s="156">
        <v>4.2000000000000003E-2</v>
      </c>
      <c r="L151" s="154"/>
      <c r="M151" s="154"/>
      <c r="N151" s="154"/>
      <c r="O151" s="154"/>
      <c r="P151" s="154"/>
      <c r="Q151" s="154"/>
      <c r="R151" s="157"/>
      <c r="T151" s="158"/>
      <c r="U151" s="154"/>
      <c r="V151" s="154"/>
      <c r="W151" s="154"/>
      <c r="X151" s="154"/>
      <c r="Y151" s="154"/>
      <c r="Z151" s="154"/>
      <c r="AA151" s="159"/>
      <c r="AT151" s="160" t="s">
        <v>524</v>
      </c>
      <c r="AU151" s="160" t="s">
        <v>15</v>
      </c>
      <c r="AV151" s="10" t="s">
        <v>190</v>
      </c>
      <c r="AW151" s="10" t="s">
        <v>35</v>
      </c>
      <c r="AX151" s="10" t="s">
        <v>78</v>
      </c>
      <c r="AY151" s="160" t="s">
        <v>221</v>
      </c>
    </row>
    <row r="152" spans="2:65" s="11" customFormat="1" ht="20.45" customHeight="1" x14ac:dyDescent="0.3">
      <c r="B152" s="161"/>
      <c r="C152" s="162"/>
      <c r="D152" s="162"/>
      <c r="E152" s="163" t="s">
        <v>3</v>
      </c>
      <c r="F152" s="270" t="s">
        <v>526</v>
      </c>
      <c r="G152" s="271"/>
      <c r="H152" s="271"/>
      <c r="I152" s="271"/>
      <c r="J152" s="162"/>
      <c r="K152" s="164">
        <v>4.2000000000000003E-2</v>
      </c>
      <c r="L152" s="162"/>
      <c r="M152" s="162"/>
      <c r="N152" s="162"/>
      <c r="O152" s="162"/>
      <c r="P152" s="162"/>
      <c r="Q152" s="162"/>
      <c r="R152" s="165"/>
      <c r="T152" s="166"/>
      <c r="U152" s="162"/>
      <c r="V152" s="162"/>
      <c r="W152" s="162"/>
      <c r="X152" s="162"/>
      <c r="Y152" s="162"/>
      <c r="Z152" s="162"/>
      <c r="AA152" s="167"/>
      <c r="AT152" s="168" t="s">
        <v>524</v>
      </c>
      <c r="AU152" s="168" t="s">
        <v>15</v>
      </c>
      <c r="AV152" s="11" t="s">
        <v>231</v>
      </c>
      <c r="AW152" s="11" t="s">
        <v>35</v>
      </c>
      <c r="AX152" s="11" t="s">
        <v>15</v>
      </c>
      <c r="AY152" s="168" t="s">
        <v>221</v>
      </c>
    </row>
    <row r="153" spans="2:65" s="9" customFormat="1" ht="37.35" customHeight="1" x14ac:dyDescent="0.35">
      <c r="B153" s="125"/>
      <c r="C153" s="126"/>
      <c r="D153" s="127" t="s">
        <v>6836</v>
      </c>
      <c r="E153" s="127"/>
      <c r="F153" s="127"/>
      <c r="G153" s="127"/>
      <c r="H153" s="127"/>
      <c r="I153" s="127"/>
      <c r="J153" s="127"/>
      <c r="K153" s="127"/>
      <c r="L153" s="127"/>
      <c r="M153" s="127"/>
      <c r="N153" s="262">
        <f>BK153</f>
        <v>0</v>
      </c>
      <c r="O153" s="263"/>
      <c r="P153" s="263"/>
      <c r="Q153" s="263"/>
      <c r="R153" s="128"/>
      <c r="T153" s="129"/>
      <c r="U153" s="126"/>
      <c r="V153" s="126"/>
      <c r="W153" s="130">
        <f>SUM(W154:W155)</f>
        <v>0</v>
      </c>
      <c r="X153" s="126"/>
      <c r="Y153" s="130">
        <f>SUM(Y154:Y155)</f>
        <v>0</v>
      </c>
      <c r="Z153" s="126"/>
      <c r="AA153" s="131">
        <f>SUM(AA154:AA155)</f>
        <v>0</v>
      </c>
      <c r="AR153" s="132" t="s">
        <v>15</v>
      </c>
      <c r="AT153" s="133" t="s">
        <v>77</v>
      </c>
      <c r="AU153" s="133" t="s">
        <v>78</v>
      </c>
      <c r="AY153" s="132" t="s">
        <v>221</v>
      </c>
      <c r="BK153" s="134">
        <f>SUM(BK154:BK155)</f>
        <v>0</v>
      </c>
    </row>
    <row r="154" spans="2:65" s="1" customFormat="1" ht="20.45" customHeight="1" x14ac:dyDescent="0.3">
      <c r="B154" s="136"/>
      <c r="C154" s="137" t="s">
        <v>247</v>
      </c>
      <c r="D154" s="137" t="s">
        <v>222</v>
      </c>
      <c r="E154" s="138" t="s">
        <v>7237</v>
      </c>
      <c r="F154" s="250" t="s">
        <v>7238</v>
      </c>
      <c r="G154" s="251"/>
      <c r="H154" s="251"/>
      <c r="I154" s="251"/>
      <c r="J154" s="139" t="s">
        <v>613</v>
      </c>
      <c r="K154" s="140">
        <v>4.0000000000000001E-3</v>
      </c>
      <c r="L154" s="252"/>
      <c r="M154" s="251"/>
      <c r="N154" s="252">
        <f>ROUND(L154*K154,2)</f>
        <v>0</v>
      </c>
      <c r="O154" s="251"/>
      <c r="P154" s="251"/>
      <c r="Q154" s="251"/>
      <c r="R154" s="141"/>
      <c r="T154" s="142" t="s">
        <v>3</v>
      </c>
      <c r="U154" s="40" t="s">
        <v>43</v>
      </c>
      <c r="V154" s="143">
        <v>0</v>
      </c>
      <c r="W154" s="143">
        <f>V154*K154</f>
        <v>0</v>
      </c>
      <c r="X154" s="143">
        <v>0</v>
      </c>
      <c r="Y154" s="143">
        <f>X154*K154</f>
        <v>0</v>
      </c>
      <c r="Z154" s="143">
        <v>0</v>
      </c>
      <c r="AA154" s="144">
        <f>Z154*K154</f>
        <v>0</v>
      </c>
      <c r="AR154" s="17" t="s">
        <v>231</v>
      </c>
      <c r="AT154" s="17" t="s">
        <v>222</v>
      </c>
      <c r="AU154" s="17" t="s">
        <v>15</v>
      </c>
      <c r="AY154" s="17" t="s">
        <v>221</v>
      </c>
      <c r="BE154" s="145">
        <f>IF(U154="základní",N154,0)</f>
        <v>0</v>
      </c>
      <c r="BF154" s="145">
        <f>IF(U154="snížená",N154,0)</f>
        <v>0</v>
      </c>
      <c r="BG154" s="145">
        <f>IF(U154="zákl. přenesená",N154,0)</f>
        <v>0</v>
      </c>
      <c r="BH154" s="145">
        <f>IF(U154="sníž. přenesená",N154,0)</f>
        <v>0</v>
      </c>
      <c r="BI154" s="145">
        <f>IF(U154="nulová",N154,0)</f>
        <v>0</v>
      </c>
      <c r="BJ154" s="17" t="s">
        <v>15</v>
      </c>
      <c r="BK154" s="145">
        <f>ROUND(L154*K154,2)</f>
        <v>0</v>
      </c>
      <c r="BL154" s="17" t="s">
        <v>231</v>
      </c>
      <c r="BM154" s="17" t="s">
        <v>7239</v>
      </c>
    </row>
    <row r="155" spans="2:65" s="1" customFormat="1" ht="131.44999999999999" customHeight="1" x14ac:dyDescent="0.3">
      <c r="B155" s="31"/>
      <c r="C155" s="32"/>
      <c r="D155" s="32"/>
      <c r="E155" s="32"/>
      <c r="F155" s="266" t="s">
        <v>7240</v>
      </c>
      <c r="G155" s="200"/>
      <c r="H155" s="200"/>
      <c r="I155" s="200"/>
      <c r="J155" s="32"/>
      <c r="K155" s="32"/>
      <c r="L155" s="32"/>
      <c r="M155" s="32"/>
      <c r="N155" s="32"/>
      <c r="O155" s="32"/>
      <c r="P155" s="32"/>
      <c r="Q155" s="32"/>
      <c r="R155" s="33"/>
      <c r="T155" s="70"/>
      <c r="U155" s="32"/>
      <c r="V155" s="32"/>
      <c r="W155" s="32"/>
      <c r="X155" s="32"/>
      <c r="Y155" s="32"/>
      <c r="Z155" s="32"/>
      <c r="AA155" s="71"/>
      <c r="AT155" s="17" t="s">
        <v>250</v>
      </c>
      <c r="AU155" s="17" t="s">
        <v>15</v>
      </c>
    </row>
    <row r="156" spans="2:65" s="9" customFormat="1" ht="37.35" customHeight="1" x14ac:dyDescent="0.35">
      <c r="B156" s="125"/>
      <c r="C156" s="126"/>
      <c r="D156" s="127" t="s">
        <v>7210</v>
      </c>
      <c r="E156" s="127"/>
      <c r="F156" s="127"/>
      <c r="G156" s="127"/>
      <c r="H156" s="127"/>
      <c r="I156" s="127"/>
      <c r="J156" s="127"/>
      <c r="K156" s="127"/>
      <c r="L156" s="127"/>
      <c r="M156" s="127"/>
      <c r="N156" s="262">
        <f>BK156</f>
        <v>0</v>
      </c>
      <c r="O156" s="263"/>
      <c r="P156" s="263"/>
      <c r="Q156" s="263"/>
      <c r="R156" s="128"/>
      <c r="T156" s="129"/>
      <c r="U156" s="126"/>
      <c r="V156" s="126"/>
      <c r="W156" s="130">
        <f>SUM(W157:W158)</f>
        <v>0</v>
      </c>
      <c r="X156" s="126"/>
      <c r="Y156" s="130">
        <f>SUM(Y157:Y158)</f>
        <v>0</v>
      </c>
      <c r="Z156" s="126"/>
      <c r="AA156" s="131">
        <f>SUM(AA157:AA158)</f>
        <v>0</v>
      </c>
      <c r="AR156" s="132" t="s">
        <v>15</v>
      </c>
      <c r="AT156" s="133" t="s">
        <v>77</v>
      </c>
      <c r="AU156" s="133" t="s">
        <v>78</v>
      </c>
      <c r="AY156" s="132" t="s">
        <v>221</v>
      </c>
      <c r="BK156" s="134">
        <f>SUM(BK157:BK158)</f>
        <v>0</v>
      </c>
    </row>
    <row r="157" spans="2:65" s="1" customFormat="1" ht="20.45" customHeight="1" x14ac:dyDescent="0.3">
      <c r="B157" s="136"/>
      <c r="C157" s="137" t="s">
        <v>321</v>
      </c>
      <c r="D157" s="137" t="s">
        <v>222</v>
      </c>
      <c r="E157" s="138" t="s">
        <v>7241</v>
      </c>
      <c r="F157" s="250" t="s">
        <v>7242</v>
      </c>
      <c r="G157" s="251"/>
      <c r="H157" s="251"/>
      <c r="I157" s="251"/>
      <c r="J157" s="139" t="s">
        <v>613</v>
      </c>
      <c r="K157" s="140">
        <v>9.4629999999999992</v>
      </c>
      <c r="L157" s="252"/>
      <c r="M157" s="251"/>
      <c r="N157" s="252">
        <f>ROUND(L157*K157,2)</f>
        <v>0</v>
      </c>
      <c r="O157" s="251"/>
      <c r="P157" s="251"/>
      <c r="Q157" s="251"/>
      <c r="R157" s="141"/>
      <c r="T157" s="142" t="s">
        <v>3</v>
      </c>
      <c r="U157" s="40" t="s">
        <v>43</v>
      </c>
      <c r="V157" s="143">
        <v>0</v>
      </c>
      <c r="W157" s="143">
        <f>V157*K157</f>
        <v>0</v>
      </c>
      <c r="X157" s="143">
        <v>0</v>
      </c>
      <c r="Y157" s="143">
        <f>X157*K157</f>
        <v>0</v>
      </c>
      <c r="Z157" s="143">
        <v>0</v>
      </c>
      <c r="AA157" s="144">
        <f>Z157*K157</f>
        <v>0</v>
      </c>
      <c r="AR157" s="17" t="s">
        <v>231</v>
      </c>
      <c r="AT157" s="17" t="s">
        <v>222</v>
      </c>
      <c r="AU157" s="17" t="s">
        <v>15</v>
      </c>
      <c r="AY157" s="17" t="s">
        <v>221</v>
      </c>
      <c r="BE157" s="145">
        <f>IF(U157="základní",N157,0)</f>
        <v>0</v>
      </c>
      <c r="BF157" s="145">
        <f>IF(U157="snížená",N157,0)</f>
        <v>0</v>
      </c>
      <c r="BG157" s="145">
        <f>IF(U157="zákl. přenesená",N157,0)</f>
        <v>0</v>
      </c>
      <c r="BH157" s="145">
        <f>IF(U157="sníž. přenesená",N157,0)</f>
        <v>0</v>
      </c>
      <c r="BI157" s="145">
        <f>IF(U157="nulová",N157,0)</f>
        <v>0</v>
      </c>
      <c r="BJ157" s="17" t="s">
        <v>15</v>
      </c>
      <c r="BK157" s="145">
        <f>ROUND(L157*K157,2)</f>
        <v>0</v>
      </c>
      <c r="BL157" s="17" t="s">
        <v>231</v>
      </c>
      <c r="BM157" s="17" t="s">
        <v>7243</v>
      </c>
    </row>
    <row r="158" spans="2:65" s="1" customFormat="1" ht="63" customHeight="1" x14ac:dyDescent="0.3">
      <c r="B158" s="31"/>
      <c r="C158" s="32"/>
      <c r="D158" s="32"/>
      <c r="E158" s="32"/>
      <c r="F158" s="266" t="s">
        <v>7244</v>
      </c>
      <c r="G158" s="200"/>
      <c r="H158" s="200"/>
      <c r="I158" s="200"/>
      <c r="J158" s="32"/>
      <c r="K158" s="32"/>
      <c r="L158" s="32"/>
      <c r="M158" s="32"/>
      <c r="N158" s="32"/>
      <c r="O158" s="32"/>
      <c r="P158" s="32"/>
      <c r="Q158" s="32"/>
      <c r="R158" s="33"/>
      <c r="T158" s="70"/>
      <c r="U158" s="32"/>
      <c r="V158" s="32"/>
      <c r="W158" s="32"/>
      <c r="X158" s="32"/>
      <c r="Y158" s="32"/>
      <c r="Z158" s="32"/>
      <c r="AA158" s="71"/>
      <c r="AT158" s="17" t="s">
        <v>250</v>
      </c>
      <c r="AU158" s="17" t="s">
        <v>15</v>
      </c>
    </row>
    <row r="159" spans="2:65" s="9" customFormat="1" ht="37.35" customHeight="1" x14ac:dyDescent="0.35">
      <c r="B159" s="125"/>
      <c r="C159" s="126"/>
      <c r="D159" s="127" t="s">
        <v>243</v>
      </c>
      <c r="E159" s="127"/>
      <c r="F159" s="127"/>
      <c r="G159" s="127"/>
      <c r="H159" s="127"/>
      <c r="I159" s="127"/>
      <c r="J159" s="127"/>
      <c r="K159" s="127"/>
      <c r="L159" s="127"/>
      <c r="M159" s="127"/>
      <c r="N159" s="262">
        <f>BK159</f>
        <v>0</v>
      </c>
      <c r="O159" s="263"/>
      <c r="P159" s="263"/>
      <c r="Q159" s="263"/>
      <c r="R159" s="128"/>
      <c r="T159" s="129"/>
      <c r="U159" s="126"/>
      <c r="V159" s="126"/>
      <c r="W159" s="130">
        <f>SUM(W160:W161)</f>
        <v>0</v>
      </c>
      <c r="X159" s="126"/>
      <c r="Y159" s="130">
        <f>SUM(Y160:Y161)</f>
        <v>0</v>
      </c>
      <c r="Z159" s="126"/>
      <c r="AA159" s="131">
        <f>SUM(AA160:AA161)</f>
        <v>0</v>
      </c>
      <c r="AR159" s="132" t="s">
        <v>190</v>
      </c>
      <c r="AT159" s="133" t="s">
        <v>77</v>
      </c>
      <c r="AU159" s="133" t="s">
        <v>78</v>
      </c>
      <c r="AY159" s="132" t="s">
        <v>221</v>
      </c>
      <c r="BK159" s="134">
        <f>SUM(BK160:BK161)</f>
        <v>0</v>
      </c>
    </row>
    <row r="160" spans="2:65" s="1" customFormat="1" ht="63" customHeight="1" x14ac:dyDescent="0.3">
      <c r="B160" s="136"/>
      <c r="C160" s="137" t="s">
        <v>299</v>
      </c>
      <c r="D160" s="137" t="s">
        <v>222</v>
      </c>
      <c r="E160" s="138" t="s">
        <v>7245</v>
      </c>
      <c r="F160" s="250" t="s">
        <v>7246</v>
      </c>
      <c r="G160" s="251"/>
      <c r="H160" s="251"/>
      <c r="I160" s="251"/>
      <c r="J160" s="139" t="s">
        <v>315</v>
      </c>
      <c r="K160" s="140">
        <v>20</v>
      </c>
      <c r="L160" s="252"/>
      <c r="M160" s="251"/>
      <c r="N160" s="252">
        <f>ROUND(L160*K160,2)</f>
        <v>0</v>
      </c>
      <c r="O160" s="251"/>
      <c r="P160" s="251"/>
      <c r="Q160" s="251"/>
      <c r="R160" s="141"/>
      <c r="T160" s="142" t="s">
        <v>3</v>
      </c>
      <c r="U160" s="40" t="s">
        <v>43</v>
      </c>
      <c r="V160" s="143">
        <v>0</v>
      </c>
      <c r="W160" s="143">
        <f>V160*K160</f>
        <v>0</v>
      </c>
      <c r="X160" s="143">
        <v>0</v>
      </c>
      <c r="Y160" s="143">
        <f>X160*K160</f>
        <v>0</v>
      </c>
      <c r="Z160" s="143">
        <v>0</v>
      </c>
      <c r="AA160" s="144">
        <f>Z160*K160</f>
        <v>0</v>
      </c>
      <c r="AR160" s="17" t="s">
        <v>247</v>
      </c>
      <c r="AT160" s="17" t="s">
        <v>222</v>
      </c>
      <c r="AU160" s="17" t="s">
        <v>15</v>
      </c>
      <c r="AY160" s="17" t="s">
        <v>221</v>
      </c>
      <c r="BE160" s="145">
        <f>IF(U160="základní",N160,0)</f>
        <v>0</v>
      </c>
      <c r="BF160" s="145">
        <f>IF(U160="snížená",N160,0)</f>
        <v>0</v>
      </c>
      <c r="BG160" s="145">
        <f>IF(U160="zákl. přenesená",N160,0)</f>
        <v>0</v>
      </c>
      <c r="BH160" s="145">
        <f>IF(U160="sníž. přenesená",N160,0)</f>
        <v>0</v>
      </c>
      <c r="BI160" s="145">
        <f>IF(U160="nulová",N160,0)</f>
        <v>0</v>
      </c>
      <c r="BJ160" s="17" t="s">
        <v>15</v>
      </c>
      <c r="BK160" s="145">
        <f>ROUND(L160*K160,2)</f>
        <v>0</v>
      </c>
      <c r="BL160" s="17" t="s">
        <v>247</v>
      </c>
      <c r="BM160" s="17" t="s">
        <v>7247</v>
      </c>
    </row>
    <row r="161" spans="2:65" s="1" customFormat="1" ht="51.6" customHeight="1" x14ac:dyDescent="0.3">
      <c r="B161" s="136"/>
      <c r="C161" s="137" t="s">
        <v>312</v>
      </c>
      <c r="D161" s="137" t="s">
        <v>222</v>
      </c>
      <c r="E161" s="138" t="s">
        <v>7248</v>
      </c>
      <c r="F161" s="250" t="s">
        <v>7249</v>
      </c>
      <c r="G161" s="251"/>
      <c r="H161" s="251"/>
      <c r="I161" s="251"/>
      <c r="J161" s="139" t="s">
        <v>315</v>
      </c>
      <c r="K161" s="140">
        <v>20</v>
      </c>
      <c r="L161" s="252"/>
      <c r="M161" s="251"/>
      <c r="N161" s="252">
        <f>ROUND(L161*K161,2)</f>
        <v>0</v>
      </c>
      <c r="O161" s="251"/>
      <c r="P161" s="251"/>
      <c r="Q161" s="251"/>
      <c r="R161" s="141"/>
      <c r="T161" s="142" t="s">
        <v>3</v>
      </c>
      <c r="U161" s="40" t="s">
        <v>43</v>
      </c>
      <c r="V161" s="143">
        <v>0</v>
      </c>
      <c r="W161" s="143">
        <f>V161*K161</f>
        <v>0</v>
      </c>
      <c r="X161" s="143">
        <v>0</v>
      </c>
      <c r="Y161" s="143">
        <f>X161*K161</f>
        <v>0</v>
      </c>
      <c r="Z161" s="143">
        <v>0</v>
      </c>
      <c r="AA161" s="144">
        <f>Z161*K161</f>
        <v>0</v>
      </c>
      <c r="AR161" s="17" t="s">
        <v>247</v>
      </c>
      <c r="AT161" s="17" t="s">
        <v>222</v>
      </c>
      <c r="AU161" s="17" t="s">
        <v>15</v>
      </c>
      <c r="AY161" s="17" t="s">
        <v>221</v>
      </c>
      <c r="BE161" s="145">
        <f>IF(U161="základní",N161,0)</f>
        <v>0</v>
      </c>
      <c r="BF161" s="145">
        <f>IF(U161="snížená",N161,0)</f>
        <v>0</v>
      </c>
      <c r="BG161" s="145">
        <f>IF(U161="zákl. přenesená",N161,0)</f>
        <v>0</v>
      </c>
      <c r="BH161" s="145">
        <f>IF(U161="sníž. přenesená",N161,0)</f>
        <v>0</v>
      </c>
      <c r="BI161" s="145">
        <f>IF(U161="nulová",N161,0)</f>
        <v>0</v>
      </c>
      <c r="BJ161" s="17" t="s">
        <v>15</v>
      </c>
      <c r="BK161" s="145">
        <f>ROUND(L161*K161,2)</f>
        <v>0</v>
      </c>
      <c r="BL161" s="17" t="s">
        <v>247</v>
      </c>
      <c r="BM161" s="17" t="s">
        <v>7250</v>
      </c>
    </row>
    <row r="162" spans="2:65" s="9" customFormat="1" ht="37.35" customHeight="1" x14ac:dyDescent="0.35">
      <c r="B162" s="125"/>
      <c r="C162" s="126"/>
      <c r="D162" s="127" t="s">
        <v>6837</v>
      </c>
      <c r="E162" s="127"/>
      <c r="F162" s="127"/>
      <c r="G162" s="127"/>
      <c r="H162" s="127"/>
      <c r="I162" s="127"/>
      <c r="J162" s="127"/>
      <c r="K162" s="127"/>
      <c r="L162" s="127"/>
      <c r="M162" s="127"/>
      <c r="N162" s="264">
        <f>BK162</f>
        <v>0</v>
      </c>
      <c r="O162" s="265"/>
      <c r="P162" s="265"/>
      <c r="Q162" s="265"/>
      <c r="R162" s="128"/>
      <c r="T162" s="129"/>
      <c r="U162" s="126"/>
      <c r="V162" s="126"/>
      <c r="W162" s="130">
        <f>W163</f>
        <v>0</v>
      </c>
      <c r="X162" s="126"/>
      <c r="Y162" s="130">
        <f>Y163</f>
        <v>0</v>
      </c>
      <c r="Z162" s="126"/>
      <c r="AA162" s="131">
        <f>AA163</f>
        <v>0</v>
      </c>
      <c r="AR162" s="132" t="s">
        <v>254</v>
      </c>
      <c r="AT162" s="133" t="s">
        <v>77</v>
      </c>
      <c r="AU162" s="133" t="s">
        <v>78</v>
      </c>
      <c r="AY162" s="132" t="s">
        <v>221</v>
      </c>
      <c r="BK162" s="134">
        <f>BK163</f>
        <v>0</v>
      </c>
    </row>
    <row r="163" spans="2:65" s="1" customFormat="1" ht="20.45" customHeight="1" x14ac:dyDescent="0.3">
      <c r="B163" s="136"/>
      <c r="C163" s="149" t="s">
        <v>317</v>
      </c>
      <c r="D163" s="149" t="s">
        <v>382</v>
      </c>
      <c r="E163" s="150" t="s">
        <v>7251</v>
      </c>
      <c r="F163" s="267" t="s">
        <v>7252</v>
      </c>
      <c r="G163" s="268"/>
      <c r="H163" s="268"/>
      <c r="I163" s="268"/>
      <c r="J163" s="151" t="s">
        <v>276</v>
      </c>
      <c r="K163" s="152">
        <v>1</v>
      </c>
      <c r="L163" s="269"/>
      <c r="M163" s="268"/>
      <c r="N163" s="269">
        <f>ROUND(L163*K163,2)</f>
        <v>0</v>
      </c>
      <c r="O163" s="251"/>
      <c r="P163" s="251"/>
      <c r="Q163" s="251"/>
      <c r="R163" s="141"/>
      <c r="T163" s="142" t="s">
        <v>3</v>
      </c>
      <c r="U163" s="146" t="s">
        <v>43</v>
      </c>
      <c r="V163" s="147">
        <v>0</v>
      </c>
      <c r="W163" s="147">
        <f>V163*K163</f>
        <v>0</v>
      </c>
      <c r="X163" s="147">
        <v>0</v>
      </c>
      <c r="Y163" s="147">
        <f>X163*K163</f>
        <v>0</v>
      </c>
      <c r="Z163" s="147">
        <v>0</v>
      </c>
      <c r="AA163" s="148">
        <f>Z163*K163</f>
        <v>0</v>
      </c>
      <c r="AR163" s="17" t="s">
        <v>1376</v>
      </c>
      <c r="AT163" s="17" t="s">
        <v>382</v>
      </c>
      <c r="AU163" s="17" t="s">
        <v>15</v>
      </c>
      <c r="AY163" s="17" t="s">
        <v>221</v>
      </c>
      <c r="BE163" s="145">
        <f>IF(U163="základní",N163,0)</f>
        <v>0</v>
      </c>
      <c r="BF163" s="145">
        <f>IF(U163="snížená",N163,0)</f>
        <v>0</v>
      </c>
      <c r="BG163" s="145">
        <f>IF(U163="zákl. přenesená",N163,0)</f>
        <v>0</v>
      </c>
      <c r="BH163" s="145">
        <f>IF(U163="sníž. přenesená",N163,0)</f>
        <v>0</v>
      </c>
      <c r="BI163" s="145">
        <f>IF(U163="nulová",N163,0)</f>
        <v>0</v>
      </c>
      <c r="BJ163" s="17" t="s">
        <v>15</v>
      </c>
      <c r="BK163" s="145">
        <f>ROUND(L163*K163,2)</f>
        <v>0</v>
      </c>
      <c r="BL163" s="17" t="s">
        <v>1641</v>
      </c>
      <c r="BM163" s="17" t="s">
        <v>7253</v>
      </c>
    </row>
    <row r="164" spans="2:65" s="1" customFormat="1" ht="6.95" customHeight="1" x14ac:dyDescent="0.3"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7"/>
    </row>
  </sheetData>
  <mergeCells count="145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N95:Q95"/>
    <mergeCell ref="N97:Q97"/>
    <mergeCell ref="L99:Q99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F118:I118"/>
    <mergeCell ref="L118:M118"/>
    <mergeCell ref="N118:Q118"/>
    <mergeCell ref="F119:I119"/>
    <mergeCell ref="F120:I120"/>
    <mergeCell ref="L120:M120"/>
    <mergeCell ref="N120:Q120"/>
    <mergeCell ref="F121:I121"/>
    <mergeCell ref="F122:I122"/>
    <mergeCell ref="L122:M122"/>
    <mergeCell ref="N122:Q122"/>
    <mergeCell ref="F123:I123"/>
    <mergeCell ref="F124:I124"/>
    <mergeCell ref="L124:M124"/>
    <mergeCell ref="N124:Q124"/>
    <mergeCell ref="F125:I125"/>
    <mergeCell ref="F126:I126"/>
    <mergeCell ref="L126:M126"/>
    <mergeCell ref="N126:Q126"/>
    <mergeCell ref="F127:I127"/>
    <mergeCell ref="F128:I128"/>
    <mergeCell ref="L128:M128"/>
    <mergeCell ref="N128:Q128"/>
    <mergeCell ref="F129:I129"/>
    <mergeCell ref="F130:I130"/>
    <mergeCell ref="L130:M130"/>
    <mergeCell ref="N130:Q130"/>
    <mergeCell ref="F131:I131"/>
    <mergeCell ref="F132:I132"/>
    <mergeCell ref="L132:M132"/>
    <mergeCell ref="N132:Q132"/>
    <mergeCell ref="F133:I133"/>
    <mergeCell ref="F134:I134"/>
    <mergeCell ref="L134:M134"/>
    <mergeCell ref="N134:Q134"/>
    <mergeCell ref="F135:I135"/>
    <mergeCell ref="F136:I136"/>
    <mergeCell ref="L136:M136"/>
    <mergeCell ref="N136:Q136"/>
    <mergeCell ref="F137:I137"/>
    <mergeCell ref="L137:M137"/>
    <mergeCell ref="N137:Q137"/>
    <mergeCell ref="L149:M149"/>
    <mergeCell ref="N149:Q149"/>
    <mergeCell ref="F150:I150"/>
    <mergeCell ref="F151:I151"/>
    <mergeCell ref="F138:I138"/>
    <mergeCell ref="F140:I140"/>
    <mergeCell ref="L140:M140"/>
    <mergeCell ref="N140:Q140"/>
    <mergeCell ref="F141:I141"/>
    <mergeCell ref="F142:I142"/>
    <mergeCell ref="L142:M142"/>
    <mergeCell ref="N142:Q142"/>
    <mergeCell ref="F144:I144"/>
    <mergeCell ref="L144:M144"/>
    <mergeCell ref="N144:Q144"/>
    <mergeCell ref="H1:K1"/>
    <mergeCell ref="F160:I160"/>
    <mergeCell ref="L160:M160"/>
    <mergeCell ref="N160:Q160"/>
    <mergeCell ref="F161:I161"/>
    <mergeCell ref="L161:M161"/>
    <mergeCell ref="N161:Q161"/>
    <mergeCell ref="F163:I163"/>
    <mergeCell ref="L163:M163"/>
    <mergeCell ref="N163:Q163"/>
    <mergeCell ref="F152:I152"/>
    <mergeCell ref="F154:I154"/>
    <mergeCell ref="L154:M154"/>
    <mergeCell ref="N154:Q154"/>
    <mergeCell ref="F155:I155"/>
    <mergeCell ref="F157:I157"/>
    <mergeCell ref="L157:M157"/>
    <mergeCell ref="N157:Q157"/>
    <mergeCell ref="F158:I158"/>
    <mergeCell ref="F145:I145"/>
    <mergeCell ref="F146:I146"/>
    <mergeCell ref="F147:I147"/>
    <mergeCell ref="F148:I148"/>
    <mergeCell ref="F149:I149"/>
    <mergeCell ref="S2:AC2"/>
    <mergeCell ref="N116:Q116"/>
    <mergeCell ref="N117:Q117"/>
    <mergeCell ref="N139:Q139"/>
    <mergeCell ref="N143:Q143"/>
    <mergeCell ref="N153:Q153"/>
    <mergeCell ref="N156:Q156"/>
    <mergeCell ref="N159:Q159"/>
    <mergeCell ref="N162:Q162"/>
    <mergeCell ref="C105:Q105"/>
    <mergeCell ref="F107:P107"/>
    <mergeCell ref="F108:P108"/>
    <mergeCell ref="M110:P110"/>
    <mergeCell ref="M112:Q112"/>
    <mergeCell ref="M113:Q113"/>
    <mergeCell ref="F115:I115"/>
    <mergeCell ref="L115:M115"/>
    <mergeCell ref="N115:Q115"/>
    <mergeCell ref="N89:Q89"/>
    <mergeCell ref="N90:Q90"/>
    <mergeCell ref="N91:Q91"/>
    <mergeCell ref="N92:Q92"/>
    <mergeCell ref="N93:Q93"/>
    <mergeCell ref="N94:Q94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5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5"/>
  <sheetViews>
    <sheetView showGridLines="0" workbookViewId="0">
      <pane ySplit="1" topLeftCell="A2" activePane="bottomLeft" state="frozen"/>
      <selection pane="bottomLeft" activeCell="AD28" sqref="AD28:AE28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1.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181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7254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7348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N96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ROUND((SUM(BE96:BE97)+SUM(BE115:BE174)), 2)</f>
        <v>0</v>
      </c>
      <c r="I32" s="200"/>
      <c r="J32" s="200"/>
      <c r="K32" s="32"/>
      <c r="L32" s="32"/>
      <c r="M32" s="260">
        <f>ROUND(ROUND((SUM(BE96:BE97)+SUM(BE115:BE174)),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ROUND((SUM(BF96:BF97)+SUM(BF115:BF174)), 2)</f>
        <v>0</v>
      </c>
      <c r="I33" s="200"/>
      <c r="J33" s="200"/>
      <c r="K33" s="32"/>
      <c r="L33" s="32"/>
      <c r="M33" s="260">
        <f>ROUND(ROUND((SUM(BF96:BF97)+SUM(BF115:BF174)),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ROUND((SUM(BG96:BG97)+SUM(BG115:BG174)),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ROUND((SUM(BH96:BH97)+SUM(BH115:BH174)),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ROUND((SUM(BI96:BI97)+SUM(BI115:BI174)),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11_ - IO 04 - LAPAČ TUKŮ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N115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6834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N116</f>
        <v>0</v>
      </c>
      <c r="O89" s="249"/>
      <c r="P89" s="249"/>
      <c r="Q89" s="249"/>
      <c r="R89" s="111"/>
    </row>
    <row r="90" spans="2:47" s="6" customFormat="1" ht="24.95" customHeight="1" x14ac:dyDescent="0.3">
      <c r="B90" s="108"/>
      <c r="C90" s="109"/>
      <c r="D90" s="110" t="s">
        <v>6998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39">
        <f>N147</f>
        <v>0</v>
      </c>
      <c r="O90" s="249"/>
      <c r="P90" s="249"/>
      <c r="Q90" s="249"/>
      <c r="R90" s="111"/>
    </row>
    <row r="91" spans="2:47" s="6" customFormat="1" ht="24.95" customHeight="1" x14ac:dyDescent="0.3">
      <c r="B91" s="108"/>
      <c r="C91" s="109"/>
      <c r="D91" s="110" t="s">
        <v>6835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39">
        <f>N154</f>
        <v>0</v>
      </c>
      <c r="O91" s="249"/>
      <c r="P91" s="249"/>
      <c r="Q91" s="249"/>
      <c r="R91" s="111"/>
    </row>
    <row r="92" spans="2:47" s="6" customFormat="1" ht="24.95" customHeight="1" x14ac:dyDescent="0.3">
      <c r="B92" s="108"/>
      <c r="C92" s="109"/>
      <c r="D92" s="110" t="s">
        <v>6836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39">
        <f>N167</f>
        <v>0</v>
      </c>
      <c r="O92" s="249"/>
      <c r="P92" s="249"/>
      <c r="Q92" s="249"/>
      <c r="R92" s="111"/>
    </row>
    <row r="93" spans="2:47" s="6" customFormat="1" ht="24.95" customHeight="1" x14ac:dyDescent="0.3">
      <c r="B93" s="108"/>
      <c r="C93" s="109"/>
      <c r="D93" s="110" t="s">
        <v>243</v>
      </c>
      <c r="E93" s="109"/>
      <c r="F93" s="109"/>
      <c r="G93" s="109"/>
      <c r="H93" s="109"/>
      <c r="I93" s="109"/>
      <c r="J93" s="109"/>
      <c r="K93" s="109"/>
      <c r="L93" s="109"/>
      <c r="M93" s="109"/>
      <c r="N93" s="239">
        <f>N170</f>
        <v>0</v>
      </c>
      <c r="O93" s="249"/>
      <c r="P93" s="249"/>
      <c r="Q93" s="249"/>
      <c r="R93" s="111"/>
    </row>
    <row r="94" spans="2:47" s="6" customFormat="1" ht="24.95" customHeight="1" x14ac:dyDescent="0.3">
      <c r="B94" s="108"/>
      <c r="C94" s="109"/>
      <c r="D94" s="110" t="s">
        <v>6838</v>
      </c>
      <c r="E94" s="109"/>
      <c r="F94" s="109"/>
      <c r="G94" s="109"/>
      <c r="H94" s="109"/>
      <c r="I94" s="109"/>
      <c r="J94" s="109"/>
      <c r="K94" s="109"/>
      <c r="L94" s="109"/>
      <c r="M94" s="109"/>
      <c r="N94" s="239">
        <f>N172</f>
        <v>0</v>
      </c>
      <c r="O94" s="249"/>
      <c r="P94" s="249"/>
      <c r="Q94" s="249"/>
      <c r="R94" s="111"/>
    </row>
    <row r="95" spans="2:47" s="1" customFormat="1" ht="21.75" customHeight="1" x14ac:dyDescent="0.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2:47" s="1" customFormat="1" ht="29.25" customHeight="1" x14ac:dyDescent="0.3">
      <c r="B96" s="31"/>
      <c r="C96" s="107" t="s">
        <v>205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257">
        <v>0</v>
      </c>
      <c r="O96" s="200"/>
      <c r="P96" s="200"/>
      <c r="Q96" s="200"/>
      <c r="R96" s="33"/>
      <c r="T96" s="116"/>
      <c r="U96" s="117" t="s">
        <v>42</v>
      </c>
    </row>
    <row r="97" spans="2:18" s="1" customFormat="1" ht="18" customHeight="1" x14ac:dyDescent="0.3"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3"/>
    </row>
    <row r="98" spans="2:18" s="1" customFormat="1" ht="29.25" customHeight="1" x14ac:dyDescent="0.3">
      <c r="B98" s="31"/>
      <c r="C98" s="99" t="s">
        <v>188</v>
      </c>
      <c r="D98" s="100"/>
      <c r="E98" s="100"/>
      <c r="F98" s="100"/>
      <c r="G98" s="100"/>
      <c r="H98" s="100"/>
      <c r="I98" s="100"/>
      <c r="J98" s="100"/>
      <c r="K98" s="100"/>
      <c r="L98" s="201">
        <f>ROUND(SUM(N88+N96),2)</f>
        <v>0</v>
      </c>
      <c r="M98" s="246"/>
      <c r="N98" s="246"/>
      <c r="O98" s="246"/>
      <c r="P98" s="246"/>
      <c r="Q98" s="246"/>
      <c r="R98" s="33"/>
    </row>
    <row r="99" spans="2:18" s="1" customFormat="1" ht="6.95" customHeight="1" x14ac:dyDescent="0.3">
      <c r="B99" s="55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7"/>
    </row>
    <row r="103" spans="2:18" s="1" customFormat="1" ht="6.95" customHeight="1" x14ac:dyDescent="0.3">
      <c r="B103" s="58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60"/>
    </row>
    <row r="104" spans="2:18" s="1" customFormat="1" ht="36.950000000000003" customHeight="1" x14ac:dyDescent="0.3">
      <c r="B104" s="31"/>
      <c r="C104" s="212" t="s">
        <v>206</v>
      </c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33"/>
    </row>
    <row r="105" spans="2:18" s="1" customFormat="1" ht="6.95" customHeight="1" x14ac:dyDescent="0.3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18" s="1" customFormat="1" ht="30" customHeight="1" x14ac:dyDescent="0.3">
      <c r="B106" s="31"/>
      <c r="C106" s="28" t="s">
        <v>16</v>
      </c>
      <c r="D106" s="32"/>
      <c r="E106" s="32"/>
      <c r="F106" s="247" t="str">
        <f>F6</f>
        <v>DOPLNĚNÍ - ROZŠÍŘENÍ KAPACIT ZŠ A MŠ TŘEBOTOV</v>
      </c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32"/>
      <c r="R106" s="33"/>
    </row>
    <row r="107" spans="2:18" s="1" customFormat="1" ht="36.950000000000003" customHeight="1" x14ac:dyDescent="0.3">
      <c r="B107" s="31"/>
      <c r="C107" s="65" t="s">
        <v>192</v>
      </c>
      <c r="D107" s="32"/>
      <c r="E107" s="32"/>
      <c r="F107" s="213" t="str">
        <f>F7</f>
        <v>11_ - IO 04 - LAPAČ TUKŮ</v>
      </c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32"/>
      <c r="R107" s="33"/>
    </row>
    <row r="108" spans="2:18" s="1" customFormat="1" ht="6.9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18" s="1" customFormat="1" ht="18" customHeight="1" x14ac:dyDescent="0.3">
      <c r="B109" s="31"/>
      <c r="C109" s="28" t="s">
        <v>22</v>
      </c>
      <c r="D109" s="32"/>
      <c r="E109" s="32"/>
      <c r="F109" s="26" t="str">
        <f>F9</f>
        <v>Třebotov, Hlavní 190, 252 26 areál školy</v>
      </c>
      <c r="G109" s="32"/>
      <c r="H109" s="32"/>
      <c r="I109" s="32"/>
      <c r="J109" s="32"/>
      <c r="K109" s="28" t="s">
        <v>24</v>
      </c>
      <c r="L109" s="32"/>
      <c r="M109" s="248" t="str">
        <f>IF(O9="","",O9)</f>
        <v>31. 10. 2016</v>
      </c>
      <c r="N109" s="200"/>
      <c r="O109" s="200"/>
      <c r="P109" s="200"/>
      <c r="Q109" s="32"/>
      <c r="R109" s="33"/>
    </row>
    <row r="110" spans="2:18" s="1" customFormat="1" ht="6.95" customHeight="1" x14ac:dyDescent="0.3"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3"/>
    </row>
    <row r="111" spans="2:18" s="1" customFormat="1" ht="15" x14ac:dyDescent="0.3">
      <c r="B111" s="31"/>
      <c r="C111" s="28" t="s">
        <v>26</v>
      </c>
      <c r="D111" s="32"/>
      <c r="E111" s="32"/>
      <c r="F111" s="26" t="str">
        <f>E12</f>
        <v>Obec Třebotov</v>
      </c>
      <c r="G111" s="32"/>
      <c r="H111" s="32"/>
      <c r="I111" s="32"/>
      <c r="J111" s="32"/>
      <c r="K111" s="28" t="s">
        <v>33</v>
      </c>
      <c r="L111" s="32"/>
      <c r="M111" s="226" t="str">
        <f>E18</f>
        <v>Ing.arch. Jan Linhart</v>
      </c>
      <c r="N111" s="200"/>
      <c r="O111" s="200"/>
      <c r="P111" s="200"/>
      <c r="Q111" s="200"/>
      <c r="R111" s="33"/>
    </row>
    <row r="112" spans="2:18" s="1" customFormat="1" ht="14.45" customHeight="1" x14ac:dyDescent="0.3">
      <c r="B112" s="31"/>
      <c r="C112" s="28" t="s">
        <v>31</v>
      </c>
      <c r="D112" s="32"/>
      <c r="E112" s="32"/>
      <c r="F112" s="26" t="str">
        <f>IF(E15="","",E15)</f>
        <v xml:space="preserve"> </v>
      </c>
      <c r="G112" s="32"/>
      <c r="H112" s="32"/>
      <c r="I112" s="32"/>
      <c r="J112" s="32"/>
      <c r="K112" s="28" t="s">
        <v>36</v>
      </c>
      <c r="L112" s="32"/>
      <c r="M112" s="226" t="str">
        <f>E21</f>
        <v>Ladislav Štefek</v>
      </c>
      <c r="N112" s="200"/>
      <c r="O112" s="200"/>
      <c r="P112" s="200"/>
      <c r="Q112" s="200"/>
      <c r="R112" s="33"/>
    </row>
    <row r="113" spans="2:65" s="1" customFormat="1" ht="10.35" customHeight="1" x14ac:dyDescent="0.3">
      <c r="B113" s="31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3"/>
    </row>
    <row r="114" spans="2:65" s="8" customFormat="1" ht="29.25" customHeight="1" x14ac:dyDescent="0.3">
      <c r="B114" s="118"/>
      <c r="C114" s="119" t="s">
        <v>207</v>
      </c>
      <c r="D114" s="120" t="s">
        <v>208</v>
      </c>
      <c r="E114" s="120" t="s">
        <v>60</v>
      </c>
      <c r="F114" s="242" t="s">
        <v>209</v>
      </c>
      <c r="G114" s="243"/>
      <c r="H114" s="243"/>
      <c r="I114" s="243"/>
      <c r="J114" s="120" t="s">
        <v>210</v>
      </c>
      <c r="K114" s="120" t="s">
        <v>211</v>
      </c>
      <c r="L114" s="244" t="s">
        <v>212</v>
      </c>
      <c r="M114" s="243"/>
      <c r="N114" s="242" t="s">
        <v>198</v>
      </c>
      <c r="O114" s="243"/>
      <c r="P114" s="243"/>
      <c r="Q114" s="245"/>
      <c r="R114" s="121"/>
      <c r="T114" s="73" t="s">
        <v>213</v>
      </c>
      <c r="U114" s="74" t="s">
        <v>42</v>
      </c>
      <c r="V114" s="74" t="s">
        <v>214</v>
      </c>
      <c r="W114" s="74" t="s">
        <v>215</v>
      </c>
      <c r="X114" s="74" t="s">
        <v>216</v>
      </c>
      <c r="Y114" s="74" t="s">
        <v>217</v>
      </c>
      <c r="Z114" s="74" t="s">
        <v>218</v>
      </c>
      <c r="AA114" s="75" t="s">
        <v>219</v>
      </c>
    </row>
    <row r="115" spans="2:65" s="1" customFormat="1" ht="29.25" customHeight="1" x14ac:dyDescent="0.35">
      <c r="B115" s="31"/>
      <c r="C115" s="77" t="s">
        <v>194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236">
        <f>BK115</f>
        <v>0</v>
      </c>
      <c r="O115" s="237"/>
      <c r="P115" s="237"/>
      <c r="Q115" s="237"/>
      <c r="R115" s="33"/>
      <c r="T115" s="76"/>
      <c r="U115" s="47"/>
      <c r="V115" s="47"/>
      <c r="W115" s="122">
        <f>W116+W147+W154+W167+W170+W172</f>
        <v>0</v>
      </c>
      <c r="X115" s="47"/>
      <c r="Y115" s="122">
        <f>Y116+Y147+Y154+Y167+Y170+Y172</f>
        <v>7.3397550000000003</v>
      </c>
      <c r="Z115" s="47"/>
      <c r="AA115" s="123">
        <f>AA116+AA147+AA154+AA167+AA170+AA172</f>
        <v>0</v>
      </c>
      <c r="AT115" s="17" t="s">
        <v>77</v>
      </c>
      <c r="AU115" s="17" t="s">
        <v>200</v>
      </c>
      <c r="BK115" s="124">
        <f>BK116+BK147+BK154+BK167+BK170+BK172</f>
        <v>0</v>
      </c>
    </row>
    <row r="116" spans="2:65" s="9" customFormat="1" ht="37.35" customHeight="1" x14ac:dyDescent="0.35">
      <c r="B116" s="125"/>
      <c r="C116" s="126"/>
      <c r="D116" s="127" t="s">
        <v>6834</v>
      </c>
      <c r="E116" s="127"/>
      <c r="F116" s="127"/>
      <c r="G116" s="127"/>
      <c r="H116" s="127"/>
      <c r="I116" s="127"/>
      <c r="J116" s="127"/>
      <c r="K116" s="127"/>
      <c r="L116" s="127"/>
      <c r="M116" s="127"/>
      <c r="N116" s="262">
        <f>BK116</f>
        <v>0</v>
      </c>
      <c r="O116" s="263"/>
      <c r="P116" s="263"/>
      <c r="Q116" s="263"/>
      <c r="R116" s="128"/>
      <c r="T116" s="129"/>
      <c r="U116" s="126"/>
      <c r="V116" s="126"/>
      <c r="W116" s="130">
        <f>SUM(W117:W146)</f>
        <v>0</v>
      </c>
      <c r="X116" s="126"/>
      <c r="Y116" s="130">
        <f>SUM(Y117:Y146)</f>
        <v>5.5039999999999999E-2</v>
      </c>
      <c r="Z116" s="126"/>
      <c r="AA116" s="131">
        <f>SUM(AA117:AA146)</f>
        <v>0</v>
      </c>
      <c r="AR116" s="132" t="s">
        <v>15</v>
      </c>
      <c r="AT116" s="133" t="s">
        <v>77</v>
      </c>
      <c r="AU116" s="133" t="s">
        <v>78</v>
      </c>
      <c r="AY116" s="132" t="s">
        <v>221</v>
      </c>
      <c r="BK116" s="134">
        <f>SUM(BK117:BK146)</f>
        <v>0</v>
      </c>
    </row>
    <row r="117" spans="2:65" s="1" customFormat="1" ht="28.9" customHeight="1" x14ac:dyDescent="0.3">
      <c r="B117" s="136"/>
      <c r="C117" s="137" t="s">
        <v>15</v>
      </c>
      <c r="D117" s="137" t="s">
        <v>222</v>
      </c>
      <c r="E117" s="138" t="s">
        <v>7255</v>
      </c>
      <c r="F117" s="250" t="s">
        <v>7256</v>
      </c>
      <c r="G117" s="251"/>
      <c r="H117" s="251"/>
      <c r="I117" s="251"/>
      <c r="J117" s="139" t="s">
        <v>520</v>
      </c>
      <c r="K117" s="140">
        <v>16.736000000000001</v>
      </c>
      <c r="L117" s="252"/>
      <c r="M117" s="251"/>
      <c r="N117" s="252">
        <f>ROUND(L117*K117,2)</f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>V117*K117</f>
        <v>0</v>
      </c>
      <c r="X117" s="143">
        <v>0</v>
      </c>
      <c r="Y117" s="143">
        <f>X117*K117</f>
        <v>0</v>
      </c>
      <c r="Z117" s="143">
        <v>0</v>
      </c>
      <c r="AA117" s="144">
        <f>Z117*K117</f>
        <v>0</v>
      </c>
      <c r="AR117" s="17" t="s">
        <v>231</v>
      </c>
      <c r="AT117" s="17" t="s">
        <v>222</v>
      </c>
      <c r="AU117" s="17" t="s">
        <v>15</v>
      </c>
      <c r="AY117" s="17" t="s">
        <v>221</v>
      </c>
      <c r="BE117" s="145">
        <f>IF(U117="základní",N117,0)</f>
        <v>0</v>
      </c>
      <c r="BF117" s="145">
        <f>IF(U117="snížená",N117,0)</f>
        <v>0</v>
      </c>
      <c r="BG117" s="145">
        <f>IF(U117="zákl. přenesená",N117,0)</f>
        <v>0</v>
      </c>
      <c r="BH117" s="145">
        <f>IF(U117="sníž. přenesená",N117,0)</f>
        <v>0</v>
      </c>
      <c r="BI117" s="145">
        <f>IF(U117="nulová",N117,0)</f>
        <v>0</v>
      </c>
      <c r="BJ117" s="17" t="s">
        <v>15</v>
      </c>
      <c r="BK117" s="145">
        <f>ROUND(L117*K117,2)</f>
        <v>0</v>
      </c>
      <c r="BL117" s="17" t="s">
        <v>231</v>
      </c>
      <c r="BM117" s="17" t="s">
        <v>7257</v>
      </c>
    </row>
    <row r="118" spans="2:65" s="1" customFormat="1" ht="142.9" customHeight="1" x14ac:dyDescent="0.3">
      <c r="B118" s="31"/>
      <c r="C118" s="32"/>
      <c r="D118" s="32"/>
      <c r="E118" s="32"/>
      <c r="F118" s="266" t="s">
        <v>7258</v>
      </c>
      <c r="G118" s="200"/>
      <c r="H118" s="200"/>
      <c r="I118" s="200"/>
      <c r="J118" s="32"/>
      <c r="K118" s="32"/>
      <c r="L118" s="32"/>
      <c r="M118" s="32"/>
      <c r="N118" s="32"/>
      <c r="O118" s="32"/>
      <c r="P118" s="32"/>
      <c r="Q118" s="32"/>
      <c r="R118" s="33"/>
      <c r="T118" s="70"/>
      <c r="U118" s="32"/>
      <c r="V118" s="32"/>
      <c r="W118" s="32"/>
      <c r="X118" s="32"/>
      <c r="Y118" s="32"/>
      <c r="Z118" s="32"/>
      <c r="AA118" s="71"/>
      <c r="AT118" s="17" t="s">
        <v>250</v>
      </c>
      <c r="AU118" s="17" t="s">
        <v>15</v>
      </c>
    </row>
    <row r="119" spans="2:65" s="10" customFormat="1" ht="28.9" customHeight="1" x14ac:dyDescent="0.3">
      <c r="B119" s="153"/>
      <c r="C119" s="154"/>
      <c r="D119" s="154"/>
      <c r="E119" s="155" t="s">
        <v>3</v>
      </c>
      <c r="F119" s="272" t="s">
        <v>7259</v>
      </c>
      <c r="G119" s="273"/>
      <c r="H119" s="273"/>
      <c r="I119" s="273"/>
      <c r="J119" s="154"/>
      <c r="K119" s="156">
        <v>12.717000000000001</v>
      </c>
      <c r="L119" s="154"/>
      <c r="M119" s="154"/>
      <c r="N119" s="154"/>
      <c r="O119" s="154"/>
      <c r="P119" s="154"/>
      <c r="Q119" s="154"/>
      <c r="R119" s="157"/>
      <c r="T119" s="158"/>
      <c r="U119" s="154"/>
      <c r="V119" s="154"/>
      <c r="W119" s="154"/>
      <c r="X119" s="154"/>
      <c r="Y119" s="154"/>
      <c r="Z119" s="154"/>
      <c r="AA119" s="159"/>
      <c r="AT119" s="160" t="s">
        <v>524</v>
      </c>
      <c r="AU119" s="160" t="s">
        <v>15</v>
      </c>
      <c r="AV119" s="10" t="s">
        <v>190</v>
      </c>
      <c r="AW119" s="10" t="s">
        <v>35</v>
      </c>
      <c r="AX119" s="10" t="s">
        <v>78</v>
      </c>
      <c r="AY119" s="160" t="s">
        <v>221</v>
      </c>
    </row>
    <row r="120" spans="2:65" s="10" customFormat="1" ht="20.45" customHeight="1" x14ac:dyDescent="0.3">
      <c r="B120" s="153"/>
      <c r="C120" s="154"/>
      <c r="D120" s="154"/>
      <c r="E120" s="155" t="s">
        <v>3</v>
      </c>
      <c r="F120" s="272" t="s">
        <v>7260</v>
      </c>
      <c r="G120" s="273"/>
      <c r="H120" s="273"/>
      <c r="I120" s="273"/>
      <c r="J120" s="154"/>
      <c r="K120" s="156">
        <v>4.0190000000000001</v>
      </c>
      <c r="L120" s="154"/>
      <c r="M120" s="154"/>
      <c r="N120" s="154"/>
      <c r="O120" s="154"/>
      <c r="P120" s="154"/>
      <c r="Q120" s="154"/>
      <c r="R120" s="157"/>
      <c r="T120" s="158"/>
      <c r="U120" s="154"/>
      <c r="V120" s="154"/>
      <c r="W120" s="154"/>
      <c r="X120" s="154"/>
      <c r="Y120" s="154"/>
      <c r="Z120" s="154"/>
      <c r="AA120" s="159"/>
      <c r="AT120" s="160" t="s">
        <v>524</v>
      </c>
      <c r="AU120" s="160" t="s">
        <v>15</v>
      </c>
      <c r="AV120" s="10" t="s">
        <v>190</v>
      </c>
      <c r="AW120" s="10" t="s">
        <v>35</v>
      </c>
      <c r="AX120" s="10" t="s">
        <v>78</v>
      </c>
      <c r="AY120" s="160" t="s">
        <v>221</v>
      </c>
    </row>
    <row r="121" spans="2:65" s="11" customFormat="1" ht="20.45" customHeight="1" x14ac:dyDescent="0.3">
      <c r="B121" s="161"/>
      <c r="C121" s="162"/>
      <c r="D121" s="162"/>
      <c r="E121" s="163" t="s">
        <v>3</v>
      </c>
      <c r="F121" s="270" t="s">
        <v>526</v>
      </c>
      <c r="G121" s="271"/>
      <c r="H121" s="271"/>
      <c r="I121" s="271"/>
      <c r="J121" s="162"/>
      <c r="K121" s="164">
        <v>16.736000000000001</v>
      </c>
      <c r="L121" s="162"/>
      <c r="M121" s="162"/>
      <c r="N121" s="162"/>
      <c r="O121" s="162"/>
      <c r="P121" s="162"/>
      <c r="Q121" s="162"/>
      <c r="R121" s="165"/>
      <c r="T121" s="166"/>
      <c r="U121" s="162"/>
      <c r="V121" s="162"/>
      <c r="W121" s="162"/>
      <c r="X121" s="162"/>
      <c r="Y121" s="162"/>
      <c r="Z121" s="162"/>
      <c r="AA121" s="167"/>
      <c r="AT121" s="168" t="s">
        <v>524</v>
      </c>
      <c r="AU121" s="168" t="s">
        <v>15</v>
      </c>
      <c r="AV121" s="11" t="s">
        <v>231</v>
      </c>
      <c r="AW121" s="11" t="s">
        <v>35</v>
      </c>
      <c r="AX121" s="11" t="s">
        <v>15</v>
      </c>
      <c r="AY121" s="168" t="s">
        <v>221</v>
      </c>
    </row>
    <row r="122" spans="2:65" s="1" customFormat="1" ht="20.45" customHeight="1" x14ac:dyDescent="0.3">
      <c r="B122" s="136"/>
      <c r="C122" s="137" t="s">
        <v>190</v>
      </c>
      <c r="D122" s="137" t="s">
        <v>222</v>
      </c>
      <c r="E122" s="138" t="s">
        <v>7261</v>
      </c>
      <c r="F122" s="250" t="s">
        <v>528</v>
      </c>
      <c r="G122" s="251"/>
      <c r="H122" s="251"/>
      <c r="I122" s="251"/>
      <c r="J122" s="139" t="s">
        <v>520</v>
      </c>
      <c r="K122" s="140">
        <v>18.149000000000001</v>
      </c>
      <c r="L122" s="252"/>
      <c r="M122" s="251"/>
      <c r="N122" s="252">
        <f>ROUND(L122*K122,2)</f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>V122*K122</f>
        <v>0</v>
      </c>
      <c r="X122" s="143">
        <v>0</v>
      </c>
      <c r="Y122" s="143">
        <f>X122*K122</f>
        <v>0</v>
      </c>
      <c r="Z122" s="143">
        <v>0</v>
      </c>
      <c r="AA122" s="144">
        <f>Z122*K122</f>
        <v>0</v>
      </c>
      <c r="AR122" s="17" t="s">
        <v>231</v>
      </c>
      <c r="AT122" s="17" t="s">
        <v>222</v>
      </c>
      <c r="AU122" s="17" t="s">
        <v>15</v>
      </c>
      <c r="AY122" s="17" t="s">
        <v>221</v>
      </c>
      <c r="BE122" s="145">
        <f>IF(U122="základní",N122,0)</f>
        <v>0</v>
      </c>
      <c r="BF122" s="145">
        <f>IF(U122="snížená",N122,0)</f>
        <v>0</v>
      </c>
      <c r="BG122" s="145">
        <f>IF(U122="zákl. přenesená",N122,0)</f>
        <v>0</v>
      </c>
      <c r="BH122" s="145">
        <f>IF(U122="sníž. přenesená",N122,0)</f>
        <v>0</v>
      </c>
      <c r="BI122" s="145">
        <f>IF(U122="nulová",N122,0)</f>
        <v>0</v>
      </c>
      <c r="BJ122" s="17" t="s">
        <v>15</v>
      </c>
      <c r="BK122" s="145">
        <f>ROUND(L122*K122,2)</f>
        <v>0</v>
      </c>
      <c r="BL122" s="17" t="s">
        <v>231</v>
      </c>
      <c r="BM122" s="17" t="s">
        <v>7262</v>
      </c>
    </row>
    <row r="123" spans="2:65" s="1" customFormat="1" ht="142.9" customHeight="1" x14ac:dyDescent="0.3">
      <c r="B123" s="31"/>
      <c r="C123" s="32"/>
      <c r="D123" s="32"/>
      <c r="E123" s="32"/>
      <c r="F123" s="266" t="s">
        <v>7258</v>
      </c>
      <c r="G123" s="200"/>
      <c r="H123" s="200"/>
      <c r="I123" s="200"/>
      <c r="J123" s="32"/>
      <c r="K123" s="32"/>
      <c r="L123" s="32"/>
      <c r="M123" s="32"/>
      <c r="N123" s="32"/>
      <c r="O123" s="32"/>
      <c r="P123" s="32"/>
      <c r="Q123" s="32"/>
      <c r="R123" s="33"/>
      <c r="T123" s="70"/>
      <c r="U123" s="32"/>
      <c r="V123" s="32"/>
      <c r="W123" s="32"/>
      <c r="X123" s="32"/>
      <c r="Y123" s="32"/>
      <c r="Z123" s="32"/>
      <c r="AA123" s="71"/>
      <c r="AT123" s="17" t="s">
        <v>250</v>
      </c>
      <c r="AU123" s="17" t="s">
        <v>15</v>
      </c>
    </row>
    <row r="124" spans="2:65" s="10" customFormat="1" ht="20.45" customHeight="1" x14ac:dyDescent="0.3">
      <c r="B124" s="153"/>
      <c r="C124" s="154"/>
      <c r="D124" s="154"/>
      <c r="E124" s="155" t="s">
        <v>3</v>
      </c>
      <c r="F124" s="272" t="s">
        <v>7263</v>
      </c>
      <c r="G124" s="273"/>
      <c r="H124" s="273"/>
      <c r="I124" s="273"/>
      <c r="J124" s="154"/>
      <c r="K124" s="156">
        <v>18.149000000000001</v>
      </c>
      <c r="L124" s="154"/>
      <c r="M124" s="154"/>
      <c r="N124" s="154"/>
      <c r="O124" s="154"/>
      <c r="P124" s="154"/>
      <c r="Q124" s="154"/>
      <c r="R124" s="157"/>
      <c r="T124" s="158"/>
      <c r="U124" s="154"/>
      <c r="V124" s="154"/>
      <c r="W124" s="154"/>
      <c r="X124" s="154"/>
      <c r="Y124" s="154"/>
      <c r="Z124" s="154"/>
      <c r="AA124" s="159"/>
      <c r="AT124" s="160" t="s">
        <v>524</v>
      </c>
      <c r="AU124" s="160" t="s">
        <v>15</v>
      </c>
      <c r="AV124" s="10" t="s">
        <v>190</v>
      </c>
      <c r="AW124" s="10" t="s">
        <v>35</v>
      </c>
      <c r="AX124" s="10" t="s">
        <v>78</v>
      </c>
      <c r="AY124" s="160" t="s">
        <v>221</v>
      </c>
    </row>
    <row r="125" spans="2:65" s="11" customFormat="1" ht="20.45" customHeight="1" x14ac:dyDescent="0.3">
      <c r="B125" s="161"/>
      <c r="C125" s="162"/>
      <c r="D125" s="162"/>
      <c r="E125" s="163" t="s">
        <v>3</v>
      </c>
      <c r="F125" s="270" t="s">
        <v>526</v>
      </c>
      <c r="G125" s="271"/>
      <c r="H125" s="271"/>
      <c r="I125" s="271"/>
      <c r="J125" s="162"/>
      <c r="K125" s="164">
        <v>18.149000000000001</v>
      </c>
      <c r="L125" s="162"/>
      <c r="M125" s="162"/>
      <c r="N125" s="162"/>
      <c r="O125" s="162"/>
      <c r="P125" s="162"/>
      <c r="Q125" s="162"/>
      <c r="R125" s="165"/>
      <c r="T125" s="166"/>
      <c r="U125" s="162"/>
      <c r="V125" s="162"/>
      <c r="W125" s="162"/>
      <c r="X125" s="162"/>
      <c r="Y125" s="162"/>
      <c r="Z125" s="162"/>
      <c r="AA125" s="167"/>
      <c r="AT125" s="168" t="s">
        <v>524</v>
      </c>
      <c r="AU125" s="168" t="s">
        <v>15</v>
      </c>
      <c r="AV125" s="11" t="s">
        <v>231</v>
      </c>
      <c r="AW125" s="11" t="s">
        <v>35</v>
      </c>
      <c r="AX125" s="11" t="s">
        <v>15</v>
      </c>
      <c r="AY125" s="168" t="s">
        <v>221</v>
      </c>
    </row>
    <row r="126" spans="2:65" s="1" customFormat="1" ht="20.45" customHeight="1" x14ac:dyDescent="0.3">
      <c r="B126" s="136"/>
      <c r="C126" s="137" t="s">
        <v>254</v>
      </c>
      <c r="D126" s="137" t="s">
        <v>222</v>
      </c>
      <c r="E126" s="138" t="s">
        <v>530</v>
      </c>
      <c r="F126" s="250" t="s">
        <v>531</v>
      </c>
      <c r="G126" s="251"/>
      <c r="H126" s="251"/>
      <c r="I126" s="251"/>
      <c r="J126" s="139" t="s">
        <v>520</v>
      </c>
      <c r="K126" s="140">
        <v>1.413</v>
      </c>
      <c r="L126" s="252"/>
      <c r="M126" s="251"/>
      <c r="N126" s="252">
        <f>ROUND(L126*K126,2)</f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>V126*K126</f>
        <v>0</v>
      </c>
      <c r="X126" s="143">
        <v>0</v>
      </c>
      <c r="Y126" s="143">
        <f>X126*K126</f>
        <v>0</v>
      </c>
      <c r="Z126" s="143">
        <v>0</v>
      </c>
      <c r="AA126" s="144">
        <f>Z126*K126</f>
        <v>0</v>
      </c>
      <c r="AR126" s="17" t="s">
        <v>231</v>
      </c>
      <c r="AT126" s="17" t="s">
        <v>222</v>
      </c>
      <c r="AU126" s="17" t="s">
        <v>15</v>
      </c>
      <c r="AY126" s="17" t="s">
        <v>221</v>
      </c>
      <c r="BE126" s="145">
        <f>IF(U126="základní",N126,0)</f>
        <v>0</v>
      </c>
      <c r="BF126" s="145">
        <f>IF(U126="snížená",N126,0)</f>
        <v>0</v>
      </c>
      <c r="BG126" s="145">
        <f>IF(U126="zákl. přenesená",N126,0)</f>
        <v>0</v>
      </c>
      <c r="BH126" s="145">
        <f>IF(U126="sníž. přenesená",N126,0)</f>
        <v>0</v>
      </c>
      <c r="BI126" s="145">
        <f>IF(U126="nulová",N126,0)</f>
        <v>0</v>
      </c>
      <c r="BJ126" s="17" t="s">
        <v>15</v>
      </c>
      <c r="BK126" s="145">
        <f>ROUND(L126*K126,2)</f>
        <v>0</v>
      </c>
      <c r="BL126" s="17" t="s">
        <v>231</v>
      </c>
      <c r="BM126" s="17" t="s">
        <v>7264</v>
      </c>
    </row>
    <row r="127" spans="2:65" s="1" customFormat="1" ht="85.9" customHeight="1" x14ac:dyDescent="0.3">
      <c r="B127" s="31"/>
      <c r="C127" s="32"/>
      <c r="D127" s="32"/>
      <c r="E127" s="32"/>
      <c r="F127" s="266" t="s">
        <v>533</v>
      </c>
      <c r="G127" s="200"/>
      <c r="H127" s="200"/>
      <c r="I127" s="200"/>
      <c r="J127" s="32"/>
      <c r="K127" s="32"/>
      <c r="L127" s="32"/>
      <c r="M127" s="32"/>
      <c r="N127" s="32"/>
      <c r="O127" s="32"/>
      <c r="P127" s="32"/>
      <c r="Q127" s="32"/>
      <c r="R127" s="33"/>
      <c r="T127" s="70"/>
      <c r="U127" s="32"/>
      <c r="V127" s="32"/>
      <c r="W127" s="32"/>
      <c r="X127" s="32"/>
      <c r="Y127" s="32"/>
      <c r="Z127" s="32"/>
      <c r="AA127" s="71"/>
      <c r="AT127" s="17" t="s">
        <v>250</v>
      </c>
      <c r="AU127" s="17" t="s">
        <v>15</v>
      </c>
    </row>
    <row r="128" spans="2:65" s="10" customFormat="1" ht="28.9" customHeight="1" x14ac:dyDescent="0.3">
      <c r="B128" s="153"/>
      <c r="C128" s="154"/>
      <c r="D128" s="154"/>
      <c r="E128" s="155" t="s">
        <v>3</v>
      </c>
      <c r="F128" s="272" t="s">
        <v>7265</v>
      </c>
      <c r="G128" s="273"/>
      <c r="H128" s="273"/>
      <c r="I128" s="273"/>
      <c r="J128" s="154"/>
      <c r="K128" s="156">
        <v>1.413</v>
      </c>
      <c r="L128" s="154"/>
      <c r="M128" s="154"/>
      <c r="N128" s="154"/>
      <c r="O128" s="154"/>
      <c r="P128" s="154"/>
      <c r="Q128" s="154"/>
      <c r="R128" s="157"/>
      <c r="T128" s="158"/>
      <c r="U128" s="154"/>
      <c r="V128" s="154"/>
      <c r="W128" s="154"/>
      <c r="X128" s="154"/>
      <c r="Y128" s="154"/>
      <c r="Z128" s="154"/>
      <c r="AA128" s="159"/>
      <c r="AT128" s="160" t="s">
        <v>524</v>
      </c>
      <c r="AU128" s="160" t="s">
        <v>15</v>
      </c>
      <c r="AV128" s="10" t="s">
        <v>190</v>
      </c>
      <c r="AW128" s="10" t="s">
        <v>35</v>
      </c>
      <c r="AX128" s="10" t="s">
        <v>78</v>
      </c>
      <c r="AY128" s="160" t="s">
        <v>221</v>
      </c>
    </row>
    <row r="129" spans="2:65" s="11" customFormat="1" ht="20.45" customHeight="1" x14ac:dyDescent="0.3">
      <c r="B129" s="161"/>
      <c r="C129" s="162"/>
      <c r="D129" s="162"/>
      <c r="E129" s="163" t="s">
        <v>3</v>
      </c>
      <c r="F129" s="270" t="s">
        <v>526</v>
      </c>
      <c r="G129" s="271"/>
      <c r="H129" s="271"/>
      <c r="I129" s="271"/>
      <c r="J129" s="162"/>
      <c r="K129" s="164">
        <v>1.413</v>
      </c>
      <c r="L129" s="162"/>
      <c r="M129" s="162"/>
      <c r="N129" s="162"/>
      <c r="O129" s="162"/>
      <c r="P129" s="162"/>
      <c r="Q129" s="162"/>
      <c r="R129" s="165"/>
      <c r="T129" s="166"/>
      <c r="U129" s="162"/>
      <c r="V129" s="162"/>
      <c r="W129" s="162"/>
      <c r="X129" s="162"/>
      <c r="Y129" s="162"/>
      <c r="Z129" s="162"/>
      <c r="AA129" s="167"/>
      <c r="AT129" s="168" t="s">
        <v>524</v>
      </c>
      <c r="AU129" s="168" t="s">
        <v>15</v>
      </c>
      <c r="AV129" s="11" t="s">
        <v>231</v>
      </c>
      <c r="AW129" s="11" t="s">
        <v>35</v>
      </c>
      <c r="AX129" s="11" t="s">
        <v>15</v>
      </c>
      <c r="AY129" s="168" t="s">
        <v>221</v>
      </c>
    </row>
    <row r="130" spans="2:65" s="1" customFormat="1" ht="28.9" customHeight="1" x14ac:dyDescent="0.3">
      <c r="B130" s="136"/>
      <c r="C130" s="137" t="s">
        <v>231</v>
      </c>
      <c r="D130" s="137" t="s">
        <v>222</v>
      </c>
      <c r="E130" s="138" t="s">
        <v>7266</v>
      </c>
      <c r="F130" s="250" t="s">
        <v>7267</v>
      </c>
      <c r="G130" s="251"/>
      <c r="H130" s="251"/>
      <c r="I130" s="251"/>
      <c r="J130" s="139" t="s">
        <v>536</v>
      </c>
      <c r="K130" s="140">
        <v>64</v>
      </c>
      <c r="L130" s="252"/>
      <c r="M130" s="251"/>
      <c r="N130" s="252">
        <f>ROUND(L130*K130,2)</f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>V130*K130</f>
        <v>0</v>
      </c>
      <c r="X130" s="143">
        <v>8.5999999999999998E-4</v>
      </c>
      <c r="Y130" s="143">
        <f>X130*K130</f>
        <v>5.5039999999999999E-2</v>
      </c>
      <c r="Z130" s="143">
        <v>0</v>
      </c>
      <c r="AA130" s="144">
        <f>Z130*K130</f>
        <v>0</v>
      </c>
      <c r="AR130" s="17" t="s">
        <v>231</v>
      </c>
      <c r="AT130" s="17" t="s">
        <v>222</v>
      </c>
      <c r="AU130" s="17" t="s">
        <v>15</v>
      </c>
      <c r="AY130" s="17" t="s">
        <v>221</v>
      </c>
      <c r="BE130" s="145">
        <f>IF(U130="základní",N130,0)</f>
        <v>0</v>
      </c>
      <c r="BF130" s="145">
        <f>IF(U130="snížená",N130,0)</f>
        <v>0</v>
      </c>
      <c r="BG130" s="145">
        <f>IF(U130="zákl. přenesená",N130,0)</f>
        <v>0</v>
      </c>
      <c r="BH130" s="145">
        <f>IF(U130="sníž. přenesená",N130,0)</f>
        <v>0</v>
      </c>
      <c r="BI130" s="145">
        <f>IF(U130="nulová",N130,0)</f>
        <v>0</v>
      </c>
      <c r="BJ130" s="17" t="s">
        <v>15</v>
      </c>
      <c r="BK130" s="145">
        <f>ROUND(L130*K130,2)</f>
        <v>0</v>
      </c>
      <c r="BL130" s="17" t="s">
        <v>231</v>
      </c>
      <c r="BM130" s="17" t="s">
        <v>7268</v>
      </c>
    </row>
    <row r="131" spans="2:65" s="1" customFormat="1" ht="85.9" customHeight="1" x14ac:dyDescent="0.3">
      <c r="B131" s="31"/>
      <c r="C131" s="32"/>
      <c r="D131" s="32"/>
      <c r="E131" s="32"/>
      <c r="F131" s="266" t="s">
        <v>538</v>
      </c>
      <c r="G131" s="200"/>
      <c r="H131" s="200"/>
      <c r="I131" s="200"/>
      <c r="J131" s="32"/>
      <c r="K131" s="32"/>
      <c r="L131" s="32"/>
      <c r="M131" s="32"/>
      <c r="N131" s="32"/>
      <c r="O131" s="32"/>
      <c r="P131" s="32"/>
      <c r="Q131" s="32"/>
      <c r="R131" s="33"/>
      <c r="T131" s="70"/>
      <c r="U131" s="32"/>
      <c r="V131" s="32"/>
      <c r="W131" s="32"/>
      <c r="X131" s="32"/>
      <c r="Y131" s="32"/>
      <c r="Z131" s="32"/>
      <c r="AA131" s="71"/>
      <c r="AT131" s="17" t="s">
        <v>250</v>
      </c>
      <c r="AU131" s="17" t="s">
        <v>15</v>
      </c>
    </row>
    <row r="132" spans="2:65" s="1" customFormat="1" ht="20.45" customHeight="1" x14ac:dyDescent="0.3">
      <c r="B132" s="136"/>
      <c r="C132" s="137" t="s">
        <v>220</v>
      </c>
      <c r="D132" s="137" t="s">
        <v>222</v>
      </c>
      <c r="E132" s="138" t="s">
        <v>7269</v>
      </c>
      <c r="F132" s="250" t="s">
        <v>7270</v>
      </c>
      <c r="G132" s="251"/>
      <c r="H132" s="251"/>
      <c r="I132" s="251"/>
      <c r="J132" s="139" t="s">
        <v>536</v>
      </c>
      <c r="K132" s="140">
        <v>64</v>
      </c>
      <c r="L132" s="252"/>
      <c r="M132" s="251"/>
      <c r="N132" s="252">
        <f>ROUND(L132*K132,2)</f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>V132*K132</f>
        <v>0</v>
      </c>
      <c r="X132" s="143">
        <v>0</v>
      </c>
      <c r="Y132" s="143">
        <f>X132*K132</f>
        <v>0</v>
      </c>
      <c r="Z132" s="143">
        <v>0</v>
      </c>
      <c r="AA132" s="144">
        <f>Z132*K132</f>
        <v>0</v>
      </c>
      <c r="AR132" s="17" t="s">
        <v>231</v>
      </c>
      <c r="AT132" s="17" t="s">
        <v>222</v>
      </c>
      <c r="AU132" s="17" t="s">
        <v>15</v>
      </c>
      <c r="AY132" s="17" t="s">
        <v>221</v>
      </c>
      <c r="BE132" s="145">
        <f>IF(U132="základní",N132,0)</f>
        <v>0</v>
      </c>
      <c r="BF132" s="145">
        <f>IF(U132="snížená",N132,0)</f>
        <v>0</v>
      </c>
      <c r="BG132" s="145">
        <f>IF(U132="zákl. přenesená",N132,0)</f>
        <v>0</v>
      </c>
      <c r="BH132" s="145">
        <f>IF(U132="sníž. přenesená",N132,0)</f>
        <v>0</v>
      </c>
      <c r="BI132" s="145">
        <f>IF(U132="nulová",N132,0)</f>
        <v>0</v>
      </c>
      <c r="BJ132" s="17" t="s">
        <v>15</v>
      </c>
      <c r="BK132" s="145">
        <f>ROUND(L132*K132,2)</f>
        <v>0</v>
      </c>
      <c r="BL132" s="17" t="s">
        <v>231</v>
      </c>
      <c r="BM132" s="17" t="s">
        <v>7271</v>
      </c>
    </row>
    <row r="133" spans="2:65" s="1" customFormat="1" ht="85.9" customHeight="1" x14ac:dyDescent="0.3">
      <c r="B133" s="31"/>
      <c r="C133" s="32"/>
      <c r="D133" s="32"/>
      <c r="E133" s="32"/>
      <c r="F133" s="266" t="s">
        <v>542</v>
      </c>
      <c r="G133" s="200"/>
      <c r="H133" s="200"/>
      <c r="I133" s="200"/>
      <c r="J133" s="32"/>
      <c r="K133" s="32"/>
      <c r="L133" s="32"/>
      <c r="M133" s="32"/>
      <c r="N133" s="32"/>
      <c r="O133" s="32"/>
      <c r="P133" s="32"/>
      <c r="Q133" s="32"/>
      <c r="R133" s="33"/>
      <c r="T133" s="70"/>
      <c r="U133" s="32"/>
      <c r="V133" s="32"/>
      <c r="W133" s="32"/>
      <c r="X133" s="32"/>
      <c r="Y133" s="32"/>
      <c r="Z133" s="32"/>
      <c r="AA133" s="71"/>
      <c r="AT133" s="17" t="s">
        <v>250</v>
      </c>
      <c r="AU133" s="17" t="s">
        <v>15</v>
      </c>
    </row>
    <row r="134" spans="2:65" s="1" customFormat="1" ht="28.9" customHeight="1" x14ac:dyDescent="0.3">
      <c r="B134" s="136"/>
      <c r="C134" s="137" t="s">
        <v>265</v>
      </c>
      <c r="D134" s="137" t="s">
        <v>222</v>
      </c>
      <c r="E134" s="138" t="s">
        <v>543</v>
      </c>
      <c r="F134" s="250" t="s">
        <v>544</v>
      </c>
      <c r="G134" s="251"/>
      <c r="H134" s="251"/>
      <c r="I134" s="251"/>
      <c r="J134" s="139" t="s">
        <v>520</v>
      </c>
      <c r="K134" s="140">
        <v>18.149000000000001</v>
      </c>
      <c r="L134" s="252"/>
      <c r="M134" s="251"/>
      <c r="N134" s="252">
        <f>ROUND(L134*K134,2)</f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>V134*K134</f>
        <v>0</v>
      </c>
      <c r="X134" s="143">
        <v>0</v>
      </c>
      <c r="Y134" s="143">
        <f>X134*K134</f>
        <v>0</v>
      </c>
      <c r="Z134" s="143">
        <v>0</v>
      </c>
      <c r="AA134" s="144">
        <f>Z134*K134</f>
        <v>0</v>
      </c>
      <c r="AR134" s="17" t="s">
        <v>231</v>
      </c>
      <c r="AT134" s="17" t="s">
        <v>222</v>
      </c>
      <c r="AU134" s="17" t="s">
        <v>15</v>
      </c>
      <c r="AY134" s="17" t="s">
        <v>221</v>
      </c>
      <c r="BE134" s="145">
        <f>IF(U134="základní",N134,0)</f>
        <v>0</v>
      </c>
      <c r="BF134" s="145">
        <f>IF(U134="snížená",N134,0)</f>
        <v>0</v>
      </c>
      <c r="BG134" s="145">
        <f>IF(U134="zákl. přenesená",N134,0)</f>
        <v>0</v>
      </c>
      <c r="BH134" s="145">
        <f>IF(U134="sníž. přenesená",N134,0)</f>
        <v>0</v>
      </c>
      <c r="BI134" s="145">
        <f>IF(U134="nulová",N134,0)</f>
        <v>0</v>
      </c>
      <c r="BJ134" s="17" t="s">
        <v>15</v>
      </c>
      <c r="BK134" s="145">
        <f>ROUND(L134*K134,2)</f>
        <v>0</v>
      </c>
      <c r="BL134" s="17" t="s">
        <v>231</v>
      </c>
      <c r="BM134" s="17" t="s">
        <v>7272</v>
      </c>
    </row>
    <row r="135" spans="2:65" s="1" customFormat="1" ht="97.15" customHeight="1" x14ac:dyDescent="0.3">
      <c r="B135" s="31"/>
      <c r="C135" s="32"/>
      <c r="D135" s="32"/>
      <c r="E135" s="32"/>
      <c r="F135" s="266" t="s">
        <v>546</v>
      </c>
      <c r="G135" s="200"/>
      <c r="H135" s="200"/>
      <c r="I135" s="200"/>
      <c r="J135" s="32"/>
      <c r="K135" s="32"/>
      <c r="L135" s="32"/>
      <c r="M135" s="32"/>
      <c r="N135" s="32"/>
      <c r="O135" s="32"/>
      <c r="P135" s="32"/>
      <c r="Q135" s="32"/>
      <c r="R135" s="33"/>
      <c r="T135" s="70"/>
      <c r="U135" s="32"/>
      <c r="V135" s="32"/>
      <c r="W135" s="32"/>
      <c r="X135" s="32"/>
      <c r="Y135" s="32"/>
      <c r="Z135" s="32"/>
      <c r="AA135" s="71"/>
      <c r="AT135" s="17" t="s">
        <v>250</v>
      </c>
      <c r="AU135" s="17" t="s">
        <v>15</v>
      </c>
    </row>
    <row r="136" spans="2:65" s="1" customFormat="1" ht="28.9" customHeight="1" x14ac:dyDescent="0.3">
      <c r="B136" s="136"/>
      <c r="C136" s="137" t="s">
        <v>269</v>
      </c>
      <c r="D136" s="137" t="s">
        <v>222</v>
      </c>
      <c r="E136" s="138" t="s">
        <v>547</v>
      </c>
      <c r="F136" s="250" t="s">
        <v>548</v>
      </c>
      <c r="G136" s="251"/>
      <c r="H136" s="251"/>
      <c r="I136" s="251"/>
      <c r="J136" s="139" t="s">
        <v>520</v>
      </c>
      <c r="K136" s="140">
        <v>18.149000000000001</v>
      </c>
      <c r="L136" s="252"/>
      <c r="M136" s="251"/>
      <c r="N136" s="252">
        <f>ROUND(L136*K136,2)</f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</v>
      </c>
      <c r="W136" s="143">
        <f>V136*K136</f>
        <v>0</v>
      </c>
      <c r="X136" s="143">
        <v>0</v>
      </c>
      <c r="Y136" s="143">
        <f>X136*K136</f>
        <v>0</v>
      </c>
      <c r="Z136" s="143">
        <v>0</v>
      </c>
      <c r="AA136" s="144">
        <f>Z136*K136</f>
        <v>0</v>
      </c>
      <c r="AR136" s="17" t="s">
        <v>231</v>
      </c>
      <c r="AT136" s="17" t="s">
        <v>222</v>
      </c>
      <c r="AU136" s="17" t="s">
        <v>15</v>
      </c>
      <c r="AY136" s="17" t="s">
        <v>221</v>
      </c>
      <c r="BE136" s="145">
        <f>IF(U136="základní",N136,0)</f>
        <v>0</v>
      </c>
      <c r="BF136" s="145">
        <f>IF(U136="snížená",N136,0)</f>
        <v>0</v>
      </c>
      <c r="BG136" s="145">
        <f>IF(U136="zákl. přenesená",N136,0)</f>
        <v>0</v>
      </c>
      <c r="BH136" s="145">
        <f>IF(U136="sníž. přenesená",N136,0)</f>
        <v>0</v>
      </c>
      <c r="BI136" s="145">
        <f>IF(U136="nulová",N136,0)</f>
        <v>0</v>
      </c>
      <c r="BJ136" s="17" t="s">
        <v>15</v>
      </c>
      <c r="BK136" s="145">
        <f>ROUND(L136*K136,2)</f>
        <v>0</v>
      </c>
      <c r="BL136" s="17" t="s">
        <v>231</v>
      </c>
      <c r="BM136" s="17" t="s">
        <v>7273</v>
      </c>
    </row>
    <row r="137" spans="2:65" s="1" customFormat="1" ht="97.15" customHeight="1" x14ac:dyDescent="0.3">
      <c r="B137" s="31"/>
      <c r="C137" s="32"/>
      <c r="D137" s="32"/>
      <c r="E137" s="32"/>
      <c r="F137" s="266" t="s">
        <v>550</v>
      </c>
      <c r="G137" s="200"/>
      <c r="H137" s="200"/>
      <c r="I137" s="200"/>
      <c r="J137" s="32"/>
      <c r="K137" s="32"/>
      <c r="L137" s="32"/>
      <c r="M137" s="32"/>
      <c r="N137" s="32"/>
      <c r="O137" s="32"/>
      <c r="P137" s="32"/>
      <c r="Q137" s="32"/>
      <c r="R137" s="33"/>
      <c r="T137" s="70"/>
      <c r="U137" s="32"/>
      <c r="V137" s="32"/>
      <c r="W137" s="32"/>
      <c r="X137" s="32"/>
      <c r="Y137" s="32"/>
      <c r="Z137" s="32"/>
      <c r="AA137" s="71"/>
      <c r="AT137" s="17" t="s">
        <v>250</v>
      </c>
      <c r="AU137" s="17" t="s">
        <v>15</v>
      </c>
    </row>
    <row r="138" spans="2:65" s="1" customFormat="1" ht="20.45" customHeight="1" x14ac:dyDescent="0.3">
      <c r="B138" s="136"/>
      <c r="C138" s="137" t="s">
        <v>273</v>
      </c>
      <c r="D138" s="137" t="s">
        <v>222</v>
      </c>
      <c r="E138" s="138" t="s">
        <v>7008</v>
      </c>
      <c r="F138" s="250" t="s">
        <v>7009</v>
      </c>
      <c r="G138" s="251"/>
      <c r="H138" s="251"/>
      <c r="I138" s="251"/>
      <c r="J138" s="139" t="s">
        <v>520</v>
      </c>
      <c r="K138" s="140">
        <v>8.34</v>
      </c>
      <c r="L138" s="252"/>
      <c r="M138" s="251"/>
      <c r="N138" s="252">
        <f>ROUND(L138*K138,2)</f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>V138*K138</f>
        <v>0</v>
      </c>
      <c r="X138" s="143">
        <v>0</v>
      </c>
      <c r="Y138" s="143">
        <f>X138*K138</f>
        <v>0</v>
      </c>
      <c r="Z138" s="143">
        <v>0</v>
      </c>
      <c r="AA138" s="144">
        <f>Z138*K138</f>
        <v>0</v>
      </c>
      <c r="AR138" s="17" t="s">
        <v>231</v>
      </c>
      <c r="AT138" s="17" t="s">
        <v>222</v>
      </c>
      <c r="AU138" s="17" t="s">
        <v>15</v>
      </c>
      <c r="AY138" s="17" t="s">
        <v>221</v>
      </c>
      <c r="BE138" s="145">
        <f>IF(U138="základní",N138,0)</f>
        <v>0</v>
      </c>
      <c r="BF138" s="145">
        <f>IF(U138="snížená",N138,0)</f>
        <v>0</v>
      </c>
      <c r="BG138" s="145">
        <f>IF(U138="zákl. přenesená",N138,0)</f>
        <v>0</v>
      </c>
      <c r="BH138" s="145">
        <f>IF(U138="sníž. přenesená",N138,0)</f>
        <v>0</v>
      </c>
      <c r="BI138" s="145">
        <f>IF(U138="nulová",N138,0)</f>
        <v>0</v>
      </c>
      <c r="BJ138" s="17" t="s">
        <v>15</v>
      </c>
      <c r="BK138" s="145">
        <f>ROUND(L138*K138,2)</f>
        <v>0</v>
      </c>
      <c r="BL138" s="17" t="s">
        <v>231</v>
      </c>
      <c r="BM138" s="17" t="s">
        <v>7274</v>
      </c>
    </row>
    <row r="139" spans="2:65" s="1" customFormat="1" ht="108.6" customHeight="1" x14ac:dyDescent="0.3">
      <c r="B139" s="31"/>
      <c r="C139" s="32"/>
      <c r="D139" s="32"/>
      <c r="E139" s="32"/>
      <c r="F139" s="266" t="s">
        <v>554</v>
      </c>
      <c r="G139" s="200"/>
      <c r="H139" s="200"/>
      <c r="I139" s="200"/>
      <c r="J139" s="32"/>
      <c r="K139" s="32"/>
      <c r="L139" s="32"/>
      <c r="M139" s="32"/>
      <c r="N139" s="32"/>
      <c r="O139" s="32"/>
      <c r="P139" s="32"/>
      <c r="Q139" s="32"/>
      <c r="R139" s="33"/>
      <c r="T139" s="70"/>
      <c r="U139" s="32"/>
      <c r="V139" s="32"/>
      <c r="W139" s="32"/>
      <c r="X139" s="32"/>
      <c r="Y139" s="32"/>
      <c r="Z139" s="32"/>
      <c r="AA139" s="71"/>
      <c r="AT139" s="17" t="s">
        <v>250</v>
      </c>
      <c r="AU139" s="17" t="s">
        <v>15</v>
      </c>
    </row>
    <row r="140" spans="2:65" s="1" customFormat="1" ht="28.9" customHeight="1" x14ac:dyDescent="0.3">
      <c r="B140" s="136"/>
      <c r="C140" s="137" t="s">
        <v>279</v>
      </c>
      <c r="D140" s="137" t="s">
        <v>222</v>
      </c>
      <c r="E140" s="138" t="s">
        <v>555</v>
      </c>
      <c r="F140" s="250" t="s">
        <v>556</v>
      </c>
      <c r="G140" s="251"/>
      <c r="H140" s="251"/>
      <c r="I140" s="251"/>
      <c r="J140" s="139" t="s">
        <v>520</v>
      </c>
      <c r="K140" s="140">
        <v>9.8000000000000007</v>
      </c>
      <c r="L140" s="252"/>
      <c r="M140" s="251"/>
      <c r="N140" s="252">
        <f>ROUND(L140*K140,2)</f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>V140*K140</f>
        <v>0</v>
      </c>
      <c r="X140" s="143">
        <v>0</v>
      </c>
      <c r="Y140" s="143">
        <f>X140*K140</f>
        <v>0</v>
      </c>
      <c r="Z140" s="143">
        <v>0</v>
      </c>
      <c r="AA140" s="144">
        <f>Z140*K140</f>
        <v>0</v>
      </c>
      <c r="AR140" s="17" t="s">
        <v>231</v>
      </c>
      <c r="AT140" s="17" t="s">
        <v>222</v>
      </c>
      <c r="AU140" s="17" t="s">
        <v>15</v>
      </c>
      <c r="AY140" s="17" t="s">
        <v>221</v>
      </c>
      <c r="BE140" s="145">
        <f>IF(U140="základní",N140,0)</f>
        <v>0</v>
      </c>
      <c r="BF140" s="145">
        <f>IF(U140="snížená",N140,0)</f>
        <v>0</v>
      </c>
      <c r="BG140" s="145">
        <f>IF(U140="zákl. přenesená",N140,0)</f>
        <v>0</v>
      </c>
      <c r="BH140" s="145">
        <f>IF(U140="sníž. přenesená",N140,0)</f>
        <v>0</v>
      </c>
      <c r="BI140" s="145">
        <f>IF(U140="nulová",N140,0)</f>
        <v>0</v>
      </c>
      <c r="BJ140" s="17" t="s">
        <v>15</v>
      </c>
      <c r="BK140" s="145">
        <f>ROUND(L140*K140,2)</f>
        <v>0</v>
      </c>
      <c r="BL140" s="17" t="s">
        <v>231</v>
      </c>
      <c r="BM140" s="17" t="s">
        <v>7275</v>
      </c>
    </row>
    <row r="141" spans="2:65" s="1" customFormat="1" ht="85.9" customHeight="1" x14ac:dyDescent="0.3">
      <c r="B141" s="31"/>
      <c r="C141" s="32"/>
      <c r="D141" s="32"/>
      <c r="E141" s="32"/>
      <c r="F141" s="266" t="s">
        <v>558</v>
      </c>
      <c r="G141" s="200"/>
      <c r="H141" s="200"/>
      <c r="I141" s="200"/>
      <c r="J141" s="32"/>
      <c r="K141" s="32"/>
      <c r="L141" s="32"/>
      <c r="M141" s="32"/>
      <c r="N141" s="32"/>
      <c r="O141" s="32"/>
      <c r="P141" s="32"/>
      <c r="Q141" s="32"/>
      <c r="R141" s="33"/>
      <c r="T141" s="70"/>
      <c r="U141" s="32"/>
      <c r="V141" s="32"/>
      <c r="W141" s="32"/>
      <c r="X141" s="32"/>
      <c r="Y141" s="32"/>
      <c r="Z141" s="32"/>
      <c r="AA141" s="71"/>
      <c r="AT141" s="17" t="s">
        <v>250</v>
      </c>
      <c r="AU141" s="17" t="s">
        <v>15</v>
      </c>
    </row>
    <row r="142" spans="2:65" s="1" customFormat="1" ht="20.45" customHeight="1" x14ac:dyDescent="0.3">
      <c r="B142" s="136"/>
      <c r="C142" s="137" t="s">
        <v>284</v>
      </c>
      <c r="D142" s="137" t="s">
        <v>222</v>
      </c>
      <c r="E142" s="138" t="s">
        <v>7276</v>
      </c>
      <c r="F142" s="250" t="s">
        <v>560</v>
      </c>
      <c r="G142" s="251"/>
      <c r="H142" s="251"/>
      <c r="I142" s="251"/>
      <c r="J142" s="139" t="s">
        <v>520</v>
      </c>
      <c r="K142" s="140">
        <v>9.8000000000000007</v>
      </c>
      <c r="L142" s="252"/>
      <c r="M142" s="251"/>
      <c r="N142" s="252">
        <f>ROUND(L142*K142,2)</f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>V142*K142</f>
        <v>0</v>
      </c>
      <c r="X142" s="143">
        <v>0</v>
      </c>
      <c r="Y142" s="143">
        <f>X142*K142</f>
        <v>0</v>
      </c>
      <c r="Z142" s="143">
        <v>0</v>
      </c>
      <c r="AA142" s="144">
        <f>Z142*K142</f>
        <v>0</v>
      </c>
      <c r="AR142" s="17" t="s">
        <v>231</v>
      </c>
      <c r="AT142" s="17" t="s">
        <v>222</v>
      </c>
      <c r="AU142" s="17" t="s">
        <v>15</v>
      </c>
      <c r="AY142" s="17" t="s">
        <v>221</v>
      </c>
      <c r="BE142" s="145">
        <f>IF(U142="základní",N142,0)</f>
        <v>0</v>
      </c>
      <c r="BF142" s="145">
        <f>IF(U142="snížená",N142,0)</f>
        <v>0</v>
      </c>
      <c r="BG142" s="145">
        <f>IF(U142="zákl. přenesená",N142,0)</f>
        <v>0</v>
      </c>
      <c r="BH142" s="145">
        <f>IF(U142="sníž. přenesená",N142,0)</f>
        <v>0</v>
      </c>
      <c r="BI142" s="145">
        <f>IF(U142="nulová",N142,0)</f>
        <v>0</v>
      </c>
      <c r="BJ142" s="17" t="s">
        <v>15</v>
      </c>
      <c r="BK142" s="145">
        <f>ROUND(L142*K142,2)</f>
        <v>0</v>
      </c>
      <c r="BL142" s="17" t="s">
        <v>231</v>
      </c>
      <c r="BM142" s="17" t="s">
        <v>7277</v>
      </c>
    </row>
    <row r="143" spans="2:65" s="1" customFormat="1" ht="108.6" customHeight="1" x14ac:dyDescent="0.3">
      <c r="B143" s="31"/>
      <c r="C143" s="32"/>
      <c r="D143" s="32"/>
      <c r="E143" s="32"/>
      <c r="F143" s="266" t="s">
        <v>7278</v>
      </c>
      <c r="G143" s="200"/>
      <c r="H143" s="200"/>
      <c r="I143" s="200"/>
      <c r="J143" s="32"/>
      <c r="K143" s="32"/>
      <c r="L143" s="32"/>
      <c r="M143" s="32"/>
      <c r="N143" s="32"/>
      <c r="O143" s="32"/>
      <c r="P143" s="32"/>
      <c r="Q143" s="32"/>
      <c r="R143" s="33"/>
      <c r="T143" s="70"/>
      <c r="U143" s="32"/>
      <c r="V143" s="32"/>
      <c r="W143" s="32"/>
      <c r="X143" s="32"/>
      <c r="Y143" s="32"/>
      <c r="Z143" s="32"/>
      <c r="AA143" s="71"/>
      <c r="AT143" s="17" t="s">
        <v>250</v>
      </c>
      <c r="AU143" s="17" t="s">
        <v>15</v>
      </c>
    </row>
    <row r="144" spans="2:65" s="1" customFormat="1" ht="20.45" customHeight="1" x14ac:dyDescent="0.3">
      <c r="B144" s="136"/>
      <c r="C144" s="137" t="s">
        <v>288</v>
      </c>
      <c r="D144" s="137" t="s">
        <v>222</v>
      </c>
      <c r="E144" s="138" t="s">
        <v>6852</v>
      </c>
      <c r="F144" s="250" t="s">
        <v>6853</v>
      </c>
      <c r="G144" s="251"/>
      <c r="H144" s="251"/>
      <c r="I144" s="251"/>
      <c r="J144" s="139" t="s">
        <v>613</v>
      </c>
      <c r="K144" s="140">
        <v>3</v>
      </c>
      <c r="L144" s="252"/>
      <c r="M144" s="251"/>
      <c r="N144" s="252">
        <f>ROUND(L144*K144,2)</f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>V144*K144</f>
        <v>0</v>
      </c>
      <c r="X144" s="143">
        <v>0</v>
      </c>
      <c r="Y144" s="143">
        <f>X144*K144</f>
        <v>0</v>
      </c>
      <c r="Z144" s="143">
        <v>0</v>
      </c>
      <c r="AA144" s="144">
        <f>Z144*K144</f>
        <v>0</v>
      </c>
      <c r="AR144" s="17" t="s">
        <v>231</v>
      </c>
      <c r="AT144" s="17" t="s">
        <v>222</v>
      </c>
      <c r="AU144" s="17" t="s">
        <v>15</v>
      </c>
      <c r="AY144" s="17" t="s">
        <v>221</v>
      </c>
      <c r="BE144" s="145">
        <f>IF(U144="základní",N144,0)</f>
        <v>0</v>
      </c>
      <c r="BF144" s="145">
        <f>IF(U144="snížená",N144,0)</f>
        <v>0</v>
      </c>
      <c r="BG144" s="145">
        <f>IF(U144="zákl. přenesená",N144,0)</f>
        <v>0</v>
      </c>
      <c r="BH144" s="145">
        <f>IF(U144="sníž. přenesená",N144,0)</f>
        <v>0</v>
      </c>
      <c r="BI144" s="145">
        <f>IF(U144="nulová",N144,0)</f>
        <v>0</v>
      </c>
      <c r="BJ144" s="17" t="s">
        <v>15</v>
      </c>
      <c r="BK144" s="145">
        <f>ROUND(L144*K144,2)</f>
        <v>0</v>
      </c>
      <c r="BL144" s="17" t="s">
        <v>231</v>
      </c>
      <c r="BM144" s="17" t="s">
        <v>7279</v>
      </c>
    </row>
    <row r="145" spans="2:65" s="1" customFormat="1" ht="63" customHeight="1" x14ac:dyDescent="0.3">
      <c r="B145" s="31"/>
      <c r="C145" s="32"/>
      <c r="D145" s="32"/>
      <c r="E145" s="32"/>
      <c r="F145" s="266" t="s">
        <v>6855</v>
      </c>
      <c r="G145" s="200"/>
      <c r="H145" s="200"/>
      <c r="I145" s="200"/>
      <c r="J145" s="32"/>
      <c r="K145" s="32"/>
      <c r="L145" s="32"/>
      <c r="M145" s="32"/>
      <c r="N145" s="32"/>
      <c r="O145" s="32"/>
      <c r="P145" s="32"/>
      <c r="Q145" s="32"/>
      <c r="R145" s="33"/>
      <c r="T145" s="70"/>
      <c r="U145" s="32"/>
      <c r="V145" s="32"/>
      <c r="W145" s="32"/>
      <c r="X145" s="32"/>
      <c r="Y145" s="32"/>
      <c r="Z145" s="32"/>
      <c r="AA145" s="71"/>
      <c r="AT145" s="17" t="s">
        <v>250</v>
      </c>
      <c r="AU145" s="17" t="s">
        <v>15</v>
      </c>
    </row>
    <row r="146" spans="2:65" s="1" customFormat="1" ht="28.9" customHeight="1" x14ac:dyDescent="0.3">
      <c r="B146" s="136"/>
      <c r="C146" s="137" t="s">
        <v>182</v>
      </c>
      <c r="D146" s="137" t="s">
        <v>222</v>
      </c>
      <c r="E146" s="138" t="s">
        <v>6857</v>
      </c>
      <c r="F146" s="250" t="s">
        <v>6858</v>
      </c>
      <c r="G146" s="251"/>
      <c r="H146" s="251"/>
      <c r="I146" s="251"/>
      <c r="J146" s="139" t="s">
        <v>613</v>
      </c>
      <c r="K146" s="140">
        <v>0</v>
      </c>
      <c r="L146" s="252"/>
      <c r="M146" s="251"/>
      <c r="N146" s="252">
        <f>ROUND(L146*K146,2)</f>
        <v>0</v>
      </c>
      <c r="O146" s="251"/>
      <c r="P146" s="251"/>
      <c r="Q146" s="251"/>
      <c r="R146" s="141"/>
      <c r="T146" s="142" t="s">
        <v>3</v>
      </c>
      <c r="U146" s="40" t="s">
        <v>43</v>
      </c>
      <c r="V146" s="143">
        <v>0</v>
      </c>
      <c r="W146" s="143">
        <f>V146*K146</f>
        <v>0</v>
      </c>
      <c r="X146" s="143">
        <v>0</v>
      </c>
      <c r="Y146" s="143">
        <f>X146*K146</f>
        <v>0</v>
      </c>
      <c r="Z146" s="143">
        <v>0</v>
      </c>
      <c r="AA146" s="144">
        <f>Z146*K146</f>
        <v>0</v>
      </c>
      <c r="AR146" s="17" t="s">
        <v>231</v>
      </c>
      <c r="AT146" s="17" t="s">
        <v>222</v>
      </c>
      <c r="AU146" s="17" t="s">
        <v>15</v>
      </c>
      <c r="AY146" s="17" t="s">
        <v>221</v>
      </c>
      <c r="BE146" s="145">
        <f>IF(U146="základní",N146,0)</f>
        <v>0</v>
      </c>
      <c r="BF146" s="145">
        <f>IF(U146="snížená",N146,0)</f>
        <v>0</v>
      </c>
      <c r="BG146" s="145">
        <f>IF(U146="zákl. přenesená",N146,0)</f>
        <v>0</v>
      </c>
      <c r="BH146" s="145">
        <f>IF(U146="sníž. přenesená",N146,0)</f>
        <v>0</v>
      </c>
      <c r="BI146" s="145">
        <f>IF(U146="nulová",N146,0)</f>
        <v>0</v>
      </c>
      <c r="BJ146" s="17" t="s">
        <v>15</v>
      </c>
      <c r="BK146" s="145">
        <f>ROUND(L146*K146,2)</f>
        <v>0</v>
      </c>
      <c r="BL146" s="17" t="s">
        <v>231</v>
      </c>
      <c r="BM146" s="17" t="s">
        <v>7280</v>
      </c>
    </row>
    <row r="147" spans="2:65" s="9" customFormat="1" ht="37.35" customHeight="1" x14ac:dyDescent="0.35">
      <c r="B147" s="125"/>
      <c r="C147" s="126"/>
      <c r="D147" s="127" t="s">
        <v>6998</v>
      </c>
      <c r="E147" s="127"/>
      <c r="F147" s="127"/>
      <c r="G147" s="127"/>
      <c r="H147" s="127"/>
      <c r="I147" s="127"/>
      <c r="J147" s="127"/>
      <c r="K147" s="127"/>
      <c r="L147" s="127"/>
      <c r="M147" s="127"/>
      <c r="N147" s="264">
        <f>BK147</f>
        <v>0</v>
      </c>
      <c r="O147" s="265"/>
      <c r="P147" s="265"/>
      <c r="Q147" s="265"/>
      <c r="R147" s="128"/>
      <c r="T147" s="129"/>
      <c r="U147" s="126"/>
      <c r="V147" s="126"/>
      <c r="W147" s="130">
        <f>SUM(W148:W153)</f>
        <v>0</v>
      </c>
      <c r="X147" s="126"/>
      <c r="Y147" s="130">
        <f>SUM(Y148:Y153)</f>
        <v>5.7706350000000004</v>
      </c>
      <c r="Z147" s="126"/>
      <c r="AA147" s="131">
        <f>SUM(AA148:AA153)</f>
        <v>0</v>
      </c>
      <c r="AR147" s="132" t="s">
        <v>15</v>
      </c>
      <c r="AT147" s="133" t="s">
        <v>77</v>
      </c>
      <c r="AU147" s="133" t="s">
        <v>78</v>
      </c>
      <c r="AY147" s="132" t="s">
        <v>221</v>
      </c>
      <c r="BK147" s="134">
        <f>SUM(BK148:BK153)</f>
        <v>0</v>
      </c>
    </row>
    <row r="148" spans="2:65" s="1" customFormat="1" ht="28.9" customHeight="1" x14ac:dyDescent="0.3">
      <c r="B148" s="136"/>
      <c r="C148" s="137" t="s">
        <v>295</v>
      </c>
      <c r="D148" s="137" t="s">
        <v>222</v>
      </c>
      <c r="E148" s="138" t="s">
        <v>7018</v>
      </c>
      <c r="F148" s="250" t="s">
        <v>7019</v>
      </c>
      <c r="G148" s="251"/>
      <c r="H148" s="251"/>
      <c r="I148" s="251"/>
      <c r="J148" s="139" t="s">
        <v>520</v>
      </c>
      <c r="K148" s="140">
        <v>1.5</v>
      </c>
      <c r="L148" s="252"/>
      <c r="M148" s="251"/>
      <c r="N148" s="252">
        <f>ROUND(L148*K148,2)</f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0</v>
      </c>
      <c r="W148" s="143">
        <f>V148*K148</f>
        <v>0</v>
      </c>
      <c r="X148" s="143">
        <v>1.7816399999999999</v>
      </c>
      <c r="Y148" s="143">
        <f>X148*K148</f>
        <v>2.6724600000000001</v>
      </c>
      <c r="Z148" s="143">
        <v>0</v>
      </c>
      <c r="AA148" s="144">
        <f>Z148*K148</f>
        <v>0</v>
      </c>
      <c r="AR148" s="17" t="s">
        <v>231</v>
      </c>
      <c r="AT148" s="17" t="s">
        <v>222</v>
      </c>
      <c r="AU148" s="17" t="s">
        <v>15</v>
      </c>
      <c r="AY148" s="17" t="s">
        <v>221</v>
      </c>
      <c r="BE148" s="145">
        <f>IF(U148="základní",N148,0)</f>
        <v>0</v>
      </c>
      <c r="BF148" s="145">
        <f>IF(U148="snížená",N148,0)</f>
        <v>0</v>
      </c>
      <c r="BG148" s="145">
        <f>IF(U148="zákl. přenesená",N148,0)</f>
        <v>0</v>
      </c>
      <c r="BH148" s="145">
        <f>IF(U148="sníž. přenesená",N148,0)</f>
        <v>0</v>
      </c>
      <c r="BI148" s="145">
        <f>IF(U148="nulová",N148,0)</f>
        <v>0</v>
      </c>
      <c r="BJ148" s="17" t="s">
        <v>15</v>
      </c>
      <c r="BK148" s="145">
        <f>ROUND(L148*K148,2)</f>
        <v>0</v>
      </c>
      <c r="BL148" s="17" t="s">
        <v>231</v>
      </c>
      <c r="BM148" s="17" t="s">
        <v>7281</v>
      </c>
    </row>
    <row r="149" spans="2:65" s="1" customFormat="1" ht="63" customHeight="1" x14ac:dyDescent="0.3">
      <c r="B149" s="31"/>
      <c r="C149" s="32"/>
      <c r="D149" s="32"/>
      <c r="E149" s="32"/>
      <c r="F149" s="266" t="s">
        <v>7021</v>
      </c>
      <c r="G149" s="200"/>
      <c r="H149" s="200"/>
      <c r="I149" s="200"/>
      <c r="J149" s="32"/>
      <c r="K149" s="32"/>
      <c r="L149" s="32"/>
      <c r="M149" s="32"/>
      <c r="N149" s="32"/>
      <c r="O149" s="32"/>
      <c r="P149" s="32"/>
      <c r="Q149" s="32"/>
      <c r="R149" s="33"/>
      <c r="T149" s="70"/>
      <c r="U149" s="32"/>
      <c r="V149" s="32"/>
      <c r="W149" s="32"/>
      <c r="X149" s="32"/>
      <c r="Y149" s="32"/>
      <c r="Z149" s="32"/>
      <c r="AA149" s="71"/>
      <c r="AT149" s="17" t="s">
        <v>250</v>
      </c>
      <c r="AU149" s="17" t="s">
        <v>15</v>
      </c>
    </row>
    <row r="150" spans="2:65" s="1" customFormat="1" ht="20.45" customHeight="1" x14ac:dyDescent="0.3">
      <c r="B150" s="136"/>
      <c r="C150" s="137" t="s">
        <v>303</v>
      </c>
      <c r="D150" s="137" t="s">
        <v>222</v>
      </c>
      <c r="E150" s="138" t="s">
        <v>7282</v>
      </c>
      <c r="F150" s="250" t="s">
        <v>7283</v>
      </c>
      <c r="G150" s="251"/>
      <c r="H150" s="251"/>
      <c r="I150" s="251"/>
      <c r="J150" s="139" t="s">
        <v>520</v>
      </c>
      <c r="K150" s="140">
        <v>1.2270000000000001</v>
      </c>
      <c r="L150" s="252"/>
      <c r="M150" s="251"/>
      <c r="N150" s="252">
        <f>ROUND(L150*K150,2)</f>
        <v>0</v>
      </c>
      <c r="O150" s="251"/>
      <c r="P150" s="251"/>
      <c r="Q150" s="251"/>
      <c r="R150" s="141"/>
      <c r="T150" s="142" t="s">
        <v>3</v>
      </c>
      <c r="U150" s="40" t="s">
        <v>43</v>
      </c>
      <c r="V150" s="143">
        <v>0</v>
      </c>
      <c r="W150" s="143">
        <f>V150*K150</f>
        <v>0</v>
      </c>
      <c r="X150" s="143">
        <v>2.5249999999999999</v>
      </c>
      <c r="Y150" s="143">
        <f>X150*K150</f>
        <v>3.0981749999999999</v>
      </c>
      <c r="Z150" s="143">
        <v>0</v>
      </c>
      <c r="AA150" s="144">
        <f>Z150*K150</f>
        <v>0</v>
      </c>
      <c r="AR150" s="17" t="s">
        <v>231</v>
      </c>
      <c r="AT150" s="17" t="s">
        <v>222</v>
      </c>
      <c r="AU150" s="17" t="s">
        <v>15</v>
      </c>
      <c r="AY150" s="17" t="s">
        <v>221</v>
      </c>
      <c r="BE150" s="145">
        <f>IF(U150="základní",N150,0)</f>
        <v>0</v>
      </c>
      <c r="BF150" s="145">
        <f>IF(U150="snížená",N150,0)</f>
        <v>0</v>
      </c>
      <c r="BG150" s="145">
        <f>IF(U150="zákl. přenesená",N150,0)</f>
        <v>0</v>
      </c>
      <c r="BH150" s="145">
        <f>IF(U150="sníž. přenesená",N150,0)</f>
        <v>0</v>
      </c>
      <c r="BI150" s="145">
        <f>IF(U150="nulová",N150,0)</f>
        <v>0</v>
      </c>
      <c r="BJ150" s="17" t="s">
        <v>15</v>
      </c>
      <c r="BK150" s="145">
        <f>ROUND(L150*K150,2)</f>
        <v>0</v>
      </c>
      <c r="BL150" s="17" t="s">
        <v>231</v>
      </c>
      <c r="BM150" s="17" t="s">
        <v>7284</v>
      </c>
    </row>
    <row r="151" spans="2:65" s="1" customFormat="1" ht="85.9" customHeight="1" x14ac:dyDescent="0.3">
      <c r="B151" s="31"/>
      <c r="C151" s="32"/>
      <c r="D151" s="32"/>
      <c r="E151" s="32"/>
      <c r="F151" s="266" t="s">
        <v>7285</v>
      </c>
      <c r="G151" s="200"/>
      <c r="H151" s="200"/>
      <c r="I151" s="200"/>
      <c r="J151" s="32"/>
      <c r="K151" s="32"/>
      <c r="L151" s="32"/>
      <c r="M151" s="32"/>
      <c r="N151" s="32"/>
      <c r="O151" s="32"/>
      <c r="P151" s="32"/>
      <c r="Q151" s="32"/>
      <c r="R151" s="33"/>
      <c r="T151" s="70"/>
      <c r="U151" s="32"/>
      <c r="V151" s="32"/>
      <c r="W151" s="32"/>
      <c r="X151" s="32"/>
      <c r="Y151" s="32"/>
      <c r="Z151" s="32"/>
      <c r="AA151" s="71"/>
      <c r="AT151" s="17" t="s">
        <v>250</v>
      </c>
      <c r="AU151" s="17" t="s">
        <v>15</v>
      </c>
    </row>
    <row r="152" spans="2:65" s="10" customFormat="1" ht="28.9" customHeight="1" x14ac:dyDescent="0.3">
      <c r="B152" s="153"/>
      <c r="C152" s="154"/>
      <c r="D152" s="154"/>
      <c r="E152" s="155" t="s">
        <v>3</v>
      </c>
      <c r="F152" s="272" t="s">
        <v>7286</v>
      </c>
      <c r="G152" s="273"/>
      <c r="H152" s="273"/>
      <c r="I152" s="273"/>
      <c r="J152" s="154"/>
      <c r="K152" s="156">
        <v>1.2270000000000001</v>
      </c>
      <c r="L152" s="154"/>
      <c r="M152" s="154"/>
      <c r="N152" s="154"/>
      <c r="O152" s="154"/>
      <c r="P152" s="154"/>
      <c r="Q152" s="154"/>
      <c r="R152" s="157"/>
      <c r="T152" s="158"/>
      <c r="U152" s="154"/>
      <c r="V152" s="154"/>
      <c r="W152" s="154"/>
      <c r="X152" s="154"/>
      <c r="Y152" s="154"/>
      <c r="Z152" s="154"/>
      <c r="AA152" s="159"/>
      <c r="AT152" s="160" t="s">
        <v>524</v>
      </c>
      <c r="AU152" s="160" t="s">
        <v>15</v>
      </c>
      <c r="AV152" s="10" t="s">
        <v>190</v>
      </c>
      <c r="AW152" s="10" t="s">
        <v>35</v>
      </c>
      <c r="AX152" s="10" t="s">
        <v>78</v>
      </c>
      <c r="AY152" s="160" t="s">
        <v>221</v>
      </c>
    </row>
    <row r="153" spans="2:65" s="11" customFormat="1" ht="20.45" customHeight="1" x14ac:dyDescent="0.3">
      <c r="B153" s="161"/>
      <c r="C153" s="162"/>
      <c r="D153" s="162"/>
      <c r="E153" s="163" t="s">
        <v>3</v>
      </c>
      <c r="F153" s="270" t="s">
        <v>526</v>
      </c>
      <c r="G153" s="271"/>
      <c r="H153" s="271"/>
      <c r="I153" s="271"/>
      <c r="J153" s="162"/>
      <c r="K153" s="164">
        <v>1.2270000000000001</v>
      </c>
      <c r="L153" s="162"/>
      <c r="M153" s="162"/>
      <c r="N153" s="162"/>
      <c r="O153" s="162"/>
      <c r="P153" s="162"/>
      <c r="Q153" s="162"/>
      <c r="R153" s="165"/>
      <c r="T153" s="166"/>
      <c r="U153" s="162"/>
      <c r="V153" s="162"/>
      <c r="W153" s="162"/>
      <c r="X153" s="162"/>
      <c r="Y153" s="162"/>
      <c r="Z153" s="162"/>
      <c r="AA153" s="167"/>
      <c r="AT153" s="168" t="s">
        <v>524</v>
      </c>
      <c r="AU153" s="168" t="s">
        <v>15</v>
      </c>
      <c r="AV153" s="11" t="s">
        <v>231</v>
      </c>
      <c r="AW153" s="11" t="s">
        <v>35</v>
      </c>
      <c r="AX153" s="11" t="s">
        <v>15</v>
      </c>
      <c r="AY153" s="168" t="s">
        <v>221</v>
      </c>
    </row>
    <row r="154" spans="2:65" s="9" customFormat="1" ht="37.35" customHeight="1" x14ac:dyDescent="0.35">
      <c r="B154" s="125"/>
      <c r="C154" s="126"/>
      <c r="D154" s="127" t="s">
        <v>6835</v>
      </c>
      <c r="E154" s="127"/>
      <c r="F154" s="127"/>
      <c r="G154" s="127"/>
      <c r="H154" s="127"/>
      <c r="I154" s="127"/>
      <c r="J154" s="127"/>
      <c r="K154" s="127"/>
      <c r="L154" s="127"/>
      <c r="M154" s="127"/>
      <c r="N154" s="262">
        <f>BK154</f>
        <v>0</v>
      </c>
      <c r="O154" s="263"/>
      <c r="P154" s="263"/>
      <c r="Q154" s="263"/>
      <c r="R154" s="128"/>
      <c r="T154" s="129"/>
      <c r="U154" s="126"/>
      <c r="V154" s="126"/>
      <c r="W154" s="130">
        <f>SUM(W155:W166)</f>
        <v>0</v>
      </c>
      <c r="X154" s="126"/>
      <c r="Y154" s="130">
        <f>SUM(Y155:Y166)</f>
        <v>1.5140799999999999</v>
      </c>
      <c r="Z154" s="126"/>
      <c r="AA154" s="131">
        <f>SUM(AA155:AA166)</f>
        <v>0</v>
      </c>
      <c r="AR154" s="132" t="s">
        <v>15</v>
      </c>
      <c r="AT154" s="133" t="s">
        <v>77</v>
      </c>
      <c r="AU154" s="133" t="s">
        <v>78</v>
      </c>
      <c r="AY154" s="132" t="s">
        <v>221</v>
      </c>
      <c r="BK154" s="134">
        <f>SUM(BK155:BK166)</f>
        <v>0</v>
      </c>
    </row>
    <row r="155" spans="2:65" s="1" customFormat="1" ht="40.15" customHeight="1" x14ac:dyDescent="0.3">
      <c r="B155" s="136"/>
      <c r="C155" s="137" t="s">
        <v>299</v>
      </c>
      <c r="D155" s="137" t="s">
        <v>222</v>
      </c>
      <c r="E155" s="138" t="s">
        <v>567</v>
      </c>
      <c r="F155" s="250" t="s">
        <v>568</v>
      </c>
      <c r="G155" s="251"/>
      <c r="H155" s="251"/>
      <c r="I155" s="251"/>
      <c r="J155" s="139" t="s">
        <v>246</v>
      </c>
      <c r="K155" s="140">
        <v>4</v>
      </c>
      <c r="L155" s="252"/>
      <c r="M155" s="251"/>
      <c r="N155" s="252">
        <f>ROUND(L155*K155,2)</f>
        <v>0</v>
      </c>
      <c r="O155" s="251"/>
      <c r="P155" s="251"/>
      <c r="Q155" s="251"/>
      <c r="R155" s="141"/>
      <c r="T155" s="142" t="s">
        <v>3</v>
      </c>
      <c r="U155" s="40" t="s">
        <v>43</v>
      </c>
      <c r="V155" s="143">
        <v>0</v>
      </c>
      <c r="W155" s="143">
        <f>V155*K155</f>
        <v>0</v>
      </c>
      <c r="X155" s="143">
        <v>2.5200000000000001E-3</v>
      </c>
      <c r="Y155" s="143">
        <f>X155*K155</f>
        <v>1.008E-2</v>
      </c>
      <c r="Z155" s="143">
        <v>0</v>
      </c>
      <c r="AA155" s="144">
        <f>Z155*K155</f>
        <v>0</v>
      </c>
      <c r="AR155" s="17" t="s">
        <v>231</v>
      </c>
      <c r="AT155" s="17" t="s">
        <v>222</v>
      </c>
      <c r="AU155" s="17" t="s">
        <v>15</v>
      </c>
      <c r="AY155" s="17" t="s">
        <v>221</v>
      </c>
      <c r="BE155" s="145">
        <f>IF(U155="základní",N155,0)</f>
        <v>0</v>
      </c>
      <c r="BF155" s="145">
        <f>IF(U155="snížená",N155,0)</f>
        <v>0</v>
      </c>
      <c r="BG155" s="145">
        <f>IF(U155="zákl. přenesená",N155,0)</f>
        <v>0</v>
      </c>
      <c r="BH155" s="145">
        <f>IF(U155="sníž. přenesená",N155,0)</f>
        <v>0</v>
      </c>
      <c r="BI155" s="145">
        <f>IF(U155="nulová",N155,0)</f>
        <v>0</v>
      </c>
      <c r="BJ155" s="17" t="s">
        <v>15</v>
      </c>
      <c r="BK155" s="145">
        <f>ROUND(L155*K155,2)</f>
        <v>0</v>
      </c>
      <c r="BL155" s="17" t="s">
        <v>231</v>
      </c>
      <c r="BM155" s="17" t="s">
        <v>7287</v>
      </c>
    </row>
    <row r="156" spans="2:65" s="1" customFormat="1" ht="63" customHeight="1" x14ac:dyDescent="0.3">
      <c r="B156" s="31"/>
      <c r="C156" s="32"/>
      <c r="D156" s="32"/>
      <c r="E156" s="32"/>
      <c r="F156" s="266" t="s">
        <v>570</v>
      </c>
      <c r="G156" s="200"/>
      <c r="H156" s="200"/>
      <c r="I156" s="200"/>
      <c r="J156" s="32"/>
      <c r="K156" s="32"/>
      <c r="L156" s="32"/>
      <c r="M156" s="32"/>
      <c r="N156" s="32"/>
      <c r="O156" s="32"/>
      <c r="P156" s="32"/>
      <c r="Q156" s="32"/>
      <c r="R156" s="33"/>
      <c r="T156" s="70"/>
      <c r="U156" s="32"/>
      <c r="V156" s="32"/>
      <c r="W156" s="32"/>
      <c r="X156" s="32"/>
      <c r="Y156" s="32"/>
      <c r="Z156" s="32"/>
      <c r="AA156" s="71"/>
      <c r="AT156" s="17" t="s">
        <v>250</v>
      </c>
      <c r="AU156" s="17" t="s">
        <v>15</v>
      </c>
    </row>
    <row r="157" spans="2:65" s="1" customFormat="1" ht="20.45" customHeight="1" x14ac:dyDescent="0.3">
      <c r="B157" s="136"/>
      <c r="C157" s="137" t="s">
        <v>9</v>
      </c>
      <c r="D157" s="137" t="s">
        <v>222</v>
      </c>
      <c r="E157" s="138" t="s">
        <v>7042</v>
      </c>
      <c r="F157" s="250" t="s">
        <v>7043</v>
      </c>
      <c r="G157" s="251"/>
      <c r="H157" s="251"/>
      <c r="I157" s="251"/>
      <c r="J157" s="139" t="s">
        <v>276</v>
      </c>
      <c r="K157" s="140">
        <v>2</v>
      </c>
      <c r="L157" s="252"/>
      <c r="M157" s="251"/>
      <c r="N157" s="252">
        <f>ROUND(L157*K157,2)</f>
        <v>0</v>
      </c>
      <c r="O157" s="251"/>
      <c r="P157" s="251"/>
      <c r="Q157" s="251"/>
      <c r="R157" s="141"/>
      <c r="T157" s="142" t="s">
        <v>3</v>
      </c>
      <c r="U157" s="40" t="s">
        <v>43</v>
      </c>
      <c r="V157" s="143">
        <v>0</v>
      </c>
      <c r="W157" s="143">
        <f>V157*K157</f>
        <v>0</v>
      </c>
      <c r="X157" s="143">
        <v>0</v>
      </c>
      <c r="Y157" s="143">
        <f>X157*K157</f>
        <v>0</v>
      </c>
      <c r="Z157" s="143">
        <v>0</v>
      </c>
      <c r="AA157" s="144">
        <f>Z157*K157</f>
        <v>0</v>
      </c>
      <c r="AR157" s="17" t="s">
        <v>231</v>
      </c>
      <c r="AT157" s="17" t="s">
        <v>222</v>
      </c>
      <c r="AU157" s="17" t="s">
        <v>15</v>
      </c>
      <c r="AY157" s="17" t="s">
        <v>221</v>
      </c>
      <c r="BE157" s="145">
        <f>IF(U157="základní",N157,0)</f>
        <v>0</v>
      </c>
      <c r="BF157" s="145">
        <f>IF(U157="snížená",N157,0)</f>
        <v>0</v>
      </c>
      <c r="BG157" s="145">
        <f>IF(U157="zákl. přenesená",N157,0)</f>
        <v>0</v>
      </c>
      <c r="BH157" s="145">
        <f>IF(U157="sníž. přenesená",N157,0)</f>
        <v>0</v>
      </c>
      <c r="BI157" s="145">
        <f>IF(U157="nulová",N157,0)</f>
        <v>0</v>
      </c>
      <c r="BJ157" s="17" t="s">
        <v>15</v>
      </c>
      <c r="BK157" s="145">
        <f>ROUND(L157*K157,2)</f>
        <v>0</v>
      </c>
      <c r="BL157" s="17" t="s">
        <v>231</v>
      </c>
      <c r="BM157" s="17" t="s">
        <v>7288</v>
      </c>
    </row>
    <row r="158" spans="2:65" s="1" customFormat="1" ht="97.15" customHeight="1" x14ac:dyDescent="0.3">
      <c r="B158" s="31"/>
      <c r="C158" s="32"/>
      <c r="D158" s="32"/>
      <c r="E158" s="32"/>
      <c r="F158" s="266" t="s">
        <v>7045</v>
      </c>
      <c r="G158" s="200"/>
      <c r="H158" s="200"/>
      <c r="I158" s="200"/>
      <c r="J158" s="32"/>
      <c r="K158" s="32"/>
      <c r="L158" s="32"/>
      <c r="M158" s="32"/>
      <c r="N158" s="32"/>
      <c r="O158" s="32"/>
      <c r="P158" s="32"/>
      <c r="Q158" s="32"/>
      <c r="R158" s="33"/>
      <c r="T158" s="70"/>
      <c r="U158" s="32"/>
      <c r="V158" s="32"/>
      <c r="W158" s="32"/>
      <c r="X158" s="32"/>
      <c r="Y158" s="32"/>
      <c r="Z158" s="32"/>
      <c r="AA158" s="71"/>
      <c r="AT158" s="17" t="s">
        <v>250</v>
      </c>
      <c r="AU158" s="17" t="s">
        <v>15</v>
      </c>
    </row>
    <row r="159" spans="2:65" s="1" customFormat="1" ht="28.9" customHeight="1" x14ac:dyDescent="0.3">
      <c r="B159" s="136"/>
      <c r="C159" s="137" t="s">
        <v>247</v>
      </c>
      <c r="D159" s="137" t="s">
        <v>222</v>
      </c>
      <c r="E159" s="138" t="s">
        <v>7046</v>
      </c>
      <c r="F159" s="250" t="s">
        <v>7047</v>
      </c>
      <c r="G159" s="251"/>
      <c r="H159" s="251"/>
      <c r="I159" s="251"/>
      <c r="J159" s="139" t="s">
        <v>276</v>
      </c>
      <c r="K159" s="140">
        <v>1</v>
      </c>
      <c r="L159" s="252"/>
      <c r="M159" s="251"/>
      <c r="N159" s="252">
        <f>ROUND(L159*K159,2)</f>
        <v>0</v>
      </c>
      <c r="O159" s="251"/>
      <c r="P159" s="251"/>
      <c r="Q159" s="251"/>
      <c r="R159" s="141"/>
      <c r="T159" s="142" t="s">
        <v>3</v>
      </c>
      <c r="U159" s="40" t="s">
        <v>43</v>
      </c>
      <c r="V159" s="143">
        <v>0</v>
      </c>
      <c r="W159" s="143">
        <f>V159*K159</f>
        <v>0</v>
      </c>
      <c r="X159" s="143">
        <v>0</v>
      </c>
      <c r="Y159" s="143">
        <f>X159*K159</f>
        <v>0</v>
      </c>
      <c r="Z159" s="143">
        <v>0</v>
      </c>
      <c r="AA159" s="144">
        <f>Z159*K159</f>
        <v>0</v>
      </c>
      <c r="AR159" s="17" t="s">
        <v>231</v>
      </c>
      <c r="AT159" s="17" t="s">
        <v>222</v>
      </c>
      <c r="AU159" s="17" t="s">
        <v>15</v>
      </c>
      <c r="AY159" s="17" t="s">
        <v>221</v>
      </c>
      <c r="BE159" s="145">
        <f>IF(U159="základní",N159,0)</f>
        <v>0</v>
      </c>
      <c r="BF159" s="145">
        <f>IF(U159="snížená",N159,0)</f>
        <v>0</v>
      </c>
      <c r="BG159" s="145">
        <f>IF(U159="zákl. přenesená",N159,0)</f>
        <v>0</v>
      </c>
      <c r="BH159" s="145">
        <f>IF(U159="sníž. přenesená",N159,0)</f>
        <v>0</v>
      </c>
      <c r="BI159" s="145">
        <f>IF(U159="nulová",N159,0)</f>
        <v>0</v>
      </c>
      <c r="BJ159" s="17" t="s">
        <v>15</v>
      </c>
      <c r="BK159" s="145">
        <f>ROUND(L159*K159,2)</f>
        <v>0</v>
      </c>
      <c r="BL159" s="17" t="s">
        <v>231</v>
      </c>
      <c r="BM159" s="17" t="s">
        <v>7289</v>
      </c>
    </row>
    <row r="160" spans="2:65" s="1" customFormat="1" ht="97.15" customHeight="1" x14ac:dyDescent="0.3">
      <c r="B160" s="31"/>
      <c r="C160" s="32"/>
      <c r="D160" s="32"/>
      <c r="E160" s="32"/>
      <c r="F160" s="266" t="s">
        <v>7045</v>
      </c>
      <c r="G160" s="200"/>
      <c r="H160" s="200"/>
      <c r="I160" s="200"/>
      <c r="J160" s="32"/>
      <c r="K160" s="32"/>
      <c r="L160" s="32"/>
      <c r="M160" s="32"/>
      <c r="N160" s="32"/>
      <c r="O160" s="32"/>
      <c r="P160" s="32"/>
      <c r="Q160" s="32"/>
      <c r="R160" s="33"/>
      <c r="T160" s="70"/>
      <c r="U160" s="32"/>
      <c r="V160" s="32"/>
      <c r="W160" s="32"/>
      <c r="X160" s="32"/>
      <c r="Y160" s="32"/>
      <c r="Z160" s="32"/>
      <c r="AA160" s="71"/>
      <c r="AT160" s="17" t="s">
        <v>250</v>
      </c>
      <c r="AU160" s="17" t="s">
        <v>15</v>
      </c>
    </row>
    <row r="161" spans="2:65" s="1" customFormat="1" ht="40.15" customHeight="1" x14ac:dyDescent="0.3">
      <c r="B161" s="136"/>
      <c r="C161" s="137" t="s">
        <v>312</v>
      </c>
      <c r="D161" s="137" t="s">
        <v>222</v>
      </c>
      <c r="E161" s="138" t="s">
        <v>7049</v>
      </c>
      <c r="F161" s="250" t="s">
        <v>7290</v>
      </c>
      <c r="G161" s="251"/>
      <c r="H161" s="251"/>
      <c r="I161" s="251"/>
      <c r="J161" s="139" t="s">
        <v>276</v>
      </c>
      <c r="K161" s="140">
        <v>1</v>
      </c>
      <c r="L161" s="252"/>
      <c r="M161" s="251"/>
      <c r="N161" s="252">
        <f t="shared" ref="N161:N166" si="0">ROUND(L161*K161,2)</f>
        <v>0</v>
      </c>
      <c r="O161" s="251"/>
      <c r="P161" s="251"/>
      <c r="Q161" s="251"/>
      <c r="R161" s="141"/>
      <c r="T161" s="142" t="s">
        <v>3</v>
      </c>
      <c r="U161" s="40" t="s">
        <v>43</v>
      </c>
      <c r="V161" s="143">
        <v>0</v>
      </c>
      <c r="W161" s="143">
        <f t="shared" ref="W161:W166" si="1">V161*K161</f>
        <v>0</v>
      </c>
      <c r="X161" s="143">
        <v>0</v>
      </c>
      <c r="Y161" s="143">
        <f t="shared" ref="Y161:Y166" si="2">X161*K161</f>
        <v>0</v>
      </c>
      <c r="Z161" s="143">
        <v>0</v>
      </c>
      <c r="AA161" s="144">
        <f t="shared" ref="AA161:AA166" si="3">Z161*K161</f>
        <v>0</v>
      </c>
      <c r="AR161" s="17" t="s">
        <v>231</v>
      </c>
      <c r="AT161" s="17" t="s">
        <v>222</v>
      </c>
      <c r="AU161" s="17" t="s">
        <v>15</v>
      </c>
      <c r="AY161" s="17" t="s">
        <v>221</v>
      </c>
      <c r="BE161" s="145">
        <f t="shared" ref="BE161:BE166" si="4">IF(U161="základní",N161,0)</f>
        <v>0</v>
      </c>
      <c r="BF161" s="145">
        <f t="shared" ref="BF161:BF166" si="5">IF(U161="snížená",N161,0)</f>
        <v>0</v>
      </c>
      <c r="BG161" s="145">
        <f t="shared" ref="BG161:BG166" si="6">IF(U161="zákl. přenesená",N161,0)</f>
        <v>0</v>
      </c>
      <c r="BH161" s="145">
        <f t="shared" ref="BH161:BH166" si="7">IF(U161="sníž. přenesená",N161,0)</f>
        <v>0</v>
      </c>
      <c r="BI161" s="145">
        <f t="shared" ref="BI161:BI166" si="8">IF(U161="nulová",N161,0)</f>
        <v>0</v>
      </c>
      <c r="BJ161" s="17" t="s">
        <v>15</v>
      </c>
      <c r="BK161" s="145">
        <f t="shared" ref="BK161:BK166" si="9">ROUND(L161*K161,2)</f>
        <v>0</v>
      </c>
      <c r="BL161" s="17" t="s">
        <v>231</v>
      </c>
      <c r="BM161" s="17" t="s">
        <v>7291</v>
      </c>
    </row>
    <row r="162" spans="2:65" s="1" customFormat="1" ht="40.15" customHeight="1" x14ac:dyDescent="0.3">
      <c r="B162" s="136"/>
      <c r="C162" s="137" t="s">
        <v>317</v>
      </c>
      <c r="D162" s="137" t="s">
        <v>222</v>
      </c>
      <c r="E162" s="138" t="s">
        <v>7292</v>
      </c>
      <c r="F162" s="250" t="s">
        <v>7293</v>
      </c>
      <c r="G162" s="251"/>
      <c r="H162" s="251"/>
      <c r="I162" s="251"/>
      <c r="J162" s="139" t="s">
        <v>276</v>
      </c>
      <c r="K162" s="140">
        <v>1</v>
      </c>
      <c r="L162" s="252"/>
      <c r="M162" s="251"/>
      <c r="N162" s="252">
        <f t="shared" si="0"/>
        <v>0</v>
      </c>
      <c r="O162" s="251"/>
      <c r="P162" s="251"/>
      <c r="Q162" s="251"/>
      <c r="R162" s="141"/>
      <c r="T162" s="142" t="s">
        <v>3</v>
      </c>
      <c r="U162" s="40" t="s">
        <v>43</v>
      </c>
      <c r="V162" s="143">
        <v>0</v>
      </c>
      <c r="W162" s="143">
        <f t="shared" si="1"/>
        <v>0</v>
      </c>
      <c r="X162" s="143">
        <v>0</v>
      </c>
      <c r="Y162" s="143">
        <f t="shared" si="2"/>
        <v>0</v>
      </c>
      <c r="Z162" s="143">
        <v>0</v>
      </c>
      <c r="AA162" s="144">
        <f t="shared" si="3"/>
        <v>0</v>
      </c>
      <c r="AR162" s="17" t="s">
        <v>231</v>
      </c>
      <c r="AT162" s="17" t="s">
        <v>222</v>
      </c>
      <c r="AU162" s="17" t="s">
        <v>15</v>
      </c>
      <c r="AY162" s="17" t="s">
        <v>221</v>
      </c>
      <c r="BE162" s="145">
        <f t="shared" si="4"/>
        <v>0</v>
      </c>
      <c r="BF162" s="145">
        <f t="shared" si="5"/>
        <v>0</v>
      </c>
      <c r="BG162" s="145">
        <f t="shared" si="6"/>
        <v>0</v>
      </c>
      <c r="BH162" s="145">
        <f t="shared" si="7"/>
        <v>0</v>
      </c>
      <c r="BI162" s="145">
        <f t="shared" si="8"/>
        <v>0</v>
      </c>
      <c r="BJ162" s="17" t="s">
        <v>15</v>
      </c>
      <c r="BK162" s="145">
        <f t="shared" si="9"/>
        <v>0</v>
      </c>
      <c r="BL162" s="17" t="s">
        <v>231</v>
      </c>
      <c r="BM162" s="17" t="s">
        <v>7294</v>
      </c>
    </row>
    <row r="163" spans="2:65" s="1" customFormat="1" ht="28.9" customHeight="1" x14ac:dyDescent="0.3">
      <c r="B163" s="136"/>
      <c r="C163" s="149" t="s">
        <v>321</v>
      </c>
      <c r="D163" s="149" t="s">
        <v>382</v>
      </c>
      <c r="E163" s="150" t="s">
        <v>7295</v>
      </c>
      <c r="F163" s="267" t="s">
        <v>7296</v>
      </c>
      <c r="G163" s="268"/>
      <c r="H163" s="268"/>
      <c r="I163" s="268"/>
      <c r="J163" s="151" t="s">
        <v>276</v>
      </c>
      <c r="K163" s="152">
        <v>2</v>
      </c>
      <c r="L163" s="269"/>
      <c r="M163" s="268"/>
      <c r="N163" s="269">
        <f t="shared" si="0"/>
        <v>0</v>
      </c>
      <c r="O163" s="251"/>
      <c r="P163" s="251"/>
      <c r="Q163" s="251"/>
      <c r="R163" s="141"/>
      <c r="T163" s="142" t="s">
        <v>3</v>
      </c>
      <c r="U163" s="40" t="s">
        <v>43</v>
      </c>
      <c r="V163" s="143">
        <v>0</v>
      </c>
      <c r="W163" s="143">
        <f t="shared" si="1"/>
        <v>0</v>
      </c>
      <c r="X163" s="143">
        <v>9.7000000000000003E-2</v>
      </c>
      <c r="Y163" s="143">
        <f t="shared" si="2"/>
        <v>0.19400000000000001</v>
      </c>
      <c r="Z163" s="143">
        <v>0</v>
      </c>
      <c r="AA163" s="144">
        <f t="shared" si="3"/>
        <v>0</v>
      </c>
      <c r="AR163" s="17" t="s">
        <v>273</v>
      </c>
      <c r="AT163" s="17" t="s">
        <v>382</v>
      </c>
      <c r="AU163" s="17" t="s">
        <v>15</v>
      </c>
      <c r="AY163" s="17" t="s">
        <v>221</v>
      </c>
      <c r="BE163" s="145">
        <f t="shared" si="4"/>
        <v>0</v>
      </c>
      <c r="BF163" s="145">
        <f t="shared" si="5"/>
        <v>0</v>
      </c>
      <c r="BG163" s="145">
        <f t="shared" si="6"/>
        <v>0</v>
      </c>
      <c r="BH163" s="145">
        <f t="shared" si="7"/>
        <v>0</v>
      </c>
      <c r="BI163" s="145">
        <f t="shared" si="8"/>
        <v>0</v>
      </c>
      <c r="BJ163" s="17" t="s">
        <v>15</v>
      </c>
      <c r="BK163" s="145">
        <f t="shared" si="9"/>
        <v>0</v>
      </c>
      <c r="BL163" s="17" t="s">
        <v>231</v>
      </c>
      <c r="BM163" s="17" t="s">
        <v>7297</v>
      </c>
    </row>
    <row r="164" spans="2:65" s="1" customFormat="1" ht="20.45" customHeight="1" x14ac:dyDescent="0.3">
      <c r="B164" s="136"/>
      <c r="C164" s="149" t="s">
        <v>8</v>
      </c>
      <c r="D164" s="149" t="s">
        <v>382</v>
      </c>
      <c r="E164" s="150" t="s">
        <v>7298</v>
      </c>
      <c r="F164" s="267" t="s">
        <v>7299</v>
      </c>
      <c r="G164" s="268"/>
      <c r="H164" s="268"/>
      <c r="I164" s="268"/>
      <c r="J164" s="151" t="s">
        <v>276</v>
      </c>
      <c r="K164" s="152">
        <v>1</v>
      </c>
      <c r="L164" s="269"/>
      <c r="M164" s="268"/>
      <c r="N164" s="269">
        <f t="shared" si="0"/>
        <v>0</v>
      </c>
      <c r="O164" s="251"/>
      <c r="P164" s="251"/>
      <c r="Q164" s="251"/>
      <c r="R164" s="141"/>
      <c r="T164" s="142" t="s">
        <v>3</v>
      </c>
      <c r="U164" s="40" t="s">
        <v>43</v>
      </c>
      <c r="V164" s="143">
        <v>0</v>
      </c>
      <c r="W164" s="143">
        <f t="shared" si="1"/>
        <v>0</v>
      </c>
      <c r="X164" s="143">
        <v>0.56999999999999995</v>
      </c>
      <c r="Y164" s="143">
        <f t="shared" si="2"/>
        <v>0.56999999999999995</v>
      </c>
      <c r="Z164" s="143">
        <v>0</v>
      </c>
      <c r="AA164" s="144">
        <f t="shared" si="3"/>
        <v>0</v>
      </c>
      <c r="AR164" s="17" t="s">
        <v>273</v>
      </c>
      <c r="AT164" s="17" t="s">
        <v>382</v>
      </c>
      <c r="AU164" s="17" t="s">
        <v>15</v>
      </c>
      <c r="AY164" s="17" t="s">
        <v>221</v>
      </c>
      <c r="BE164" s="145">
        <f t="shared" si="4"/>
        <v>0</v>
      </c>
      <c r="BF164" s="145">
        <f t="shared" si="5"/>
        <v>0</v>
      </c>
      <c r="BG164" s="145">
        <f t="shared" si="6"/>
        <v>0</v>
      </c>
      <c r="BH164" s="145">
        <f t="shared" si="7"/>
        <v>0</v>
      </c>
      <c r="BI164" s="145">
        <f t="shared" si="8"/>
        <v>0</v>
      </c>
      <c r="BJ164" s="17" t="s">
        <v>15</v>
      </c>
      <c r="BK164" s="145">
        <f t="shared" si="9"/>
        <v>0</v>
      </c>
      <c r="BL164" s="17" t="s">
        <v>231</v>
      </c>
      <c r="BM164" s="17" t="s">
        <v>7300</v>
      </c>
    </row>
    <row r="165" spans="2:65" s="1" customFormat="1" ht="28.9" customHeight="1" x14ac:dyDescent="0.3">
      <c r="B165" s="136"/>
      <c r="C165" s="149" t="s">
        <v>332</v>
      </c>
      <c r="D165" s="149" t="s">
        <v>382</v>
      </c>
      <c r="E165" s="150" t="s">
        <v>7064</v>
      </c>
      <c r="F165" s="267" t="s">
        <v>7301</v>
      </c>
      <c r="G165" s="268"/>
      <c r="H165" s="268"/>
      <c r="I165" s="268"/>
      <c r="J165" s="151" t="s">
        <v>276</v>
      </c>
      <c r="K165" s="152">
        <v>1</v>
      </c>
      <c r="L165" s="269"/>
      <c r="M165" s="268"/>
      <c r="N165" s="269">
        <f t="shared" si="0"/>
        <v>0</v>
      </c>
      <c r="O165" s="251"/>
      <c r="P165" s="251"/>
      <c r="Q165" s="251"/>
      <c r="R165" s="141"/>
      <c r="T165" s="142" t="s">
        <v>3</v>
      </c>
      <c r="U165" s="40" t="s">
        <v>43</v>
      </c>
      <c r="V165" s="143">
        <v>0</v>
      </c>
      <c r="W165" s="143">
        <f t="shared" si="1"/>
        <v>0</v>
      </c>
      <c r="X165" s="143">
        <v>0.74</v>
      </c>
      <c r="Y165" s="143">
        <f t="shared" si="2"/>
        <v>0.74</v>
      </c>
      <c r="Z165" s="143">
        <v>0</v>
      </c>
      <c r="AA165" s="144">
        <f t="shared" si="3"/>
        <v>0</v>
      </c>
      <c r="AR165" s="17" t="s">
        <v>273</v>
      </c>
      <c r="AT165" s="17" t="s">
        <v>382</v>
      </c>
      <c r="AU165" s="17" t="s">
        <v>15</v>
      </c>
      <c r="AY165" s="17" t="s">
        <v>221</v>
      </c>
      <c r="BE165" s="145">
        <f t="shared" si="4"/>
        <v>0</v>
      </c>
      <c r="BF165" s="145">
        <f t="shared" si="5"/>
        <v>0</v>
      </c>
      <c r="BG165" s="145">
        <f t="shared" si="6"/>
        <v>0</v>
      </c>
      <c r="BH165" s="145">
        <f t="shared" si="7"/>
        <v>0</v>
      </c>
      <c r="BI165" s="145">
        <f t="shared" si="8"/>
        <v>0</v>
      </c>
      <c r="BJ165" s="17" t="s">
        <v>15</v>
      </c>
      <c r="BK165" s="145">
        <f t="shared" si="9"/>
        <v>0</v>
      </c>
      <c r="BL165" s="17" t="s">
        <v>231</v>
      </c>
      <c r="BM165" s="17" t="s">
        <v>7302</v>
      </c>
    </row>
    <row r="166" spans="2:65" s="1" customFormat="1" ht="28.9" customHeight="1" x14ac:dyDescent="0.3">
      <c r="B166" s="136"/>
      <c r="C166" s="149" t="s">
        <v>338</v>
      </c>
      <c r="D166" s="149" t="s">
        <v>382</v>
      </c>
      <c r="E166" s="150" t="s">
        <v>7067</v>
      </c>
      <c r="F166" s="267" t="s">
        <v>7303</v>
      </c>
      <c r="G166" s="268"/>
      <c r="H166" s="268"/>
      <c r="I166" s="268"/>
      <c r="J166" s="151" t="s">
        <v>349</v>
      </c>
      <c r="K166" s="152">
        <v>1</v>
      </c>
      <c r="L166" s="269"/>
      <c r="M166" s="268"/>
      <c r="N166" s="269">
        <f t="shared" si="0"/>
        <v>0</v>
      </c>
      <c r="O166" s="251"/>
      <c r="P166" s="251"/>
      <c r="Q166" s="251"/>
      <c r="R166" s="141"/>
      <c r="T166" s="142" t="s">
        <v>3</v>
      </c>
      <c r="U166" s="40" t="s">
        <v>43</v>
      </c>
      <c r="V166" s="143">
        <v>0</v>
      </c>
      <c r="W166" s="143">
        <f t="shared" si="1"/>
        <v>0</v>
      </c>
      <c r="X166" s="143">
        <v>0</v>
      </c>
      <c r="Y166" s="143">
        <f t="shared" si="2"/>
        <v>0</v>
      </c>
      <c r="Z166" s="143">
        <v>0</v>
      </c>
      <c r="AA166" s="144">
        <f t="shared" si="3"/>
        <v>0</v>
      </c>
      <c r="AR166" s="17" t="s">
        <v>273</v>
      </c>
      <c r="AT166" s="17" t="s">
        <v>382</v>
      </c>
      <c r="AU166" s="17" t="s">
        <v>15</v>
      </c>
      <c r="AY166" s="17" t="s">
        <v>221</v>
      </c>
      <c r="BE166" s="145">
        <f t="shared" si="4"/>
        <v>0</v>
      </c>
      <c r="BF166" s="145">
        <f t="shared" si="5"/>
        <v>0</v>
      </c>
      <c r="BG166" s="145">
        <f t="shared" si="6"/>
        <v>0</v>
      </c>
      <c r="BH166" s="145">
        <f t="shared" si="7"/>
        <v>0</v>
      </c>
      <c r="BI166" s="145">
        <f t="shared" si="8"/>
        <v>0</v>
      </c>
      <c r="BJ166" s="17" t="s">
        <v>15</v>
      </c>
      <c r="BK166" s="145">
        <f t="shared" si="9"/>
        <v>0</v>
      </c>
      <c r="BL166" s="17" t="s">
        <v>231</v>
      </c>
      <c r="BM166" s="17" t="s">
        <v>7304</v>
      </c>
    </row>
    <row r="167" spans="2:65" s="9" customFormat="1" ht="37.35" customHeight="1" x14ac:dyDescent="0.35">
      <c r="B167" s="125"/>
      <c r="C167" s="126"/>
      <c r="D167" s="127" t="s">
        <v>6836</v>
      </c>
      <c r="E167" s="127"/>
      <c r="F167" s="127"/>
      <c r="G167" s="127"/>
      <c r="H167" s="127"/>
      <c r="I167" s="127"/>
      <c r="J167" s="127"/>
      <c r="K167" s="127"/>
      <c r="L167" s="127"/>
      <c r="M167" s="127"/>
      <c r="N167" s="264">
        <f>BK167</f>
        <v>0</v>
      </c>
      <c r="O167" s="265"/>
      <c r="P167" s="265"/>
      <c r="Q167" s="265"/>
      <c r="R167" s="128"/>
      <c r="T167" s="129"/>
      <c r="U167" s="126"/>
      <c r="V167" s="126"/>
      <c r="W167" s="130">
        <f>SUM(W168:W169)</f>
        <v>0</v>
      </c>
      <c r="X167" s="126"/>
      <c r="Y167" s="130">
        <f>SUM(Y168:Y169)</f>
        <v>0</v>
      </c>
      <c r="Z167" s="126"/>
      <c r="AA167" s="131">
        <f>SUM(AA168:AA169)</f>
        <v>0</v>
      </c>
      <c r="AR167" s="132" t="s">
        <v>15</v>
      </c>
      <c r="AT167" s="133" t="s">
        <v>77</v>
      </c>
      <c r="AU167" s="133" t="s">
        <v>78</v>
      </c>
      <c r="AY167" s="132" t="s">
        <v>221</v>
      </c>
      <c r="BK167" s="134">
        <f>SUM(BK168:BK169)</f>
        <v>0</v>
      </c>
    </row>
    <row r="168" spans="2:65" s="1" customFormat="1" ht="20.45" customHeight="1" x14ac:dyDescent="0.3">
      <c r="B168" s="136"/>
      <c r="C168" s="137" t="s">
        <v>342</v>
      </c>
      <c r="D168" s="137" t="s">
        <v>222</v>
      </c>
      <c r="E168" s="138" t="s">
        <v>7305</v>
      </c>
      <c r="F168" s="250" t="s">
        <v>6915</v>
      </c>
      <c r="G168" s="251"/>
      <c r="H168" s="251"/>
      <c r="I168" s="251"/>
      <c r="J168" s="139" t="s">
        <v>613</v>
      </c>
      <c r="K168" s="140">
        <v>7.3390000000000004</v>
      </c>
      <c r="L168" s="252"/>
      <c r="M168" s="251"/>
      <c r="N168" s="252">
        <f>ROUND(L168*K168,2)</f>
        <v>0</v>
      </c>
      <c r="O168" s="251"/>
      <c r="P168" s="251"/>
      <c r="Q168" s="251"/>
      <c r="R168" s="141"/>
      <c r="T168" s="142" t="s">
        <v>3</v>
      </c>
      <c r="U168" s="40" t="s">
        <v>43</v>
      </c>
      <c r="V168" s="143">
        <v>0</v>
      </c>
      <c r="W168" s="143">
        <f>V168*K168</f>
        <v>0</v>
      </c>
      <c r="X168" s="143">
        <v>0</v>
      </c>
      <c r="Y168" s="143">
        <f>X168*K168</f>
        <v>0</v>
      </c>
      <c r="Z168" s="143">
        <v>0</v>
      </c>
      <c r="AA168" s="144">
        <f>Z168*K168</f>
        <v>0</v>
      </c>
      <c r="AR168" s="17" t="s">
        <v>231</v>
      </c>
      <c r="AT168" s="17" t="s">
        <v>222</v>
      </c>
      <c r="AU168" s="17" t="s">
        <v>15</v>
      </c>
      <c r="AY168" s="17" t="s">
        <v>221</v>
      </c>
      <c r="BE168" s="145">
        <f>IF(U168="základní",N168,0)</f>
        <v>0</v>
      </c>
      <c r="BF168" s="145">
        <f>IF(U168="snížená",N168,0)</f>
        <v>0</v>
      </c>
      <c r="BG168" s="145">
        <f>IF(U168="zákl. přenesená",N168,0)</f>
        <v>0</v>
      </c>
      <c r="BH168" s="145">
        <f>IF(U168="sníž. přenesená",N168,0)</f>
        <v>0</v>
      </c>
      <c r="BI168" s="145">
        <f>IF(U168="nulová",N168,0)</f>
        <v>0</v>
      </c>
      <c r="BJ168" s="17" t="s">
        <v>15</v>
      </c>
      <c r="BK168" s="145">
        <f>ROUND(L168*K168,2)</f>
        <v>0</v>
      </c>
      <c r="BL168" s="17" t="s">
        <v>231</v>
      </c>
      <c r="BM168" s="17" t="s">
        <v>7306</v>
      </c>
    </row>
    <row r="169" spans="2:65" s="1" customFormat="1" ht="120" customHeight="1" x14ac:dyDescent="0.3">
      <c r="B169" s="31"/>
      <c r="C169" s="32"/>
      <c r="D169" s="32"/>
      <c r="E169" s="32"/>
      <c r="F169" s="266" t="s">
        <v>7307</v>
      </c>
      <c r="G169" s="200"/>
      <c r="H169" s="200"/>
      <c r="I169" s="200"/>
      <c r="J169" s="32"/>
      <c r="K169" s="32"/>
      <c r="L169" s="32"/>
      <c r="M169" s="32"/>
      <c r="N169" s="32"/>
      <c r="O169" s="32"/>
      <c r="P169" s="32"/>
      <c r="Q169" s="32"/>
      <c r="R169" s="33"/>
      <c r="T169" s="70"/>
      <c r="U169" s="32"/>
      <c r="V169" s="32"/>
      <c r="W169" s="32"/>
      <c r="X169" s="32"/>
      <c r="Y169" s="32"/>
      <c r="Z169" s="32"/>
      <c r="AA169" s="71"/>
      <c r="AT169" s="17" t="s">
        <v>250</v>
      </c>
      <c r="AU169" s="17" t="s">
        <v>15</v>
      </c>
    </row>
    <row r="170" spans="2:65" s="9" customFormat="1" ht="37.35" customHeight="1" x14ac:dyDescent="0.35">
      <c r="B170" s="125"/>
      <c r="C170" s="126"/>
      <c r="D170" s="127" t="s">
        <v>243</v>
      </c>
      <c r="E170" s="127"/>
      <c r="F170" s="127"/>
      <c r="G170" s="127"/>
      <c r="H170" s="127"/>
      <c r="I170" s="127"/>
      <c r="J170" s="127"/>
      <c r="K170" s="127"/>
      <c r="L170" s="127"/>
      <c r="M170" s="127"/>
      <c r="N170" s="262">
        <f>BK170</f>
        <v>0</v>
      </c>
      <c r="O170" s="263"/>
      <c r="P170" s="263"/>
      <c r="Q170" s="263"/>
      <c r="R170" s="128"/>
      <c r="T170" s="129"/>
      <c r="U170" s="126"/>
      <c r="V170" s="126"/>
      <c r="W170" s="130">
        <f>W171</f>
        <v>0</v>
      </c>
      <c r="X170" s="126"/>
      <c r="Y170" s="130">
        <f>Y171</f>
        <v>0</v>
      </c>
      <c r="Z170" s="126"/>
      <c r="AA170" s="131">
        <f>AA171</f>
        <v>0</v>
      </c>
      <c r="AR170" s="132" t="s">
        <v>190</v>
      </c>
      <c r="AT170" s="133" t="s">
        <v>77</v>
      </c>
      <c r="AU170" s="133" t="s">
        <v>78</v>
      </c>
      <c r="AY170" s="132" t="s">
        <v>221</v>
      </c>
      <c r="BK170" s="134">
        <f>BK171</f>
        <v>0</v>
      </c>
    </row>
    <row r="171" spans="2:65" s="1" customFormat="1" ht="28.9" customHeight="1" x14ac:dyDescent="0.3">
      <c r="B171" s="136"/>
      <c r="C171" s="137" t="s">
        <v>346</v>
      </c>
      <c r="D171" s="137" t="s">
        <v>222</v>
      </c>
      <c r="E171" s="138" t="s">
        <v>7081</v>
      </c>
      <c r="F171" s="250" t="s">
        <v>7082</v>
      </c>
      <c r="G171" s="251"/>
      <c r="H171" s="251"/>
      <c r="I171" s="251"/>
      <c r="J171" s="139" t="s">
        <v>315</v>
      </c>
      <c r="K171" s="140">
        <v>15</v>
      </c>
      <c r="L171" s="252"/>
      <c r="M171" s="251"/>
      <c r="N171" s="252">
        <f>ROUND(L171*K171,2)</f>
        <v>0</v>
      </c>
      <c r="O171" s="251"/>
      <c r="P171" s="251"/>
      <c r="Q171" s="251"/>
      <c r="R171" s="141"/>
      <c r="T171" s="142" t="s">
        <v>3</v>
      </c>
      <c r="U171" s="40" t="s">
        <v>43</v>
      </c>
      <c r="V171" s="143">
        <v>0</v>
      </c>
      <c r="W171" s="143">
        <f>V171*K171</f>
        <v>0</v>
      </c>
      <c r="X171" s="143">
        <v>0</v>
      </c>
      <c r="Y171" s="143">
        <f>X171*K171</f>
        <v>0</v>
      </c>
      <c r="Z171" s="143">
        <v>0</v>
      </c>
      <c r="AA171" s="144">
        <f>Z171*K171</f>
        <v>0</v>
      </c>
      <c r="AR171" s="17" t="s">
        <v>247</v>
      </c>
      <c r="AT171" s="17" t="s">
        <v>222</v>
      </c>
      <c r="AU171" s="17" t="s">
        <v>15</v>
      </c>
      <c r="AY171" s="17" t="s">
        <v>221</v>
      </c>
      <c r="BE171" s="145">
        <f>IF(U171="základní",N171,0)</f>
        <v>0</v>
      </c>
      <c r="BF171" s="145">
        <f>IF(U171="snížená",N171,0)</f>
        <v>0</v>
      </c>
      <c r="BG171" s="145">
        <f>IF(U171="zákl. přenesená",N171,0)</f>
        <v>0</v>
      </c>
      <c r="BH171" s="145">
        <f>IF(U171="sníž. přenesená",N171,0)</f>
        <v>0</v>
      </c>
      <c r="BI171" s="145">
        <f>IF(U171="nulová",N171,0)</f>
        <v>0</v>
      </c>
      <c r="BJ171" s="17" t="s">
        <v>15</v>
      </c>
      <c r="BK171" s="145">
        <f>ROUND(L171*K171,2)</f>
        <v>0</v>
      </c>
      <c r="BL171" s="17" t="s">
        <v>247</v>
      </c>
      <c r="BM171" s="17" t="s">
        <v>7308</v>
      </c>
    </row>
    <row r="172" spans="2:65" s="9" customFormat="1" ht="37.35" customHeight="1" x14ac:dyDescent="0.35">
      <c r="B172" s="125"/>
      <c r="C172" s="126"/>
      <c r="D172" s="127" t="s">
        <v>6838</v>
      </c>
      <c r="E172" s="127"/>
      <c r="F172" s="127"/>
      <c r="G172" s="127"/>
      <c r="H172" s="127"/>
      <c r="I172" s="127"/>
      <c r="J172" s="127"/>
      <c r="K172" s="127"/>
      <c r="L172" s="127"/>
      <c r="M172" s="127"/>
      <c r="N172" s="264">
        <f>BK172</f>
        <v>0</v>
      </c>
      <c r="O172" s="265"/>
      <c r="P172" s="265"/>
      <c r="Q172" s="265"/>
      <c r="R172" s="128"/>
      <c r="T172" s="129"/>
      <c r="U172" s="126"/>
      <c r="V172" s="126"/>
      <c r="W172" s="130">
        <f>SUM(W173:W174)</f>
        <v>0</v>
      </c>
      <c r="X172" s="126"/>
      <c r="Y172" s="130">
        <f>SUM(Y173:Y174)</f>
        <v>0</v>
      </c>
      <c r="Z172" s="126"/>
      <c r="AA172" s="131">
        <f>SUM(AA173:AA174)</f>
        <v>0</v>
      </c>
      <c r="AR172" s="132" t="s">
        <v>220</v>
      </c>
      <c r="AT172" s="133" t="s">
        <v>77</v>
      </c>
      <c r="AU172" s="133" t="s">
        <v>78</v>
      </c>
      <c r="AY172" s="132" t="s">
        <v>221</v>
      </c>
      <c r="BK172" s="134">
        <f>SUM(BK173:BK174)</f>
        <v>0</v>
      </c>
    </row>
    <row r="173" spans="2:65" s="1" customFormat="1" ht="20.45" customHeight="1" x14ac:dyDescent="0.3">
      <c r="B173" s="136"/>
      <c r="C173" s="137" t="s">
        <v>355</v>
      </c>
      <c r="D173" s="137" t="s">
        <v>222</v>
      </c>
      <c r="E173" s="138" t="s">
        <v>6990</v>
      </c>
      <c r="F173" s="250" t="s">
        <v>6991</v>
      </c>
      <c r="G173" s="251"/>
      <c r="H173" s="251"/>
      <c r="I173" s="251"/>
      <c r="J173" s="139" t="s">
        <v>6992</v>
      </c>
      <c r="K173" s="140">
        <v>1</v>
      </c>
      <c r="L173" s="252"/>
      <c r="M173" s="251"/>
      <c r="N173" s="252">
        <f>ROUND(L173*K173,2)</f>
        <v>0</v>
      </c>
      <c r="O173" s="251"/>
      <c r="P173" s="251"/>
      <c r="Q173" s="251"/>
      <c r="R173" s="141"/>
      <c r="T173" s="142" t="s">
        <v>3</v>
      </c>
      <c r="U173" s="40" t="s">
        <v>43</v>
      </c>
      <c r="V173" s="143">
        <v>0</v>
      </c>
      <c r="W173" s="143">
        <f>V173*K173</f>
        <v>0</v>
      </c>
      <c r="X173" s="143">
        <v>0</v>
      </c>
      <c r="Y173" s="143">
        <f>X173*K173</f>
        <v>0</v>
      </c>
      <c r="Z173" s="143">
        <v>0</v>
      </c>
      <c r="AA173" s="144">
        <f>Z173*K173</f>
        <v>0</v>
      </c>
      <c r="AR173" s="17" t="s">
        <v>226</v>
      </c>
      <c r="AT173" s="17" t="s">
        <v>222</v>
      </c>
      <c r="AU173" s="17" t="s">
        <v>15</v>
      </c>
      <c r="AY173" s="17" t="s">
        <v>221</v>
      </c>
      <c r="BE173" s="145">
        <f>IF(U173="základní",N173,0)</f>
        <v>0</v>
      </c>
      <c r="BF173" s="145">
        <f>IF(U173="snížená",N173,0)</f>
        <v>0</v>
      </c>
      <c r="BG173" s="145">
        <f>IF(U173="zákl. přenesená",N173,0)</f>
        <v>0</v>
      </c>
      <c r="BH173" s="145">
        <f>IF(U173="sníž. přenesená",N173,0)</f>
        <v>0</v>
      </c>
      <c r="BI173" s="145">
        <f>IF(U173="nulová",N173,0)</f>
        <v>0</v>
      </c>
      <c r="BJ173" s="17" t="s">
        <v>15</v>
      </c>
      <c r="BK173" s="145">
        <f>ROUND(L173*K173,2)</f>
        <v>0</v>
      </c>
      <c r="BL173" s="17" t="s">
        <v>226</v>
      </c>
      <c r="BM173" s="17" t="s">
        <v>7309</v>
      </c>
    </row>
    <row r="174" spans="2:65" s="1" customFormat="1" ht="20.45" customHeight="1" x14ac:dyDescent="0.3">
      <c r="B174" s="136"/>
      <c r="C174" s="137" t="s">
        <v>359</v>
      </c>
      <c r="D174" s="137" t="s">
        <v>222</v>
      </c>
      <c r="E174" s="138" t="s">
        <v>6994</v>
      </c>
      <c r="F174" s="250" t="s">
        <v>6995</v>
      </c>
      <c r="G174" s="251"/>
      <c r="H174" s="251"/>
      <c r="I174" s="251"/>
      <c r="J174" s="139" t="s">
        <v>6992</v>
      </c>
      <c r="K174" s="140">
        <v>1</v>
      </c>
      <c r="L174" s="252"/>
      <c r="M174" s="251"/>
      <c r="N174" s="252">
        <f>ROUND(L174*K174,2)</f>
        <v>0</v>
      </c>
      <c r="O174" s="251"/>
      <c r="P174" s="251"/>
      <c r="Q174" s="251"/>
      <c r="R174" s="141"/>
      <c r="T174" s="142" t="s">
        <v>3</v>
      </c>
      <c r="U174" s="146" t="s">
        <v>43</v>
      </c>
      <c r="V174" s="147">
        <v>0</v>
      </c>
      <c r="W174" s="147">
        <f>V174*K174</f>
        <v>0</v>
      </c>
      <c r="X174" s="147">
        <v>0</v>
      </c>
      <c r="Y174" s="147">
        <f>X174*K174</f>
        <v>0</v>
      </c>
      <c r="Z174" s="147">
        <v>0</v>
      </c>
      <c r="AA174" s="148">
        <f>Z174*K174</f>
        <v>0</v>
      </c>
      <c r="AR174" s="17" t="s">
        <v>226</v>
      </c>
      <c r="AT174" s="17" t="s">
        <v>222</v>
      </c>
      <c r="AU174" s="17" t="s">
        <v>15</v>
      </c>
      <c r="AY174" s="17" t="s">
        <v>221</v>
      </c>
      <c r="BE174" s="145">
        <f>IF(U174="základní",N174,0)</f>
        <v>0</v>
      </c>
      <c r="BF174" s="145">
        <f>IF(U174="snížená",N174,0)</f>
        <v>0</v>
      </c>
      <c r="BG174" s="145">
        <f>IF(U174="zákl. přenesená",N174,0)</f>
        <v>0</v>
      </c>
      <c r="BH174" s="145">
        <f>IF(U174="sníž. přenesená",N174,0)</f>
        <v>0</v>
      </c>
      <c r="BI174" s="145">
        <f>IF(U174="nulová",N174,0)</f>
        <v>0</v>
      </c>
      <c r="BJ174" s="17" t="s">
        <v>15</v>
      </c>
      <c r="BK174" s="145">
        <f>ROUND(L174*K174,2)</f>
        <v>0</v>
      </c>
      <c r="BL174" s="17" t="s">
        <v>226</v>
      </c>
      <c r="BM174" s="17" t="s">
        <v>7310</v>
      </c>
    </row>
    <row r="175" spans="2:65" s="1" customFormat="1" ht="6.95" customHeight="1" x14ac:dyDescent="0.3">
      <c r="B175" s="55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7"/>
    </row>
  </sheetData>
  <mergeCells count="170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L98:Q98"/>
    <mergeCell ref="C104:Q104"/>
    <mergeCell ref="F106:P106"/>
    <mergeCell ref="F107:P107"/>
    <mergeCell ref="M109:P109"/>
    <mergeCell ref="M111:Q111"/>
    <mergeCell ref="M112:Q112"/>
    <mergeCell ref="F114:I114"/>
    <mergeCell ref="L114:M114"/>
    <mergeCell ref="N114:Q114"/>
    <mergeCell ref="F117:I117"/>
    <mergeCell ref="L117:M117"/>
    <mergeCell ref="N117:Q117"/>
    <mergeCell ref="F118:I118"/>
    <mergeCell ref="F119:I119"/>
    <mergeCell ref="F120:I120"/>
    <mergeCell ref="F121:I121"/>
    <mergeCell ref="F122:I122"/>
    <mergeCell ref="L122:M122"/>
    <mergeCell ref="N122:Q122"/>
    <mergeCell ref="F123:I123"/>
    <mergeCell ref="F124:I124"/>
    <mergeCell ref="F125:I125"/>
    <mergeCell ref="F126:I126"/>
    <mergeCell ref="L126:M126"/>
    <mergeCell ref="N126:Q126"/>
    <mergeCell ref="F127:I127"/>
    <mergeCell ref="F128:I128"/>
    <mergeCell ref="F129:I129"/>
    <mergeCell ref="F130:I130"/>
    <mergeCell ref="L130:M130"/>
    <mergeCell ref="N130:Q130"/>
    <mergeCell ref="F131:I131"/>
    <mergeCell ref="F132:I132"/>
    <mergeCell ref="L132:M132"/>
    <mergeCell ref="N132:Q132"/>
    <mergeCell ref="F133:I133"/>
    <mergeCell ref="F134:I134"/>
    <mergeCell ref="L134:M134"/>
    <mergeCell ref="N134:Q134"/>
    <mergeCell ref="F135:I135"/>
    <mergeCell ref="F136:I136"/>
    <mergeCell ref="L136:M136"/>
    <mergeCell ref="N136:Q136"/>
    <mergeCell ref="F137:I137"/>
    <mergeCell ref="F138:I138"/>
    <mergeCell ref="L138:M138"/>
    <mergeCell ref="N138:Q138"/>
    <mergeCell ref="F139:I139"/>
    <mergeCell ref="F140:I140"/>
    <mergeCell ref="L140:M140"/>
    <mergeCell ref="N140:Q140"/>
    <mergeCell ref="F141:I141"/>
    <mergeCell ref="F142:I142"/>
    <mergeCell ref="L142:M142"/>
    <mergeCell ref="N142:Q142"/>
    <mergeCell ref="F143:I143"/>
    <mergeCell ref="F144:I144"/>
    <mergeCell ref="L144:M144"/>
    <mergeCell ref="N144:Q144"/>
    <mergeCell ref="F145:I145"/>
    <mergeCell ref="F146:I146"/>
    <mergeCell ref="L146:M146"/>
    <mergeCell ref="N146:Q146"/>
    <mergeCell ref="F148:I148"/>
    <mergeCell ref="L148:M148"/>
    <mergeCell ref="N148:Q148"/>
    <mergeCell ref="F149:I149"/>
    <mergeCell ref="F150:I150"/>
    <mergeCell ref="L150:M150"/>
    <mergeCell ref="N150:Q150"/>
    <mergeCell ref="F151:I151"/>
    <mergeCell ref="F152:I152"/>
    <mergeCell ref="F153:I153"/>
    <mergeCell ref="F155:I155"/>
    <mergeCell ref="L155:M155"/>
    <mergeCell ref="N155:Q155"/>
    <mergeCell ref="F156:I156"/>
    <mergeCell ref="F157:I157"/>
    <mergeCell ref="L157:M157"/>
    <mergeCell ref="N157:Q157"/>
    <mergeCell ref="F158:I158"/>
    <mergeCell ref="F159:I159"/>
    <mergeCell ref="L159:M159"/>
    <mergeCell ref="N159:Q159"/>
    <mergeCell ref="F160:I160"/>
    <mergeCell ref="F161:I161"/>
    <mergeCell ref="L161:M161"/>
    <mergeCell ref="N161:Q161"/>
    <mergeCell ref="F162:I162"/>
    <mergeCell ref="L162:M162"/>
    <mergeCell ref="N162:Q162"/>
    <mergeCell ref="N171:Q171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H1:K1"/>
    <mergeCell ref="S2:AC2"/>
    <mergeCell ref="F173:I173"/>
    <mergeCell ref="L173:M173"/>
    <mergeCell ref="N173:Q173"/>
    <mergeCell ref="F174:I174"/>
    <mergeCell ref="L174:M174"/>
    <mergeCell ref="N174:Q174"/>
    <mergeCell ref="N115:Q115"/>
    <mergeCell ref="N116:Q116"/>
    <mergeCell ref="N147:Q147"/>
    <mergeCell ref="N154:Q154"/>
    <mergeCell ref="N167:Q167"/>
    <mergeCell ref="N170:Q170"/>
    <mergeCell ref="N172:Q172"/>
    <mergeCell ref="F166:I166"/>
    <mergeCell ref="L166:M166"/>
    <mergeCell ref="N166:Q166"/>
    <mergeCell ref="F168:I168"/>
    <mergeCell ref="L168:M168"/>
    <mergeCell ref="N168:Q168"/>
    <mergeCell ref="F169:I169"/>
    <mergeCell ref="F171:I171"/>
    <mergeCell ref="L171:M171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4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16"/>
  <sheetViews>
    <sheetView showGridLines="0" workbookViewId="0">
      <pane ySplit="1" topLeftCell="A102" activePane="bottomLeft" state="frozen"/>
      <selection pane="bottomLeft" activeCell="P119" sqref="P119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184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7311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tr">
        <f>IF('Rekapitulace stavby'!AN19="","",'Rekapitulace stavby'!AN19)</f>
        <v/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tr">
        <f>IF('Rekapitulace stavby'!E20="","",'Rekapitulace stavby'!E20)</f>
        <v>Vladimír Mrázek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tr">
        <f>IF('Rekapitulace stavby'!AN20="","",'Rekapitulace stavby'!AN20)</f>
        <v/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N91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ROUND((SUM(BE91:BE92)+SUM(BE110:BE115)), 2)</f>
        <v>0</v>
      </c>
      <c r="I32" s="200"/>
      <c r="J32" s="200"/>
      <c r="K32" s="32"/>
      <c r="L32" s="32"/>
      <c r="M32" s="260">
        <f>ROUND(ROUND((SUM(BE91:BE92)+SUM(BE110:BE115)),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ROUND((SUM(BF91:BF92)+SUM(BF110:BF115)), 2)</f>
        <v>0</v>
      </c>
      <c r="I33" s="200"/>
      <c r="J33" s="200"/>
      <c r="K33" s="32"/>
      <c r="L33" s="32"/>
      <c r="M33" s="260">
        <f>ROUND(ROUND((SUM(BF91:BF92)+SUM(BF110:BF115)),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ROUND((SUM(BG91:BG92)+SUM(BG110:BG115)),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ROUND((SUM(BH91:BH92)+SUM(BH110:BH115)),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ROUND((SUM(BI91:BI92)+SUM(BI110:BI115)),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12 - PROVOZNÍ SOUBORY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Vladimír Mrázek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N110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7312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N111</f>
        <v>0</v>
      </c>
      <c r="O89" s="249"/>
      <c r="P89" s="249"/>
      <c r="Q89" s="249"/>
      <c r="R89" s="111"/>
    </row>
    <row r="90" spans="2:47" s="1" customFormat="1" ht="21.75" customHeight="1" x14ac:dyDescent="0.3"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3"/>
    </row>
    <row r="91" spans="2:47" s="1" customFormat="1" ht="29.25" customHeight="1" x14ac:dyDescent="0.3">
      <c r="B91" s="31"/>
      <c r="C91" s="107" t="s">
        <v>205</v>
      </c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257">
        <v>0</v>
      </c>
      <c r="O91" s="200"/>
      <c r="P91" s="200"/>
      <c r="Q91" s="200"/>
      <c r="R91" s="33"/>
      <c r="T91" s="116"/>
      <c r="U91" s="117" t="s">
        <v>42</v>
      </c>
    </row>
    <row r="92" spans="2:47" s="1" customFormat="1" ht="18" customHeight="1" x14ac:dyDescent="0.3"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3"/>
    </row>
    <row r="93" spans="2:47" s="1" customFormat="1" ht="29.25" customHeight="1" x14ac:dyDescent="0.3">
      <c r="B93" s="31"/>
      <c r="C93" s="99" t="s">
        <v>188</v>
      </c>
      <c r="D93" s="100"/>
      <c r="E93" s="100"/>
      <c r="F93" s="100"/>
      <c r="G93" s="100"/>
      <c r="H93" s="100"/>
      <c r="I93" s="100"/>
      <c r="J93" s="100"/>
      <c r="K93" s="100"/>
      <c r="L93" s="201">
        <f>ROUND(SUM(N88+N91),2)</f>
        <v>0</v>
      </c>
      <c r="M93" s="246"/>
      <c r="N93" s="246"/>
      <c r="O93" s="246"/>
      <c r="P93" s="246"/>
      <c r="Q93" s="246"/>
      <c r="R93" s="33"/>
    </row>
    <row r="94" spans="2:47" s="1" customFormat="1" ht="6.95" customHeight="1" x14ac:dyDescent="0.3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7"/>
    </row>
    <row r="98" spans="2:65" s="1" customFormat="1" ht="6.95" customHeight="1" x14ac:dyDescent="0.3">
      <c r="B98" s="58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60"/>
    </row>
    <row r="99" spans="2:65" s="1" customFormat="1" ht="36.950000000000003" customHeight="1" x14ac:dyDescent="0.3">
      <c r="B99" s="31"/>
      <c r="C99" s="212" t="s">
        <v>206</v>
      </c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33"/>
    </row>
    <row r="100" spans="2:65" s="1" customFormat="1" ht="6.95" customHeight="1" x14ac:dyDescent="0.3"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3"/>
    </row>
    <row r="101" spans="2:65" s="1" customFormat="1" ht="30" customHeight="1" x14ac:dyDescent="0.3">
      <c r="B101" s="31"/>
      <c r="C101" s="28" t="s">
        <v>16</v>
      </c>
      <c r="D101" s="32"/>
      <c r="E101" s="32"/>
      <c r="F101" s="247" t="str">
        <f>F6</f>
        <v>DOPLNĚNÍ - ROZŠÍŘENÍ KAPACIT ZŠ A MŠ TŘEBOTOV</v>
      </c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32"/>
      <c r="R101" s="33"/>
    </row>
    <row r="102" spans="2:65" s="1" customFormat="1" ht="36.950000000000003" customHeight="1" x14ac:dyDescent="0.3">
      <c r="B102" s="31"/>
      <c r="C102" s="65" t="s">
        <v>192</v>
      </c>
      <c r="D102" s="32"/>
      <c r="E102" s="32"/>
      <c r="F102" s="213" t="str">
        <f>F7</f>
        <v>12 - PROVOZNÍ SOUBORY</v>
      </c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32"/>
      <c r="R102" s="33"/>
    </row>
    <row r="103" spans="2:65" s="1" customFormat="1" ht="6.95" customHeight="1" x14ac:dyDescent="0.3"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3"/>
    </row>
    <row r="104" spans="2:65" s="1" customFormat="1" ht="18" customHeight="1" x14ac:dyDescent="0.3">
      <c r="B104" s="31"/>
      <c r="C104" s="28" t="s">
        <v>22</v>
      </c>
      <c r="D104" s="32"/>
      <c r="E104" s="32"/>
      <c r="F104" s="26" t="str">
        <f>F9</f>
        <v>Třebotov, Hlavní 190, 252 26 areál školy</v>
      </c>
      <c r="G104" s="32"/>
      <c r="H104" s="32"/>
      <c r="I104" s="32"/>
      <c r="J104" s="32"/>
      <c r="K104" s="28" t="s">
        <v>24</v>
      </c>
      <c r="L104" s="32"/>
      <c r="M104" s="248" t="str">
        <f>IF(O9="","",O9)</f>
        <v>31. 10. 2016</v>
      </c>
      <c r="N104" s="200"/>
      <c r="O104" s="200"/>
      <c r="P104" s="200"/>
      <c r="Q104" s="32"/>
      <c r="R104" s="33"/>
    </row>
    <row r="105" spans="2:65" s="1" customFormat="1" ht="6.95" customHeight="1" x14ac:dyDescent="0.3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65" s="1" customFormat="1" ht="15" x14ac:dyDescent="0.3">
      <c r="B106" s="31"/>
      <c r="C106" s="28" t="s">
        <v>26</v>
      </c>
      <c r="D106" s="32"/>
      <c r="E106" s="32"/>
      <c r="F106" s="26" t="str">
        <f>E12</f>
        <v>Obec Třebotov</v>
      </c>
      <c r="G106" s="32"/>
      <c r="H106" s="32"/>
      <c r="I106" s="32"/>
      <c r="J106" s="32"/>
      <c r="K106" s="28" t="s">
        <v>33</v>
      </c>
      <c r="L106" s="32"/>
      <c r="M106" s="226" t="str">
        <f>E18</f>
        <v>Ing.arch. Jan Linhart</v>
      </c>
      <c r="N106" s="200"/>
      <c r="O106" s="200"/>
      <c r="P106" s="200"/>
      <c r="Q106" s="200"/>
      <c r="R106" s="33"/>
    </row>
    <row r="107" spans="2:65" s="1" customFormat="1" ht="14.45" customHeight="1" x14ac:dyDescent="0.3">
      <c r="B107" s="31"/>
      <c r="C107" s="28" t="s">
        <v>31</v>
      </c>
      <c r="D107" s="32"/>
      <c r="E107" s="32"/>
      <c r="F107" s="26" t="str">
        <f>IF(E15="","",E15)</f>
        <v xml:space="preserve"> </v>
      </c>
      <c r="G107" s="32"/>
      <c r="H107" s="32"/>
      <c r="I107" s="32"/>
      <c r="J107" s="32"/>
      <c r="K107" s="28" t="s">
        <v>36</v>
      </c>
      <c r="L107" s="32"/>
      <c r="M107" s="226" t="str">
        <f>E21</f>
        <v>Vladimír Mrázek</v>
      </c>
      <c r="N107" s="200"/>
      <c r="O107" s="200"/>
      <c r="P107" s="200"/>
      <c r="Q107" s="200"/>
      <c r="R107" s="33"/>
    </row>
    <row r="108" spans="2:65" s="1" customFormat="1" ht="10.3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65" s="8" customFormat="1" ht="29.25" customHeight="1" x14ac:dyDescent="0.3">
      <c r="B109" s="118"/>
      <c r="C109" s="119" t="s">
        <v>207</v>
      </c>
      <c r="D109" s="120" t="s">
        <v>208</v>
      </c>
      <c r="E109" s="120" t="s">
        <v>60</v>
      </c>
      <c r="F109" s="242" t="s">
        <v>209</v>
      </c>
      <c r="G109" s="243"/>
      <c r="H109" s="243"/>
      <c r="I109" s="243"/>
      <c r="J109" s="120" t="s">
        <v>210</v>
      </c>
      <c r="K109" s="120" t="s">
        <v>211</v>
      </c>
      <c r="L109" s="244" t="s">
        <v>212</v>
      </c>
      <c r="M109" s="243"/>
      <c r="N109" s="242" t="s">
        <v>198</v>
      </c>
      <c r="O109" s="243"/>
      <c r="P109" s="243"/>
      <c r="Q109" s="245"/>
      <c r="R109" s="121"/>
      <c r="T109" s="73" t="s">
        <v>213</v>
      </c>
      <c r="U109" s="74" t="s">
        <v>42</v>
      </c>
      <c r="V109" s="74" t="s">
        <v>214</v>
      </c>
      <c r="W109" s="74" t="s">
        <v>215</v>
      </c>
      <c r="X109" s="74" t="s">
        <v>216</v>
      </c>
      <c r="Y109" s="74" t="s">
        <v>217</v>
      </c>
      <c r="Z109" s="74" t="s">
        <v>218</v>
      </c>
      <c r="AA109" s="75" t="s">
        <v>219</v>
      </c>
    </row>
    <row r="110" spans="2:65" s="1" customFormat="1" ht="29.25" customHeight="1" x14ac:dyDescent="0.35">
      <c r="B110" s="31"/>
      <c r="C110" s="77" t="s">
        <v>194</v>
      </c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236">
        <f>BK110</f>
        <v>0</v>
      </c>
      <c r="O110" s="237"/>
      <c r="P110" s="237"/>
      <c r="Q110" s="237"/>
      <c r="R110" s="33"/>
      <c r="T110" s="76"/>
      <c r="U110" s="47"/>
      <c r="V110" s="47"/>
      <c r="W110" s="122">
        <f>W111</f>
        <v>0</v>
      </c>
      <c r="X110" s="47"/>
      <c r="Y110" s="122">
        <f>Y111</f>
        <v>0</v>
      </c>
      <c r="Z110" s="47"/>
      <c r="AA110" s="123">
        <f>AA111</f>
        <v>0</v>
      </c>
      <c r="AT110" s="17" t="s">
        <v>77</v>
      </c>
      <c r="AU110" s="17" t="s">
        <v>200</v>
      </c>
      <c r="BK110" s="124">
        <f>BK111</f>
        <v>0</v>
      </c>
    </row>
    <row r="111" spans="2:65" s="9" customFormat="1" ht="37.35" customHeight="1" x14ac:dyDescent="0.35">
      <c r="B111" s="125"/>
      <c r="C111" s="126"/>
      <c r="D111" s="127" t="s">
        <v>7312</v>
      </c>
      <c r="E111" s="127"/>
      <c r="F111" s="127"/>
      <c r="G111" s="127"/>
      <c r="H111" s="127"/>
      <c r="I111" s="127"/>
      <c r="J111" s="127"/>
      <c r="K111" s="127"/>
      <c r="L111" s="127"/>
      <c r="M111" s="127"/>
      <c r="N111" s="262">
        <f>BK111</f>
        <v>0</v>
      </c>
      <c r="O111" s="263"/>
      <c r="P111" s="263"/>
      <c r="Q111" s="263"/>
      <c r="R111" s="128"/>
      <c r="T111" s="129"/>
      <c r="U111" s="126"/>
      <c r="V111" s="126"/>
      <c r="W111" s="130">
        <f>SUM(W112:W115)</f>
        <v>0</v>
      </c>
      <c r="X111" s="126"/>
      <c r="Y111" s="130">
        <f>SUM(Y112:Y115)</f>
        <v>0</v>
      </c>
      <c r="Z111" s="126"/>
      <c r="AA111" s="131">
        <f>SUM(AA112:AA115)</f>
        <v>0</v>
      </c>
      <c r="AR111" s="132" t="s">
        <v>231</v>
      </c>
      <c r="AT111" s="133" t="s">
        <v>77</v>
      </c>
      <c r="AU111" s="133" t="s">
        <v>78</v>
      </c>
      <c r="AY111" s="132" t="s">
        <v>221</v>
      </c>
      <c r="BK111" s="134">
        <f>SUM(BK112:BK115)</f>
        <v>0</v>
      </c>
    </row>
    <row r="112" spans="2:65" s="1" customFormat="1" ht="28.9" customHeight="1" x14ac:dyDescent="0.3">
      <c r="B112" s="136"/>
      <c r="C112" s="137" t="s">
        <v>15</v>
      </c>
      <c r="D112" s="137" t="s">
        <v>222</v>
      </c>
      <c r="E112" s="138" t="s">
        <v>7313</v>
      </c>
      <c r="F112" s="250" t="s">
        <v>7314</v>
      </c>
      <c r="G112" s="251"/>
      <c r="H112" s="251"/>
      <c r="I112" s="251"/>
      <c r="J112" s="139" t="s">
        <v>376</v>
      </c>
      <c r="K112" s="140">
        <v>1</v>
      </c>
      <c r="L112" s="252"/>
      <c r="M112" s="251"/>
      <c r="N112" s="252">
        <f>ROUND(L112*K112,2)</f>
        <v>0</v>
      </c>
      <c r="O112" s="251"/>
      <c r="P112" s="251"/>
      <c r="Q112" s="251"/>
      <c r="R112" s="141"/>
      <c r="T112" s="142" t="s">
        <v>3</v>
      </c>
      <c r="U112" s="40" t="s">
        <v>43</v>
      </c>
      <c r="V112" s="143">
        <v>0</v>
      </c>
      <c r="W112" s="143">
        <f>V112*K112</f>
        <v>0</v>
      </c>
      <c r="X112" s="143">
        <v>0</v>
      </c>
      <c r="Y112" s="143">
        <f>X112*K112</f>
        <v>0</v>
      </c>
      <c r="Z112" s="143">
        <v>0</v>
      </c>
      <c r="AA112" s="144">
        <f>Z112*K112</f>
        <v>0</v>
      </c>
      <c r="AR112" s="17" t="s">
        <v>2382</v>
      </c>
      <c r="AT112" s="17" t="s">
        <v>222</v>
      </c>
      <c r="AU112" s="17" t="s">
        <v>15</v>
      </c>
      <c r="AY112" s="17" t="s">
        <v>221</v>
      </c>
      <c r="BE112" s="145">
        <f>IF(U112="základní",N112,0)</f>
        <v>0</v>
      </c>
      <c r="BF112" s="145">
        <f>IF(U112="snížená",N112,0)</f>
        <v>0</v>
      </c>
      <c r="BG112" s="145">
        <f>IF(U112="zákl. přenesená",N112,0)</f>
        <v>0</v>
      </c>
      <c r="BH112" s="145">
        <f>IF(U112="sníž. přenesená",N112,0)</f>
        <v>0</v>
      </c>
      <c r="BI112" s="145">
        <f>IF(U112="nulová",N112,0)</f>
        <v>0</v>
      </c>
      <c r="BJ112" s="17" t="s">
        <v>15</v>
      </c>
      <c r="BK112" s="145">
        <f>ROUND(L112*K112,2)</f>
        <v>0</v>
      </c>
      <c r="BL112" s="17" t="s">
        <v>2382</v>
      </c>
      <c r="BM112" s="17" t="s">
        <v>7315</v>
      </c>
    </row>
    <row r="113" spans="2:65" s="1" customFormat="1" ht="20.45" customHeight="1" x14ac:dyDescent="0.3">
      <c r="B113" s="136"/>
      <c r="C113" s="137" t="s">
        <v>190</v>
      </c>
      <c r="D113" s="137" t="s">
        <v>222</v>
      </c>
      <c r="E113" s="138" t="s">
        <v>7316</v>
      </c>
      <c r="F113" s="250" t="s">
        <v>7317</v>
      </c>
      <c r="G113" s="251"/>
      <c r="H113" s="251"/>
      <c r="I113" s="251"/>
      <c r="J113" s="139" t="s">
        <v>376</v>
      </c>
      <c r="K113" s="140">
        <v>1</v>
      </c>
      <c r="L113" s="252"/>
      <c r="M113" s="251"/>
      <c r="N113" s="252">
        <f>ROUND(L113*K113,2)</f>
        <v>0</v>
      </c>
      <c r="O113" s="251"/>
      <c r="P113" s="251"/>
      <c r="Q113" s="251"/>
      <c r="R113" s="141"/>
      <c r="T113" s="142" t="s">
        <v>3</v>
      </c>
      <c r="U113" s="40" t="s">
        <v>43</v>
      </c>
      <c r="V113" s="143">
        <v>0</v>
      </c>
      <c r="W113" s="143">
        <f>V113*K113</f>
        <v>0</v>
      </c>
      <c r="X113" s="143">
        <v>0</v>
      </c>
      <c r="Y113" s="143">
        <f>X113*K113</f>
        <v>0</v>
      </c>
      <c r="Z113" s="143">
        <v>0</v>
      </c>
      <c r="AA113" s="144">
        <f>Z113*K113</f>
        <v>0</v>
      </c>
      <c r="AR113" s="17" t="s">
        <v>2382</v>
      </c>
      <c r="AT113" s="17" t="s">
        <v>222</v>
      </c>
      <c r="AU113" s="17" t="s">
        <v>15</v>
      </c>
      <c r="AY113" s="17" t="s">
        <v>221</v>
      </c>
      <c r="BE113" s="145">
        <f>IF(U113="základní",N113,0)</f>
        <v>0</v>
      </c>
      <c r="BF113" s="145">
        <f>IF(U113="snížená",N113,0)</f>
        <v>0</v>
      </c>
      <c r="BG113" s="145">
        <f>IF(U113="zákl. přenesená",N113,0)</f>
        <v>0</v>
      </c>
      <c r="BH113" s="145">
        <f>IF(U113="sníž. přenesená",N113,0)</f>
        <v>0</v>
      </c>
      <c r="BI113" s="145">
        <f>IF(U113="nulová",N113,0)</f>
        <v>0</v>
      </c>
      <c r="BJ113" s="17" t="s">
        <v>15</v>
      </c>
      <c r="BK113" s="145">
        <f>ROUND(L113*K113,2)</f>
        <v>0</v>
      </c>
      <c r="BL113" s="17" t="s">
        <v>2382</v>
      </c>
      <c r="BM113" s="17" t="s">
        <v>7318</v>
      </c>
    </row>
    <row r="114" spans="2:65" s="1" customFormat="1" ht="142.9" customHeight="1" x14ac:dyDescent="0.3">
      <c r="B114" s="31"/>
      <c r="C114" s="32"/>
      <c r="D114" s="32"/>
      <c r="E114" s="32"/>
      <c r="F114" s="266" t="s">
        <v>7319</v>
      </c>
      <c r="G114" s="200"/>
      <c r="H114" s="200"/>
      <c r="I114" s="200"/>
      <c r="J114" s="32"/>
      <c r="K114" s="32"/>
      <c r="L114" s="32"/>
      <c r="M114" s="32"/>
      <c r="N114" s="32"/>
      <c r="O114" s="32"/>
      <c r="P114" s="32"/>
      <c r="Q114" s="32"/>
      <c r="R114" s="33"/>
      <c r="T114" s="70"/>
      <c r="U114" s="32"/>
      <c r="V114" s="32"/>
      <c r="W114" s="32"/>
      <c r="X114" s="32"/>
      <c r="Y114" s="32"/>
      <c r="Z114" s="32"/>
      <c r="AA114" s="71"/>
      <c r="AT114" s="17" t="s">
        <v>250</v>
      </c>
      <c r="AU114" s="17" t="s">
        <v>15</v>
      </c>
    </row>
    <row r="115" spans="2:65" s="1" customFormat="1" ht="28.9" customHeight="1" x14ac:dyDescent="0.3">
      <c r="B115" s="136"/>
      <c r="C115" s="137" t="s">
        <v>254</v>
      </c>
      <c r="D115" s="137" t="s">
        <v>222</v>
      </c>
      <c r="E115" s="138" t="s">
        <v>7320</v>
      </c>
      <c r="F115" s="250" t="s">
        <v>7321</v>
      </c>
      <c r="G115" s="251"/>
      <c r="H115" s="251"/>
      <c r="I115" s="251"/>
      <c r="J115" s="139" t="s">
        <v>376</v>
      </c>
      <c r="K115" s="140">
        <v>1</v>
      </c>
      <c r="L115" s="252"/>
      <c r="M115" s="251"/>
      <c r="N115" s="252">
        <f>ROUND(L115*K115,2)</f>
        <v>0</v>
      </c>
      <c r="O115" s="251"/>
      <c r="P115" s="251"/>
      <c r="Q115" s="251"/>
      <c r="R115" s="141"/>
      <c r="T115" s="142" t="s">
        <v>3</v>
      </c>
      <c r="U115" s="146" t="s">
        <v>43</v>
      </c>
      <c r="V115" s="147">
        <v>0</v>
      </c>
      <c r="W115" s="147">
        <f>V115*K115</f>
        <v>0</v>
      </c>
      <c r="X115" s="147">
        <v>0</v>
      </c>
      <c r="Y115" s="147">
        <f>X115*K115</f>
        <v>0</v>
      </c>
      <c r="Z115" s="147">
        <v>0</v>
      </c>
      <c r="AA115" s="148">
        <f>Z115*K115</f>
        <v>0</v>
      </c>
      <c r="AR115" s="17" t="s">
        <v>2382</v>
      </c>
      <c r="AT115" s="17" t="s">
        <v>222</v>
      </c>
      <c r="AU115" s="17" t="s">
        <v>15</v>
      </c>
      <c r="AY115" s="17" t="s">
        <v>221</v>
      </c>
      <c r="BE115" s="145">
        <f>IF(U115="základní",N115,0)</f>
        <v>0</v>
      </c>
      <c r="BF115" s="145">
        <f>IF(U115="snížená",N115,0)</f>
        <v>0</v>
      </c>
      <c r="BG115" s="145">
        <f>IF(U115="zákl. přenesená",N115,0)</f>
        <v>0</v>
      </c>
      <c r="BH115" s="145">
        <f>IF(U115="sníž. přenesená",N115,0)</f>
        <v>0</v>
      </c>
      <c r="BI115" s="145">
        <f>IF(U115="nulová",N115,0)</f>
        <v>0</v>
      </c>
      <c r="BJ115" s="17" t="s">
        <v>15</v>
      </c>
      <c r="BK115" s="145">
        <f>ROUND(L115*K115,2)</f>
        <v>0</v>
      </c>
      <c r="BL115" s="17" t="s">
        <v>2382</v>
      </c>
      <c r="BM115" s="17" t="s">
        <v>7322</v>
      </c>
    </row>
    <row r="116" spans="2:65" s="1" customFormat="1" ht="6.95" customHeight="1" x14ac:dyDescent="0.3"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7"/>
    </row>
  </sheetData>
  <mergeCells count="63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1:Q91"/>
    <mergeCell ref="L93:Q93"/>
    <mergeCell ref="C99:Q99"/>
    <mergeCell ref="F101:P101"/>
    <mergeCell ref="M106:Q106"/>
    <mergeCell ref="M107:Q107"/>
    <mergeCell ref="F109:I109"/>
    <mergeCell ref="L109:M109"/>
    <mergeCell ref="N109:Q109"/>
    <mergeCell ref="H1:K1"/>
    <mergeCell ref="S2:AC2"/>
    <mergeCell ref="F114:I114"/>
    <mergeCell ref="F115:I115"/>
    <mergeCell ref="L115:M115"/>
    <mergeCell ref="N115:Q115"/>
    <mergeCell ref="N110:Q110"/>
    <mergeCell ref="N111:Q111"/>
    <mergeCell ref="F112:I112"/>
    <mergeCell ref="L112:M112"/>
    <mergeCell ref="N112:Q112"/>
    <mergeCell ref="F113:I113"/>
    <mergeCell ref="L113:M113"/>
    <mergeCell ref="N113:Q113"/>
    <mergeCell ref="F102:P102"/>
    <mergeCell ref="M104:P104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09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55"/>
  <sheetViews>
    <sheetView showGridLines="0" workbookViewId="0">
      <pane ySplit="1" topLeftCell="A2" activePane="bottomLeft" state="frozen"/>
      <selection pane="bottomLeft" activeCell="I28" sqref="I28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91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368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7334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N95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ROUND((SUM(BE95:BE96)+SUM(BE114:BE154)), 2)</f>
        <v>0</v>
      </c>
      <c r="I32" s="200"/>
      <c r="J32" s="200"/>
      <c r="K32" s="32"/>
      <c r="L32" s="32"/>
      <c r="M32" s="260">
        <f>ROUND(ROUND((SUM(BE95:BE96)+SUM(BE114:BE154)),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ROUND((SUM(BF95:BF96)+SUM(BF114:BF154)), 2)</f>
        <v>0</v>
      </c>
      <c r="I33" s="200"/>
      <c r="J33" s="200"/>
      <c r="K33" s="32"/>
      <c r="L33" s="32"/>
      <c r="M33" s="260">
        <f>ROUND(ROUND((SUM(BF95:BF96)+SUM(BF114:BF154)),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ROUND((SUM(BG95:BG96)+SUM(BG114:BG154)),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ROUND((SUM(BH95:BH96)+SUM(BH114:BH154)),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ROUND((SUM(BI95:BI96)+SUM(BI114:BI154)),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02__2 - SO 01 - PŘÍPRAVA STAVENIŠTĚ - VYTÁPĚNÍ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N114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369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N115</f>
        <v>0</v>
      </c>
      <c r="O89" s="249"/>
      <c r="P89" s="249"/>
      <c r="Q89" s="249"/>
      <c r="R89" s="111"/>
    </row>
    <row r="90" spans="2:47" s="6" customFormat="1" ht="24.95" customHeight="1" x14ac:dyDescent="0.3">
      <c r="B90" s="108"/>
      <c r="C90" s="109"/>
      <c r="D90" s="110" t="s">
        <v>370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39">
        <f>N118</f>
        <v>0</v>
      </c>
      <c r="O90" s="249"/>
      <c r="P90" s="249"/>
      <c r="Q90" s="249"/>
      <c r="R90" s="111"/>
    </row>
    <row r="91" spans="2:47" s="6" customFormat="1" ht="24.95" customHeight="1" x14ac:dyDescent="0.3">
      <c r="B91" s="108"/>
      <c r="C91" s="109"/>
      <c r="D91" s="110" t="s">
        <v>371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39">
        <f>N125</f>
        <v>0</v>
      </c>
      <c r="O91" s="249"/>
      <c r="P91" s="249"/>
      <c r="Q91" s="249"/>
      <c r="R91" s="111"/>
    </row>
    <row r="92" spans="2:47" s="6" customFormat="1" ht="24.95" customHeight="1" x14ac:dyDescent="0.3">
      <c r="B92" s="108"/>
      <c r="C92" s="109"/>
      <c r="D92" s="110" t="s">
        <v>372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39">
        <f>N136</f>
        <v>0</v>
      </c>
      <c r="O92" s="249"/>
      <c r="P92" s="249"/>
      <c r="Q92" s="249"/>
      <c r="R92" s="111"/>
    </row>
    <row r="93" spans="2:47" s="6" customFormat="1" ht="24.95" customHeight="1" x14ac:dyDescent="0.3">
      <c r="B93" s="108"/>
      <c r="C93" s="109"/>
      <c r="D93" s="110" t="s">
        <v>243</v>
      </c>
      <c r="E93" s="109"/>
      <c r="F93" s="109"/>
      <c r="G93" s="109"/>
      <c r="H93" s="109"/>
      <c r="I93" s="109"/>
      <c r="J93" s="109"/>
      <c r="K93" s="109"/>
      <c r="L93" s="109"/>
      <c r="M93" s="109"/>
      <c r="N93" s="239">
        <f>N151</f>
        <v>0</v>
      </c>
      <c r="O93" s="249"/>
      <c r="P93" s="249"/>
      <c r="Q93" s="249"/>
      <c r="R93" s="111"/>
    </row>
    <row r="94" spans="2:47" s="1" customFormat="1" ht="21.75" customHeight="1" x14ac:dyDescent="0.3"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3"/>
    </row>
    <row r="95" spans="2:47" s="1" customFormat="1" ht="29.25" customHeight="1" x14ac:dyDescent="0.3">
      <c r="B95" s="31"/>
      <c r="C95" s="107" t="s">
        <v>205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257">
        <v>0</v>
      </c>
      <c r="O95" s="200"/>
      <c r="P95" s="200"/>
      <c r="Q95" s="200"/>
      <c r="R95" s="33"/>
      <c r="T95" s="116"/>
      <c r="U95" s="117" t="s">
        <v>42</v>
      </c>
    </row>
    <row r="96" spans="2:47" s="1" customFormat="1" ht="18" customHeight="1" x14ac:dyDescent="0.3"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3"/>
    </row>
    <row r="97" spans="2:18" s="1" customFormat="1" ht="29.25" customHeight="1" x14ac:dyDescent="0.3">
      <c r="B97" s="31"/>
      <c r="C97" s="99" t="s">
        <v>188</v>
      </c>
      <c r="D97" s="100"/>
      <c r="E97" s="100"/>
      <c r="F97" s="100"/>
      <c r="G97" s="100"/>
      <c r="H97" s="100"/>
      <c r="I97" s="100"/>
      <c r="J97" s="100"/>
      <c r="K97" s="100"/>
      <c r="L97" s="201">
        <f>ROUND(SUM(N88+N95),2)</f>
        <v>0</v>
      </c>
      <c r="M97" s="246"/>
      <c r="N97" s="246"/>
      <c r="O97" s="246"/>
      <c r="P97" s="246"/>
      <c r="Q97" s="246"/>
      <c r="R97" s="33"/>
    </row>
    <row r="98" spans="2:18" s="1" customFormat="1" ht="6.95" customHeight="1" x14ac:dyDescent="0.3">
      <c r="B98" s="55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7"/>
    </row>
    <row r="102" spans="2:18" s="1" customFormat="1" ht="6.95" customHeight="1" x14ac:dyDescent="0.3"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60"/>
    </row>
    <row r="103" spans="2:18" s="1" customFormat="1" ht="36.950000000000003" customHeight="1" x14ac:dyDescent="0.3">
      <c r="B103" s="31"/>
      <c r="C103" s="212" t="s">
        <v>206</v>
      </c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33"/>
    </row>
    <row r="104" spans="2:18" s="1" customFormat="1" ht="6.95" customHeight="1" x14ac:dyDescent="0.3"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3"/>
    </row>
    <row r="105" spans="2:18" s="1" customFormat="1" ht="30" customHeight="1" x14ac:dyDescent="0.3">
      <c r="B105" s="31"/>
      <c r="C105" s="28" t="s">
        <v>16</v>
      </c>
      <c r="D105" s="32"/>
      <c r="E105" s="32"/>
      <c r="F105" s="247" t="str">
        <f>F6</f>
        <v>DOPLNĚNÍ - ROZŠÍŘENÍ KAPACIT ZŠ A MŠ TŘEBOTOV</v>
      </c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32"/>
      <c r="R105" s="33"/>
    </row>
    <row r="106" spans="2:18" s="1" customFormat="1" ht="36.950000000000003" customHeight="1" x14ac:dyDescent="0.3">
      <c r="B106" s="31"/>
      <c r="C106" s="65" t="s">
        <v>192</v>
      </c>
      <c r="D106" s="32"/>
      <c r="E106" s="32"/>
      <c r="F106" s="213" t="str">
        <f>F7</f>
        <v>02__2 - SO 01 - PŘÍPRAVA STAVENIŠTĚ - VYTÁPĚNÍ</v>
      </c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32"/>
      <c r="R106" s="33"/>
    </row>
    <row r="107" spans="2:18" s="1" customFormat="1" ht="6.95" customHeight="1" x14ac:dyDescent="0.3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18" s="1" customFormat="1" ht="18" customHeight="1" x14ac:dyDescent="0.3">
      <c r="B108" s="31"/>
      <c r="C108" s="28" t="s">
        <v>22</v>
      </c>
      <c r="D108" s="32"/>
      <c r="E108" s="32"/>
      <c r="F108" s="26" t="str">
        <f>F9</f>
        <v>Třebotov, Hlavní 190, 252 26 areál školy</v>
      </c>
      <c r="G108" s="32"/>
      <c r="H108" s="32"/>
      <c r="I108" s="32"/>
      <c r="J108" s="32"/>
      <c r="K108" s="28" t="s">
        <v>24</v>
      </c>
      <c r="L108" s="32"/>
      <c r="M108" s="248" t="str">
        <f>IF(O9="","",O9)</f>
        <v>31. 10. 2016</v>
      </c>
      <c r="N108" s="200"/>
      <c r="O108" s="200"/>
      <c r="P108" s="200"/>
      <c r="Q108" s="32"/>
      <c r="R108" s="33"/>
    </row>
    <row r="109" spans="2:18" s="1" customFormat="1" ht="6.95" customHeight="1" x14ac:dyDescent="0.3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18" s="1" customFormat="1" ht="15" x14ac:dyDescent="0.3">
      <c r="B110" s="31"/>
      <c r="C110" s="28" t="s">
        <v>26</v>
      </c>
      <c r="D110" s="32"/>
      <c r="E110" s="32"/>
      <c r="F110" s="26" t="str">
        <f>E12</f>
        <v>Obec Třebotov</v>
      </c>
      <c r="G110" s="32"/>
      <c r="H110" s="32"/>
      <c r="I110" s="32"/>
      <c r="J110" s="32"/>
      <c r="K110" s="28" t="s">
        <v>33</v>
      </c>
      <c r="L110" s="32"/>
      <c r="M110" s="226" t="str">
        <f>E18</f>
        <v>Ing.arch. Jan Linhart</v>
      </c>
      <c r="N110" s="200"/>
      <c r="O110" s="200"/>
      <c r="P110" s="200"/>
      <c r="Q110" s="200"/>
      <c r="R110" s="33"/>
    </row>
    <row r="111" spans="2:18" s="1" customFormat="1" ht="14.45" customHeight="1" x14ac:dyDescent="0.3">
      <c r="B111" s="31"/>
      <c r="C111" s="28" t="s">
        <v>31</v>
      </c>
      <c r="D111" s="32"/>
      <c r="E111" s="32"/>
      <c r="F111" s="26" t="str">
        <f>IF(E15="","",E15)</f>
        <v xml:space="preserve"> </v>
      </c>
      <c r="G111" s="32"/>
      <c r="H111" s="32"/>
      <c r="I111" s="32"/>
      <c r="J111" s="32"/>
      <c r="K111" s="28" t="s">
        <v>36</v>
      </c>
      <c r="L111" s="32"/>
      <c r="M111" s="226" t="str">
        <f>E21</f>
        <v>Ladislav Štefek</v>
      </c>
      <c r="N111" s="200"/>
      <c r="O111" s="200"/>
      <c r="P111" s="200"/>
      <c r="Q111" s="200"/>
      <c r="R111" s="33"/>
    </row>
    <row r="112" spans="2:18" s="1" customFormat="1" ht="10.35" customHeight="1" x14ac:dyDescent="0.3"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3"/>
    </row>
    <row r="113" spans="2:65" s="8" customFormat="1" ht="29.25" customHeight="1" x14ac:dyDescent="0.3">
      <c r="B113" s="118"/>
      <c r="C113" s="119" t="s">
        <v>207</v>
      </c>
      <c r="D113" s="120" t="s">
        <v>208</v>
      </c>
      <c r="E113" s="120" t="s">
        <v>60</v>
      </c>
      <c r="F113" s="242" t="s">
        <v>209</v>
      </c>
      <c r="G113" s="243"/>
      <c r="H113" s="243"/>
      <c r="I113" s="243"/>
      <c r="J113" s="120" t="s">
        <v>210</v>
      </c>
      <c r="K113" s="120" t="s">
        <v>211</v>
      </c>
      <c r="L113" s="244" t="s">
        <v>212</v>
      </c>
      <c r="M113" s="243"/>
      <c r="N113" s="242" t="s">
        <v>198</v>
      </c>
      <c r="O113" s="243"/>
      <c r="P113" s="243"/>
      <c r="Q113" s="245"/>
      <c r="R113" s="121"/>
      <c r="T113" s="73" t="s">
        <v>213</v>
      </c>
      <c r="U113" s="74" t="s">
        <v>42</v>
      </c>
      <c r="V113" s="74" t="s">
        <v>214</v>
      </c>
      <c r="W113" s="74" t="s">
        <v>215</v>
      </c>
      <c r="X113" s="74" t="s">
        <v>216</v>
      </c>
      <c r="Y113" s="74" t="s">
        <v>217</v>
      </c>
      <c r="Z113" s="74" t="s">
        <v>218</v>
      </c>
      <c r="AA113" s="75" t="s">
        <v>219</v>
      </c>
    </row>
    <row r="114" spans="2:65" s="1" customFormat="1" ht="29.25" customHeight="1" x14ac:dyDescent="0.35">
      <c r="B114" s="31"/>
      <c r="C114" s="77" t="s">
        <v>194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236">
        <f>BK114</f>
        <v>0</v>
      </c>
      <c r="O114" s="237"/>
      <c r="P114" s="237"/>
      <c r="Q114" s="237"/>
      <c r="R114" s="33"/>
      <c r="T114" s="76"/>
      <c r="U114" s="47"/>
      <c r="V114" s="47"/>
      <c r="W114" s="122">
        <f>W115+W118+W125+W136+W151</f>
        <v>0</v>
      </c>
      <c r="X114" s="47"/>
      <c r="Y114" s="122">
        <f>Y115+Y118+Y125+Y136+Y151</f>
        <v>5.5599999999999997E-2</v>
      </c>
      <c r="Z114" s="47"/>
      <c r="AA114" s="123">
        <f>AA115+AA118+AA125+AA136+AA151</f>
        <v>0</v>
      </c>
      <c r="AT114" s="17" t="s">
        <v>77</v>
      </c>
      <c r="AU114" s="17" t="s">
        <v>200</v>
      </c>
      <c r="BK114" s="124">
        <f>BK115+BK118+BK125+BK136+BK151</f>
        <v>0</v>
      </c>
    </row>
    <row r="115" spans="2:65" s="9" customFormat="1" ht="37.35" customHeight="1" x14ac:dyDescent="0.35">
      <c r="B115" s="125"/>
      <c r="C115" s="126"/>
      <c r="D115" s="127" t="s">
        <v>369</v>
      </c>
      <c r="E115" s="127"/>
      <c r="F115" s="127"/>
      <c r="G115" s="127"/>
      <c r="H115" s="127"/>
      <c r="I115" s="127"/>
      <c r="J115" s="127"/>
      <c r="K115" s="127"/>
      <c r="L115" s="127"/>
      <c r="M115" s="127"/>
      <c r="N115" s="262">
        <f>BK115</f>
        <v>0</v>
      </c>
      <c r="O115" s="263"/>
      <c r="P115" s="263"/>
      <c r="Q115" s="263"/>
      <c r="R115" s="128"/>
      <c r="T115" s="129"/>
      <c r="U115" s="126"/>
      <c r="V115" s="126"/>
      <c r="W115" s="130">
        <f>SUM(W116:W117)</f>
        <v>0</v>
      </c>
      <c r="X115" s="126"/>
      <c r="Y115" s="130">
        <f>SUM(Y116:Y117)</f>
        <v>5.5999999999999995E-4</v>
      </c>
      <c r="Z115" s="126"/>
      <c r="AA115" s="131">
        <f>SUM(AA116:AA117)</f>
        <v>0</v>
      </c>
      <c r="AR115" s="132" t="s">
        <v>190</v>
      </c>
      <c r="AT115" s="133" t="s">
        <v>77</v>
      </c>
      <c r="AU115" s="133" t="s">
        <v>78</v>
      </c>
      <c r="AY115" s="132" t="s">
        <v>221</v>
      </c>
      <c r="BK115" s="134">
        <f>SUM(BK116:BK117)</f>
        <v>0</v>
      </c>
    </row>
    <row r="116" spans="2:65" s="1" customFormat="1" ht="28.9" customHeight="1" x14ac:dyDescent="0.3">
      <c r="B116" s="136"/>
      <c r="C116" s="137" t="s">
        <v>15</v>
      </c>
      <c r="D116" s="137" t="s">
        <v>222</v>
      </c>
      <c r="E116" s="138" t="s">
        <v>270</v>
      </c>
      <c r="F116" s="250" t="s">
        <v>271</v>
      </c>
      <c r="G116" s="251"/>
      <c r="H116" s="251"/>
      <c r="I116" s="251"/>
      <c r="J116" s="139" t="s">
        <v>246</v>
      </c>
      <c r="K116" s="140">
        <v>8</v>
      </c>
      <c r="L116" s="252"/>
      <c r="M116" s="251"/>
      <c r="N116" s="252">
        <f>ROUND(L116*K116,2)</f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</v>
      </c>
      <c r="W116" s="143">
        <f>V116*K116</f>
        <v>0</v>
      </c>
      <c r="X116" s="143">
        <v>6.9999999999999994E-5</v>
      </c>
      <c r="Y116" s="143">
        <f>X116*K116</f>
        <v>5.5999999999999995E-4</v>
      </c>
      <c r="Z116" s="143">
        <v>0</v>
      </c>
      <c r="AA116" s="144">
        <f>Z116*K116</f>
        <v>0</v>
      </c>
      <c r="AR116" s="17" t="s">
        <v>247</v>
      </c>
      <c r="AT116" s="17" t="s">
        <v>222</v>
      </c>
      <c r="AU116" s="17" t="s">
        <v>15</v>
      </c>
      <c r="AY116" s="17" t="s">
        <v>221</v>
      </c>
      <c r="BE116" s="145">
        <f>IF(U116="základní",N116,0)</f>
        <v>0</v>
      </c>
      <c r="BF116" s="145">
        <f>IF(U116="snížená",N116,0)</f>
        <v>0</v>
      </c>
      <c r="BG116" s="145">
        <f>IF(U116="zákl. přenesená",N116,0)</f>
        <v>0</v>
      </c>
      <c r="BH116" s="145">
        <f>IF(U116="sníž. přenesená",N116,0)</f>
        <v>0</v>
      </c>
      <c r="BI116" s="145">
        <f>IF(U116="nulová",N116,0)</f>
        <v>0</v>
      </c>
      <c r="BJ116" s="17" t="s">
        <v>15</v>
      </c>
      <c r="BK116" s="145">
        <f>ROUND(L116*K116,2)</f>
        <v>0</v>
      </c>
      <c r="BL116" s="17" t="s">
        <v>247</v>
      </c>
      <c r="BM116" s="17" t="s">
        <v>373</v>
      </c>
    </row>
    <row r="117" spans="2:65" s="1" customFormat="1" ht="85.9" customHeight="1" x14ac:dyDescent="0.3">
      <c r="B117" s="31"/>
      <c r="C117" s="32"/>
      <c r="D117" s="32"/>
      <c r="E117" s="32"/>
      <c r="F117" s="266" t="s">
        <v>261</v>
      </c>
      <c r="G117" s="200"/>
      <c r="H117" s="200"/>
      <c r="I117" s="200"/>
      <c r="J117" s="32"/>
      <c r="K117" s="32"/>
      <c r="L117" s="32"/>
      <c r="M117" s="32"/>
      <c r="N117" s="32"/>
      <c r="O117" s="32"/>
      <c r="P117" s="32"/>
      <c r="Q117" s="32"/>
      <c r="R117" s="33"/>
      <c r="T117" s="70"/>
      <c r="U117" s="32"/>
      <c r="V117" s="32"/>
      <c r="W117" s="32"/>
      <c r="X117" s="32"/>
      <c r="Y117" s="32"/>
      <c r="Z117" s="32"/>
      <c r="AA117" s="71"/>
      <c r="AT117" s="17" t="s">
        <v>250</v>
      </c>
      <c r="AU117" s="17" t="s">
        <v>15</v>
      </c>
    </row>
    <row r="118" spans="2:65" s="9" customFormat="1" ht="37.35" customHeight="1" x14ac:dyDescent="0.35">
      <c r="B118" s="125"/>
      <c r="C118" s="126"/>
      <c r="D118" s="127" t="s">
        <v>370</v>
      </c>
      <c r="E118" s="127"/>
      <c r="F118" s="127"/>
      <c r="G118" s="127"/>
      <c r="H118" s="127"/>
      <c r="I118" s="127"/>
      <c r="J118" s="127"/>
      <c r="K118" s="127"/>
      <c r="L118" s="127"/>
      <c r="M118" s="127"/>
      <c r="N118" s="262">
        <f>BK118</f>
        <v>0</v>
      </c>
      <c r="O118" s="263"/>
      <c r="P118" s="263"/>
      <c r="Q118" s="263"/>
      <c r="R118" s="128"/>
      <c r="T118" s="129"/>
      <c r="U118" s="126"/>
      <c r="V118" s="126"/>
      <c r="W118" s="130">
        <f>SUM(W119:W124)</f>
        <v>0</v>
      </c>
      <c r="X118" s="126"/>
      <c r="Y118" s="130">
        <f>SUM(Y119:Y124)</f>
        <v>3.4419999999999999E-2</v>
      </c>
      <c r="Z118" s="126"/>
      <c r="AA118" s="131">
        <f>SUM(AA119:AA124)</f>
        <v>0</v>
      </c>
      <c r="AR118" s="132" t="s">
        <v>190</v>
      </c>
      <c r="AT118" s="133" t="s">
        <v>77</v>
      </c>
      <c r="AU118" s="133" t="s">
        <v>78</v>
      </c>
      <c r="AY118" s="132" t="s">
        <v>221</v>
      </c>
      <c r="BK118" s="134">
        <f>SUM(BK119:BK124)</f>
        <v>0</v>
      </c>
    </row>
    <row r="119" spans="2:65" s="1" customFormat="1" ht="20.45" customHeight="1" x14ac:dyDescent="0.3">
      <c r="B119" s="136"/>
      <c r="C119" s="137" t="s">
        <v>190</v>
      </c>
      <c r="D119" s="137" t="s">
        <v>222</v>
      </c>
      <c r="E119" s="138" t="s">
        <v>374</v>
      </c>
      <c r="F119" s="250" t="s">
        <v>375</v>
      </c>
      <c r="G119" s="251"/>
      <c r="H119" s="251"/>
      <c r="I119" s="251"/>
      <c r="J119" s="139" t="s">
        <v>376</v>
      </c>
      <c r="K119" s="140">
        <v>1</v>
      </c>
      <c r="L119" s="252"/>
      <c r="M119" s="251"/>
      <c r="N119" s="252">
        <f>ROUND(L119*K119,2)</f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>V119*K119</f>
        <v>0</v>
      </c>
      <c r="X119" s="143">
        <v>4.2000000000000002E-4</v>
      </c>
      <c r="Y119" s="143">
        <f>X119*K119</f>
        <v>4.2000000000000002E-4</v>
      </c>
      <c r="Z119" s="143">
        <v>0</v>
      </c>
      <c r="AA119" s="144">
        <f>Z119*K119</f>
        <v>0</v>
      </c>
      <c r="AR119" s="17" t="s">
        <v>247</v>
      </c>
      <c r="AT119" s="17" t="s">
        <v>222</v>
      </c>
      <c r="AU119" s="17" t="s">
        <v>15</v>
      </c>
      <c r="AY119" s="17" t="s">
        <v>221</v>
      </c>
      <c r="BE119" s="145">
        <f>IF(U119="základní",N119,0)</f>
        <v>0</v>
      </c>
      <c r="BF119" s="145">
        <f>IF(U119="snížená",N119,0)</f>
        <v>0</v>
      </c>
      <c r="BG119" s="145">
        <f>IF(U119="zákl. přenesená",N119,0)</f>
        <v>0</v>
      </c>
      <c r="BH119" s="145">
        <f>IF(U119="sníž. přenesená",N119,0)</f>
        <v>0</v>
      </c>
      <c r="BI119" s="145">
        <f>IF(U119="nulová",N119,0)</f>
        <v>0</v>
      </c>
      <c r="BJ119" s="17" t="s">
        <v>15</v>
      </c>
      <c r="BK119" s="145">
        <f>ROUND(L119*K119,2)</f>
        <v>0</v>
      </c>
      <c r="BL119" s="17" t="s">
        <v>247</v>
      </c>
      <c r="BM119" s="17" t="s">
        <v>377</v>
      </c>
    </row>
    <row r="120" spans="2:65" s="1" customFormat="1" ht="85.9" customHeight="1" x14ac:dyDescent="0.3">
      <c r="B120" s="31"/>
      <c r="C120" s="32"/>
      <c r="D120" s="32"/>
      <c r="E120" s="32"/>
      <c r="F120" s="266" t="s">
        <v>378</v>
      </c>
      <c r="G120" s="200"/>
      <c r="H120" s="200"/>
      <c r="I120" s="200"/>
      <c r="J120" s="32"/>
      <c r="K120" s="32"/>
      <c r="L120" s="32"/>
      <c r="M120" s="32"/>
      <c r="N120" s="32"/>
      <c r="O120" s="32"/>
      <c r="P120" s="32"/>
      <c r="Q120" s="32"/>
      <c r="R120" s="33"/>
      <c r="T120" s="70"/>
      <c r="U120" s="32"/>
      <c r="V120" s="32"/>
      <c r="W120" s="32"/>
      <c r="X120" s="32"/>
      <c r="Y120" s="32"/>
      <c r="Z120" s="32"/>
      <c r="AA120" s="71"/>
      <c r="AT120" s="17" t="s">
        <v>250</v>
      </c>
      <c r="AU120" s="17" t="s">
        <v>15</v>
      </c>
    </row>
    <row r="121" spans="2:65" s="1" customFormat="1" ht="40.15" customHeight="1" x14ac:dyDescent="0.3">
      <c r="B121" s="136"/>
      <c r="C121" s="137" t="s">
        <v>254</v>
      </c>
      <c r="D121" s="137" t="s">
        <v>222</v>
      </c>
      <c r="E121" s="138" t="s">
        <v>379</v>
      </c>
      <c r="F121" s="250" t="s">
        <v>380</v>
      </c>
      <c r="G121" s="251"/>
      <c r="H121" s="251"/>
      <c r="I121" s="251"/>
      <c r="J121" s="139" t="s">
        <v>349</v>
      </c>
      <c r="K121" s="140">
        <v>1</v>
      </c>
      <c r="L121" s="252"/>
      <c r="M121" s="251"/>
      <c r="N121" s="252">
        <f>ROUND(L121*K121,2)</f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>V121*K121</f>
        <v>0</v>
      </c>
      <c r="X121" s="143">
        <v>0</v>
      </c>
      <c r="Y121" s="143">
        <f>X121*K121</f>
        <v>0</v>
      </c>
      <c r="Z121" s="143">
        <v>0</v>
      </c>
      <c r="AA121" s="144">
        <f>Z121*K121</f>
        <v>0</v>
      </c>
      <c r="AR121" s="17" t="s">
        <v>247</v>
      </c>
      <c r="AT121" s="17" t="s">
        <v>222</v>
      </c>
      <c r="AU121" s="17" t="s">
        <v>15</v>
      </c>
      <c r="AY121" s="17" t="s">
        <v>221</v>
      </c>
      <c r="BE121" s="145">
        <f>IF(U121="základní",N121,0)</f>
        <v>0</v>
      </c>
      <c r="BF121" s="145">
        <f>IF(U121="snížená",N121,0)</f>
        <v>0</v>
      </c>
      <c r="BG121" s="145">
        <f>IF(U121="zákl. přenesená",N121,0)</f>
        <v>0</v>
      </c>
      <c r="BH121" s="145">
        <f>IF(U121="sníž. přenesená",N121,0)</f>
        <v>0</v>
      </c>
      <c r="BI121" s="145">
        <f>IF(U121="nulová",N121,0)</f>
        <v>0</v>
      </c>
      <c r="BJ121" s="17" t="s">
        <v>15</v>
      </c>
      <c r="BK121" s="145">
        <f>ROUND(L121*K121,2)</f>
        <v>0</v>
      </c>
      <c r="BL121" s="17" t="s">
        <v>247</v>
      </c>
      <c r="BM121" s="17" t="s">
        <v>381</v>
      </c>
    </row>
    <row r="122" spans="2:65" s="1" customFormat="1" ht="20.45" customHeight="1" x14ac:dyDescent="0.3">
      <c r="B122" s="136"/>
      <c r="C122" s="149" t="s">
        <v>231</v>
      </c>
      <c r="D122" s="149" t="s">
        <v>382</v>
      </c>
      <c r="E122" s="150" t="s">
        <v>383</v>
      </c>
      <c r="F122" s="267" t="s">
        <v>384</v>
      </c>
      <c r="G122" s="268"/>
      <c r="H122" s="268"/>
      <c r="I122" s="268"/>
      <c r="J122" s="151" t="s">
        <v>276</v>
      </c>
      <c r="K122" s="152">
        <v>1</v>
      </c>
      <c r="L122" s="269"/>
      <c r="M122" s="268"/>
      <c r="N122" s="269">
        <f>ROUND(L122*K122,2)</f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>V122*K122</f>
        <v>0</v>
      </c>
      <c r="X122" s="143">
        <v>3.4000000000000002E-2</v>
      </c>
      <c r="Y122" s="143">
        <f>X122*K122</f>
        <v>3.4000000000000002E-2</v>
      </c>
      <c r="Z122" s="143">
        <v>0</v>
      </c>
      <c r="AA122" s="144">
        <f>Z122*K122</f>
        <v>0</v>
      </c>
      <c r="AR122" s="17" t="s">
        <v>385</v>
      </c>
      <c r="AT122" s="17" t="s">
        <v>382</v>
      </c>
      <c r="AU122" s="17" t="s">
        <v>15</v>
      </c>
      <c r="AY122" s="17" t="s">
        <v>221</v>
      </c>
      <c r="BE122" s="145">
        <f>IF(U122="základní",N122,0)</f>
        <v>0</v>
      </c>
      <c r="BF122" s="145">
        <f>IF(U122="snížená",N122,0)</f>
        <v>0</v>
      </c>
      <c r="BG122" s="145">
        <f>IF(U122="zákl. přenesená",N122,0)</f>
        <v>0</v>
      </c>
      <c r="BH122" s="145">
        <f>IF(U122="sníž. přenesená",N122,0)</f>
        <v>0</v>
      </c>
      <c r="BI122" s="145">
        <f>IF(U122="nulová",N122,0)</f>
        <v>0</v>
      </c>
      <c r="BJ122" s="17" t="s">
        <v>15</v>
      </c>
      <c r="BK122" s="145">
        <f>ROUND(L122*K122,2)</f>
        <v>0</v>
      </c>
      <c r="BL122" s="17" t="s">
        <v>247</v>
      </c>
      <c r="BM122" s="17" t="s">
        <v>386</v>
      </c>
    </row>
    <row r="123" spans="2:65" s="1" customFormat="1" ht="20.45" customHeight="1" x14ac:dyDescent="0.3">
      <c r="B123" s="136"/>
      <c r="C123" s="137" t="s">
        <v>220</v>
      </c>
      <c r="D123" s="137" t="s">
        <v>222</v>
      </c>
      <c r="E123" s="138" t="s">
        <v>387</v>
      </c>
      <c r="F123" s="250" t="s">
        <v>388</v>
      </c>
      <c r="G123" s="251"/>
      <c r="H123" s="251"/>
      <c r="I123" s="251"/>
      <c r="J123" s="139" t="s">
        <v>335</v>
      </c>
      <c r="K123" s="140"/>
      <c r="L123" s="252"/>
      <c r="M123" s="251"/>
      <c r="N123" s="252">
        <f>ROUND(L123*K123,2)</f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>V123*K123</f>
        <v>0</v>
      </c>
      <c r="X123" s="143">
        <v>0</v>
      </c>
      <c r="Y123" s="143">
        <f>X123*K123</f>
        <v>0</v>
      </c>
      <c r="Z123" s="143">
        <v>0</v>
      </c>
      <c r="AA123" s="144">
        <f>Z123*K123</f>
        <v>0</v>
      </c>
      <c r="AR123" s="17" t="s">
        <v>247</v>
      </c>
      <c r="AT123" s="17" t="s">
        <v>222</v>
      </c>
      <c r="AU123" s="17" t="s">
        <v>15</v>
      </c>
      <c r="AY123" s="17" t="s">
        <v>221</v>
      </c>
      <c r="BE123" s="145">
        <f>IF(U123="základní",N123,0)</f>
        <v>0</v>
      </c>
      <c r="BF123" s="145">
        <f>IF(U123="snížená",N123,0)</f>
        <v>0</v>
      </c>
      <c r="BG123" s="145">
        <f>IF(U123="zákl. přenesená",N123,0)</f>
        <v>0</v>
      </c>
      <c r="BH123" s="145">
        <f>IF(U123="sníž. přenesená",N123,0)</f>
        <v>0</v>
      </c>
      <c r="BI123" s="145">
        <f>IF(U123="nulová",N123,0)</f>
        <v>0</v>
      </c>
      <c r="BJ123" s="17" t="s">
        <v>15</v>
      </c>
      <c r="BK123" s="145">
        <f>ROUND(L123*K123,2)</f>
        <v>0</v>
      </c>
      <c r="BL123" s="17" t="s">
        <v>247</v>
      </c>
      <c r="BM123" s="17" t="s">
        <v>389</v>
      </c>
    </row>
    <row r="124" spans="2:65" s="1" customFormat="1" ht="74.45" customHeight="1" x14ac:dyDescent="0.3">
      <c r="B124" s="31"/>
      <c r="C124" s="32"/>
      <c r="D124" s="32"/>
      <c r="E124" s="32"/>
      <c r="F124" s="266" t="s">
        <v>390</v>
      </c>
      <c r="G124" s="200"/>
      <c r="H124" s="200"/>
      <c r="I124" s="200"/>
      <c r="J124" s="32"/>
      <c r="K124" s="32"/>
      <c r="L124" s="32"/>
      <c r="M124" s="32"/>
      <c r="N124" s="32"/>
      <c r="O124" s="32"/>
      <c r="P124" s="32"/>
      <c r="Q124" s="32"/>
      <c r="R124" s="33"/>
      <c r="T124" s="70"/>
      <c r="U124" s="32"/>
      <c r="V124" s="32"/>
      <c r="W124" s="32"/>
      <c r="X124" s="32"/>
      <c r="Y124" s="32"/>
      <c r="Z124" s="32"/>
      <c r="AA124" s="71"/>
      <c r="AT124" s="17" t="s">
        <v>250</v>
      </c>
      <c r="AU124" s="17" t="s">
        <v>15</v>
      </c>
    </row>
    <row r="125" spans="2:65" s="9" customFormat="1" ht="37.35" customHeight="1" x14ac:dyDescent="0.35">
      <c r="B125" s="125"/>
      <c r="C125" s="126"/>
      <c r="D125" s="127" t="s">
        <v>371</v>
      </c>
      <c r="E125" s="127"/>
      <c r="F125" s="127"/>
      <c r="G125" s="127"/>
      <c r="H125" s="127"/>
      <c r="I125" s="127"/>
      <c r="J125" s="127"/>
      <c r="K125" s="127"/>
      <c r="L125" s="127"/>
      <c r="M125" s="127"/>
      <c r="N125" s="262">
        <f>BK125</f>
        <v>0</v>
      </c>
      <c r="O125" s="263"/>
      <c r="P125" s="263"/>
      <c r="Q125" s="263"/>
      <c r="R125" s="128"/>
      <c r="T125" s="129"/>
      <c r="U125" s="126"/>
      <c r="V125" s="126"/>
      <c r="W125" s="130">
        <f>SUM(W126:W135)</f>
        <v>0</v>
      </c>
      <c r="X125" s="126"/>
      <c r="Y125" s="130">
        <f>SUM(Y126:Y135)</f>
        <v>1.5679999999999999E-2</v>
      </c>
      <c r="Z125" s="126"/>
      <c r="AA125" s="131">
        <f>SUM(AA126:AA135)</f>
        <v>0</v>
      </c>
      <c r="AR125" s="132" t="s">
        <v>190</v>
      </c>
      <c r="AT125" s="133" t="s">
        <v>77</v>
      </c>
      <c r="AU125" s="133" t="s">
        <v>78</v>
      </c>
      <c r="AY125" s="132" t="s">
        <v>221</v>
      </c>
      <c r="BK125" s="134">
        <f>SUM(BK126:BK135)</f>
        <v>0</v>
      </c>
    </row>
    <row r="126" spans="2:65" s="1" customFormat="1" ht="28.9" customHeight="1" x14ac:dyDescent="0.3">
      <c r="B126" s="136"/>
      <c r="C126" s="137" t="s">
        <v>265</v>
      </c>
      <c r="D126" s="137" t="s">
        <v>222</v>
      </c>
      <c r="E126" s="138" t="s">
        <v>391</v>
      </c>
      <c r="F126" s="250" t="s">
        <v>392</v>
      </c>
      <c r="G126" s="251"/>
      <c r="H126" s="251"/>
      <c r="I126" s="251"/>
      <c r="J126" s="139" t="s">
        <v>276</v>
      </c>
      <c r="K126" s="140">
        <v>2</v>
      </c>
      <c r="L126" s="252"/>
      <c r="M126" s="251"/>
      <c r="N126" s="252">
        <f>ROUND(L126*K126,2)</f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>V126*K126</f>
        <v>0</v>
      </c>
      <c r="X126" s="143">
        <v>0</v>
      </c>
      <c r="Y126" s="143">
        <f>X126*K126</f>
        <v>0</v>
      </c>
      <c r="Z126" s="143">
        <v>0</v>
      </c>
      <c r="AA126" s="144">
        <f>Z126*K126</f>
        <v>0</v>
      </c>
      <c r="AR126" s="17" t="s">
        <v>247</v>
      </c>
      <c r="AT126" s="17" t="s">
        <v>222</v>
      </c>
      <c r="AU126" s="17" t="s">
        <v>15</v>
      </c>
      <c r="AY126" s="17" t="s">
        <v>221</v>
      </c>
      <c r="BE126" s="145">
        <f>IF(U126="základní",N126,0)</f>
        <v>0</v>
      </c>
      <c r="BF126" s="145">
        <f>IF(U126="snížená",N126,0)</f>
        <v>0</v>
      </c>
      <c r="BG126" s="145">
        <f>IF(U126="zákl. přenesená",N126,0)</f>
        <v>0</v>
      </c>
      <c r="BH126" s="145">
        <f>IF(U126="sníž. přenesená",N126,0)</f>
        <v>0</v>
      </c>
      <c r="BI126" s="145">
        <f>IF(U126="nulová",N126,0)</f>
        <v>0</v>
      </c>
      <c r="BJ126" s="17" t="s">
        <v>15</v>
      </c>
      <c r="BK126" s="145">
        <f>ROUND(L126*K126,2)</f>
        <v>0</v>
      </c>
      <c r="BL126" s="17" t="s">
        <v>247</v>
      </c>
      <c r="BM126" s="17" t="s">
        <v>393</v>
      </c>
    </row>
    <row r="127" spans="2:65" s="1" customFormat="1" ht="63" customHeight="1" x14ac:dyDescent="0.3">
      <c r="B127" s="31"/>
      <c r="C127" s="32"/>
      <c r="D127" s="32"/>
      <c r="E127" s="32"/>
      <c r="F127" s="266" t="s">
        <v>394</v>
      </c>
      <c r="G127" s="200"/>
      <c r="H127" s="200"/>
      <c r="I127" s="200"/>
      <c r="J127" s="32"/>
      <c r="K127" s="32"/>
      <c r="L127" s="32"/>
      <c r="M127" s="32"/>
      <c r="N127" s="32"/>
      <c r="O127" s="32"/>
      <c r="P127" s="32"/>
      <c r="Q127" s="32"/>
      <c r="R127" s="33"/>
      <c r="T127" s="70"/>
      <c r="U127" s="32"/>
      <c r="V127" s="32"/>
      <c r="W127" s="32"/>
      <c r="X127" s="32"/>
      <c r="Y127" s="32"/>
      <c r="Z127" s="32"/>
      <c r="AA127" s="71"/>
      <c r="AT127" s="17" t="s">
        <v>250</v>
      </c>
      <c r="AU127" s="17" t="s">
        <v>15</v>
      </c>
    </row>
    <row r="128" spans="2:65" s="1" customFormat="1" ht="28.9" customHeight="1" x14ac:dyDescent="0.3">
      <c r="B128" s="136"/>
      <c r="C128" s="137" t="s">
        <v>279</v>
      </c>
      <c r="D128" s="137" t="s">
        <v>222</v>
      </c>
      <c r="E128" s="138" t="s">
        <v>395</v>
      </c>
      <c r="F128" s="250" t="s">
        <v>396</v>
      </c>
      <c r="G128" s="251"/>
      <c r="H128" s="251"/>
      <c r="I128" s="251"/>
      <c r="J128" s="139" t="s">
        <v>315</v>
      </c>
      <c r="K128" s="140">
        <v>8</v>
      </c>
      <c r="L128" s="252"/>
      <c r="M128" s="251"/>
      <c r="N128" s="252">
        <f>ROUND(L128*K128,2)</f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>V128*K128</f>
        <v>0</v>
      </c>
      <c r="X128" s="143">
        <v>0</v>
      </c>
      <c r="Y128" s="143">
        <f>X128*K128</f>
        <v>0</v>
      </c>
      <c r="Z128" s="143">
        <v>0</v>
      </c>
      <c r="AA128" s="144">
        <f>Z128*K128</f>
        <v>0</v>
      </c>
      <c r="AR128" s="17" t="s">
        <v>247</v>
      </c>
      <c r="AT128" s="17" t="s">
        <v>222</v>
      </c>
      <c r="AU128" s="17" t="s">
        <v>15</v>
      </c>
      <c r="AY128" s="17" t="s">
        <v>221</v>
      </c>
      <c r="BE128" s="145">
        <f>IF(U128="základní",N128,0)</f>
        <v>0</v>
      </c>
      <c r="BF128" s="145">
        <f>IF(U128="snížená",N128,0)</f>
        <v>0</v>
      </c>
      <c r="BG128" s="145">
        <f>IF(U128="zákl. přenesená",N128,0)</f>
        <v>0</v>
      </c>
      <c r="BH128" s="145">
        <f>IF(U128="sníž. přenesená",N128,0)</f>
        <v>0</v>
      </c>
      <c r="BI128" s="145">
        <f>IF(U128="nulová",N128,0)</f>
        <v>0</v>
      </c>
      <c r="BJ128" s="17" t="s">
        <v>15</v>
      </c>
      <c r="BK128" s="145">
        <f>ROUND(L128*K128,2)</f>
        <v>0</v>
      </c>
      <c r="BL128" s="17" t="s">
        <v>247</v>
      </c>
      <c r="BM128" s="17" t="s">
        <v>397</v>
      </c>
    </row>
    <row r="129" spans="2:65" s="1" customFormat="1" ht="28.9" customHeight="1" x14ac:dyDescent="0.3">
      <c r="B129" s="136"/>
      <c r="C129" s="137" t="s">
        <v>284</v>
      </c>
      <c r="D129" s="137" t="s">
        <v>222</v>
      </c>
      <c r="E129" s="138" t="s">
        <v>398</v>
      </c>
      <c r="F129" s="250" t="s">
        <v>399</v>
      </c>
      <c r="G129" s="251"/>
      <c r="H129" s="251"/>
      <c r="I129" s="251"/>
      <c r="J129" s="139" t="s">
        <v>315</v>
      </c>
      <c r="K129" s="140">
        <v>4</v>
      </c>
      <c r="L129" s="252"/>
      <c r="M129" s="251"/>
      <c r="N129" s="252">
        <f>ROUND(L129*K129,2)</f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>V129*K129</f>
        <v>0</v>
      </c>
      <c r="X129" s="143">
        <v>0</v>
      </c>
      <c r="Y129" s="143">
        <f>X129*K129</f>
        <v>0</v>
      </c>
      <c r="Z129" s="143">
        <v>0</v>
      </c>
      <c r="AA129" s="144">
        <f>Z129*K129</f>
        <v>0</v>
      </c>
      <c r="AR129" s="17" t="s">
        <v>247</v>
      </c>
      <c r="AT129" s="17" t="s">
        <v>222</v>
      </c>
      <c r="AU129" s="17" t="s">
        <v>15</v>
      </c>
      <c r="AY129" s="17" t="s">
        <v>221</v>
      </c>
      <c r="BE129" s="145">
        <f>IF(U129="základní",N129,0)</f>
        <v>0</v>
      </c>
      <c r="BF129" s="145">
        <f>IF(U129="snížená",N129,0)</f>
        <v>0</v>
      </c>
      <c r="BG129" s="145">
        <f>IF(U129="zákl. přenesená",N129,0)</f>
        <v>0</v>
      </c>
      <c r="BH129" s="145">
        <f>IF(U129="sníž. přenesená",N129,0)</f>
        <v>0</v>
      </c>
      <c r="BI129" s="145">
        <f>IF(U129="nulová",N129,0)</f>
        <v>0</v>
      </c>
      <c r="BJ129" s="17" t="s">
        <v>15</v>
      </c>
      <c r="BK129" s="145">
        <f>ROUND(L129*K129,2)</f>
        <v>0</v>
      </c>
      <c r="BL129" s="17" t="s">
        <v>247</v>
      </c>
      <c r="BM129" s="17" t="s">
        <v>400</v>
      </c>
    </row>
    <row r="130" spans="2:65" s="1" customFormat="1" ht="40.15" customHeight="1" x14ac:dyDescent="0.3">
      <c r="B130" s="136"/>
      <c r="C130" s="137" t="s">
        <v>269</v>
      </c>
      <c r="D130" s="137" t="s">
        <v>222</v>
      </c>
      <c r="E130" s="138" t="s">
        <v>401</v>
      </c>
      <c r="F130" s="250" t="s">
        <v>402</v>
      </c>
      <c r="G130" s="251"/>
      <c r="H130" s="251"/>
      <c r="I130" s="251"/>
      <c r="J130" s="139" t="s">
        <v>246</v>
      </c>
      <c r="K130" s="140">
        <v>8</v>
      </c>
      <c r="L130" s="252"/>
      <c r="M130" s="251"/>
      <c r="N130" s="252">
        <f>ROUND(L130*K130,2)</f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>V130*K130</f>
        <v>0</v>
      </c>
      <c r="X130" s="143">
        <v>1.9599999999999999E-3</v>
      </c>
      <c r="Y130" s="143">
        <f>X130*K130</f>
        <v>1.5679999999999999E-2</v>
      </c>
      <c r="Z130" s="143">
        <v>0</v>
      </c>
      <c r="AA130" s="144">
        <f>Z130*K130</f>
        <v>0</v>
      </c>
      <c r="AR130" s="17" t="s">
        <v>247</v>
      </c>
      <c r="AT130" s="17" t="s">
        <v>222</v>
      </c>
      <c r="AU130" s="17" t="s">
        <v>15</v>
      </c>
      <c r="AY130" s="17" t="s">
        <v>221</v>
      </c>
      <c r="BE130" s="145">
        <f>IF(U130="základní",N130,0)</f>
        <v>0</v>
      </c>
      <c r="BF130" s="145">
        <f>IF(U130="snížená",N130,0)</f>
        <v>0</v>
      </c>
      <c r="BG130" s="145">
        <f>IF(U130="zákl. přenesená",N130,0)</f>
        <v>0</v>
      </c>
      <c r="BH130" s="145">
        <f>IF(U130="sníž. přenesená",N130,0)</f>
        <v>0</v>
      </c>
      <c r="BI130" s="145">
        <f>IF(U130="nulová",N130,0)</f>
        <v>0</v>
      </c>
      <c r="BJ130" s="17" t="s">
        <v>15</v>
      </c>
      <c r="BK130" s="145">
        <f>ROUND(L130*K130,2)</f>
        <v>0</v>
      </c>
      <c r="BL130" s="17" t="s">
        <v>247</v>
      </c>
      <c r="BM130" s="17" t="s">
        <v>403</v>
      </c>
    </row>
    <row r="131" spans="2:65" s="1" customFormat="1" ht="74.45" customHeight="1" x14ac:dyDescent="0.3">
      <c r="B131" s="31"/>
      <c r="C131" s="32"/>
      <c r="D131" s="32"/>
      <c r="E131" s="32"/>
      <c r="F131" s="266" t="s">
        <v>404</v>
      </c>
      <c r="G131" s="200"/>
      <c r="H131" s="200"/>
      <c r="I131" s="200"/>
      <c r="J131" s="32"/>
      <c r="K131" s="32"/>
      <c r="L131" s="32"/>
      <c r="M131" s="32"/>
      <c r="N131" s="32"/>
      <c r="O131" s="32"/>
      <c r="P131" s="32"/>
      <c r="Q131" s="32"/>
      <c r="R131" s="33"/>
      <c r="T131" s="70"/>
      <c r="U131" s="32"/>
      <c r="V131" s="32"/>
      <c r="W131" s="32"/>
      <c r="X131" s="32"/>
      <c r="Y131" s="32"/>
      <c r="Z131" s="32"/>
      <c r="AA131" s="71"/>
      <c r="AT131" s="17" t="s">
        <v>250</v>
      </c>
      <c r="AU131" s="17" t="s">
        <v>15</v>
      </c>
    </row>
    <row r="132" spans="2:65" s="1" customFormat="1" ht="20.45" customHeight="1" x14ac:dyDescent="0.3">
      <c r="B132" s="136"/>
      <c r="C132" s="137" t="s">
        <v>273</v>
      </c>
      <c r="D132" s="137" t="s">
        <v>222</v>
      </c>
      <c r="E132" s="138" t="s">
        <v>405</v>
      </c>
      <c r="F132" s="250" t="s">
        <v>406</v>
      </c>
      <c r="G132" s="251"/>
      <c r="H132" s="251"/>
      <c r="I132" s="251"/>
      <c r="J132" s="139" t="s">
        <v>246</v>
      </c>
      <c r="K132" s="140">
        <v>8</v>
      </c>
      <c r="L132" s="252"/>
      <c r="M132" s="251"/>
      <c r="N132" s="252">
        <f>ROUND(L132*K132,2)</f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>V132*K132</f>
        <v>0</v>
      </c>
      <c r="X132" s="143">
        <v>0</v>
      </c>
      <c r="Y132" s="143">
        <f>X132*K132</f>
        <v>0</v>
      </c>
      <c r="Z132" s="143">
        <v>0</v>
      </c>
      <c r="AA132" s="144">
        <f>Z132*K132</f>
        <v>0</v>
      </c>
      <c r="AR132" s="17" t="s">
        <v>247</v>
      </c>
      <c r="AT132" s="17" t="s">
        <v>222</v>
      </c>
      <c r="AU132" s="17" t="s">
        <v>15</v>
      </c>
      <c r="AY132" s="17" t="s">
        <v>221</v>
      </c>
      <c r="BE132" s="145">
        <f>IF(U132="základní",N132,0)</f>
        <v>0</v>
      </c>
      <c r="BF132" s="145">
        <f>IF(U132="snížená",N132,0)</f>
        <v>0</v>
      </c>
      <c r="BG132" s="145">
        <f>IF(U132="zákl. přenesená",N132,0)</f>
        <v>0</v>
      </c>
      <c r="BH132" s="145">
        <f>IF(U132="sníž. přenesená",N132,0)</f>
        <v>0</v>
      </c>
      <c r="BI132" s="145">
        <f>IF(U132="nulová",N132,0)</f>
        <v>0</v>
      </c>
      <c r="BJ132" s="17" t="s">
        <v>15</v>
      </c>
      <c r="BK132" s="145">
        <f>ROUND(L132*K132,2)</f>
        <v>0</v>
      </c>
      <c r="BL132" s="17" t="s">
        <v>247</v>
      </c>
      <c r="BM132" s="17" t="s">
        <v>407</v>
      </c>
    </row>
    <row r="133" spans="2:65" s="1" customFormat="1" ht="97.15" customHeight="1" x14ac:dyDescent="0.3">
      <c r="B133" s="31"/>
      <c r="C133" s="32"/>
      <c r="D133" s="32"/>
      <c r="E133" s="32"/>
      <c r="F133" s="266" t="s">
        <v>408</v>
      </c>
      <c r="G133" s="200"/>
      <c r="H133" s="200"/>
      <c r="I133" s="200"/>
      <c r="J133" s="32"/>
      <c r="K133" s="32"/>
      <c r="L133" s="32"/>
      <c r="M133" s="32"/>
      <c r="N133" s="32"/>
      <c r="O133" s="32"/>
      <c r="P133" s="32"/>
      <c r="Q133" s="32"/>
      <c r="R133" s="33"/>
      <c r="T133" s="70"/>
      <c r="U133" s="32"/>
      <c r="V133" s="32"/>
      <c r="W133" s="32"/>
      <c r="X133" s="32"/>
      <c r="Y133" s="32"/>
      <c r="Z133" s="32"/>
      <c r="AA133" s="71"/>
      <c r="AT133" s="17" t="s">
        <v>250</v>
      </c>
      <c r="AU133" s="17" t="s">
        <v>15</v>
      </c>
    </row>
    <row r="134" spans="2:65" s="1" customFormat="1" ht="20.45" customHeight="1" x14ac:dyDescent="0.3">
      <c r="B134" s="136"/>
      <c r="C134" s="137" t="s">
        <v>288</v>
      </c>
      <c r="D134" s="137" t="s">
        <v>222</v>
      </c>
      <c r="E134" s="138" t="s">
        <v>409</v>
      </c>
      <c r="F134" s="250" t="s">
        <v>334</v>
      </c>
      <c r="G134" s="251"/>
      <c r="H134" s="251"/>
      <c r="I134" s="251"/>
      <c r="J134" s="139" t="s">
        <v>335</v>
      </c>
      <c r="K134" s="140"/>
      <c r="L134" s="252"/>
      <c r="M134" s="251"/>
      <c r="N134" s="252">
        <f>ROUND(L134*K134,2)</f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>V134*K134</f>
        <v>0</v>
      </c>
      <c r="X134" s="143">
        <v>0</v>
      </c>
      <c r="Y134" s="143">
        <f>X134*K134</f>
        <v>0</v>
      </c>
      <c r="Z134" s="143">
        <v>0</v>
      </c>
      <c r="AA134" s="144">
        <f>Z134*K134</f>
        <v>0</v>
      </c>
      <c r="AR134" s="17" t="s">
        <v>247</v>
      </c>
      <c r="AT134" s="17" t="s">
        <v>222</v>
      </c>
      <c r="AU134" s="17" t="s">
        <v>15</v>
      </c>
      <c r="AY134" s="17" t="s">
        <v>221</v>
      </c>
      <c r="BE134" s="145">
        <f>IF(U134="základní",N134,0)</f>
        <v>0</v>
      </c>
      <c r="BF134" s="145">
        <f>IF(U134="snížená",N134,0)</f>
        <v>0</v>
      </c>
      <c r="BG134" s="145">
        <f>IF(U134="zákl. přenesená",N134,0)</f>
        <v>0</v>
      </c>
      <c r="BH134" s="145">
        <f>IF(U134="sníž. přenesená",N134,0)</f>
        <v>0</v>
      </c>
      <c r="BI134" s="145">
        <f>IF(U134="nulová",N134,0)</f>
        <v>0</v>
      </c>
      <c r="BJ134" s="17" t="s">
        <v>15</v>
      </c>
      <c r="BK134" s="145">
        <f>ROUND(L134*K134,2)</f>
        <v>0</v>
      </c>
      <c r="BL134" s="17" t="s">
        <v>247</v>
      </c>
      <c r="BM134" s="17" t="s">
        <v>410</v>
      </c>
    </row>
    <row r="135" spans="2:65" s="1" customFormat="1" ht="63" customHeight="1" x14ac:dyDescent="0.3">
      <c r="B135" s="31"/>
      <c r="C135" s="32"/>
      <c r="D135" s="32"/>
      <c r="E135" s="32"/>
      <c r="F135" s="266" t="s">
        <v>411</v>
      </c>
      <c r="G135" s="200"/>
      <c r="H135" s="200"/>
      <c r="I135" s="200"/>
      <c r="J135" s="32"/>
      <c r="K135" s="32"/>
      <c r="L135" s="32"/>
      <c r="M135" s="32"/>
      <c r="N135" s="32"/>
      <c r="O135" s="32"/>
      <c r="P135" s="32"/>
      <c r="Q135" s="32"/>
      <c r="R135" s="33"/>
      <c r="T135" s="70"/>
      <c r="U135" s="32"/>
      <c r="V135" s="32"/>
      <c r="W135" s="32"/>
      <c r="X135" s="32"/>
      <c r="Y135" s="32"/>
      <c r="Z135" s="32"/>
      <c r="AA135" s="71"/>
      <c r="AT135" s="17" t="s">
        <v>250</v>
      </c>
      <c r="AU135" s="17" t="s">
        <v>15</v>
      </c>
    </row>
    <row r="136" spans="2:65" s="9" customFormat="1" ht="37.35" customHeight="1" x14ac:dyDescent="0.35">
      <c r="B136" s="125"/>
      <c r="C136" s="126"/>
      <c r="D136" s="127" t="s">
        <v>372</v>
      </c>
      <c r="E136" s="127"/>
      <c r="F136" s="127"/>
      <c r="G136" s="127"/>
      <c r="H136" s="127"/>
      <c r="I136" s="127"/>
      <c r="J136" s="127"/>
      <c r="K136" s="127"/>
      <c r="L136" s="127"/>
      <c r="M136" s="127"/>
      <c r="N136" s="262">
        <f>BK136</f>
        <v>0</v>
      </c>
      <c r="O136" s="263"/>
      <c r="P136" s="263"/>
      <c r="Q136" s="263"/>
      <c r="R136" s="128"/>
      <c r="T136" s="129"/>
      <c r="U136" s="126"/>
      <c r="V136" s="126"/>
      <c r="W136" s="130">
        <f>SUM(W137:W150)</f>
        <v>0</v>
      </c>
      <c r="X136" s="126"/>
      <c r="Y136" s="130">
        <f>SUM(Y137:Y150)</f>
        <v>4.9399999999999999E-3</v>
      </c>
      <c r="Z136" s="126"/>
      <c r="AA136" s="131">
        <f>SUM(AA137:AA150)</f>
        <v>0</v>
      </c>
      <c r="AR136" s="132" t="s">
        <v>190</v>
      </c>
      <c r="AT136" s="133" t="s">
        <v>77</v>
      </c>
      <c r="AU136" s="133" t="s">
        <v>78</v>
      </c>
      <c r="AY136" s="132" t="s">
        <v>221</v>
      </c>
      <c r="BK136" s="134">
        <f>SUM(BK137:BK150)</f>
        <v>0</v>
      </c>
    </row>
    <row r="137" spans="2:65" s="1" customFormat="1" ht="28.9" customHeight="1" x14ac:dyDescent="0.3">
      <c r="B137" s="136"/>
      <c r="C137" s="137" t="s">
        <v>182</v>
      </c>
      <c r="D137" s="137" t="s">
        <v>222</v>
      </c>
      <c r="E137" s="138" t="s">
        <v>412</v>
      </c>
      <c r="F137" s="250" t="s">
        <v>413</v>
      </c>
      <c r="G137" s="251"/>
      <c r="H137" s="251"/>
      <c r="I137" s="251"/>
      <c r="J137" s="139" t="s">
        <v>276</v>
      </c>
      <c r="K137" s="140">
        <v>2</v>
      </c>
      <c r="L137" s="252"/>
      <c r="M137" s="251"/>
      <c r="N137" s="252">
        <f>ROUND(L137*K137,2)</f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>V137*K137</f>
        <v>0</v>
      </c>
      <c r="X137" s="143">
        <v>1E-4</v>
      </c>
      <c r="Y137" s="143">
        <f>X137*K137</f>
        <v>2.0000000000000001E-4</v>
      </c>
      <c r="Z137" s="143">
        <v>0</v>
      </c>
      <c r="AA137" s="144">
        <f>Z137*K137</f>
        <v>0</v>
      </c>
      <c r="AR137" s="17" t="s">
        <v>247</v>
      </c>
      <c r="AT137" s="17" t="s">
        <v>222</v>
      </c>
      <c r="AU137" s="17" t="s">
        <v>15</v>
      </c>
      <c r="AY137" s="17" t="s">
        <v>221</v>
      </c>
      <c r="BE137" s="145">
        <f>IF(U137="základní",N137,0)</f>
        <v>0</v>
      </c>
      <c r="BF137" s="145">
        <f>IF(U137="snížená",N137,0)</f>
        <v>0</v>
      </c>
      <c r="BG137" s="145">
        <f>IF(U137="zákl. přenesená",N137,0)</f>
        <v>0</v>
      </c>
      <c r="BH137" s="145">
        <f>IF(U137="sníž. přenesená",N137,0)</f>
        <v>0</v>
      </c>
      <c r="BI137" s="145">
        <f>IF(U137="nulová",N137,0)</f>
        <v>0</v>
      </c>
      <c r="BJ137" s="17" t="s">
        <v>15</v>
      </c>
      <c r="BK137" s="145">
        <f>ROUND(L137*K137,2)</f>
        <v>0</v>
      </c>
      <c r="BL137" s="17" t="s">
        <v>247</v>
      </c>
      <c r="BM137" s="17" t="s">
        <v>414</v>
      </c>
    </row>
    <row r="138" spans="2:65" s="1" customFormat="1" ht="85.9" customHeight="1" x14ac:dyDescent="0.3">
      <c r="B138" s="31"/>
      <c r="C138" s="32"/>
      <c r="D138" s="32"/>
      <c r="E138" s="32"/>
      <c r="F138" s="266" t="s">
        <v>415</v>
      </c>
      <c r="G138" s="200"/>
      <c r="H138" s="200"/>
      <c r="I138" s="200"/>
      <c r="J138" s="32"/>
      <c r="K138" s="32"/>
      <c r="L138" s="32"/>
      <c r="M138" s="32"/>
      <c r="N138" s="32"/>
      <c r="O138" s="32"/>
      <c r="P138" s="32"/>
      <c r="Q138" s="32"/>
      <c r="R138" s="33"/>
      <c r="T138" s="70"/>
      <c r="U138" s="32"/>
      <c r="V138" s="32"/>
      <c r="W138" s="32"/>
      <c r="X138" s="32"/>
      <c r="Y138" s="32"/>
      <c r="Z138" s="32"/>
      <c r="AA138" s="71"/>
      <c r="AT138" s="17" t="s">
        <v>250</v>
      </c>
      <c r="AU138" s="17" t="s">
        <v>15</v>
      </c>
    </row>
    <row r="139" spans="2:65" s="1" customFormat="1" ht="28.9" customHeight="1" x14ac:dyDescent="0.3">
      <c r="B139" s="136"/>
      <c r="C139" s="137" t="s">
        <v>295</v>
      </c>
      <c r="D139" s="137" t="s">
        <v>222</v>
      </c>
      <c r="E139" s="138" t="s">
        <v>416</v>
      </c>
      <c r="F139" s="250" t="s">
        <v>417</v>
      </c>
      <c r="G139" s="251"/>
      <c r="H139" s="251"/>
      <c r="I139" s="251"/>
      <c r="J139" s="139" t="s">
        <v>276</v>
      </c>
      <c r="K139" s="140">
        <v>3</v>
      </c>
      <c r="L139" s="252"/>
      <c r="M139" s="251"/>
      <c r="N139" s="252">
        <f>ROUND(L139*K139,2)</f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</v>
      </c>
      <c r="W139" s="143">
        <f>V139*K139</f>
        <v>0</v>
      </c>
      <c r="X139" s="143">
        <v>6.8000000000000005E-4</v>
      </c>
      <c r="Y139" s="143">
        <f>X139*K139</f>
        <v>2.0400000000000001E-3</v>
      </c>
      <c r="Z139" s="143">
        <v>0</v>
      </c>
      <c r="AA139" s="144">
        <f>Z139*K139</f>
        <v>0</v>
      </c>
      <c r="AR139" s="17" t="s">
        <v>247</v>
      </c>
      <c r="AT139" s="17" t="s">
        <v>222</v>
      </c>
      <c r="AU139" s="17" t="s">
        <v>15</v>
      </c>
      <c r="AY139" s="17" t="s">
        <v>221</v>
      </c>
      <c r="BE139" s="145">
        <f>IF(U139="základní",N139,0)</f>
        <v>0</v>
      </c>
      <c r="BF139" s="145">
        <f>IF(U139="snížená",N139,0)</f>
        <v>0</v>
      </c>
      <c r="BG139" s="145">
        <f>IF(U139="zákl. přenesená",N139,0)</f>
        <v>0</v>
      </c>
      <c r="BH139" s="145">
        <f>IF(U139="sníž. přenesená",N139,0)</f>
        <v>0</v>
      </c>
      <c r="BI139" s="145">
        <f>IF(U139="nulová",N139,0)</f>
        <v>0</v>
      </c>
      <c r="BJ139" s="17" t="s">
        <v>15</v>
      </c>
      <c r="BK139" s="145">
        <f>ROUND(L139*K139,2)</f>
        <v>0</v>
      </c>
      <c r="BL139" s="17" t="s">
        <v>247</v>
      </c>
      <c r="BM139" s="17" t="s">
        <v>418</v>
      </c>
    </row>
    <row r="140" spans="2:65" s="1" customFormat="1" ht="85.9" customHeight="1" x14ac:dyDescent="0.3">
      <c r="B140" s="31"/>
      <c r="C140" s="32"/>
      <c r="D140" s="32"/>
      <c r="E140" s="32"/>
      <c r="F140" s="266" t="s">
        <v>419</v>
      </c>
      <c r="G140" s="200"/>
      <c r="H140" s="200"/>
      <c r="I140" s="200"/>
      <c r="J140" s="32"/>
      <c r="K140" s="32"/>
      <c r="L140" s="32"/>
      <c r="M140" s="32"/>
      <c r="N140" s="32"/>
      <c r="O140" s="32"/>
      <c r="P140" s="32"/>
      <c r="Q140" s="32"/>
      <c r="R140" s="33"/>
      <c r="T140" s="70"/>
      <c r="U140" s="32"/>
      <c r="V140" s="32"/>
      <c r="W140" s="32"/>
      <c r="X140" s="32"/>
      <c r="Y140" s="32"/>
      <c r="Z140" s="32"/>
      <c r="AA140" s="71"/>
      <c r="AT140" s="17" t="s">
        <v>250</v>
      </c>
      <c r="AU140" s="17" t="s">
        <v>15</v>
      </c>
    </row>
    <row r="141" spans="2:65" s="1" customFormat="1" ht="28.9" customHeight="1" x14ac:dyDescent="0.3">
      <c r="B141" s="136"/>
      <c r="C141" s="137" t="s">
        <v>303</v>
      </c>
      <c r="D141" s="137" t="s">
        <v>222</v>
      </c>
      <c r="E141" s="138" t="s">
        <v>420</v>
      </c>
      <c r="F141" s="250" t="s">
        <v>421</v>
      </c>
      <c r="G141" s="251"/>
      <c r="H141" s="251"/>
      <c r="I141" s="251"/>
      <c r="J141" s="139" t="s">
        <v>276</v>
      </c>
      <c r="K141" s="140">
        <v>2</v>
      </c>
      <c r="L141" s="252"/>
      <c r="M141" s="251"/>
      <c r="N141" s="252">
        <f>ROUND(L141*K141,2)</f>
        <v>0</v>
      </c>
      <c r="O141" s="251"/>
      <c r="P141" s="251"/>
      <c r="Q141" s="251"/>
      <c r="R141" s="141"/>
      <c r="T141" s="142" t="s">
        <v>3</v>
      </c>
      <c r="U141" s="40" t="s">
        <v>43</v>
      </c>
      <c r="V141" s="143">
        <v>0</v>
      </c>
      <c r="W141" s="143">
        <f>V141*K141</f>
        <v>0</v>
      </c>
      <c r="X141" s="143">
        <v>4.0000000000000002E-4</v>
      </c>
      <c r="Y141" s="143">
        <f>X141*K141</f>
        <v>8.0000000000000004E-4</v>
      </c>
      <c r="Z141" s="143">
        <v>0</v>
      </c>
      <c r="AA141" s="144">
        <f>Z141*K141</f>
        <v>0</v>
      </c>
      <c r="AR141" s="17" t="s">
        <v>247</v>
      </c>
      <c r="AT141" s="17" t="s">
        <v>222</v>
      </c>
      <c r="AU141" s="17" t="s">
        <v>15</v>
      </c>
      <c r="AY141" s="17" t="s">
        <v>221</v>
      </c>
      <c r="BE141" s="145">
        <f>IF(U141="základní",N141,0)</f>
        <v>0</v>
      </c>
      <c r="BF141" s="145">
        <f>IF(U141="snížená",N141,0)</f>
        <v>0</v>
      </c>
      <c r="BG141" s="145">
        <f>IF(U141="zákl. přenesená",N141,0)</f>
        <v>0</v>
      </c>
      <c r="BH141" s="145">
        <f>IF(U141="sníž. přenesená",N141,0)</f>
        <v>0</v>
      </c>
      <c r="BI141" s="145">
        <f>IF(U141="nulová",N141,0)</f>
        <v>0</v>
      </c>
      <c r="BJ141" s="17" t="s">
        <v>15</v>
      </c>
      <c r="BK141" s="145">
        <f>ROUND(L141*K141,2)</f>
        <v>0</v>
      </c>
      <c r="BL141" s="17" t="s">
        <v>247</v>
      </c>
      <c r="BM141" s="17" t="s">
        <v>422</v>
      </c>
    </row>
    <row r="142" spans="2:65" s="1" customFormat="1" ht="85.9" customHeight="1" x14ac:dyDescent="0.3">
      <c r="B142" s="31"/>
      <c r="C142" s="32"/>
      <c r="D142" s="32"/>
      <c r="E142" s="32"/>
      <c r="F142" s="266" t="s">
        <v>423</v>
      </c>
      <c r="G142" s="200"/>
      <c r="H142" s="200"/>
      <c r="I142" s="200"/>
      <c r="J142" s="32"/>
      <c r="K142" s="32"/>
      <c r="L142" s="32"/>
      <c r="M142" s="32"/>
      <c r="N142" s="32"/>
      <c r="O142" s="32"/>
      <c r="P142" s="32"/>
      <c r="Q142" s="32"/>
      <c r="R142" s="33"/>
      <c r="T142" s="70"/>
      <c r="U142" s="32"/>
      <c r="V142" s="32"/>
      <c r="W142" s="32"/>
      <c r="X142" s="32"/>
      <c r="Y142" s="32"/>
      <c r="Z142" s="32"/>
      <c r="AA142" s="71"/>
      <c r="AT142" s="17" t="s">
        <v>250</v>
      </c>
      <c r="AU142" s="17" t="s">
        <v>15</v>
      </c>
    </row>
    <row r="143" spans="2:65" s="1" customFormat="1" ht="28.9" customHeight="1" x14ac:dyDescent="0.3">
      <c r="B143" s="136"/>
      <c r="C143" s="137" t="s">
        <v>247</v>
      </c>
      <c r="D143" s="137" t="s">
        <v>222</v>
      </c>
      <c r="E143" s="138" t="s">
        <v>424</v>
      </c>
      <c r="F143" s="250" t="s">
        <v>425</v>
      </c>
      <c r="G143" s="251"/>
      <c r="H143" s="251"/>
      <c r="I143" s="251"/>
      <c r="J143" s="139" t="s">
        <v>276</v>
      </c>
      <c r="K143" s="140">
        <v>1</v>
      </c>
      <c r="L143" s="252"/>
      <c r="M143" s="251"/>
      <c r="N143" s="252">
        <f>ROUND(L143*K143,2)</f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</v>
      </c>
      <c r="W143" s="143">
        <f>V143*K143</f>
        <v>0</v>
      </c>
      <c r="X143" s="143">
        <v>5.5999999999999995E-4</v>
      </c>
      <c r="Y143" s="143">
        <f>X143*K143</f>
        <v>5.5999999999999995E-4</v>
      </c>
      <c r="Z143" s="143">
        <v>0</v>
      </c>
      <c r="AA143" s="144">
        <f>Z143*K143</f>
        <v>0</v>
      </c>
      <c r="AR143" s="17" t="s">
        <v>247</v>
      </c>
      <c r="AT143" s="17" t="s">
        <v>222</v>
      </c>
      <c r="AU143" s="17" t="s">
        <v>15</v>
      </c>
      <c r="AY143" s="17" t="s">
        <v>221</v>
      </c>
      <c r="BE143" s="145">
        <f>IF(U143="základní",N143,0)</f>
        <v>0</v>
      </c>
      <c r="BF143" s="145">
        <f>IF(U143="snížená",N143,0)</f>
        <v>0</v>
      </c>
      <c r="BG143" s="145">
        <f>IF(U143="zákl. přenesená",N143,0)</f>
        <v>0</v>
      </c>
      <c r="BH143" s="145">
        <f>IF(U143="sníž. přenesená",N143,0)</f>
        <v>0</v>
      </c>
      <c r="BI143" s="145">
        <f>IF(U143="nulová",N143,0)</f>
        <v>0</v>
      </c>
      <c r="BJ143" s="17" t="s">
        <v>15</v>
      </c>
      <c r="BK143" s="145">
        <f>ROUND(L143*K143,2)</f>
        <v>0</v>
      </c>
      <c r="BL143" s="17" t="s">
        <v>247</v>
      </c>
      <c r="BM143" s="17" t="s">
        <v>426</v>
      </c>
    </row>
    <row r="144" spans="2:65" s="1" customFormat="1" ht="97.15" customHeight="1" x14ac:dyDescent="0.3">
      <c r="B144" s="31"/>
      <c r="C144" s="32"/>
      <c r="D144" s="32"/>
      <c r="E144" s="32"/>
      <c r="F144" s="266" t="s">
        <v>427</v>
      </c>
      <c r="G144" s="200"/>
      <c r="H144" s="200"/>
      <c r="I144" s="200"/>
      <c r="J144" s="32"/>
      <c r="K144" s="32"/>
      <c r="L144" s="32"/>
      <c r="M144" s="32"/>
      <c r="N144" s="32"/>
      <c r="O144" s="32"/>
      <c r="P144" s="32"/>
      <c r="Q144" s="32"/>
      <c r="R144" s="33"/>
      <c r="T144" s="70"/>
      <c r="U144" s="32"/>
      <c r="V144" s="32"/>
      <c r="W144" s="32"/>
      <c r="X144" s="32"/>
      <c r="Y144" s="32"/>
      <c r="Z144" s="32"/>
      <c r="AA144" s="71"/>
      <c r="AT144" s="17" t="s">
        <v>250</v>
      </c>
      <c r="AU144" s="17" t="s">
        <v>15</v>
      </c>
    </row>
    <row r="145" spans="2:65" s="1" customFormat="1" ht="28.9" customHeight="1" x14ac:dyDescent="0.3">
      <c r="B145" s="136"/>
      <c r="C145" s="137" t="s">
        <v>9</v>
      </c>
      <c r="D145" s="137" t="s">
        <v>222</v>
      </c>
      <c r="E145" s="138" t="s">
        <v>428</v>
      </c>
      <c r="F145" s="250" t="s">
        <v>429</v>
      </c>
      <c r="G145" s="251"/>
      <c r="H145" s="251"/>
      <c r="I145" s="251"/>
      <c r="J145" s="139" t="s">
        <v>276</v>
      </c>
      <c r="K145" s="140">
        <v>2</v>
      </c>
      <c r="L145" s="252"/>
      <c r="M145" s="251"/>
      <c r="N145" s="252">
        <f>ROUND(L145*K145,2)</f>
        <v>0</v>
      </c>
      <c r="O145" s="251"/>
      <c r="P145" s="251"/>
      <c r="Q145" s="251"/>
      <c r="R145" s="141"/>
      <c r="T145" s="142" t="s">
        <v>3</v>
      </c>
      <c r="U145" s="40" t="s">
        <v>43</v>
      </c>
      <c r="V145" s="143">
        <v>0</v>
      </c>
      <c r="W145" s="143">
        <f>V145*K145</f>
        <v>0</v>
      </c>
      <c r="X145" s="143">
        <v>1.9000000000000001E-4</v>
      </c>
      <c r="Y145" s="143">
        <f>X145*K145</f>
        <v>3.8000000000000002E-4</v>
      </c>
      <c r="Z145" s="143">
        <v>0</v>
      </c>
      <c r="AA145" s="144">
        <f>Z145*K145</f>
        <v>0</v>
      </c>
      <c r="AR145" s="17" t="s">
        <v>247</v>
      </c>
      <c r="AT145" s="17" t="s">
        <v>222</v>
      </c>
      <c r="AU145" s="17" t="s">
        <v>15</v>
      </c>
      <c r="AY145" s="17" t="s">
        <v>221</v>
      </c>
      <c r="BE145" s="145">
        <f>IF(U145="základní",N145,0)</f>
        <v>0</v>
      </c>
      <c r="BF145" s="145">
        <f>IF(U145="snížená",N145,0)</f>
        <v>0</v>
      </c>
      <c r="BG145" s="145">
        <f>IF(U145="zákl. přenesená",N145,0)</f>
        <v>0</v>
      </c>
      <c r="BH145" s="145">
        <f>IF(U145="sníž. přenesená",N145,0)</f>
        <v>0</v>
      </c>
      <c r="BI145" s="145">
        <f>IF(U145="nulová",N145,0)</f>
        <v>0</v>
      </c>
      <c r="BJ145" s="17" t="s">
        <v>15</v>
      </c>
      <c r="BK145" s="145">
        <f>ROUND(L145*K145,2)</f>
        <v>0</v>
      </c>
      <c r="BL145" s="17" t="s">
        <v>247</v>
      </c>
      <c r="BM145" s="17" t="s">
        <v>430</v>
      </c>
    </row>
    <row r="146" spans="2:65" s="1" customFormat="1" ht="120" customHeight="1" x14ac:dyDescent="0.3">
      <c r="B146" s="31"/>
      <c r="C146" s="32"/>
      <c r="D146" s="32"/>
      <c r="E146" s="32"/>
      <c r="F146" s="266" t="s">
        <v>431</v>
      </c>
      <c r="G146" s="200"/>
      <c r="H146" s="200"/>
      <c r="I146" s="200"/>
      <c r="J146" s="32"/>
      <c r="K146" s="32"/>
      <c r="L146" s="32"/>
      <c r="M146" s="32"/>
      <c r="N146" s="32"/>
      <c r="O146" s="32"/>
      <c r="P146" s="32"/>
      <c r="Q146" s="32"/>
      <c r="R146" s="33"/>
      <c r="T146" s="70"/>
      <c r="U146" s="32"/>
      <c r="V146" s="32"/>
      <c r="W146" s="32"/>
      <c r="X146" s="32"/>
      <c r="Y146" s="32"/>
      <c r="Z146" s="32"/>
      <c r="AA146" s="71"/>
      <c r="AT146" s="17" t="s">
        <v>250</v>
      </c>
      <c r="AU146" s="17" t="s">
        <v>15</v>
      </c>
    </row>
    <row r="147" spans="2:65" s="1" customFormat="1" ht="20.45" customHeight="1" x14ac:dyDescent="0.3">
      <c r="B147" s="136"/>
      <c r="C147" s="137" t="s">
        <v>299</v>
      </c>
      <c r="D147" s="137" t="s">
        <v>222</v>
      </c>
      <c r="E147" s="138" t="s">
        <v>432</v>
      </c>
      <c r="F147" s="250" t="s">
        <v>433</v>
      </c>
      <c r="G147" s="251"/>
      <c r="H147" s="251"/>
      <c r="I147" s="251"/>
      <c r="J147" s="139" t="s">
        <v>276</v>
      </c>
      <c r="K147" s="140">
        <v>4</v>
      </c>
      <c r="L147" s="252"/>
      <c r="M147" s="251"/>
      <c r="N147" s="252">
        <f>ROUND(L147*K147,2)</f>
        <v>0</v>
      </c>
      <c r="O147" s="251"/>
      <c r="P147" s="251"/>
      <c r="Q147" s="251"/>
      <c r="R147" s="141"/>
      <c r="T147" s="142" t="s">
        <v>3</v>
      </c>
      <c r="U147" s="40" t="s">
        <v>43</v>
      </c>
      <c r="V147" s="143">
        <v>0</v>
      </c>
      <c r="W147" s="143">
        <f>V147*K147</f>
        <v>0</v>
      </c>
      <c r="X147" s="143">
        <v>2.4000000000000001E-4</v>
      </c>
      <c r="Y147" s="143">
        <f>X147*K147</f>
        <v>9.6000000000000002E-4</v>
      </c>
      <c r="Z147" s="143">
        <v>0</v>
      </c>
      <c r="AA147" s="144">
        <f>Z147*K147</f>
        <v>0</v>
      </c>
      <c r="AR147" s="17" t="s">
        <v>247</v>
      </c>
      <c r="AT147" s="17" t="s">
        <v>222</v>
      </c>
      <c r="AU147" s="17" t="s">
        <v>15</v>
      </c>
      <c r="AY147" s="17" t="s">
        <v>221</v>
      </c>
      <c r="BE147" s="145">
        <f>IF(U147="základní",N147,0)</f>
        <v>0</v>
      </c>
      <c r="BF147" s="145">
        <f>IF(U147="snížená",N147,0)</f>
        <v>0</v>
      </c>
      <c r="BG147" s="145">
        <f>IF(U147="zákl. přenesená",N147,0)</f>
        <v>0</v>
      </c>
      <c r="BH147" s="145">
        <f>IF(U147="sníž. přenesená",N147,0)</f>
        <v>0</v>
      </c>
      <c r="BI147" s="145">
        <f>IF(U147="nulová",N147,0)</f>
        <v>0</v>
      </c>
      <c r="BJ147" s="17" t="s">
        <v>15</v>
      </c>
      <c r="BK147" s="145">
        <f>ROUND(L147*K147,2)</f>
        <v>0</v>
      </c>
      <c r="BL147" s="17" t="s">
        <v>247</v>
      </c>
      <c r="BM147" s="17" t="s">
        <v>434</v>
      </c>
    </row>
    <row r="148" spans="2:65" s="1" customFormat="1" ht="97.15" customHeight="1" x14ac:dyDescent="0.3">
      <c r="B148" s="31"/>
      <c r="C148" s="32"/>
      <c r="D148" s="32"/>
      <c r="E148" s="32"/>
      <c r="F148" s="266" t="s">
        <v>435</v>
      </c>
      <c r="G148" s="200"/>
      <c r="H148" s="200"/>
      <c r="I148" s="200"/>
      <c r="J148" s="32"/>
      <c r="K148" s="32"/>
      <c r="L148" s="32"/>
      <c r="M148" s="32"/>
      <c r="N148" s="32"/>
      <c r="O148" s="32"/>
      <c r="P148" s="32"/>
      <c r="Q148" s="32"/>
      <c r="R148" s="33"/>
      <c r="T148" s="70"/>
      <c r="U148" s="32"/>
      <c r="V148" s="32"/>
      <c r="W148" s="32"/>
      <c r="X148" s="32"/>
      <c r="Y148" s="32"/>
      <c r="Z148" s="32"/>
      <c r="AA148" s="71"/>
      <c r="AT148" s="17" t="s">
        <v>250</v>
      </c>
      <c r="AU148" s="17" t="s">
        <v>15</v>
      </c>
    </row>
    <row r="149" spans="2:65" s="1" customFormat="1" ht="20.45" customHeight="1" x14ac:dyDescent="0.3">
      <c r="B149" s="136"/>
      <c r="C149" s="137" t="s">
        <v>312</v>
      </c>
      <c r="D149" s="137" t="s">
        <v>222</v>
      </c>
      <c r="E149" s="138" t="s">
        <v>436</v>
      </c>
      <c r="F149" s="250" t="s">
        <v>334</v>
      </c>
      <c r="G149" s="251"/>
      <c r="H149" s="251"/>
      <c r="I149" s="251"/>
      <c r="J149" s="139" t="s">
        <v>335</v>
      </c>
      <c r="K149" s="140"/>
      <c r="L149" s="252"/>
      <c r="M149" s="251"/>
      <c r="N149" s="252">
        <f>ROUND(L149*K149,2)</f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0</v>
      </c>
      <c r="W149" s="143">
        <f>V149*K149</f>
        <v>0</v>
      </c>
      <c r="X149" s="143">
        <v>0</v>
      </c>
      <c r="Y149" s="143">
        <f>X149*K149</f>
        <v>0</v>
      </c>
      <c r="Z149" s="143">
        <v>0</v>
      </c>
      <c r="AA149" s="144">
        <f>Z149*K149</f>
        <v>0</v>
      </c>
      <c r="AR149" s="17" t="s">
        <v>247</v>
      </c>
      <c r="AT149" s="17" t="s">
        <v>222</v>
      </c>
      <c r="AU149" s="17" t="s">
        <v>15</v>
      </c>
      <c r="AY149" s="17" t="s">
        <v>221</v>
      </c>
      <c r="BE149" s="145">
        <f>IF(U149="základní",N149,0)</f>
        <v>0</v>
      </c>
      <c r="BF149" s="145">
        <f>IF(U149="snížená",N149,0)</f>
        <v>0</v>
      </c>
      <c r="BG149" s="145">
        <f>IF(U149="zákl. přenesená",N149,0)</f>
        <v>0</v>
      </c>
      <c r="BH149" s="145">
        <f>IF(U149="sníž. přenesená",N149,0)</f>
        <v>0</v>
      </c>
      <c r="BI149" s="145">
        <f>IF(U149="nulová",N149,0)</f>
        <v>0</v>
      </c>
      <c r="BJ149" s="17" t="s">
        <v>15</v>
      </c>
      <c r="BK149" s="145">
        <f>ROUND(L149*K149,2)</f>
        <v>0</v>
      </c>
      <c r="BL149" s="17" t="s">
        <v>247</v>
      </c>
      <c r="BM149" s="17" t="s">
        <v>437</v>
      </c>
    </row>
    <row r="150" spans="2:65" s="1" customFormat="1" ht="63" customHeight="1" x14ac:dyDescent="0.3">
      <c r="B150" s="31"/>
      <c r="C150" s="32"/>
      <c r="D150" s="32"/>
      <c r="E150" s="32"/>
      <c r="F150" s="266" t="s">
        <v>438</v>
      </c>
      <c r="G150" s="200"/>
      <c r="H150" s="200"/>
      <c r="I150" s="200"/>
      <c r="J150" s="32"/>
      <c r="K150" s="32"/>
      <c r="L150" s="32"/>
      <c r="M150" s="32"/>
      <c r="N150" s="32"/>
      <c r="O150" s="32"/>
      <c r="P150" s="32"/>
      <c r="Q150" s="32"/>
      <c r="R150" s="33"/>
      <c r="T150" s="70"/>
      <c r="U150" s="32"/>
      <c r="V150" s="32"/>
      <c r="W150" s="32"/>
      <c r="X150" s="32"/>
      <c r="Y150" s="32"/>
      <c r="Z150" s="32"/>
      <c r="AA150" s="71"/>
      <c r="AT150" s="17" t="s">
        <v>250</v>
      </c>
      <c r="AU150" s="17" t="s">
        <v>15</v>
      </c>
    </row>
    <row r="151" spans="2:65" s="9" customFormat="1" ht="37.35" customHeight="1" x14ac:dyDescent="0.35">
      <c r="B151" s="125"/>
      <c r="C151" s="126"/>
      <c r="D151" s="127" t="s">
        <v>243</v>
      </c>
      <c r="E151" s="127"/>
      <c r="F151" s="127"/>
      <c r="G151" s="127"/>
      <c r="H151" s="127"/>
      <c r="I151" s="127"/>
      <c r="J151" s="127"/>
      <c r="K151" s="127"/>
      <c r="L151" s="127"/>
      <c r="M151" s="127"/>
      <c r="N151" s="262">
        <f>BK151</f>
        <v>0</v>
      </c>
      <c r="O151" s="263"/>
      <c r="P151" s="263"/>
      <c r="Q151" s="263"/>
      <c r="R151" s="128"/>
      <c r="T151" s="129"/>
      <c r="U151" s="126"/>
      <c r="V151" s="126"/>
      <c r="W151" s="130">
        <f>SUM(W152:W154)</f>
        <v>0</v>
      </c>
      <c r="X151" s="126"/>
      <c r="Y151" s="130">
        <f>SUM(Y152:Y154)</f>
        <v>0</v>
      </c>
      <c r="Z151" s="126"/>
      <c r="AA151" s="131">
        <f>SUM(AA152:AA154)</f>
        <v>0</v>
      </c>
      <c r="AR151" s="132" t="s">
        <v>190</v>
      </c>
      <c r="AT151" s="133" t="s">
        <v>77</v>
      </c>
      <c r="AU151" s="133" t="s">
        <v>78</v>
      </c>
      <c r="AY151" s="132" t="s">
        <v>221</v>
      </c>
      <c r="BK151" s="134">
        <f>SUM(BK152:BK154)</f>
        <v>0</v>
      </c>
    </row>
    <row r="152" spans="2:65" s="1" customFormat="1" ht="28.9" customHeight="1" x14ac:dyDescent="0.3">
      <c r="B152" s="136"/>
      <c r="C152" s="137" t="s">
        <v>317</v>
      </c>
      <c r="D152" s="137" t="s">
        <v>222</v>
      </c>
      <c r="E152" s="138" t="s">
        <v>439</v>
      </c>
      <c r="F152" s="250" t="s">
        <v>440</v>
      </c>
      <c r="G152" s="251"/>
      <c r="H152" s="251"/>
      <c r="I152" s="251"/>
      <c r="J152" s="139" t="s">
        <v>362</v>
      </c>
      <c r="K152" s="140">
        <v>5</v>
      </c>
      <c r="L152" s="252"/>
      <c r="M152" s="251"/>
      <c r="N152" s="252">
        <f>ROUND(L152*K152,2)</f>
        <v>0</v>
      </c>
      <c r="O152" s="251"/>
      <c r="P152" s="251"/>
      <c r="Q152" s="251"/>
      <c r="R152" s="141"/>
      <c r="T152" s="142" t="s">
        <v>3</v>
      </c>
      <c r="U152" s="40" t="s">
        <v>43</v>
      </c>
      <c r="V152" s="143">
        <v>0</v>
      </c>
      <c r="W152" s="143">
        <f>V152*K152</f>
        <v>0</v>
      </c>
      <c r="X152" s="143">
        <v>0</v>
      </c>
      <c r="Y152" s="143">
        <f>X152*K152</f>
        <v>0</v>
      </c>
      <c r="Z152" s="143">
        <v>0</v>
      </c>
      <c r="AA152" s="144">
        <f>Z152*K152</f>
        <v>0</v>
      </c>
      <c r="AR152" s="17" t="s">
        <v>247</v>
      </c>
      <c r="AT152" s="17" t="s">
        <v>222</v>
      </c>
      <c r="AU152" s="17" t="s">
        <v>15</v>
      </c>
      <c r="AY152" s="17" t="s">
        <v>221</v>
      </c>
      <c r="BE152" s="145">
        <f>IF(U152="základní",N152,0)</f>
        <v>0</v>
      </c>
      <c r="BF152" s="145">
        <f>IF(U152="snížená",N152,0)</f>
        <v>0</v>
      </c>
      <c r="BG152" s="145">
        <f>IF(U152="zákl. přenesená",N152,0)</f>
        <v>0</v>
      </c>
      <c r="BH152" s="145">
        <f>IF(U152="sníž. přenesená",N152,0)</f>
        <v>0</v>
      </c>
      <c r="BI152" s="145">
        <f>IF(U152="nulová",N152,0)</f>
        <v>0</v>
      </c>
      <c r="BJ152" s="17" t="s">
        <v>15</v>
      </c>
      <c r="BK152" s="145">
        <f>ROUND(L152*K152,2)</f>
        <v>0</v>
      </c>
      <c r="BL152" s="17" t="s">
        <v>247</v>
      </c>
      <c r="BM152" s="17" t="s">
        <v>441</v>
      </c>
    </row>
    <row r="153" spans="2:65" s="1" customFormat="1" ht="51.6" customHeight="1" x14ac:dyDescent="0.3">
      <c r="B153" s="136"/>
      <c r="C153" s="137" t="s">
        <v>321</v>
      </c>
      <c r="D153" s="137" t="s">
        <v>222</v>
      </c>
      <c r="E153" s="138" t="s">
        <v>442</v>
      </c>
      <c r="F153" s="250" t="s">
        <v>443</v>
      </c>
      <c r="G153" s="251"/>
      <c r="H153" s="251"/>
      <c r="I153" s="251"/>
      <c r="J153" s="139" t="s">
        <v>315</v>
      </c>
      <c r="K153" s="140">
        <v>40</v>
      </c>
      <c r="L153" s="252"/>
      <c r="M153" s="251"/>
      <c r="N153" s="252">
        <f>ROUND(L153*K153,2)</f>
        <v>0</v>
      </c>
      <c r="O153" s="251"/>
      <c r="P153" s="251"/>
      <c r="Q153" s="251"/>
      <c r="R153" s="141"/>
      <c r="T153" s="142" t="s">
        <v>3</v>
      </c>
      <c r="U153" s="40" t="s">
        <v>43</v>
      </c>
      <c r="V153" s="143">
        <v>0</v>
      </c>
      <c r="W153" s="143">
        <f>V153*K153</f>
        <v>0</v>
      </c>
      <c r="X153" s="143">
        <v>0</v>
      </c>
      <c r="Y153" s="143">
        <f>X153*K153</f>
        <v>0</v>
      </c>
      <c r="Z153" s="143">
        <v>0</v>
      </c>
      <c r="AA153" s="144">
        <f>Z153*K153</f>
        <v>0</v>
      </c>
      <c r="AR153" s="17" t="s">
        <v>247</v>
      </c>
      <c r="AT153" s="17" t="s">
        <v>222</v>
      </c>
      <c r="AU153" s="17" t="s">
        <v>15</v>
      </c>
      <c r="AY153" s="17" t="s">
        <v>221</v>
      </c>
      <c r="BE153" s="145">
        <f>IF(U153="základní",N153,0)</f>
        <v>0</v>
      </c>
      <c r="BF153" s="145">
        <f>IF(U153="snížená",N153,0)</f>
        <v>0</v>
      </c>
      <c r="BG153" s="145">
        <f>IF(U153="zákl. přenesená",N153,0)</f>
        <v>0</v>
      </c>
      <c r="BH153" s="145">
        <f>IF(U153="sníž. přenesená",N153,0)</f>
        <v>0</v>
      </c>
      <c r="BI153" s="145">
        <f>IF(U153="nulová",N153,0)</f>
        <v>0</v>
      </c>
      <c r="BJ153" s="17" t="s">
        <v>15</v>
      </c>
      <c r="BK153" s="145">
        <f>ROUND(L153*K153,2)</f>
        <v>0</v>
      </c>
      <c r="BL153" s="17" t="s">
        <v>247</v>
      </c>
      <c r="BM153" s="17" t="s">
        <v>444</v>
      </c>
    </row>
    <row r="154" spans="2:65" s="1" customFormat="1" ht="28.9" customHeight="1" x14ac:dyDescent="0.3">
      <c r="B154" s="136"/>
      <c r="C154" s="137" t="s">
        <v>8</v>
      </c>
      <c r="D154" s="137" t="s">
        <v>222</v>
      </c>
      <c r="E154" s="138" t="s">
        <v>445</v>
      </c>
      <c r="F154" s="250" t="s">
        <v>446</v>
      </c>
      <c r="G154" s="251"/>
      <c r="H154" s="251"/>
      <c r="I154" s="251"/>
      <c r="J154" s="139" t="s">
        <v>349</v>
      </c>
      <c r="K154" s="140">
        <v>1</v>
      </c>
      <c r="L154" s="252"/>
      <c r="M154" s="251"/>
      <c r="N154" s="252">
        <f>ROUND(L154*K154,2)</f>
        <v>0</v>
      </c>
      <c r="O154" s="251"/>
      <c r="P154" s="251"/>
      <c r="Q154" s="251"/>
      <c r="R154" s="141"/>
      <c r="T154" s="142" t="s">
        <v>3</v>
      </c>
      <c r="U154" s="146" t="s">
        <v>43</v>
      </c>
      <c r="V154" s="147">
        <v>0</v>
      </c>
      <c r="W154" s="147">
        <f>V154*K154</f>
        <v>0</v>
      </c>
      <c r="X154" s="147">
        <v>0</v>
      </c>
      <c r="Y154" s="147">
        <f>X154*K154</f>
        <v>0</v>
      </c>
      <c r="Z154" s="147">
        <v>0</v>
      </c>
      <c r="AA154" s="148">
        <f>Z154*K154</f>
        <v>0</v>
      </c>
      <c r="AR154" s="17" t="s">
        <v>247</v>
      </c>
      <c r="AT154" s="17" t="s">
        <v>222</v>
      </c>
      <c r="AU154" s="17" t="s">
        <v>15</v>
      </c>
      <c r="AY154" s="17" t="s">
        <v>221</v>
      </c>
      <c r="BE154" s="145">
        <f>IF(U154="základní",N154,0)</f>
        <v>0</v>
      </c>
      <c r="BF154" s="145">
        <f>IF(U154="snížená",N154,0)</f>
        <v>0</v>
      </c>
      <c r="BG154" s="145">
        <f>IF(U154="zákl. přenesená",N154,0)</f>
        <v>0</v>
      </c>
      <c r="BH154" s="145">
        <f>IF(U154="sníž. přenesená",N154,0)</f>
        <v>0</v>
      </c>
      <c r="BI154" s="145">
        <f>IF(U154="nulová",N154,0)</f>
        <v>0</v>
      </c>
      <c r="BJ154" s="17" t="s">
        <v>15</v>
      </c>
      <c r="BK154" s="145">
        <f>ROUND(L154*K154,2)</f>
        <v>0</v>
      </c>
      <c r="BL154" s="17" t="s">
        <v>247</v>
      </c>
      <c r="BM154" s="17" t="s">
        <v>447</v>
      </c>
    </row>
    <row r="155" spans="2:65" s="1" customFormat="1" ht="6.95" customHeight="1" x14ac:dyDescent="0.3">
      <c r="B155" s="55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7"/>
    </row>
  </sheetData>
  <mergeCells count="138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5:Q95"/>
    <mergeCell ref="L97:Q97"/>
    <mergeCell ref="C103:Q103"/>
    <mergeCell ref="F105:P105"/>
    <mergeCell ref="F106:P106"/>
    <mergeCell ref="M108:P108"/>
    <mergeCell ref="M110:Q110"/>
    <mergeCell ref="M111:Q111"/>
    <mergeCell ref="F113:I113"/>
    <mergeCell ref="L113:M113"/>
    <mergeCell ref="N113:Q113"/>
    <mergeCell ref="F116:I116"/>
    <mergeCell ref="L116:M116"/>
    <mergeCell ref="N116:Q116"/>
    <mergeCell ref="F117:I117"/>
    <mergeCell ref="F119:I119"/>
    <mergeCell ref="L119:M119"/>
    <mergeCell ref="N119:Q119"/>
    <mergeCell ref="F120:I120"/>
    <mergeCell ref="F121:I121"/>
    <mergeCell ref="L121:M121"/>
    <mergeCell ref="N121:Q121"/>
    <mergeCell ref="F122:I122"/>
    <mergeCell ref="L122:M122"/>
    <mergeCell ref="N122:Q122"/>
    <mergeCell ref="F123:I123"/>
    <mergeCell ref="L123:M123"/>
    <mergeCell ref="N123:Q123"/>
    <mergeCell ref="F124:I124"/>
    <mergeCell ref="F126:I126"/>
    <mergeCell ref="L126:M126"/>
    <mergeCell ref="N126:Q126"/>
    <mergeCell ref="F127:I127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F132:I132"/>
    <mergeCell ref="L132:M132"/>
    <mergeCell ref="N132:Q132"/>
    <mergeCell ref="F133:I133"/>
    <mergeCell ref="F134:I134"/>
    <mergeCell ref="L134:M134"/>
    <mergeCell ref="N134:Q134"/>
    <mergeCell ref="F135:I135"/>
    <mergeCell ref="F137:I137"/>
    <mergeCell ref="L137:M137"/>
    <mergeCell ref="N137:Q137"/>
    <mergeCell ref="F138:I138"/>
    <mergeCell ref="N145:Q145"/>
    <mergeCell ref="F146:I146"/>
    <mergeCell ref="F147:I147"/>
    <mergeCell ref="L147:M147"/>
    <mergeCell ref="N147:Q147"/>
    <mergeCell ref="F148:I148"/>
    <mergeCell ref="F139:I139"/>
    <mergeCell ref="L139:M139"/>
    <mergeCell ref="N139:Q139"/>
    <mergeCell ref="F140:I140"/>
    <mergeCell ref="F141:I141"/>
    <mergeCell ref="L141:M141"/>
    <mergeCell ref="N141:Q141"/>
    <mergeCell ref="F142:I142"/>
    <mergeCell ref="F143:I143"/>
    <mergeCell ref="L143:M143"/>
    <mergeCell ref="N143:Q143"/>
    <mergeCell ref="H1:K1"/>
    <mergeCell ref="S2:AC2"/>
    <mergeCell ref="F154:I154"/>
    <mergeCell ref="L154:M154"/>
    <mergeCell ref="N154:Q154"/>
    <mergeCell ref="N114:Q114"/>
    <mergeCell ref="N115:Q115"/>
    <mergeCell ref="N118:Q118"/>
    <mergeCell ref="N125:Q125"/>
    <mergeCell ref="N136:Q136"/>
    <mergeCell ref="N151:Q151"/>
    <mergeCell ref="F149:I149"/>
    <mergeCell ref="L149:M149"/>
    <mergeCell ref="N149:Q149"/>
    <mergeCell ref="F150:I150"/>
    <mergeCell ref="F152:I152"/>
    <mergeCell ref="L152:M152"/>
    <mergeCell ref="N152:Q152"/>
    <mergeCell ref="F153:I153"/>
    <mergeCell ref="L153:M153"/>
    <mergeCell ref="N153:Q153"/>
    <mergeCell ref="F144:I144"/>
    <mergeCell ref="F145:I145"/>
    <mergeCell ref="L145:M145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3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0"/>
  <sheetViews>
    <sheetView showGridLines="0" workbookViewId="0">
      <pane ySplit="1" topLeftCell="A2" activePane="bottomLeft" state="frozen"/>
      <selection pane="bottomLeft" activeCell="L117" sqref="L117:M145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94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448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449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N95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ROUND((SUM(BE95:BE96)+SUM(BE114:BE139)), 2)</f>
        <v>0</v>
      </c>
      <c r="I32" s="200"/>
      <c r="J32" s="200"/>
      <c r="K32" s="32"/>
      <c r="L32" s="32"/>
      <c r="M32" s="260">
        <f>ROUND(ROUND((SUM(BE95:BE96)+SUM(BE114:BE139)),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ROUND((SUM(BF95:BF96)+SUM(BF114:BF139)), 2)</f>
        <v>0</v>
      </c>
      <c r="I33" s="200"/>
      <c r="J33" s="200"/>
      <c r="K33" s="32"/>
      <c r="L33" s="32"/>
      <c r="M33" s="260">
        <f>ROUND(ROUND((SUM(BF95:BF96)+SUM(BF114:BF139)),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ROUND((SUM(BG95:BG96)+SUM(BG114:BG139)),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ROUND((SUM(BH95:BH96)+SUM(BH114:BH139)),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ROUND((SUM(BI95:BI96)+SUM(BI114:BI139)),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02_3 - SO 01 - PŘÍPRAVA STAVENIŠTĚ - ELEKTRO - SILNOPROUD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Radim Blaťák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N114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450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N115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451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N116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452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N124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453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N127</f>
        <v>0</v>
      </c>
      <c r="O92" s="256"/>
      <c r="P92" s="256"/>
      <c r="Q92" s="256"/>
      <c r="R92" s="115"/>
    </row>
    <row r="93" spans="2:47" s="7" customFormat="1" ht="19.899999999999999" customHeight="1" x14ac:dyDescent="0.3">
      <c r="B93" s="112"/>
      <c r="C93" s="113"/>
      <c r="D93" s="114" t="s">
        <v>454</v>
      </c>
      <c r="E93" s="113"/>
      <c r="F93" s="113"/>
      <c r="G93" s="113"/>
      <c r="H93" s="113"/>
      <c r="I93" s="113"/>
      <c r="J93" s="113"/>
      <c r="K93" s="113"/>
      <c r="L93" s="113"/>
      <c r="M93" s="113"/>
      <c r="N93" s="255">
        <f>N136</f>
        <v>0</v>
      </c>
      <c r="O93" s="256"/>
      <c r="P93" s="256"/>
      <c r="Q93" s="256"/>
      <c r="R93" s="115"/>
    </row>
    <row r="94" spans="2:47" s="1" customFormat="1" ht="21.75" customHeight="1" x14ac:dyDescent="0.3"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3"/>
    </row>
    <row r="95" spans="2:47" s="1" customFormat="1" ht="29.25" customHeight="1" x14ac:dyDescent="0.3">
      <c r="B95" s="31"/>
      <c r="C95" s="107" t="s">
        <v>205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257">
        <v>0</v>
      </c>
      <c r="O95" s="200"/>
      <c r="P95" s="200"/>
      <c r="Q95" s="200"/>
      <c r="R95" s="33"/>
      <c r="T95" s="116"/>
      <c r="U95" s="117" t="s">
        <v>42</v>
      </c>
    </row>
    <row r="96" spans="2:47" s="1" customFormat="1" ht="18" customHeight="1" x14ac:dyDescent="0.3"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3"/>
    </row>
    <row r="97" spans="2:18" s="1" customFormat="1" ht="29.25" customHeight="1" x14ac:dyDescent="0.3">
      <c r="B97" s="31"/>
      <c r="C97" s="99" t="s">
        <v>188</v>
      </c>
      <c r="D97" s="100"/>
      <c r="E97" s="100"/>
      <c r="F97" s="100"/>
      <c r="G97" s="100"/>
      <c r="H97" s="100"/>
      <c r="I97" s="100"/>
      <c r="J97" s="100"/>
      <c r="K97" s="100"/>
      <c r="L97" s="201">
        <f>ROUND(SUM(N88+N95),2)</f>
        <v>0</v>
      </c>
      <c r="M97" s="246"/>
      <c r="N97" s="246"/>
      <c r="O97" s="246"/>
      <c r="P97" s="246"/>
      <c r="Q97" s="246"/>
      <c r="R97" s="33"/>
    </row>
    <row r="98" spans="2:18" s="1" customFormat="1" ht="6.95" customHeight="1" x14ac:dyDescent="0.3">
      <c r="B98" s="55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7"/>
    </row>
    <row r="102" spans="2:18" s="1" customFormat="1" ht="6.95" customHeight="1" x14ac:dyDescent="0.3"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60"/>
    </row>
    <row r="103" spans="2:18" s="1" customFormat="1" ht="36.950000000000003" customHeight="1" x14ac:dyDescent="0.3">
      <c r="B103" s="31"/>
      <c r="C103" s="212" t="s">
        <v>206</v>
      </c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33"/>
    </row>
    <row r="104" spans="2:18" s="1" customFormat="1" ht="6.95" customHeight="1" x14ac:dyDescent="0.3"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3"/>
    </row>
    <row r="105" spans="2:18" s="1" customFormat="1" ht="30" customHeight="1" x14ac:dyDescent="0.3">
      <c r="B105" s="31"/>
      <c r="C105" s="28" t="s">
        <v>16</v>
      </c>
      <c r="D105" s="32"/>
      <c r="E105" s="32"/>
      <c r="F105" s="247" t="str">
        <f>F6</f>
        <v>DOPLNĚNÍ - ROZŠÍŘENÍ KAPACIT ZŠ A MŠ TŘEBOTOV</v>
      </c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32"/>
      <c r="R105" s="33"/>
    </row>
    <row r="106" spans="2:18" s="1" customFormat="1" ht="36.950000000000003" customHeight="1" x14ac:dyDescent="0.3">
      <c r="B106" s="31"/>
      <c r="C106" s="65" t="s">
        <v>192</v>
      </c>
      <c r="D106" s="32"/>
      <c r="E106" s="32"/>
      <c r="F106" s="213" t="str">
        <f>F7</f>
        <v>02_3 - SO 01 - PŘÍPRAVA STAVENIŠTĚ - ELEKTRO - SILNOPROUD</v>
      </c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32"/>
      <c r="R106" s="33"/>
    </row>
    <row r="107" spans="2:18" s="1" customFormat="1" ht="6.95" customHeight="1" x14ac:dyDescent="0.3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18" s="1" customFormat="1" ht="18" customHeight="1" x14ac:dyDescent="0.3">
      <c r="B108" s="31"/>
      <c r="C108" s="28" t="s">
        <v>22</v>
      </c>
      <c r="D108" s="32"/>
      <c r="E108" s="32"/>
      <c r="F108" s="26" t="str">
        <f>F9</f>
        <v>Třebotov, Hlavní 190, 252 26 areál školy</v>
      </c>
      <c r="G108" s="32"/>
      <c r="H108" s="32"/>
      <c r="I108" s="32"/>
      <c r="J108" s="32"/>
      <c r="K108" s="28" t="s">
        <v>24</v>
      </c>
      <c r="L108" s="32"/>
      <c r="M108" s="248" t="str">
        <f>IF(O9="","",O9)</f>
        <v>31. 10. 2016</v>
      </c>
      <c r="N108" s="200"/>
      <c r="O108" s="200"/>
      <c r="P108" s="200"/>
      <c r="Q108" s="32"/>
      <c r="R108" s="33"/>
    </row>
    <row r="109" spans="2:18" s="1" customFormat="1" ht="6.95" customHeight="1" x14ac:dyDescent="0.3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18" s="1" customFormat="1" ht="15" x14ac:dyDescent="0.3">
      <c r="B110" s="31"/>
      <c r="C110" s="28" t="s">
        <v>26</v>
      </c>
      <c r="D110" s="32"/>
      <c r="E110" s="32"/>
      <c r="F110" s="26" t="str">
        <f>E12</f>
        <v>Obec Třebotov</v>
      </c>
      <c r="G110" s="32"/>
      <c r="H110" s="32"/>
      <c r="I110" s="32"/>
      <c r="J110" s="32"/>
      <c r="K110" s="28" t="s">
        <v>33</v>
      </c>
      <c r="L110" s="32"/>
      <c r="M110" s="226" t="str">
        <f>E18</f>
        <v>Ing.arch. Jan Linhart</v>
      </c>
      <c r="N110" s="200"/>
      <c r="O110" s="200"/>
      <c r="P110" s="200"/>
      <c r="Q110" s="200"/>
      <c r="R110" s="33"/>
    </row>
    <row r="111" spans="2:18" s="1" customFormat="1" ht="14.45" customHeight="1" x14ac:dyDescent="0.3">
      <c r="B111" s="31"/>
      <c r="C111" s="28" t="s">
        <v>31</v>
      </c>
      <c r="D111" s="32"/>
      <c r="E111" s="32"/>
      <c r="F111" s="26" t="str">
        <f>IF(E15="","",E15)</f>
        <v xml:space="preserve"> </v>
      </c>
      <c r="G111" s="32"/>
      <c r="H111" s="32"/>
      <c r="I111" s="32"/>
      <c r="J111" s="32"/>
      <c r="K111" s="28" t="s">
        <v>36</v>
      </c>
      <c r="L111" s="32"/>
      <c r="M111" s="226" t="str">
        <f>E21</f>
        <v>Radim Blaťák</v>
      </c>
      <c r="N111" s="200"/>
      <c r="O111" s="200"/>
      <c r="P111" s="200"/>
      <c r="Q111" s="200"/>
      <c r="R111" s="33"/>
    </row>
    <row r="112" spans="2:18" s="1" customFormat="1" ht="10.35" customHeight="1" x14ac:dyDescent="0.3"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3"/>
    </row>
    <row r="113" spans="2:65" s="8" customFormat="1" ht="29.25" customHeight="1" x14ac:dyDescent="0.3">
      <c r="B113" s="118"/>
      <c r="C113" s="119" t="s">
        <v>207</v>
      </c>
      <c r="D113" s="120" t="s">
        <v>208</v>
      </c>
      <c r="E113" s="120" t="s">
        <v>60</v>
      </c>
      <c r="F113" s="242" t="s">
        <v>209</v>
      </c>
      <c r="G113" s="243"/>
      <c r="H113" s="243"/>
      <c r="I113" s="243"/>
      <c r="J113" s="120" t="s">
        <v>210</v>
      </c>
      <c r="K113" s="120" t="s">
        <v>211</v>
      </c>
      <c r="L113" s="244" t="s">
        <v>212</v>
      </c>
      <c r="M113" s="243"/>
      <c r="N113" s="242" t="s">
        <v>198</v>
      </c>
      <c r="O113" s="243"/>
      <c r="P113" s="243"/>
      <c r="Q113" s="245"/>
      <c r="R113" s="121"/>
      <c r="T113" s="73" t="s">
        <v>213</v>
      </c>
      <c r="U113" s="74" t="s">
        <v>42</v>
      </c>
      <c r="V113" s="74" t="s">
        <v>214</v>
      </c>
      <c r="W113" s="74" t="s">
        <v>215</v>
      </c>
      <c r="X113" s="74" t="s">
        <v>216</v>
      </c>
      <c r="Y113" s="74" t="s">
        <v>217</v>
      </c>
      <c r="Z113" s="74" t="s">
        <v>218</v>
      </c>
      <c r="AA113" s="75" t="s">
        <v>219</v>
      </c>
    </row>
    <row r="114" spans="2:65" s="1" customFormat="1" ht="29.25" customHeight="1" x14ac:dyDescent="0.35">
      <c r="B114" s="31"/>
      <c r="C114" s="77" t="s">
        <v>194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236">
        <f>BK114</f>
        <v>0</v>
      </c>
      <c r="O114" s="237"/>
      <c r="P114" s="237"/>
      <c r="Q114" s="237"/>
      <c r="R114" s="33"/>
      <c r="T114" s="76"/>
      <c r="U114" s="47"/>
      <c r="V114" s="47"/>
      <c r="W114" s="122">
        <f>W115</f>
        <v>0</v>
      </c>
      <c r="X114" s="47"/>
      <c r="Y114" s="122">
        <f>Y115</f>
        <v>0</v>
      </c>
      <c r="Z114" s="47"/>
      <c r="AA114" s="123">
        <f>AA115</f>
        <v>0</v>
      </c>
      <c r="AT114" s="17" t="s">
        <v>77</v>
      </c>
      <c r="AU114" s="17" t="s">
        <v>200</v>
      </c>
      <c r="BK114" s="124">
        <f>BK115</f>
        <v>0</v>
      </c>
    </row>
    <row r="115" spans="2:65" s="9" customFormat="1" ht="37.35" customHeight="1" x14ac:dyDescent="0.35">
      <c r="B115" s="125"/>
      <c r="C115" s="126"/>
      <c r="D115" s="127" t="s">
        <v>450</v>
      </c>
      <c r="E115" s="127"/>
      <c r="F115" s="127"/>
      <c r="G115" s="127"/>
      <c r="H115" s="127"/>
      <c r="I115" s="127"/>
      <c r="J115" s="127"/>
      <c r="K115" s="127"/>
      <c r="L115" s="127"/>
      <c r="M115" s="127"/>
      <c r="N115" s="238">
        <f>BK115</f>
        <v>0</v>
      </c>
      <c r="O115" s="239"/>
      <c r="P115" s="239"/>
      <c r="Q115" s="239"/>
      <c r="R115" s="128"/>
      <c r="T115" s="129"/>
      <c r="U115" s="126"/>
      <c r="V115" s="126"/>
      <c r="W115" s="130">
        <f>W116+W124+W127+W136</f>
        <v>0</v>
      </c>
      <c r="X115" s="126"/>
      <c r="Y115" s="130">
        <f>Y116+Y124+Y127+Y136</f>
        <v>0</v>
      </c>
      <c r="Z115" s="126"/>
      <c r="AA115" s="131">
        <f>AA116+AA124+AA127+AA136</f>
        <v>0</v>
      </c>
      <c r="AR115" s="132" t="s">
        <v>254</v>
      </c>
      <c r="AT115" s="133" t="s">
        <v>77</v>
      </c>
      <c r="AU115" s="133" t="s">
        <v>78</v>
      </c>
      <c r="AY115" s="132" t="s">
        <v>221</v>
      </c>
      <c r="BK115" s="134">
        <f>BK116+BK124+BK127+BK136</f>
        <v>0</v>
      </c>
    </row>
    <row r="116" spans="2:65" s="9" customFormat="1" ht="19.899999999999999" customHeight="1" x14ac:dyDescent="0.3">
      <c r="B116" s="125"/>
      <c r="C116" s="126"/>
      <c r="D116" s="135" t="s">
        <v>451</v>
      </c>
      <c r="E116" s="135"/>
      <c r="F116" s="135"/>
      <c r="G116" s="135"/>
      <c r="H116" s="135"/>
      <c r="I116" s="135"/>
      <c r="J116" s="135"/>
      <c r="K116" s="135"/>
      <c r="L116" s="135"/>
      <c r="M116" s="135"/>
      <c r="N116" s="240">
        <f>BK116</f>
        <v>0</v>
      </c>
      <c r="O116" s="241"/>
      <c r="P116" s="241"/>
      <c r="Q116" s="241"/>
      <c r="R116" s="128"/>
      <c r="T116" s="129"/>
      <c r="U116" s="126"/>
      <c r="V116" s="126"/>
      <c r="W116" s="130">
        <f>SUM(W117:W123)</f>
        <v>0</v>
      </c>
      <c r="X116" s="126"/>
      <c r="Y116" s="130">
        <f>SUM(Y117:Y123)</f>
        <v>0</v>
      </c>
      <c r="Z116" s="126"/>
      <c r="AA116" s="131">
        <f>SUM(AA117:AA123)</f>
        <v>0</v>
      </c>
      <c r="AR116" s="132" t="s">
        <v>254</v>
      </c>
      <c r="AT116" s="133" t="s">
        <v>77</v>
      </c>
      <c r="AU116" s="133" t="s">
        <v>15</v>
      </c>
      <c r="AY116" s="132" t="s">
        <v>221</v>
      </c>
      <c r="BK116" s="134">
        <f>SUM(BK117:BK123)</f>
        <v>0</v>
      </c>
    </row>
    <row r="117" spans="2:65" s="1" customFormat="1" ht="20.45" customHeight="1" x14ac:dyDescent="0.3">
      <c r="B117" s="136"/>
      <c r="C117" s="137" t="s">
        <v>15</v>
      </c>
      <c r="D117" s="137" t="s">
        <v>222</v>
      </c>
      <c r="E117" s="138" t="s">
        <v>455</v>
      </c>
      <c r="F117" s="250" t="s">
        <v>456</v>
      </c>
      <c r="G117" s="251"/>
      <c r="H117" s="251"/>
      <c r="I117" s="251"/>
      <c r="J117" s="139" t="s">
        <v>349</v>
      </c>
      <c r="K117" s="140">
        <v>1</v>
      </c>
      <c r="L117" s="252"/>
      <c r="M117" s="251"/>
      <c r="N117" s="252">
        <f t="shared" ref="N117:N123" si="0">ROUND(L117*K117,2)</f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 t="shared" ref="W117:W123" si="1">V117*K117</f>
        <v>0</v>
      </c>
      <c r="X117" s="143">
        <v>0</v>
      </c>
      <c r="Y117" s="143">
        <f t="shared" ref="Y117:Y123" si="2">X117*K117</f>
        <v>0</v>
      </c>
      <c r="Z117" s="143">
        <v>0</v>
      </c>
      <c r="AA117" s="144">
        <f t="shared" ref="AA117:AA123" si="3">Z117*K117</f>
        <v>0</v>
      </c>
      <c r="AR117" s="17" t="s">
        <v>247</v>
      </c>
      <c r="AT117" s="17" t="s">
        <v>222</v>
      </c>
      <c r="AU117" s="17" t="s">
        <v>190</v>
      </c>
      <c r="AY117" s="17" t="s">
        <v>221</v>
      </c>
      <c r="BE117" s="145">
        <f t="shared" ref="BE117:BE123" si="4">IF(U117="základní",N117,0)</f>
        <v>0</v>
      </c>
      <c r="BF117" s="145">
        <f t="shared" ref="BF117:BF123" si="5">IF(U117="snížená",N117,0)</f>
        <v>0</v>
      </c>
      <c r="BG117" s="145">
        <f t="shared" ref="BG117:BG123" si="6">IF(U117="zákl. přenesená",N117,0)</f>
        <v>0</v>
      </c>
      <c r="BH117" s="145">
        <f t="shared" ref="BH117:BH123" si="7">IF(U117="sníž. přenesená",N117,0)</f>
        <v>0</v>
      </c>
      <c r="BI117" s="145">
        <f t="shared" ref="BI117:BI123" si="8">IF(U117="nulová",N117,0)</f>
        <v>0</v>
      </c>
      <c r="BJ117" s="17" t="s">
        <v>15</v>
      </c>
      <c r="BK117" s="145">
        <f t="shared" ref="BK117:BK123" si="9">ROUND(L117*K117,2)</f>
        <v>0</v>
      </c>
      <c r="BL117" s="17" t="s">
        <v>247</v>
      </c>
      <c r="BM117" s="17" t="s">
        <v>457</v>
      </c>
    </row>
    <row r="118" spans="2:65" s="1" customFormat="1" ht="20.45" customHeight="1" x14ac:dyDescent="0.3">
      <c r="B118" s="136"/>
      <c r="C118" s="137" t="s">
        <v>190</v>
      </c>
      <c r="D118" s="137" t="s">
        <v>222</v>
      </c>
      <c r="E118" s="138" t="s">
        <v>458</v>
      </c>
      <c r="F118" s="250" t="s">
        <v>459</v>
      </c>
      <c r="G118" s="251"/>
      <c r="H118" s="251"/>
      <c r="I118" s="251"/>
      <c r="J118" s="139" t="s">
        <v>246</v>
      </c>
      <c r="K118" s="140">
        <v>10</v>
      </c>
      <c r="L118" s="252"/>
      <c r="M118" s="251"/>
      <c r="N118" s="252">
        <f t="shared" si="0"/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</v>
      </c>
      <c r="W118" s="143">
        <f t="shared" si="1"/>
        <v>0</v>
      </c>
      <c r="X118" s="143">
        <v>0</v>
      </c>
      <c r="Y118" s="143">
        <f t="shared" si="2"/>
        <v>0</v>
      </c>
      <c r="Z118" s="143">
        <v>0</v>
      </c>
      <c r="AA118" s="144">
        <f t="shared" si="3"/>
        <v>0</v>
      </c>
      <c r="AR118" s="17" t="s">
        <v>247</v>
      </c>
      <c r="AT118" s="17" t="s">
        <v>222</v>
      </c>
      <c r="AU118" s="17" t="s">
        <v>190</v>
      </c>
      <c r="AY118" s="17" t="s">
        <v>221</v>
      </c>
      <c r="BE118" s="145">
        <f t="shared" si="4"/>
        <v>0</v>
      </c>
      <c r="BF118" s="145">
        <f t="shared" si="5"/>
        <v>0</v>
      </c>
      <c r="BG118" s="145">
        <f t="shared" si="6"/>
        <v>0</v>
      </c>
      <c r="BH118" s="145">
        <f t="shared" si="7"/>
        <v>0</v>
      </c>
      <c r="BI118" s="145">
        <f t="shared" si="8"/>
        <v>0</v>
      </c>
      <c r="BJ118" s="17" t="s">
        <v>15</v>
      </c>
      <c r="BK118" s="145">
        <f t="shared" si="9"/>
        <v>0</v>
      </c>
      <c r="BL118" s="17" t="s">
        <v>247</v>
      </c>
      <c r="BM118" s="17" t="s">
        <v>460</v>
      </c>
    </row>
    <row r="119" spans="2:65" s="1" customFormat="1" ht="20.45" customHeight="1" x14ac:dyDescent="0.3">
      <c r="B119" s="136"/>
      <c r="C119" s="137" t="s">
        <v>231</v>
      </c>
      <c r="D119" s="137" t="s">
        <v>222</v>
      </c>
      <c r="E119" s="138" t="s">
        <v>461</v>
      </c>
      <c r="F119" s="250" t="s">
        <v>462</v>
      </c>
      <c r="G119" s="251"/>
      <c r="H119" s="251"/>
      <c r="I119" s="251"/>
      <c r="J119" s="139" t="s">
        <v>246</v>
      </c>
      <c r="K119" s="140">
        <v>2</v>
      </c>
      <c r="L119" s="252"/>
      <c r="M119" s="251"/>
      <c r="N119" s="252">
        <f t="shared" si="0"/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 t="shared" si="1"/>
        <v>0</v>
      </c>
      <c r="X119" s="143">
        <v>0</v>
      </c>
      <c r="Y119" s="143">
        <f t="shared" si="2"/>
        <v>0</v>
      </c>
      <c r="Z119" s="143">
        <v>0</v>
      </c>
      <c r="AA119" s="144">
        <f t="shared" si="3"/>
        <v>0</v>
      </c>
      <c r="AR119" s="17" t="s">
        <v>247</v>
      </c>
      <c r="AT119" s="17" t="s">
        <v>222</v>
      </c>
      <c r="AU119" s="17" t="s">
        <v>190</v>
      </c>
      <c r="AY119" s="17" t="s">
        <v>221</v>
      </c>
      <c r="BE119" s="145">
        <f t="shared" si="4"/>
        <v>0</v>
      </c>
      <c r="BF119" s="145">
        <f t="shared" si="5"/>
        <v>0</v>
      </c>
      <c r="BG119" s="145">
        <f t="shared" si="6"/>
        <v>0</v>
      </c>
      <c r="BH119" s="145">
        <f t="shared" si="7"/>
        <v>0</v>
      </c>
      <c r="BI119" s="145">
        <f t="shared" si="8"/>
        <v>0</v>
      </c>
      <c r="BJ119" s="17" t="s">
        <v>15</v>
      </c>
      <c r="BK119" s="145">
        <f t="shared" si="9"/>
        <v>0</v>
      </c>
      <c r="BL119" s="17" t="s">
        <v>247</v>
      </c>
      <c r="BM119" s="17" t="s">
        <v>463</v>
      </c>
    </row>
    <row r="120" spans="2:65" s="1" customFormat="1" ht="20.45" customHeight="1" x14ac:dyDescent="0.3">
      <c r="B120" s="136"/>
      <c r="C120" s="137" t="s">
        <v>220</v>
      </c>
      <c r="D120" s="137" t="s">
        <v>222</v>
      </c>
      <c r="E120" s="138" t="s">
        <v>464</v>
      </c>
      <c r="F120" s="250" t="s">
        <v>465</v>
      </c>
      <c r="G120" s="251"/>
      <c r="H120" s="251"/>
      <c r="I120" s="251"/>
      <c r="J120" s="139" t="s">
        <v>246</v>
      </c>
      <c r="K120" s="140">
        <v>6</v>
      </c>
      <c r="L120" s="252"/>
      <c r="M120" s="251"/>
      <c r="N120" s="252">
        <f t="shared" si="0"/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</v>
      </c>
      <c r="W120" s="143">
        <f t="shared" si="1"/>
        <v>0</v>
      </c>
      <c r="X120" s="143">
        <v>0</v>
      </c>
      <c r="Y120" s="143">
        <f t="shared" si="2"/>
        <v>0</v>
      </c>
      <c r="Z120" s="143">
        <v>0</v>
      </c>
      <c r="AA120" s="144">
        <f t="shared" si="3"/>
        <v>0</v>
      </c>
      <c r="AR120" s="17" t="s">
        <v>247</v>
      </c>
      <c r="AT120" s="17" t="s">
        <v>222</v>
      </c>
      <c r="AU120" s="17" t="s">
        <v>190</v>
      </c>
      <c r="AY120" s="17" t="s">
        <v>221</v>
      </c>
      <c r="BE120" s="145">
        <f t="shared" si="4"/>
        <v>0</v>
      </c>
      <c r="BF120" s="145">
        <f t="shared" si="5"/>
        <v>0</v>
      </c>
      <c r="BG120" s="145">
        <f t="shared" si="6"/>
        <v>0</v>
      </c>
      <c r="BH120" s="145">
        <f t="shared" si="7"/>
        <v>0</v>
      </c>
      <c r="BI120" s="145">
        <f t="shared" si="8"/>
        <v>0</v>
      </c>
      <c r="BJ120" s="17" t="s">
        <v>15</v>
      </c>
      <c r="BK120" s="145">
        <f t="shared" si="9"/>
        <v>0</v>
      </c>
      <c r="BL120" s="17" t="s">
        <v>247</v>
      </c>
      <c r="BM120" s="17" t="s">
        <v>466</v>
      </c>
    </row>
    <row r="121" spans="2:65" s="1" customFormat="1" ht="20.45" customHeight="1" x14ac:dyDescent="0.3">
      <c r="B121" s="136"/>
      <c r="C121" s="137" t="s">
        <v>265</v>
      </c>
      <c r="D121" s="137" t="s">
        <v>222</v>
      </c>
      <c r="E121" s="138" t="s">
        <v>467</v>
      </c>
      <c r="F121" s="250" t="s">
        <v>468</v>
      </c>
      <c r="G121" s="251"/>
      <c r="H121" s="251"/>
      <c r="I121" s="251"/>
      <c r="J121" s="139" t="s">
        <v>246</v>
      </c>
      <c r="K121" s="140">
        <v>8</v>
      </c>
      <c r="L121" s="252"/>
      <c r="M121" s="251"/>
      <c r="N121" s="252">
        <f t="shared" si="0"/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 t="shared" si="1"/>
        <v>0</v>
      </c>
      <c r="X121" s="143">
        <v>0</v>
      </c>
      <c r="Y121" s="143">
        <f t="shared" si="2"/>
        <v>0</v>
      </c>
      <c r="Z121" s="143">
        <v>0</v>
      </c>
      <c r="AA121" s="144">
        <f t="shared" si="3"/>
        <v>0</v>
      </c>
      <c r="AR121" s="17" t="s">
        <v>247</v>
      </c>
      <c r="AT121" s="17" t="s">
        <v>222</v>
      </c>
      <c r="AU121" s="17" t="s">
        <v>190</v>
      </c>
      <c r="AY121" s="17" t="s">
        <v>221</v>
      </c>
      <c r="BE121" s="145">
        <f t="shared" si="4"/>
        <v>0</v>
      </c>
      <c r="BF121" s="145">
        <f t="shared" si="5"/>
        <v>0</v>
      </c>
      <c r="BG121" s="145">
        <f t="shared" si="6"/>
        <v>0</v>
      </c>
      <c r="BH121" s="145">
        <f t="shared" si="7"/>
        <v>0</v>
      </c>
      <c r="BI121" s="145">
        <f t="shared" si="8"/>
        <v>0</v>
      </c>
      <c r="BJ121" s="17" t="s">
        <v>15</v>
      </c>
      <c r="BK121" s="145">
        <f t="shared" si="9"/>
        <v>0</v>
      </c>
      <c r="BL121" s="17" t="s">
        <v>247</v>
      </c>
      <c r="BM121" s="17" t="s">
        <v>469</v>
      </c>
    </row>
    <row r="122" spans="2:65" s="1" customFormat="1" ht="20.45" customHeight="1" x14ac:dyDescent="0.3">
      <c r="B122" s="136"/>
      <c r="C122" s="137" t="s">
        <v>269</v>
      </c>
      <c r="D122" s="137" t="s">
        <v>222</v>
      </c>
      <c r="E122" s="138" t="s">
        <v>470</v>
      </c>
      <c r="F122" s="250" t="s">
        <v>471</v>
      </c>
      <c r="G122" s="251"/>
      <c r="H122" s="251"/>
      <c r="I122" s="251"/>
      <c r="J122" s="139" t="s">
        <v>246</v>
      </c>
      <c r="K122" s="140">
        <v>2</v>
      </c>
      <c r="L122" s="252"/>
      <c r="M122" s="251"/>
      <c r="N122" s="252">
        <f t="shared" si="0"/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0</v>
      </c>
      <c r="W122" s="143">
        <f t="shared" si="1"/>
        <v>0</v>
      </c>
      <c r="X122" s="143">
        <v>0</v>
      </c>
      <c r="Y122" s="143">
        <f t="shared" si="2"/>
        <v>0</v>
      </c>
      <c r="Z122" s="143">
        <v>0</v>
      </c>
      <c r="AA122" s="144">
        <f t="shared" si="3"/>
        <v>0</v>
      </c>
      <c r="AR122" s="17" t="s">
        <v>247</v>
      </c>
      <c r="AT122" s="17" t="s">
        <v>222</v>
      </c>
      <c r="AU122" s="17" t="s">
        <v>190</v>
      </c>
      <c r="AY122" s="17" t="s">
        <v>221</v>
      </c>
      <c r="BE122" s="145">
        <f t="shared" si="4"/>
        <v>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7" t="s">
        <v>15</v>
      </c>
      <c r="BK122" s="145">
        <f t="shared" si="9"/>
        <v>0</v>
      </c>
      <c r="BL122" s="17" t="s">
        <v>247</v>
      </c>
      <c r="BM122" s="17" t="s">
        <v>472</v>
      </c>
    </row>
    <row r="123" spans="2:65" s="1" customFormat="1" ht="20.45" customHeight="1" x14ac:dyDescent="0.3">
      <c r="B123" s="136"/>
      <c r="C123" s="137" t="s">
        <v>279</v>
      </c>
      <c r="D123" s="137" t="s">
        <v>222</v>
      </c>
      <c r="E123" s="138" t="s">
        <v>473</v>
      </c>
      <c r="F123" s="250" t="s">
        <v>474</v>
      </c>
      <c r="G123" s="251"/>
      <c r="H123" s="251"/>
      <c r="I123" s="251"/>
      <c r="J123" s="139" t="s">
        <v>315</v>
      </c>
      <c r="K123" s="140">
        <v>3</v>
      </c>
      <c r="L123" s="252"/>
      <c r="M123" s="251"/>
      <c r="N123" s="252">
        <f t="shared" si="0"/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 t="shared" si="1"/>
        <v>0</v>
      </c>
      <c r="X123" s="143">
        <v>0</v>
      </c>
      <c r="Y123" s="143">
        <f t="shared" si="2"/>
        <v>0</v>
      </c>
      <c r="Z123" s="143">
        <v>0</v>
      </c>
      <c r="AA123" s="144">
        <f t="shared" si="3"/>
        <v>0</v>
      </c>
      <c r="AR123" s="17" t="s">
        <v>247</v>
      </c>
      <c r="AT123" s="17" t="s">
        <v>222</v>
      </c>
      <c r="AU123" s="17" t="s">
        <v>190</v>
      </c>
      <c r="AY123" s="17" t="s">
        <v>221</v>
      </c>
      <c r="BE123" s="145">
        <f t="shared" si="4"/>
        <v>0</v>
      </c>
      <c r="BF123" s="145">
        <f t="shared" si="5"/>
        <v>0</v>
      </c>
      <c r="BG123" s="145">
        <f t="shared" si="6"/>
        <v>0</v>
      </c>
      <c r="BH123" s="145">
        <f t="shared" si="7"/>
        <v>0</v>
      </c>
      <c r="BI123" s="145">
        <f t="shared" si="8"/>
        <v>0</v>
      </c>
      <c r="BJ123" s="17" t="s">
        <v>15</v>
      </c>
      <c r="BK123" s="145">
        <f t="shared" si="9"/>
        <v>0</v>
      </c>
      <c r="BL123" s="17" t="s">
        <v>247</v>
      </c>
      <c r="BM123" s="17" t="s">
        <v>475</v>
      </c>
    </row>
    <row r="124" spans="2:65" s="9" customFormat="1" ht="29.85" customHeight="1" x14ac:dyDescent="0.3">
      <c r="B124" s="125"/>
      <c r="C124" s="126"/>
      <c r="D124" s="135" t="s">
        <v>452</v>
      </c>
      <c r="E124" s="135"/>
      <c r="F124" s="135"/>
      <c r="G124" s="135"/>
      <c r="H124" s="135"/>
      <c r="I124" s="135"/>
      <c r="J124" s="135"/>
      <c r="K124" s="135"/>
      <c r="L124" s="135"/>
      <c r="M124" s="135"/>
      <c r="N124" s="253">
        <f>BK124</f>
        <v>0</v>
      </c>
      <c r="O124" s="254"/>
      <c r="P124" s="254"/>
      <c r="Q124" s="254"/>
      <c r="R124" s="128"/>
      <c r="T124" s="129"/>
      <c r="U124" s="126"/>
      <c r="V124" s="126"/>
      <c r="W124" s="130">
        <f>SUM(W125:W126)</f>
        <v>0</v>
      </c>
      <c r="X124" s="126"/>
      <c r="Y124" s="130">
        <f>SUM(Y125:Y126)</f>
        <v>0</v>
      </c>
      <c r="Z124" s="126"/>
      <c r="AA124" s="131">
        <f>SUM(AA125:AA126)</f>
        <v>0</v>
      </c>
      <c r="AR124" s="132" t="s">
        <v>254</v>
      </c>
      <c r="AT124" s="133" t="s">
        <v>77</v>
      </c>
      <c r="AU124" s="133" t="s">
        <v>15</v>
      </c>
      <c r="AY124" s="132" t="s">
        <v>221</v>
      </c>
      <c r="BK124" s="134">
        <f>SUM(BK125:BK126)</f>
        <v>0</v>
      </c>
    </row>
    <row r="125" spans="2:65" s="1" customFormat="1" ht="28.9" customHeight="1" x14ac:dyDescent="0.3">
      <c r="B125" s="136"/>
      <c r="C125" s="137" t="s">
        <v>288</v>
      </c>
      <c r="D125" s="137" t="s">
        <v>222</v>
      </c>
      <c r="E125" s="138" t="s">
        <v>476</v>
      </c>
      <c r="F125" s="250" t="s">
        <v>477</v>
      </c>
      <c r="G125" s="251"/>
      <c r="H125" s="251"/>
      <c r="I125" s="251"/>
      <c r="J125" s="139" t="s">
        <v>349</v>
      </c>
      <c r="K125" s="140">
        <v>1</v>
      </c>
      <c r="L125" s="252"/>
      <c r="M125" s="251"/>
      <c r="N125" s="252">
        <f>ROUND(L125*K125,2)</f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>V125*K125</f>
        <v>0</v>
      </c>
      <c r="X125" s="143">
        <v>0</v>
      </c>
      <c r="Y125" s="143">
        <f>X125*K125</f>
        <v>0</v>
      </c>
      <c r="Z125" s="143">
        <v>0</v>
      </c>
      <c r="AA125" s="144">
        <f>Z125*K125</f>
        <v>0</v>
      </c>
      <c r="AR125" s="17" t="s">
        <v>247</v>
      </c>
      <c r="AT125" s="17" t="s">
        <v>222</v>
      </c>
      <c r="AU125" s="17" t="s">
        <v>190</v>
      </c>
      <c r="AY125" s="17" t="s">
        <v>221</v>
      </c>
      <c r="BE125" s="145">
        <f>IF(U125="základní",N125,0)</f>
        <v>0</v>
      </c>
      <c r="BF125" s="145">
        <f>IF(U125="snížená",N125,0)</f>
        <v>0</v>
      </c>
      <c r="BG125" s="145">
        <f>IF(U125="zákl. přenesená",N125,0)</f>
        <v>0</v>
      </c>
      <c r="BH125" s="145">
        <f>IF(U125="sníž. přenesená",N125,0)</f>
        <v>0</v>
      </c>
      <c r="BI125" s="145">
        <f>IF(U125="nulová",N125,0)</f>
        <v>0</v>
      </c>
      <c r="BJ125" s="17" t="s">
        <v>15</v>
      </c>
      <c r="BK125" s="145">
        <f>ROUND(L125*K125,2)</f>
        <v>0</v>
      </c>
      <c r="BL125" s="17" t="s">
        <v>247</v>
      </c>
      <c r="BM125" s="17" t="s">
        <v>478</v>
      </c>
    </row>
    <row r="126" spans="2:65" s="1" customFormat="1" ht="20.45" customHeight="1" x14ac:dyDescent="0.3">
      <c r="B126" s="136"/>
      <c r="C126" s="137" t="s">
        <v>182</v>
      </c>
      <c r="D126" s="137" t="s">
        <v>222</v>
      </c>
      <c r="E126" s="138" t="s">
        <v>479</v>
      </c>
      <c r="F126" s="250" t="s">
        <v>480</v>
      </c>
      <c r="G126" s="251"/>
      <c r="H126" s="251"/>
      <c r="I126" s="251"/>
      <c r="J126" s="139" t="s">
        <v>349</v>
      </c>
      <c r="K126" s="140">
        <v>1</v>
      </c>
      <c r="L126" s="252"/>
      <c r="M126" s="251"/>
      <c r="N126" s="252">
        <f>ROUND(L126*K126,2)</f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0</v>
      </c>
      <c r="W126" s="143">
        <f>V126*K126</f>
        <v>0</v>
      </c>
      <c r="X126" s="143">
        <v>0</v>
      </c>
      <c r="Y126" s="143">
        <f>X126*K126</f>
        <v>0</v>
      </c>
      <c r="Z126" s="143">
        <v>0</v>
      </c>
      <c r="AA126" s="144">
        <f>Z126*K126</f>
        <v>0</v>
      </c>
      <c r="AR126" s="17" t="s">
        <v>247</v>
      </c>
      <c r="AT126" s="17" t="s">
        <v>222</v>
      </c>
      <c r="AU126" s="17" t="s">
        <v>190</v>
      </c>
      <c r="AY126" s="17" t="s">
        <v>221</v>
      </c>
      <c r="BE126" s="145">
        <f>IF(U126="základní",N126,0)</f>
        <v>0</v>
      </c>
      <c r="BF126" s="145">
        <f>IF(U126="snížená",N126,0)</f>
        <v>0</v>
      </c>
      <c r="BG126" s="145">
        <f>IF(U126="zákl. přenesená",N126,0)</f>
        <v>0</v>
      </c>
      <c r="BH126" s="145">
        <f>IF(U126="sníž. přenesená",N126,0)</f>
        <v>0</v>
      </c>
      <c r="BI126" s="145">
        <f>IF(U126="nulová",N126,0)</f>
        <v>0</v>
      </c>
      <c r="BJ126" s="17" t="s">
        <v>15</v>
      </c>
      <c r="BK126" s="145">
        <f>ROUND(L126*K126,2)</f>
        <v>0</v>
      </c>
      <c r="BL126" s="17" t="s">
        <v>247</v>
      </c>
      <c r="BM126" s="17" t="s">
        <v>481</v>
      </c>
    </row>
    <row r="127" spans="2:65" s="9" customFormat="1" ht="29.85" customHeight="1" x14ac:dyDescent="0.3">
      <c r="B127" s="125"/>
      <c r="C127" s="126"/>
      <c r="D127" s="135" t="s">
        <v>453</v>
      </c>
      <c r="E127" s="135"/>
      <c r="F127" s="135"/>
      <c r="G127" s="135"/>
      <c r="H127" s="135"/>
      <c r="I127" s="135"/>
      <c r="J127" s="135"/>
      <c r="K127" s="135"/>
      <c r="L127" s="135"/>
      <c r="M127" s="135"/>
      <c r="N127" s="253">
        <f>BK127</f>
        <v>0</v>
      </c>
      <c r="O127" s="254"/>
      <c r="P127" s="254"/>
      <c r="Q127" s="254"/>
      <c r="R127" s="128"/>
      <c r="T127" s="129"/>
      <c r="U127" s="126"/>
      <c r="V127" s="126"/>
      <c r="W127" s="130">
        <f>SUM(W128:W135)</f>
        <v>0</v>
      </c>
      <c r="X127" s="126"/>
      <c r="Y127" s="130">
        <f>SUM(Y128:Y135)</f>
        <v>0</v>
      </c>
      <c r="Z127" s="126"/>
      <c r="AA127" s="131">
        <f>SUM(AA128:AA135)</f>
        <v>0</v>
      </c>
      <c r="AR127" s="132" t="s">
        <v>254</v>
      </c>
      <c r="AT127" s="133" t="s">
        <v>77</v>
      </c>
      <c r="AU127" s="133" t="s">
        <v>15</v>
      </c>
      <c r="AY127" s="132" t="s">
        <v>221</v>
      </c>
      <c r="BK127" s="134">
        <f>SUM(BK128:BK135)</f>
        <v>0</v>
      </c>
    </row>
    <row r="128" spans="2:65" s="1" customFormat="1" ht="20.45" customHeight="1" x14ac:dyDescent="0.3">
      <c r="B128" s="136"/>
      <c r="C128" s="137" t="s">
        <v>295</v>
      </c>
      <c r="D128" s="137" t="s">
        <v>222</v>
      </c>
      <c r="E128" s="138" t="s">
        <v>482</v>
      </c>
      <c r="F128" s="250" t="s">
        <v>483</v>
      </c>
      <c r="G128" s="251"/>
      <c r="H128" s="251"/>
      <c r="I128" s="251"/>
      <c r="J128" s="139" t="s">
        <v>349</v>
      </c>
      <c r="K128" s="140">
        <v>1</v>
      </c>
      <c r="L128" s="252"/>
      <c r="M128" s="251"/>
      <c r="N128" s="252">
        <f t="shared" ref="N128:N135" si="10">ROUND(L128*K128,2)</f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0</v>
      </c>
      <c r="W128" s="143">
        <f t="shared" ref="W128:W135" si="11">V128*K128</f>
        <v>0</v>
      </c>
      <c r="X128" s="143">
        <v>0</v>
      </c>
      <c r="Y128" s="143">
        <f t="shared" ref="Y128:Y135" si="12">X128*K128</f>
        <v>0</v>
      </c>
      <c r="Z128" s="143">
        <v>0</v>
      </c>
      <c r="AA128" s="144">
        <f t="shared" ref="AA128:AA135" si="13">Z128*K128</f>
        <v>0</v>
      </c>
      <c r="AR128" s="17" t="s">
        <v>247</v>
      </c>
      <c r="AT128" s="17" t="s">
        <v>222</v>
      </c>
      <c r="AU128" s="17" t="s">
        <v>190</v>
      </c>
      <c r="AY128" s="17" t="s">
        <v>221</v>
      </c>
      <c r="BE128" s="145">
        <f t="shared" ref="BE128:BE135" si="14">IF(U128="základní",N128,0)</f>
        <v>0</v>
      </c>
      <c r="BF128" s="145">
        <f t="shared" ref="BF128:BF135" si="15">IF(U128="snížená",N128,0)</f>
        <v>0</v>
      </c>
      <c r="BG128" s="145">
        <f t="shared" ref="BG128:BG135" si="16">IF(U128="zákl. přenesená",N128,0)</f>
        <v>0</v>
      </c>
      <c r="BH128" s="145">
        <f t="shared" ref="BH128:BH135" si="17">IF(U128="sníž. přenesená",N128,0)</f>
        <v>0</v>
      </c>
      <c r="BI128" s="145">
        <f t="shared" ref="BI128:BI135" si="18">IF(U128="nulová",N128,0)</f>
        <v>0</v>
      </c>
      <c r="BJ128" s="17" t="s">
        <v>15</v>
      </c>
      <c r="BK128" s="145">
        <f t="shared" ref="BK128:BK135" si="19">ROUND(L128*K128,2)</f>
        <v>0</v>
      </c>
      <c r="BL128" s="17" t="s">
        <v>247</v>
      </c>
      <c r="BM128" s="17" t="s">
        <v>484</v>
      </c>
    </row>
    <row r="129" spans="2:65" s="1" customFormat="1" ht="20.45" customHeight="1" x14ac:dyDescent="0.3">
      <c r="B129" s="136"/>
      <c r="C129" s="137" t="s">
        <v>303</v>
      </c>
      <c r="D129" s="137" t="s">
        <v>222</v>
      </c>
      <c r="E129" s="138" t="s">
        <v>485</v>
      </c>
      <c r="F129" s="250" t="s">
        <v>486</v>
      </c>
      <c r="G129" s="251"/>
      <c r="H129" s="251"/>
      <c r="I129" s="251"/>
      <c r="J129" s="139" t="s">
        <v>349</v>
      </c>
      <c r="K129" s="140">
        <v>1</v>
      </c>
      <c r="L129" s="252"/>
      <c r="M129" s="251"/>
      <c r="N129" s="252">
        <f t="shared" si="10"/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 t="shared" si="11"/>
        <v>0</v>
      </c>
      <c r="X129" s="143">
        <v>0</v>
      </c>
      <c r="Y129" s="143">
        <f t="shared" si="12"/>
        <v>0</v>
      </c>
      <c r="Z129" s="143">
        <v>0</v>
      </c>
      <c r="AA129" s="144">
        <f t="shared" si="13"/>
        <v>0</v>
      </c>
      <c r="AR129" s="17" t="s">
        <v>247</v>
      </c>
      <c r="AT129" s="17" t="s">
        <v>222</v>
      </c>
      <c r="AU129" s="17" t="s">
        <v>190</v>
      </c>
      <c r="AY129" s="17" t="s">
        <v>221</v>
      </c>
      <c r="BE129" s="145">
        <f t="shared" si="14"/>
        <v>0</v>
      </c>
      <c r="BF129" s="145">
        <f t="shared" si="15"/>
        <v>0</v>
      </c>
      <c r="BG129" s="145">
        <f t="shared" si="16"/>
        <v>0</v>
      </c>
      <c r="BH129" s="145">
        <f t="shared" si="17"/>
        <v>0</v>
      </c>
      <c r="BI129" s="145">
        <f t="shared" si="18"/>
        <v>0</v>
      </c>
      <c r="BJ129" s="17" t="s">
        <v>15</v>
      </c>
      <c r="BK129" s="145">
        <f t="shared" si="19"/>
        <v>0</v>
      </c>
      <c r="BL129" s="17" t="s">
        <v>247</v>
      </c>
      <c r="BM129" s="17" t="s">
        <v>487</v>
      </c>
    </row>
    <row r="130" spans="2:65" s="1" customFormat="1" ht="20.45" customHeight="1" x14ac:dyDescent="0.3">
      <c r="B130" s="136"/>
      <c r="C130" s="137" t="s">
        <v>9</v>
      </c>
      <c r="D130" s="137" t="s">
        <v>222</v>
      </c>
      <c r="E130" s="138" t="s">
        <v>488</v>
      </c>
      <c r="F130" s="250" t="s">
        <v>489</v>
      </c>
      <c r="G130" s="251"/>
      <c r="H130" s="251"/>
      <c r="I130" s="251"/>
      <c r="J130" s="139" t="s">
        <v>349</v>
      </c>
      <c r="K130" s="140">
        <v>1</v>
      </c>
      <c r="L130" s="252"/>
      <c r="M130" s="251"/>
      <c r="N130" s="252">
        <f t="shared" si="10"/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</v>
      </c>
      <c r="W130" s="143">
        <f t="shared" si="11"/>
        <v>0</v>
      </c>
      <c r="X130" s="143">
        <v>0</v>
      </c>
      <c r="Y130" s="143">
        <f t="shared" si="12"/>
        <v>0</v>
      </c>
      <c r="Z130" s="143">
        <v>0</v>
      </c>
      <c r="AA130" s="144">
        <f t="shared" si="13"/>
        <v>0</v>
      </c>
      <c r="AR130" s="17" t="s">
        <v>247</v>
      </c>
      <c r="AT130" s="17" t="s">
        <v>222</v>
      </c>
      <c r="AU130" s="17" t="s">
        <v>190</v>
      </c>
      <c r="AY130" s="17" t="s">
        <v>221</v>
      </c>
      <c r="BE130" s="145">
        <f t="shared" si="14"/>
        <v>0</v>
      </c>
      <c r="BF130" s="145">
        <f t="shared" si="15"/>
        <v>0</v>
      </c>
      <c r="BG130" s="145">
        <f t="shared" si="16"/>
        <v>0</v>
      </c>
      <c r="BH130" s="145">
        <f t="shared" si="17"/>
        <v>0</v>
      </c>
      <c r="BI130" s="145">
        <f t="shared" si="18"/>
        <v>0</v>
      </c>
      <c r="BJ130" s="17" t="s">
        <v>15</v>
      </c>
      <c r="BK130" s="145">
        <f t="shared" si="19"/>
        <v>0</v>
      </c>
      <c r="BL130" s="17" t="s">
        <v>247</v>
      </c>
      <c r="BM130" s="17" t="s">
        <v>490</v>
      </c>
    </row>
    <row r="131" spans="2:65" s="1" customFormat="1" ht="20.45" customHeight="1" x14ac:dyDescent="0.3">
      <c r="B131" s="136"/>
      <c r="C131" s="137" t="s">
        <v>247</v>
      </c>
      <c r="D131" s="137" t="s">
        <v>222</v>
      </c>
      <c r="E131" s="138" t="s">
        <v>491</v>
      </c>
      <c r="F131" s="250" t="s">
        <v>492</v>
      </c>
      <c r="G131" s="251"/>
      <c r="H131" s="251"/>
      <c r="I131" s="251"/>
      <c r="J131" s="139" t="s">
        <v>349</v>
      </c>
      <c r="K131" s="140">
        <v>1</v>
      </c>
      <c r="L131" s="252"/>
      <c r="M131" s="251"/>
      <c r="N131" s="252">
        <f t="shared" si="10"/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 t="shared" si="11"/>
        <v>0</v>
      </c>
      <c r="X131" s="143">
        <v>0</v>
      </c>
      <c r="Y131" s="143">
        <f t="shared" si="12"/>
        <v>0</v>
      </c>
      <c r="Z131" s="143">
        <v>0</v>
      </c>
      <c r="AA131" s="144">
        <f t="shared" si="13"/>
        <v>0</v>
      </c>
      <c r="AR131" s="17" t="s">
        <v>247</v>
      </c>
      <c r="AT131" s="17" t="s">
        <v>222</v>
      </c>
      <c r="AU131" s="17" t="s">
        <v>190</v>
      </c>
      <c r="AY131" s="17" t="s">
        <v>221</v>
      </c>
      <c r="BE131" s="145">
        <f t="shared" si="14"/>
        <v>0</v>
      </c>
      <c r="BF131" s="145">
        <f t="shared" si="15"/>
        <v>0</v>
      </c>
      <c r="BG131" s="145">
        <f t="shared" si="16"/>
        <v>0</v>
      </c>
      <c r="BH131" s="145">
        <f t="shared" si="17"/>
        <v>0</v>
      </c>
      <c r="BI131" s="145">
        <f t="shared" si="18"/>
        <v>0</v>
      </c>
      <c r="BJ131" s="17" t="s">
        <v>15</v>
      </c>
      <c r="BK131" s="145">
        <f t="shared" si="19"/>
        <v>0</v>
      </c>
      <c r="BL131" s="17" t="s">
        <v>247</v>
      </c>
      <c r="BM131" s="17" t="s">
        <v>493</v>
      </c>
    </row>
    <row r="132" spans="2:65" s="1" customFormat="1" ht="20.45" customHeight="1" x14ac:dyDescent="0.3">
      <c r="B132" s="136"/>
      <c r="C132" s="137" t="s">
        <v>299</v>
      </c>
      <c r="D132" s="137" t="s">
        <v>222</v>
      </c>
      <c r="E132" s="138" t="s">
        <v>494</v>
      </c>
      <c r="F132" s="250" t="s">
        <v>495</v>
      </c>
      <c r="G132" s="251"/>
      <c r="H132" s="251"/>
      <c r="I132" s="251"/>
      <c r="J132" s="139" t="s">
        <v>349</v>
      </c>
      <c r="K132" s="140">
        <v>1</v>
      </c>
      <c r="L132" s="252"/>
      <c r="M132" s="251"/>
      <c r="N132" s="252">
        <f t="shared" si="10"/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</v>
      </c>
      <c r="W132" s="143">
        <f t="shared" si="11"/>
        <v>0</v>
      </c>
      <c r="X132" s="143">
        <v>0</v>
      </c>
      <c r="Y132" s="143">
        <f t="shared" si="12"/>
        <v>0</v>
      </c>
      <c r="Z132" s="143">
        <v>0</v>
      </c>
      <c r="AA132" s="144">
        <f t="shared" si="13"/>
        <v>0</v>
      </c>
      <c r="AR132" s="17" t="s">
        <v>247</v>
      </c>
      <c r="AT132" s="17" t="s">
        <v>222</v>
      </c>
      <c r="AU132" s="17" t="s">
        <v>190</v>
      </c>
      <c r="AY132" s="17" t="s">
        <v>221</v>
      </c>
      <c r="BE132" s="145">
        <f t="shared" si="14"/>
        <v>0</v>
      </c>
      <c r="BF132" s="145">
        <f t="shared" si="15"/>
        <v>0</v>
      </c>
      <c r="BG132" s="145">
        <f t="shared" si="16"/>
        <v>0</v>
      </c>
      <c r="BH132" s="145">
        <f t="shared" si="17"/>
        <v>0</v>
      </c>
      <c r="BI132" s="145">
        <f t="shared" si="18"/>
        <v>0</v>
      </c>
      <c r="BJ132" s="17" t="s">
        <v>15</v>
      </c>
      <c r="BK132" s="145">
        <f t="shared" si="19"/>
        <v>0</v>
      </c>
      <c r="BL132" s="17" t="s">
        <v>247</v>
      </c>
      <c r="BM132" s="17" t="s">
        <v>496</v>
      </c>
    </row>
    <row r="133" spans="2:65" s="1" customFormat="1" ht="20.45" customHeight="1" x14ac:dyDescent="0.3">
      <c r="B133" s="136"/>
      <c r="C133" s="137" t="s">
        <v>312</v>
      </c>
      <c r="D133" s="137" t="s">
        <v>222</v>
      </c>
      <c r="E133" s="138" t="s">
        <v>497</v>
      </c>
      <c r="F133" s="250" t="s">
        <v>498</v>
      </c>
      <c r="G133" s="251"/>
      <c r="H133" s="251"/>
      <c r="I133" s="251"/>
      <c r="J133" s="139" t="s">
        <v>349</v>
      </c>
      <c r="K133" s="140">
        <v>1</v>
      </c>
      <c r="L133" s="252"/>
      <c r="M133" s="251"/>
      <c r="N133" s="252">
        <f t="shared" si="10"/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 t="shared" si="11"/>
        <v>0</v>
      </c>
      <c r="X133" s="143">
        <v>0</v>
      </c>
      <c r="Y133" s="143">
        <f t="shared" si="12"/>
        <v>0</v>
      </c>
      <c r="Z133" s="143">
        <v>0</v>
      </c>
      <c r="AA133" s="144">
        <f t="shared" si="13"/>
        <v>0</v>
      </c>
      <c r="AR133" s="17" t="s">
        <v>247</v>
      </c>
      <c r="AT133" s="17" t="s">
        <v>222</v>
      </c>
      <c r="AU133" s="17" t="s">
        <v>190</v>
      </c>
      <c r="AY133" s="17" t="s">
        <v>221</v>
      </c>
      <c r="BE133" s="145">
        <f t="shared" si="14"/>
        <v>0</v>
      </c>
      <c r="BF133" s="145">
        <f t="shared" si="15"/>
        <v>0</v>
      </c>
      <c r="BG133" s="145">
        <f t="shared" si="16"/>
        <v>0</v>
      </c>
      <c r="BH133" s="145">
        <f t="shared" si="17"/>
        <v>0</v>
      </c>
      <c r="BI133" s="145">
        <f t="shared" si="18"/>
        <v>0</v>
      </c>
      <c r="BJ133" s="17" t="s">
        <v>15</v>
      </c>
      <c r="BK133" s="145">
        <f t="shared" si="19"/>
        <v>0</v>
      </c>
      <c r="BL133" s="17" t="s">
        <v>247</v>
      </c>
      <c r="BM133" s="17" t="s">
        <v>499</v>
      </c>
    </row>
    <row r="134" spans="2:65" s="1" customFormat="1" ht="20.45" customHeight="1" x14ac:dyDescent="0.3">
      <c r="B134" s="136"/>
      <c r="C134" s="137" t="s">
        <v>317</v>
      </c>
      <c r="D134" s="137" t="s">
        <v>222</v>
      </c>
      <c r="E134" s="138" t="s">
        <v>500</v>
      </c>
      <c r="F134" s="250" t="s">
        <v>501</v>
      </c>
      <c r="G134" s="251"/>
      <c r="H134" s="251"/>
      <c r="I134" s="251"/>
      <c r="J134" s="139" t="s">
        <v>349</v>
      </c>
      <c r="K134" s="140">
        <v>3</v>
      </c>
      <c r="L134" s="252"/>
      <c r="M134" s="251"/>
      <c r="N134" s="252">
        <f t="shared" si="10"/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</v>
      </c>
      <c r="W134" s="143">
        <f t="shared" si="11"/>
        <v>0</v>
      </c>
      <c r="X134" s="143">
        <v>0</v>
      </c>
      <c r="Y134" s="143">
        <f t="shared" si="12"/>
        <v>0</v>
      </c>
      <c r="Z134" s="143">
        <v>0</v>
      </c>
      <c r="AA134" s="144">
        <f t="shared" si="13"/>
        <v>0</v>
      </c>
      <c r="AR134" s="17" t="s">
        <v>247</v>
      </c>
      <c r="AT134" s="17" t="s">
        <v>222</v>
      </c>
      <c r="AU134" s="17" t="s">
        <v>190</v>
      </c>
      <c r="AY134" s="17" t="s">
        <v>221</v>
      </c>
      <c r="BE134" s="145">
        <f t="shared" si="14"/>
        <v>0</v>
      </c>
      <c r="BF134" s="145">
        <f t="shared" si="15"/>
        <v>0</v>
      </c>
      <c r="BG134" s="145">
        <f t="shared" si="16"/>
        <v>0</v>
      </c>
      <c r="BH134" s="145">
        <f t="shared" si="17"/>
        <v>0</v>
      </c>
      <c r="BI134" s="145">
        <f t="shared" si="18"/>
        <v>0</v>
      </c>
      <c r="BJ134" s="17" t="s">
        <v>15</v>
      </c>
      <c r="BK134" s="145">
        <f t="shared" si="19"/>
        <v>0</v>
      </c>
      <c r="BL134" s="17" t="s">
        <v>247</v>
      </c>
      <c r="BM134" s="17" t="s">
        <v>502</v>
      </c>
    </row>
    <row r="135" spans="2:65" s="1" customFormat="1" ht="28.9" customHeight="1" x14ac:dyDescent="0.3">
      <c r="B135" s="136"/>
      <c r="C135" s="137" t="s">
        <v>321</v>
      </c>
      <c r="D135" s="137" t="s">
        <v>222</v>
      </c>
      <c r="E135" s="138" t="s">
        <v>503</v>
      </c>
      <c r="F135" s="250" t="s">
        <v>504</v>
      </c>
      <c r="G135" s="251"/>
      <c r="H135" s="251"/>
      <c r="I135" s="251"/>
      <c r="J135" s="139" t="s">
        <v>505</v>
      </c>
      <c r="K135" s="140">
        <v>1</v>
      </c>
      <c r="L135" s="252"/>
      <c r="M135" s="251"/>
      <c r="N135" s="252">
        <f t="shared" si="10"/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0</v>
      </c>
      <c r="W135" s="143">
        <f t="shared" si="11"/>
        <v>0</v>
      </c>
      <c r="X135" s="143">
        <v>0</v>
      </c>
      <c r="Y135" s="143">
        <f t="shared" si="12"/>
        <v>0</v>
      </c>
      <c r="Z135" s="143">
        <v>0</v>
      </c>
      <c r="AA135" s="144">
        <f t="shared" si="13"/>
        <v>0</v>
      </c>
      <c r="AR135" s="17" t="s">
        <v>247</v>
      </c>
      <c r="AT135" s="17" t="s">
        <v>222</v>
      </c>
      <c r="AU135" s="17" t="s">
        <v>190</v>
      </c>
      <c r="AY135" s="17" t="s">
        <v>221</v>
      </c>
      <c r="BE135" s="145">
        <f t="shared" si="14"/>
        <v>0</v>
      </c>
      <c r="BF135" s="145">
        <f t="shared" si="15"/>
        <v>0</v>
      </c>
      <c r="BG135" s="145">
        <f t="shared" si="16"/>
        <v>0</v>
      </c>
      <c r="BH135" s="145">
        <f t="shared" si="17"/>
        <v>0</v>
      </c>
      <c r="BI135" s="145">
        <f t="shared" si="18"/>
        <v>0</v>
      </c>
      <c r="BJ135" s="17" t="s">
        <v>15</v>
      </c>
      <c r="BK135" s="145">
        <f t="shared" si="19"/>
        <v>0</v>
      </c>
      <c r="BL135" s="17" t="s">
        <v>247</v>
      </c>
      <c r="BM135" s="17" t="s">
        <v>506</v>
      </c>
    </row>
    <row r="136" spans="2:65" s="9" customFormat="1" ht="29.85" customHeight="1" x14ac:dyDescent="0.3">
      <c r="B136" s="125"/>
      <c r="C136" s="126"/>
      <c r="D136" s="135" t="s">
        <v>454</v>
      </c>
      <c r="E136" s="135"/>
      <c r="F136" s="135"/>
      <c r="G136" s="135"/>
      <c r="H136" s="135"/>
      <c r="I136" s="135"/>
      <c r="J136" s="135"/>
      <c r="K136" s="135"/>
      <c r="L136" s="135"/>
      <c r="M136" s="135"/>
      <c r="N136" s="253">
        <f>BK136</f>
        <v>0</v>
      </c>
      <c r="O136" s="254"/>
      <c r="P136" s="254"/>
      <c r="Q136" s="254"/>
      <c r="R136" s="128"/>
      <c r="T136" s="129"/>
      <c r="U136" s="126"/>
      <c r="V136" s="126"/>
      <c r="W136" s="130">
        <f>SUM(W137:W139)</f>
        <v>0</v>
      </c>
      <c r="X136" s="126"/>
      <c r="Y136" s="130">
        <f>SUM(Y137:Y139)</f>
        <v>0</v>
      </c>
      <c r="Z136" s="126"/>
      <c r="AA136" s="131">
        <f>SUM(AA137:AA139)</f>
        <v>0</v>
      </c>
      <c r="AR136" s="132" t="s">
        <v>254</v>
      </c>
      <c r="AT136" s="133" t="s">
        <v>77</v>
      </c>
      <c r="AU136" s="133" t="s">
        <v>15</v>
      </c>
      <c r="AY136" s="132" t="s">
        <v>221</v>
      </c>
      <c r="BK136" s="134">
        <f>SUM(BK137:BK139)</f>
        <v>0</v>
      </c>
    </row>
    <row r="137" spans="2:65" s="1" customFormat="1" ht="20.45" customHeight="1" x14ac:dyDescent="0.3">
      <c r="B137" s="136"/>
      <c r="C137" s="137" t="s">
        <v>8</v>
      </c>
      <c r="D137" s="137" t="s">
        <v>222</v>
      </c>
      <c r="E137" s="138" t="s">
        <v>507</v>
      </c>
      <c r="F137" s="250" t="s">
        <v>508</v>
      </c>
      <c r="G137" s="251"/>
      <c r="H137" s="251"/>
      <c r="I137" s="251"/>
      <c r="J137" s="139" t="s">
        <v>315</v>
      </c>
      <c r="K137" s="140">
        <v>3</v>
      </c>
      <c r="L137" s="252"/>
      <c r="M137" s="251"/>
      <c r="N137" s="252">
        <f>ROUND(L137*K137,2)</f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>V137*K137</f>
        <v>0</v>
      </c>
      <c r="X137" s="143">
        <v>0</v>
      </c>
      <c r="Y137" s="143">
        <f>X137*K137</f>
        <v>0</v>
      </c>
      <c r="Z137" s="143">
        <v>0</v>
      </c>
      <c r="AA137" s="144">
        <f>Z137*K137</f>
        <v>0</v>
      </c>
      <c r="AR137" s="17" t="s">
        <v>247</v>
      </c>
      <c r="AT137" s="17" t="s">
        <v>222</v>
      </c>
      <c r="AU137" s="17" t="s">
        <v>190</v>
      </c>
      <c r="AY137" s="17" t="s">
        <v>221</v>
      </c>
      <c r="BE137" s="145">
        <f>IF(U137="základní",N137,0)</f>
        <v>0</v>
      </c>
      <c r="BF137" s="145">
        <f>IF(U137="snížená",N137,0)</f>
        <v>0</v>
      </c>
      <c r="BG137" s="145">
        <f>IF(U137="zákl. přenesená",N137,0)</f>
        <v>0</v>
      </c>
      <c r="BH137" s="145">
        <f>IF(U137="sníž. přenesená",N137,0)</f>
        <v>0</v>
      </c>
      <c r="BI137" s="145">
        <f>IF(U137="nulová",N137,0)</f>
        <v>0</v>
      </c>
      <c r="BJ137" s="17" t="s">
        <v>15</v>
      </c>
      <c r="BK137" s="145">
        <f>ROUND(L137*K137,2)</f>
        <v>0</v>
      </c>
      <c r="BL137" s="17" t="s">
        <v>247</v>
      </c>
      <c r="BM137" s="17" t="s">
        <v>509</v>
      </c>
    </row>
    <row r="138" spans="2:65" s="1" customFormat="1" ht="28.9" customHeight="1" x14ac:dyDescent="0.3">
      <c r="B138" s="136"/>
      <c r="C138" s="137" t="s">
        <v>332</v>
      </c>
      <c r="D138" s="137" t="s">
        <v>222</v>
      </c>
      <c r="E138" s="138" t="s">
        <v>510</v>
      </c>
      <c r="F138" s="250" t="s">
        <v>511</v>
      </c>
      <c r="G138" s="251"/>
      <c r="H138" s="251"/>
      <c r="I138" s="251"/>
      <c r="J138" s="139" t="s">
        <v>315</v>
      </c>
      <c r="K138" s="140">
        <v>1</v>
      </c>
      <c r="L138" s="252"/>
      <c r="M138" s="251"/>
      <c r="N138" s="252">
        <f>ROUND(L138*K138,2)</f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>V138*K138</f>
        <v>0</v>
      </c>
      <c r="X138" s="143">
        <v>0</v>
      </c>
      <c r="Y138" s="143">
        <f>X138*K138</f>
        <v>0</v>
      </c>
      <c r="Z138" s="143">
        <v>0</v>
      </c>
      <c r="AA138" s="144">
        <f>Z138*K138</f>
        <v>0</v>
      </c>
      <c r="AR138" s="17" t="s">
        <v>247</v>
      </c>
      <c r="AT138" s="17" t="s">
        <v>222</v>
      </c>
      <c r="AU138" s="17" t="s">
        <v>190</v>
      </c>
      <c r="AY138" s="17" t="s">
        <v>221</v>
      </c>
      <c r="BE138" s="145">
        <f>IF(U138="základní",N138,0)</f>
        <v>0</v>
      </c>
      <c r="BF138" s="145">
        <f>IF(U138="snížená",N138,0)</f>
        <v>0</v>
      </c>
      <c r="BG138" s="145">
        <f>IF(U138="zákl. přenesená",N138,0)</f>
        <v>0</v>
      </c>
      <c r="BH138" s="145">
        <f>IF(U138="sníž. přenesená",N138,0)</f>
        <v>0</v>
      </c>
      <c r="BI138" s="145">
        <f>IF(U138="nulová",N138,0)</f>
        <v>0</v>
      </c>
      <c r="BJ138" s="17" t="s">
        <v>15</v>
      </c>
      <c r="BK138" s="145">
        <f>ROUND(L138*K138,2)</f>
        <v>0</v>
      </c>
      <c r="BL138" s="17" t="s">
        <v>247</v>
      </c>
      <c r="BM138" s="17" t="s">
        <v>512</v>
      </c>
    </row>
    <row r="139" spans="2:65" s="1" customFormat="1" ht="28.9" customHeight="1" x14ac:dyDescent="0.3">
      <c r="B139" s="136"/>
      <c r="C139" s="137" t="s">
        <v>338</v>
      </c>
      <c r="D139" s="137" t="s">
        <v>222</v>
      </c>
      <c r="E139" s="138" t="s">
        <v>513</v>
      </c>
      <c r="F139" s="250" t="s">
        <v>514</v>
      </c>
      <c r="G139" s="251"/>
      <c r="H139" s="251"/>
      <c r="I139" s="251"/>
      <c r="J139" s="139" t="s">
        <v>315</v>
      </c>
      <c r="K139" s="140">
        <v>5</v>
      </c>
      <c r="L139" s="252"/>
      <c r="M139" s="251"/>
      <c r="N139" s="252">
        <f>ROUND(L139*K139,2)</f>
        <v>0</v>
      </c>
      <c r="O139" s="251"/>
      <c r="P139" s="251"/>
      <c r="Q139" s="251"/>
      <c r="R139" s="141"/>
      <c r="T139" s="142" t="s">
        <v>3</v>
      </c>
      <c r="U139" s="146" t="s">
        <v>43</v>
      </c>
      <c r="V139" s="147">
        <v>0</v>
      </c>
      <c r="W139" s="147">
        <f>V139*K139</f>
        <v>0</v>
      </c>
      <c r="X139" s="147">
        <v>0</v>
      </c>
      <c r="Y139" s="147">
        <f>X139*K139</f>
        <v>0</v>
      </c>
      <c r="Z139" s="147">
        <v>0</v>
      </c>
      <c r="AA139" s="148">
        <f>Z139*K139</f>
        <v>0</v>
      </c>
      <c r="AR139" s="17" t="s">
        <v>247</v>
      </c>
      <c r="AT139" s="17" t="s">
        <v>222</v>
      </c>
      <c r="AU139" s="17" t="s">
        <v>190</v>
      </c>
      <c r="AY139" s="17" t="s">
        <v>221</v>
      </c>
      <c r="BE139" s="145">
        <f>IF(U139="základní",N139,0)</f>
        <v>0</v>
      </c>
      <c r="BF139" s="145">
        <f>IF(U139="snížená",N139,0)</f>
        <v>0</v>
      </c>
      <c r="BG139" s="145">
        <f>IF(U139="zákl. přenesená",N139,0)</f>
        <v>0</v>
      </c>
      <c r="BH139" s="145">
        <f>IF(U139="sníž. přenesená",N139,0)</f>
        <v>0</v>
      </c>
      <c r="BI139" s="145">
        <f>IF(U139="nulová",N139,0)</f>
        <v>0</v>
      </c>
      <c r="BJ139" s="17" t="s">
        <v>15</v>
      </c>
      <c r="BK139" s="145">
        <f>ROUND(L139*K139,2)</f>
        <v>0</v>
      </c>
      <c r="BL139" s="17" t="s">
        <v>247</v>
      </c>
      <c r="BM139" s="17" t="s">
        <v>515</v>
      </c>
    </row>
    <row r="140" spans="2:65" s="1" customFormat="1" ht="6.95" customHeight="1" x14ac:dyDescent="0.3">
      <c r="B140" s="55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7"/>
    </row>
  </sheetData>
  <mergeCells count="121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5:Q95"/>
    <mergeCell ref="L97:Q97"/>
    <mergeCell ref="C103:Q103"/>
    <mergeCell ref="F105:P105"/>
    <mergeCell ref="F106:P106"/>
    <mergeCell ref="M108:P108"/>
    <mergeCell ref="M110:Q110"/>
    <mergeCell ref="M111:Q111"/>
    <mergeCell ref="F113:I113"/>
    <mergeCell ref="L113:M113"/>
    <mergeCell ref="N113:Q113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23:I123"/>
    <mergeCell ref="L123:M123"/>
    <mergeCell ref="N123:Q123"/>
    <mergeCell ref="F125:I125"/>
    <mergeCell ref="L125:M125"/>
    <mergeCell ref="N125:Q125"/>
    <mergeCell ref="F126:I126"/>
    <mergeCell ref="L126:M126"/>
    <mergeCell ref="N126:Q126"/>
    <mergeCell ref="F128:I128"/>
    <mergeCell ref="L128:M128"/>
    <mergeCell ref="N128:Q128"/>
    <mergeCell ref="L133:M133"/>
    <mergeCell ref="N133:Q133"/>
    <mergeCell ref="F134:I134"/>
    <mergeCell ref="L134:M134"/>
    <mergeCell ref="N134:Q134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H1:K1"/>
    <mergeCell ref="S2:AC2"/>
    <mergeCell ref="F139:I139"/>
    <mergeCell ref="L139:M139"/>
    <mergeCell ref="N139:Q139"/>
    <mergeCell ref="N114:Q114"/>
    <mergeCell ref="N115:Q115"/>
    <mergeCell ref="N116:Q116"/>
    <mergeCell ref="N124:Q124"/>
    <mergeCell ref="N127:Q127"/>
    <mergeCell ref="N136:Q136"/>
    <mergeCell ref="F135:I135"/>
    <mergeCell ref="L135:M135"/>
    <mergeCell ref="N135:Q135"/>
    <mergeCell ref="F137:I137"/>
    <mergeCell ref="L137:M137"/>
    <mergeCell ref="N137:Q137"/>
    <mergeCell ref="F138:I138"/>
    <mergeCell ref="L138:M138"/>
    <mergeCell ref="N138:Q138"/>
    <mergeCell ref="F132:I132"/>
    <mergeCell ref="L132:M132"/>
    <mergeCell ref="N132:Q132"/>
    <mergeCell ref="F133:I133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3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57"/>
  <sheetViews>
    <sheetView showGridLines="0" workbookViewId="0">
      <pane ySplit="1" topLeftCell="A2" activePane="bottomLeft" state="frozen"/>
      <selection pane="bottomLeft" activeCell="H28" sqref="H28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97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516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239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7335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N91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ROUND((SUM(BE91:BE92)+SUM(BE110:BE156)), 2)</f>
        <v>0</v>
      </c>
      <c r="I32" s="200"/>
      <c r="J32" s="200"/>
      <c r="K32" s="32"/>
      <c r="L32" s="32"/>
      <c r="M32" s="260">
        <f>ROUND(ROUND((SUM(BE91:BE92)+SUM(BE110:BE156)),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ROUND((SUM(BF91:BF92)+SUM(BF110:BF156)), 2)</f>
        <v>0</v>
      </c>
      <c r="I33" s="200"/>
      <c r="J33" s="200"/>
      <c r="K33" s="32"/>
      <c r="L33" s="32"/>
      <c r="M33" s="260">
        <f>ROUND(ROUND((SUM(BF91:BF92)+SUM(BF110:BF156)),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ROUND((SUM(BG91:BG92)+SUM(BG110:BG156)),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ROUND((SUM(BH91:BH92)+SUM(BH110:BH156)),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ROUND((SUM(BI91:BI92)+SUM(BI110:BI156)),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02__4 - SO 01 - PŘÍPRAVA STAVENIŠTĚ - KANALIZACE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Ladislav Štefek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N110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517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N111</f>
        <v>0</v>
      </c>
      <c r="O89" s="249"/>
      <c r="P89" s="249"/>
      <c r="Q89" s="249"/>
      <c r="R89" s="111"/>
    </row>
    <row r="90" spans="2:47" s="1" customFormat="1" ht="21.75" customHeight="1" x14ac:dyDescent="0.3"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3"/>
    </row>
    <row r="91" spans="2:47" s="1" customFormat="1" ht="29.25" customHeight="1" x14ac:dyDescent="0.3">
      <c r="B91" s="31"/>
      <c r="C91" s="107" t="s">
        <v>205</v>
      </c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257">
        <v>0</v>
      </c>
      <c r="O91" s="200"/>
      <c r="P91" s="200"/>
      <c r="Q91" s="200"/>
      <c r="R91" s="33"/>
      <c r="T91" s="116"/>
      <c r="U91" s="117" t="s">
        <v>42</v>
      </c>
    </row>
    <row r="92" spans="2:47" s="1" customFormat="1" ht="18" customHeight="1" x14ac:dyDescent="0.3"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3"/>
    </row>
    <row r="93" spans="2:47" s="1" customFormat="1" ht="29.25" customHeight="1" x14ac:dyDescent="0.3">
      <c r="B93" s="31"/>
      <c r="C93" s="99" t="s">
        <v>188</v>
      </c>
      <c r="D93" s="100"/>
      <c r="E93" s="100"/>
      <c r="F93" s="100"/>
      <c r="G93" s="100"/>
      <c r="H93" s="100"/>
      <c r="I93" s="100"/>
      <c r="J93" s="100"/>
      <c r="K93" s="100"/>
      <c r="L93" s="201">
        <f>ROUND(SUM(N88+N91),2)</f>
        <v>0</v>
      </c>
      <c r="M93" s="246"/>
      <c r="N93" s="246"/>
      <c r="O93" s="246"/>
      <c r="P93" s="246"/>
      <c r="Q93" s="246"/>
      <c r="R93" s="33"/>
    </row>
    <row r="94" spans="2:47" s="1" customFormat="1" ht="6.95" customHeight="1" x14ac:dyDescent="0.3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7"/>
    </row>
    <row r="98" spans="2:65" s="1" customFormat="1" ht="6.95" customHeight="1" x14ac:dyDescent="0.3">
      <c r="B98" s="58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60"/>
    </row>
    <row r="99" spans="2:65" s="1" customFormat="1" ht="36.950000000000003" customHeight="1" x14ac:dyDescent="0.3">
      <c r="B99" s="31"/>
      <c r="C99" s="212" t="s">
        <v>206</v>
      </c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33"/>
    </row>
    <row r="100" spans="2:65" s="1" customFormat="1" ht="6.95" customHeight="1" x14ac:dyDescent="0.3"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3"/>
    </row>
    <row r="101" spans="2:65" s="1" customFormat="1" ht="30" customHeight="1" x14ac:dyDescent="0.3">
      <c r="B101" s="31"/>
      <c r="C101" s="28" t="s">
        <v>16</v>
      </c>
      <c r="D101" s="32"/>
      <c r="E101" s="32"/>
      <c r="F101" s="247" t="str">
        <f>F6</f>
        <v>DOPLNĚNÍ - ROZŠÍŘENÍ KAPACIT ZŠ A MŠ TŘEBOTOV</v>
      </c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32"/>
      <c r="R101" s="33"/>
    </row>
    <row r="102" spans="2:65" s="1" customFormat="1" ht="36.950000000000003" customHeight="1" x14ac:dyDescent="0.3">
      <c r="B102" s="31"/>
      <c r="C102" s="65" t="s">
        <v>192</v>
      </c>
      <c r="D102" s="32"/>
      <c r="E102" s="32"/>
      <c r="F102" s="213" t="str">
        <f>F7</f>
        <v>02__4 - SO 01 - PŘÍPRAVA STAVENIŠTĚ - KANALIZACE</v>
      </c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32"/>
      <c r="R102" s="33"/>
    </row>
    <row r="103" spans="2:65" s="1" customFormat="1" ht="6.95" customHeight="1" x14ac:dyDescent="0.3"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3"/>
    </row>
    <row r="104" spans="2:65" s="1" customFormat="1" ht="18" customHeight="1" x14ac:dyDescent="0.3">
      <c r="B104" s="31"/>
      <c r="C104" s="28" t="s">
        <v>22</v>
      </c>
      <c r="D104" s="32"/>
      <c r="E104" s="32"/>
      <c r="F104" s="26" t="str">
        <f>F9</f>
        <v>Třebotov, Hlavní 190, 252 26 areál školy</v>
      </c>
      <c r="G104" s="32"/>
      <c r="H104" s="32"/>
      <c r="I104" s="32"/>
      <c r="J104" s="32"/>
      <c r="K104" s="28" t="s">
        <v>24</v>
      </c>
      <c r="L104" s="32"/>
      <c r="M104" s="248" t="str">
        <f>IF(O9="","",O9)</f>
        <v>31. 10. 2016</v>
      </c>
      <c r="N104" s="200"/>
      <c r="O104" s="200"/>
      <c r="P104" s="200"/>
      <c r="Q104" s="32"/>
      <c r="R104" s="33"/>
    </row>
    <row r="105" spans="2:65" s="1" customFormat="1" ht="6.95" customHeight="1" x14ac:dyDescent="0.3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65" s="1" customFormat="1" ht="15" x14ac:dyDescent="0.3">
      <c r="B106" s="31"/>
      <c r="C106" s="28" t="s">
        <v>26</v>
      </c>
      <c r="D106" s="32"/>
      <c r="E106" s="32"/>
      <c r="F106" s="26" t="str">
        <f>E12</f>
        <v>Obec Třebotov</v>
      </c>
      <c r="G106" s="32"/>
      <c r="H106" s="32"/>
      <c r="I106" s="32"/>
      <c r="J106" s="32"/>
      <c r="K106" s="28" t="s">
        <v>33</v>
      </c>
      <c r="L106" s="32"/>
      <c r="M106" s="226" t="str">
        <f>E18</f>
        <v>Ing.arch. Jan Linhart</v>
      </c>
      <c r="N106" s="200"/>
      <c r="O106" s="200"/>
      <c r="P106" s="200"/>
      <c r="Q106" s="200"/>
      <c r="R106" s="33"/>
    </row>
    <row r="107" spans="2:65" s="1" customFormat="1" ht="14.45" customHeight="1" x14ac:dyDescent="0.3">
      <c r="B107" s="31"/>
      <c r="C107" s="28" t="s">
        <v>31</v>
      </c>
      <c r="D107" s="32"/>
      <c r="E107" s="32"/>
      <c r="F107" s="26" t="str">
        <f>IF(E15="","",E15)</f>
        <v xml:space="preserve"> </v>
      </c>
      <c r="G107" s="32"/>
      <c r="H107" s="32"/>
      <c r="I107" s="32"/>
      <c r="J107" s="32"/>
      <c r="K107" s="28" t="s">
        <v>36</v>
      </c>
      <c r="L107" s="32"/>
      <c r="M107" s="226" t="str">
        <f>E21</f>
        <v>Ladislav Štefek</v>
      </c>
      <c r="N107" s="200"/>
      <c r="O107" s="200"/>
      <c r="P107" s="200"/>
      <c r="Q107" s="200"/>
      <c r="R107" s="33"/>
    </row>
    <row r="108" spans="2:65" s="1" customFormat="1" ht="10.3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65" s="8" customFormat="1" ht="29.25" customHeight="1" x14ac:dyDescent="0.3">
      <c r="B109" s="118"/>
      <c r="C109" s="119" t="s">
        <v>207</v>
      </c>
      <c r="D109" s="120" t="s">
        <v>208</v>
      </c>
      <c r="E109" s="120" t="s">
        <v>60</v>
      </c>
      <c r="F109" s="242" t="s">
        <v>209</v>
      </c>
      <c r="G109" s="243"/>
      <c r="H109" s="243"/>
      <c r="I109" s="243"/>
      <c r="J109" s="120" t="s">
        <v>210</v>
      </c>
      <c r="K109" s="120" t="s">
        <v>211</v>
      </c>
      <c r="L109" s="244" t="s">
        <v>212</v>
      </c>
      <c r="M109" s="243"/>
      <c r="N109" s="242" t="s">
        <v>198</v>
      </c>
      <c r="O109" s="243"/>
      <c r="P109" s="243"/>
      <c r="Q109" s="245"/>
      <c r="R109" s="121"/>
      <c r="T109" s="73" t="s">
        <v>213</v>
      </c>
      <c r="U109" s="74" t="s">
        <v>42</v>
      </c>
      <c r="V109" s="74" t="s">
        <v>214</v>
      </c>
      <c r="W109" s="74" t="s">
        <v>215</v>
      </c>
      <c r="X109" s="74" t="s">
        <v>216</v>
      </c>
      <c r="Y109" s="74" t="s">
        <v>217</v>
      </c>
      <c r="Z109" s="74" t="s">
        <v>218</v>
      </c>
      <c r="AA109" s="75" t="s">
        <v>219</v>
      </c>
    </row>
    <row r="110" spans="2:65" s="1" customFormat="1" ht="29.25" customHeight="1" x14ac:dyDescent="0.35">
      <c r="B110" s="31"/>
      <c r="C110" s="77" t="s">
        <v>194</v>
      </c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236">
        <f>BK110</f>
        <v>0</v>
      </c>
      <c r="O110" s="237"/>
      <c r="P110" s="237"/>
      <c r="Q110" s="237"/>
      <c r="R110" s="33"/>
      <c r="T110" s="76"/>
      <c r="U110" s="47"/>
      <c r="V110" s="47"/>
      <c r="W110" s="122">
        <f>W111</f>
        <v>0</v>
      </c>
      <c r="X110" s="47"/>
      <c r="Y110" s="122">
        <f>Y111</f>
        <v>32.43618</v>
      </c>
      <c r="Z110" s="47"/>
      <c r="AA110" s="123">
        <f>AA111</f>
        <v>0</v>
      </c>
      <c r="AT110" s="17" t="s">
        <v>77</v>
      </c>
      <c r="AU110" s="17" t="s">
        <v>200</v>
      </c>
      <c r="BK110" s="124">
        <f>BK111</f>
        <v>0</v>
      </c>
    </row>
    <row r="111" spans="2:65" s="9" customFormat="1" ht="37.35" customHeight="1" x14ac:dyDescent="0.35">
      <c r="B111" s="125"/>
      <c r="C111" s="126"/>
      <c r="D111" s="127" t="s">
        <v>517</v>
      </c>
      <c r="E111" s="127"/>
      <c r="F111" s="127"/>
      <c r="G111" s="127"/>
      <c r="H111" s="127"/>
      <c r="I111" s="127"/>
      <c r="J111" s="127"/>
      <c r="K111" s="127"/>
      <c r="L111" s="127"/>
      <c r="M111" s="127"/>
      <c r="N111" s="262">
        <f>BK111</f>
        <v>0</v>
      </c>
      <c r="O111" s="263"/>
      <c r="P111" s="263"/>
      <c r="Q111" s="263"/>
      <c r="R111" s="128"/>
      <c r="T111" s="129"/>
      <c r="U111" s="126"/>
      <c r="V111" s="126"/>
      <c r="W111" s="130">
        <f>SUM(W112:W156)</f>
        <v>0</v>
      </c>
      <c r="X111" s="126"/>
      <c r="Y111" s="130">
        <f>SUM(Y112:Y156)</f>
        <v>32.43618</v>
      </c>
      <c r="Z111" s="126"/>
      <c r="AA111" s="131">
        <f>SUM(AA112:AA156)</f>
        <v>0</v>
      </c>
      <c r="AR111" s="132" t="s">
        <v>190</v>
      </c>
      <c r="AT111" s="133" t="s">
        <v>77</v>
      </c>
      <c r="AU111" s="133" t="s">
        <v>78</v>
      </c>
      <c r="AY111" s="132" t="s">
        <v>221</v>
      </c>
      <c r="BK111" s="134">
        <f>SUM(BK112:BK156)</f>
        <v>0</v>
      </c>
    </row>
    <row r="112" spans="2:65" s="1" customFormat="1" ht="28.9" customHeight="1" x14ac:dyDescent="0.3">
      <c r="B112" s="136"/>
      <c r="C112" s="137" t="s">
        <v>15</v>
      </c>
      <c r="D112" s="137" t="s">
        <v>222</v>
      </c>
      <c r="E112" s="138" t="s">
        <v>518</v>
      </c>
      <c r="F112" s="250" t="s">
        <v>519</v>
      </c>
      <c r="G112" s="251"/>
      <c r="H112" s="251"/>
      <c r="I112" s="251"/>
      <c r="J112" s="139" t="s">
        <v>520</v>
      </c>
      <c r="K112" s="140">
        <v>46</v>
      </c>
      <c r="L112" s="252"/>
      <c r="M112" s="251"/>
      <c r="N112" s="252">
        <f>ROUND(L112*K112,2)</f>
        <v>0</v>
      </c>
      <c r="O112" s="251"/>
      <c r="P112" s="251"/>
      <c r="Q112" s="251"/>
      <c r="R112" s="141"/>
      <c r="T112" s="142" t="s">
        <v>3</v>
      </c>
      <c r="U112" s="40" t="s">
        <v>43</v>
      </c>
      <c r="V112" s="143">
        <v>0</v>
      </c>
      <c r="W112" s="143">
        <f>V112*K112</f>
        <v>0</v>
      </c>
      <c r="X112" s="143">
        <v>0</v>
      </c>
      <c r="Y112" s="143">
        <f>X112*K112</f>
        <v>0</v>
      </c>
      <c r="Z112" s="143">
        <v>0</v>
      </c>
      <c r="AA112" s="144">
        <f>Z112*K112</f>
        <v>0</v>
      </c>
      <c r="AR112" s="17" t="s">
        <v>247</v>
      </c>
      <c r="AT112" s="17" t="s">
        <v>222</v>
      </c>
      <c r="AU112" s="17" t="s">
        <v>15</v>
      </c>
      <c r="AY112" s="17" t="s">
        <v>221</v>
      </c>
      <c r="BE112" s="145">
        <f>IF(U112="základní",N112,0)</f>
        <v>0</v>
      </c>
      <c r="BF112" s="145">
        <f>IF(U112="snížená",N112,0)</f>
        <v>0</v>
      </c>
      <c r="BG112" s="145">
        <f>IF(U112="zákl. přenesená",N112,0)</f>
        <v>0</v>
      </c>
      <c r="BH112" s="145">
        <f>IF(U112="sníž. přenesená",N112,0)</f>
        <v>0</v>
      </c>
      <c r="BI112" s="145">
        <f>IF(U112="nulová",N112,0)</f>
        <v>0</v>
      </c>
      <c r="BJ112" s="17" t="s">
        <v>15</v>
      </c>
      <c r="BK112" s="145">
        <f>ROUND(L112*K112,2)</f>
        <v>0</v>
      </c>
      <c r="BL112" s="17" t="s">
        <v>247</v>
      </c>
      <c r="BM112" s="17" t="s">
        <v>521</v>
      </c>
    </row>
    <row r="113" spans="2:65" s="1" customFormat="1" ht="154.15" customHeight="1" x14ac:dyDescent="0.3">
      <c r="B113" s="31"/>
      <c r="C113" s="32"/>
      <c r="D113" s="32"/>
      <c r="E113" s="32"/>
      <c r="F113" s="266" t="s">
        <v>522</v>
      </c>
      <c r="G113" s="200"/>
      <c r="H113" s="200"/>
      <c r="I113" s="200"/>
      <c r="J113" s="32"/>
      <c r="K113" s="32"/>
      <c r="L113" s="32"/>
      <c r="M113" s="32"/>
      <c r="N113" s="32"/>
      <c r="O113" s="32"/>
      <c r="P113" s="32"/>
      <c r="Q113" s="32"/>
      <c r="R113" s="33"/>
      <c r="T113" s="70"/>
      <c r="U113" s="32"/>
      <c r="V113" s="32"/>
      <c r="W113" s="32"/>
      <c r="X113" s="32"/>
      <c r="Y113" s="32"/>
      <c r="Z113" s="32"/>
      <c r="AA113" s="71"/>
      <c r="AT113" s="17" t="s">
        <v>250</v>
      </c>
      <c r="AU113" s="17" t="s">
        <v>15</v>
      </c>
    </row>
    <row r="114" spans="2:65" s="10" customFormat="1" ht="20.45" customHeight="1" x14ac:dyDescent="0.3">
      <c r="B114" s="153"/>
      <c r="C114" s="154"/>
      <c r="D114" s="154"/>
      <c r="E114" s="155" t="s">
        <v>3</v>
      </c>
      <c r="F114" s="272" t="s">
        <v>523</v>
      </c>
      <c r="G114" s="273"/>
      <c r="H114" s="273"/>
      <c r="I114" s="273"/>
      <c r="J114" s="154"/>
      <c r="K114" s="156">
        <v>33.6</v>
      </c>
      <c r="L114" s="154"/>
      <c r="M114" s="154"/>
      <c r="N114" s="154"/>
      <c r="O114" s="154"/>
      <c r="P114" s="154"/>
      <c r="Q114" s="154"/>
      <c r="R114" s="157"/>
      <c r="T114" s="158"/>
      <c r="U114" s="154"/>
      <c r="V114" s="154"/>
      <c r="W114" s="154"/>
      <c r="X114" s="154"/>
      <c r="Y114" s="154"/>
      <c r="Z114" s="154"/>
      <c r="AA114" s="159"/>
      <c r="AT114" s="160" t="s">
        <v>524</v>
      </c>
      <c r="AU114" s="160" t="s">
        <v>15</v>
      </c>
      <c r="AV114" s="10" t="s">
        <v>190</v>
      </c>
      <c r="AW114" s="10" t="s">
        <v>35</v>
      </c>
      <c r="AX114" s="10" t="s">
        <v>78</v>
      </c>
      <c r="AY114" s="160" t="s">
        <v>221</v>
      </c>
    </row>
    <row r="115" spans="2:65" s="10" customFormat="1" ht="20.45" customHeight="1" x14ac:dyDescent="0.3">
      <c r="B115" s="153"/>
      <c r="C115" s="154"/>
      <c r="D115" s="154"/>
      <c r="E115" s="155" t="s">
        <v>3</v>
      </c>
      <c r="F115" s="272" t="s">
        <v>525</v>
      </c>
      <c r="G115" s="273"/>
      <c r="H115" s="273"/>
      <c r="I115" s="273"/>
      <c r="J115" s="154"/>
      <c r="K115" s="156">
        <v>12.4</v>
      </c>
      <c r="L115" s="154"/>
      <c r="M115" s="154"/>
      <c r="N115" s="154"/>
      <c r="O115" s="154"/>
      <c r="P115" s="154"/>
      <c r="Q115" s="154"/>
      <c r="R115" s="157"/>
      <c r="T115" s="158"/>
      <c r="U115" s="154"/>
      <c r="V115" s="154"/>
      <c r="W115" s="154"/>
      <c r="X115" s="154"/>
      <c r="Y115" s="154"/>
      <c r="Z115" s="154"/>
      <c r="AA115" s="159"/>
      <c r="AT115" s="160" t="s">
        <v>524</v>
      </c>
      <c r="AU115" s="160" t="s">
        <v>15</v>
      </c>
      <c r="AV115" s="10" t="s">
        <v>190</v>
      </c>
      <c r="AW115" s="10" t="s">
        <v>35</v>
      </c>
      <c r="AX115" s="10" t="s">
        <v>78</v>
      </c>
      <c r="AY115" s="160" t="s">
        <v>221</v>
      </c>
    </row>
    <row r="116" spans="2:65" s="11" customFormat="1" ht="20.45" customHeight="1" x14ac:dyDescent="0.3">
      <c r="B116" s="161"/>
      <c r="C116" s="162"/>
      <c r="D116" s="162"/>
      <c r="E116" s="163" t="s">
        <v>3</v>
      </c>
      <c r="F116" s="270" t="s">
        <v>526</v>
      </c>
      <c r="G116" s="271"/>
      <c r="H116" s="271"/>
      <c r="I116" s="271"/>
      <c r="J116" s="162"/>
      <c r="K116" s="164">
        <v>46</v>
      </c>
      <c r="L116" s="162"/>
      <c r="M116" s="162"/>
      <c r="N116" s="162"/>
      <c r="O116" s="162"/>
      <c r="P116" s="162"/>
      <c r="Q116" s="162"/>
      <c r="R116" s="165"/>
      <c r="T116" s="166"/>
      <c r="U116" s="162"/>
      <c r="V116" s="162"/>
      <c r="W116" s="162"/>
      <c r="X116" s="162"/>
      <c r="Y116" s="162"/>
      <c r="Z116" s="162"/>
      <c r="AA116" s="167"/>
      <c r="AT116" s="168" t="s">
        <v>524</v>
      </c>
      <c r="AU116" s="168" t="s">
        <v>15</v>
      </c>
      <c r="AV116" s="11" t="s">
        <v>231</v>
      </c>
      <c r="AW116" s="11" t="s">
        <v>35</v>
      </c>
      <c r="AX116" s="11" t="s">
        <v>15</v>
      </c>
      <c r="AY116" s="168" t="s">
        <v>221</v>
      </c>
    </row>
    <row r="117" spans="2:65" s="1" customFormat="1" ht="20.45" customHeight="1" x14ac:dyDescent="0.3">
      <c r="B117" s="136"/>
      <c r="C117" s="137" t="s">
        <v>190</v>
      </c>
      <c r="D117" s="137" t="s">
        <v>222</v>
      </c>
      <c r="E117" s="138" t="s">
        <v>527</v>
      </c>
      <c r="F117" s="250" t="s">
        <v>528</v>
      </c>
      <c r="G117" s="251"/>
      <c r="H117" s="251"/>
      <c r="I117" s="251"/>
      <c r="J117" s="139" t="s">
        <v>520</v>
      </c>
      <c r="K117" s="140">
        <v>50</v>
      </c>
      <c r="L117" s="252"/>
      <c r="M117" s="251"/>
      <c r="N117" s="252">
        <f>ROUND(L117*K117,2)</f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</v>
      </c>
      <c r="W117" s="143">
        <f>V117*K117</f>
        <v>0</v>
      </c>
      <c r="X117" s="143">
        <v>0</v>
      </c>
      <c r="Y117" s="143">
        <f>X117*K117</f>
        <v>0</v>
      </c>
      <c r="Z117" s="143">
        <v>0</v>
      </c>
      <c r="AA117" s="144">
        <f>Z117*K117</f>
        <v>0</v>
      </c>
      <c r="AR117" s="17" t="s">
        <v>247</v>
      </c>
      <c r="AT117" s="17" t="s">
        <v>222</v>
      </c>
      <c r="AU117" s="17" t="s">
        <v>15</v>
      </c>
      <c r="AY117" s="17" t="s">
        <v>221</v>
      </c>
      <c r="BE117" s="145">
        <f>IF(U117="základní",N117,0)</f>
        <v>0</v>
      </c>
      <c r="BF117" s="145">
        <f>IF(U117="snížená",N117,0)</f>
        <v>0</v>
      </c>
      <c r="BG117" s="145">
        <f>IF(U117="zákl. přenesená",N117,0)</f>
        <v>0</v>
      </c>
      <c r="BH117" s="145">
        <f>IF(U117="sníž. přenesená",N117,0)</f>
        <v>0</v>
      </c>
      <c r="BI117" s="145">
        <f>IF(U117="nulová",N117,0)</f>
        <v>0</v>
      </c>
      <c r="BJ117" s="17" t="s">
        <v>15</v>
      </c>
      <c r="BK117" s="145">
        <f>ROUND(L117*K117,2)</f>
        <v>0</v>
      </c>
      <c r="BL117" s="17" t="s">
        <v>247</v>
      </c>
      <c r="BM117" s="17" t="s">
        <v>529</v>
      </c>
    </row>
    <row r="118" spans="2:65" s="1" customFormat="1" ht="154.15" customHeight="1" x14ac:dyDescent="0.3">
      <c r="B118" s="31"/>
      <c r="C118" s="32"/>
      <c r="D118" s="32"/>
      <c r="E118" s="32"/>
      <c r="F118" s="266" t="s">
        <v>522</v>
      </c>
      <c r="G118" s="200"/>
      <c r="H118" s="200"/>
      <c r="I118" s="200"/>
      <c r="J118" s="32"/>
      <c r="K118" s="32"/>
      <c r="L118" s="32"/>
      <c r="M118" s="32"/>
      <c r="N118" s="32"/>
      <c r="O118" s="32"/>
      <c r="P118" s="32"/>
      <c r="Q118" s="32"/>
      <c r="R118" s="33"/>
      <c r="T118" s="70"/>
      <c r="U118" s="32"/>
      <c r="V118" s="32"/>
      <c r="W118" s="32"/>
      <c r="X118" s="32"/>
      <c r="Y118" s="32"/>
      <c r="Z118" s="32"/>
      <c r="AA118" s="71"/>
      <c r="AT118" s="17" t="s">
        <v>250</v>
      </c>
      <c r="AU118" s="17" t="s">
        <v>15</v>
      </c>
    </row>
    <row r="119" spans="2:65" s="1" customFormat="1" ht="20.45" customHeight="1" x14ac:dyDescent="0.3">
      <c r="B119" s="136"/>
      <c r="C119" s="137" t="s">
        <v>254</v>
      </c>
      <c r="D119" s="137" t="s">
        <v>222</v>
      </c>
      <c r="E119" s="138" t="s">
        <v>530</v>
      </c>
      <c r="F119" s="250" t="s">
        <v>531</v>
      </c>
      <c r="G119" s="251"/>
      <c r="H119" s="251"/>
      <c r="I119" s="251"/>
      <c r="J119" s="139" t="s">
        <v>520</v>
      </c>
      <c r="K119" s="140">
        <v>3</v>
      </c>
      <c r="L119" s="252"/>
      <c r="M119" s="251"/>
      <c r="N119" s="252">
        <f>ROUND(L119*K119,2)</f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</v>
      </c>
      <c r="W119" s="143">
        <f>V119*K119</f>
        <v>0</v>
      </c>
      <c r="X119" s="143">
        <v>0</v>
      </c>
      <c r="Y119" s="143">
        <f>X119*K119</f>
        <v>0</v>
      </c>
      <c r="Z119" s="143">
        <v>0</v>
      </c>
      <c r="AA119" s="144">
        <f>Z119*K119</f>
        <v>0</v>
      </c>
      <c r="AR119" s="17" t="s">
        <v>247</v>
      </c>
      <c r="AT119" s="17" t="s">
        <v>222</v>
      </c>
      <c r="AU119" s="17" t="s">
        <v>15</v>
      </c>
      <c r="AY119" s="17" t="s">
        <v>221</v>
      </c>
      <c r="BE119" s="145">
        <f>IF(U119="základní",N119,0)</f>
        <v>0</v>
      </c>
      <c r="BF119" s="145">
        <f>IF(U119="snížená",N119,0)</f>
        <v>0</v>
      </c>
      <c r="BG119" s="145">
        <f>IF(U119="zákl. přenesená",N119,0)</f>
        <v>0</v>
      </c>
      <c r="BH119" s="145">
        <f>IF(U119="sníž. přenesená",N119,0)</f>
        <v>0</v>
      </c>
      <c r="BI119" s="145">
        <f>IF(U119="nulová",N119,0)</f>
        <v>0</v>
      </c>
      <c r="BJ119" s="17" t="s">
        <v>15</v>
      </c>
      <c r="BK119" s="145">
        <f>ROUND(L119*K119,2)</f>
        <v>0</v>
      </c>
      <c r="BL119" s="17" t="s">
        <v>247</v>
      </c>
      <c r="BM119" s="17" t="s">
        <v>532</v>
      </c>
    </row>
    <row r="120" spans="2:65" s="1" customFormat="1" ht="85.9" customHeight="1" x14ac:dyDescent="0.3">
      <c r="B120" s="31"/>
      <c r="C120" s="32"/>
      <c r="D120" s="32"/>
      <c r="E120" s="32"/>
      <c r="F120" s="266" t="s">
        <v>533</v>
      </c>
      <c r="G120" s="200"/>
      <c r="H120" s="200"/>
      <c r="I120" s="200"/>
      <c r="J120" s="32"/>
      <c r="K120" s="32"/>
      <c r="L120" s="32"/>
      <c r="M120" s="32"/>
      <c r="N120" s="32"/>
      <c r="O120" s="32"/>
      <c r="P120" s="32"/>
      <c r="Q120" s="32"/>
      <c r="R120" s="33"/>
      <c r="T120" s="70"/>
      <c r="U120" s="32"/>
      <c r="V120" s="32"/>
      <c r="W120" s="32"/>
      <c r="X120" s="32"/>
      <c r="Y120" s="32"/>
      <c r="Z120" s="32"/>
      <c r="AA120" s="71"/>
      <c r="AT120" s="17" t="s">
        <v>250</v>
      </c>
      <c r="AU120" s="17" t="s">
        <v>15</v>
      </c>
    </row>
    <row r="121" spans="2:65" s="1" customFormat="1" ht="28.9" customHeight="1" x14ac:dyDescent="0.3">
      <c r="B121" s="136"/>
      <c r="C121" s="137" t="s">
        <v>231</v>
      </c>
      <c r="D121" s="137" t="s">
        <v>222</v>
      </c>
      <c r="E121" s="138" t="s">
        <v>534</v>
      </c>
      <c r="F121" s="250" t="s">
        <v>535</v>
      </c>
      <c r="G121" s="251"/>
      <c r="H121" s="251"/>
      <c r="I121" s="251"/>
      <c r="J121" s="139" t="s">
        <v>536</v>
      </c>
      <c r="K121" s="140">
        <v>65</v>
      </c>
      <c r="L121" s="252"/>
      <c r="M121" s="251"/>
      <c r="N121" s="252">
        <f>ROUND(L121*K121,2)</f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</v>
      </c>
      <c r="W121" s="143">
        <f>V121*K121</f>
        <v>0</v>
      </c>
      <c r="X121" s="143">
        <v>9.8999999999999999E-4</v>
      </c>
      <c r="Y121" s="143">
        <f>X121*K121</f>
        <v>6.4350000000000004E-2</v>
      </c>
      <c r="Z121" s="143">
        <v>0</v>
      </c>
      <c r="AA121" s="144">
        <f>Z121*K121</f>
        <v>0</v>
      </c>
      <c r="AR121" s="17" t="s">
        <v>247</v>
      </c>
      <c r="AT121" s="17" t="s">
        <v>222</v>
      </c>
      <c r="AU121" s="17" t="s">
        <v>15</v>
      </c>
      <c r="AY121" s="17" t="s">
        <v>221</v>
      </c>
      <c r="BE121" s="145">
        <f>IF(U121="základní",N121,0)</f>
        <v>0</v>
      </c>
      <c r="BF121" s="145">
        <f>IF(U121="snížená",N121,0)</f>
        <v>0</v>
      </c>
      <c r="BG121" s="145">
        <f>IF(U121="zákl. přenesená",N121,0)</f>
        <v>0</v>
      </c>
      <c r="BH121" s="145">
        <f>IF(U121="sníž. přenesená",N121,0)</f>
        <v>0</v>
      </c>
      <c r="BI121" s="145">
        <f>IF(U121="nulová",N121,0)</f>
        <v>0</v>
      </c>
      <c r="BJ121" s="17" t="s">
        <v>15</v>
      </c>
      <c r="BK121" s="145">
        <f>ROUND(L121*K121,2)</f>
        <v>0</v>
      </c>
      <c r="BL121" s="17" t="s">
        <v>247</v>
      </c>
      <c r="BM121" s="17" t="s">
        <v>537</v>
      </c>
    </row>
    <row r="122" spans="2:65" s="1" customFormat="1" ht="85.9" customHeight="1" x14ac:dyDescent="0.3">
      <c r="B122" s="31"/>
      <c r="C122" s="32"/>
      <c r="D122" s="32"/>
      <c r="E122" s="32"/>
      <c r="F122" s="266" t="s">
        <v>538</v>
      </c>
      <c r="G122" s="200"/>
      <c r="H122" s="200"/>
      <c r="I122" s="200"/>
      <c r="J122" s="32"/>
      <c r="K122" s="32"/>
      <c r="L122" s="32"/>
      <c r="M122" s="32"/>
      <c r="N122" s="32"/>
      <c r="O122" s="32"/>
      <c r="P122" s="32"/>
      <c r="Q122" s="32"/>
      <c r="R122" s="33"/>
      <c r="T122" s="70"/>
      <c r="U122" s="32"/>
      <c r="V122" s="32"/>
      <c r="W122" s="32"/>
      <c r="X122" s="32"/>
      <c r="Y122" s="32"/>
      <c r="Z122" s="32"/>
      <c r="AA122" s="71"/>
      <c r="AT122" s="17" t="s">
        <v>250</v>
      </c>
      <c r="AU122" s="17" t="s">
        <v>15</v>
      </c>
    </row>
    <row r="123" spans="2:65" s="1" customFormat="1" ht="20.45" customHeight="1" x14ac:dyDescent="0.3">
      <c r="B123" s="136"/>
      <c r="C123" s="137" t="s">
        <v>220</v>
      </c>
      <c r="D123" s="137" t="s">
        <v>222</v>
      </c>
      <c r="E123" s="138" t="s">
        <v>539</v>
      </c>
      <c r="F123" s="250" t="s">
        <v>540</v>
      </c>
      <c r="G123" s="251"/>
      <c r="H123" s="251"/>
      <c r="I123" s="251"/>
      <c r="J123" s="139" t="s">
        <v>536</v>
      </c>
      <c r="K123" s="140">
        <v>65</v>
      </c>
      <c r="L123" s="252"/>
      <c r="M123" s="251"/>
      <c r="N123" s="252">
        <f>ROUND(L123*K123,2)</f>
        <v>0</v>
      </c>
      <c r="O123" s="251"/>
      <c r="P123" s="251"/>
      <c r="Q123" s="251"/>
      <c r="R123" s="141"/>
      <c r="T123" s="142" t="s">
        <v>3</v>
      </c>
      <c r="U123" s="40" t="s">
        <v>43</v>
      </c>
      <c r="V123" s="143">
        <v>0</v>
      </c>
      <c r="W123" s="143">
        <f>V123*K123</f>
        <v>0</v>
      </c>
      <c r="X123" s="143">
        <v>0</v>
      </c>
      <c r="Y123" s="143">
        <f>X123*K123</f>
        <v>0</v>
      </c>
      <c r="Z123" s="143">
        <v>0</v>
      </c>
      <c r="AA123" s="144">
        <f>Z123*K123</f>
        <v>0</v>
      </c>
      <c r="AR123" s="17" t="s">
        <v>247</v>
      </c>
      <c r="AT123" s="17" t="s">
        <v>222</v>
      </c>
      <c r="AU123" s="17" t="s">
        <v>15</v>
      </c>
      <c r="AY123" s="17" t="s">
        <v>221</v>
      </c>
      <c r="BE123" s="145">
        <f>IF(U123="základní",N123,0)</f>
        <v>0</v>
      </c>
      <c r="BF123" s="145">
        <f>IF(U123="snížená",N123,0)</f>
        <v>0</v>
      </c>
      <c r="BG123" s="145">
        <f>IF(U123="zákl. přenesená",N123,0)</f>
        <v>0</v>
      </c>
      <c r="BH123" s="145">
        <f>IF(U123="sníž. přenesená",N123,0)</f>
        <v>0</v>
      </c>
      <c r="BI123" s="145">
        <f>IF(U123="nulová",N123,0)</f>
        <v>0</v>
      </c>
      <c r="BJ123" s="17" t="s">
        <v>15</v>
      </c>
      <c r="BK123" s="145">
        <f>ROUND(L123*K123,2)</f>
        <v>0</v>
      </c>
      <c r="BL123" s="17" t="s">
        <v>247</v>
      </c>
      <c r="BM123" s="17" t="s">
        <v>541</v>
      </c>
    </row>
    <row r="124" spans="2:65" s="1" customFormat="1" ht="85.9" customHeight="1" x14ac:dyDescent="0.3">
      <c r="B124" s="31"/>
      <c r="C124" s="32"/>
      <c r="D124" s="32"/>
      <c r="E124" s="32"/>
      <c r="F124" s="266" t="s">
        <v>542</v>
      </c>
      <c r="G124" s="200"/>
      <c r="H124" s="200"/>
      <c r="I124" s="200"/>
      <c r="J124" s="32"/>
      <c r="K124" s="32"/>
      <c r="L124" s="32"/>
      <c r="M124" s="32"/>
      <c r="N124" s="32"/>
      <c r="O124" s="32"/>
      <c r="P124" s="32"/>
      <c r="Q124" s="32"/>
      <c r="R124" s="33"/>
      <c r="T124" s="70"/>
      <c r="U124" s="32"/>
      <c r="V124" s="32"/>
      <c r="W124" s="32"/>
      <c r="X124" s="32"/>
      <c r="Y124" s="32"/>
      <c r="Z124" s="32"/>
      <c r="AA124" s="71"/>
      <c r="AT124" s="17" t="s">
        <v>250</v>
      </c>
      <c r="AU124" s="17" t="s">
        <v>15</v>
      </c>
    </row>
    <row r="125" spans="2:65" s="1" customFormat="1" ht="28.9" customHeight="1" x14ac:dyDescent="0.3">
      <c r="B125" s="136"/>
      <c r="C125" s="137" t="s">
        <v>265</v>
      </c>
      <c r="D125" s="137" t="s">
        <v>222</v>
      </c>
      <c r="E125" s="138" t="s">
        <v>543</v>
      </c>
      <c r="F125" s="250" t="s">
        <v>544</v>
      </c>
      <c r="G125" s="251"/>
      <c r="H125" s="251"/>
      <c r="I125" s="251"/>
      <c r="J125" s="139" t="s">
        <v>520</v>
      </c>
      <c r="K125" s="140">
        <v>50</v>
      </c>
      <c r="L125" s="252"/>
      <c r="M125" s="251"/>
      <c r="N125" s="252">
        <f>ROUND(L125*K125,2)</f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0</v>
      </c>
      <c r="W125" s="143">
        <f>V125*K125</f>
        <v>0</v>
      </c>
      <c r="X125" s="143">
        <v>0</v>
      </c>
      <c r="Y125" s="143">
        <f>X125*K125</f>
        <v>0</v>
      </c>
      <c r="Z125" s="143">
        <v>0</v>
      </c>
      <c r="AA125" s="144">
        <f>Z125*K125</f>
        <v>0</v>
      </c>
      <c r="AR125" s="17" t="s">
        <v>247</v>
      </c>
      <c r="AT125" s="17" t="s">
        <v>222</v>
      </c>
      <c r="AU125" s="17" t="s">
        <v>15</v>
      </c>
      <c r="AY125" s="17" t="s">
        <v>221</v>
      </c>
      <c r="BE125" s="145">
        <f>IF(U125="základní",N125,0)</f>
        <v>0</v>
      </c>
      <c r="BF125" s="145">
        <f>IF(U125="snížená",N125,0)</f>
        <v>0</v>
      </c>
      <c r="BG125" s="145">
        <f>IF(U125="zákl. přenesená",N125,0)</f>
        <v>0</v>
      </c>
      <c r="BH125" s="145">
        <f>IF(U125="sníž. přenesená",N125,0)</f>
        <v>0</v>
      </c>
      <c r="BI125" s="145">
        <f>IF(U125="nulová",N125,0)</f>
        <v>0</v>
      </c>
      <c r="BJ125" s="17" t="s">
        <v>15</v>
      </c>
      <c r="BK125" s="145">
        <f>ROUND(L125*K125,2)</f>
        <v>0</v>
      </c>
      <c r="BL125" s="17" t="s">
        <v>247</v>
      </c>
      <c r="BM125" s="17" t="s">
        <v>545</v>
      </c>
    </row>
    <row r="126" spans="2:65" s="1" customFormat="1" ht="97.15" customHeight="1" x14ac:dyDescent="0.3">
      <c r="B126" s="31"/>
      <c r="C126" s="32"/>
      <c r="D126" s="32"/>
      <c r="E126" s="32"/>
      <c r="F126" s="266" t="s">
        <v>546</v>
      </c>
      <c r="G126" s="200"/>
      <c r="H126" s="200"/>
      <c r="I126" s="200"/>
      <c r="J126" s="32"/>
      <c r="K126" s="32"/>
      <c r="L126" s="32"/>
      <c r="M126" s="32"/>
      <c r="N126" s="32"/>
      <c r="O126" s="32"/>
      <c r="P126" s="32"/>
      <c r="Q126" s="32"/>
      <c r="R126" s="33"/>
      <c r="T126" s="70"/>
      <c r="U126" s="32"/>
      <c r="V126" s="32"/>
      <c r="W126" s="32"/>
      <c r="X126" s="32"/>
      <c r="Y126" s="32"/>
      <c r="Z126" s="32"/>
      <c r="AA126" s="71"/>
      <c r="AT126" s="17" t="s">
        <v>250</v>
      </c>
      <c r="AU126" s="17" t="s">
        <v>15</v>
      </c>
    </row>
    <row r="127" spans="2:65" s="1" customFormat="1" ht="28.9" customHeight="1" x14ac:dyDescent="0.3">
      <c r="B127" s="136"/>
      <c r="C127" s="137" t="s">
        <v>269</v>
      </c>
      <c r="D127" s="137" t="s">
        <v>222</v>
      </c>
      <c r="E127" s="138" t="s">
        <v>547</v>
      </c>
      <c r="F127" s="250" t="s">
        <v>548</v>
      </c>
      <c r="G127" s="251"/>
      <c r="H127" s="251"/>
      <c r="I127" s="251"/>
      <c r="J127" s="139" t="s">
        <v>520</v>
      </c>
      <c r="K127" s="140">
        <v>50</v>
      </c>
      <c r="L127" s="252"/>
      <c r="M127" s="251"/>
      <c r="N127" s="252">
        <f>ROUND(L127*K127,2)</f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>V127*K127</f>
        <v>0</v>
      </c>
      <c r="X127" s="143">
        <v>0</v>
      </c>
      <c r="Y127" s="143">
        <f>X127*K127</f>
        <v>0</v>
      </c>
      <c r="Z127" s="143">
        <v>0</v>
      </c>
      <c r="AA127" s="144">
        <f>Z127*K127</f>
        <v>0</v>
      </c>
      <c r="AR127" s="17" t="s">
        <v>247</v>
      </c>
      <c r="AT127" s="17" t="s">
        <v>222</v>
      </c>
      <c r="AU127" s="17" t="s">
        <v>15</v>
      </c>
      <c r="AY127" s="17" t="s">
        <v>221</v>
      </c>
      <c r="BE127" s="145">
        <f>IF(U127="základní",N127,0)</f>
        <v>0</v>
      </c>
      <c r="BF127" s="145">
        <f>IF(U127="snížená",N127,0)</f>
        <v>0</v>
      </c>
      <c r="BG127" s="145">
        <f>IF(U127="zákl. přenesená",N127,0)</f>
        <v>0</v>
      </c>
      <c r="BH127" s="145">
        <f>IF(U127="sníž. přenesená",N127,0)</f>
        <v>0</v>
      </c>
      <c r="BI127" s="145">
        <f>IF(U127="nulová",N127,0)</f>
        <v>0</v>
      </c>
      <c r="BJ127" s="17" t="s">
        <v>15</v>
      </c>
      <c r="BK127" s="145">
        <f>ROUND(L127*K127,2)</f>
        <v>0</v>
      </c>
      <c r="BL127" s="17" t="s">
        <v>247</v>
      </c>
      <c r="BM127" s="17" t="s">
        <v>549</v>
      </c>
    </row>
    <row r="128" spans="2:65" s="1" customFormat="1" ht="97.15" customHeight="1" x14ac:dyDescent="0.3">
      <c r="B128" s="31"/>
      <c r="C128" s="32"/>
      <c r="D128" s="32"/>
      <c r="E128" s="32"/>
      <c r="F128" s="266" t="s">
        <v>550</v>
      </c>
      <c r="G128" s="200"/>
      <c r="H128" s="200"/>
      <c r="I128" s="200"/>
      <c r="J128" s="32"/>
      <c r="K128" s="32"/>
      <c r="L128" s="32"/>
      <c r="M128" s="32"/>
      <c r="N128" s="32"/>
      <c r="O128" s="32"/>
      <c r="P128" s="32"/>
      <c r="Q128" s="32"/>
      <c r="R128" s="33"/>
      <c r="T128" s="70"/>
      <c r="U128" s="32"/>
      <c r="V128" s="32"/>
      <c r="W128" s="32"/>
      <c r="X128" s="32"/>
      <c r="Y128" s="32"/>
      <c r="Z128" s="32"/>
      <c r="AA128" s="71"/>
      <c r="AT128" s="17" t="s">
        <v>250</v>
      </c>
      <c r="AU128" s="17" t="s">
        <v>15</v>
      </c>
    </row>
    <row r="129" spans="2:65" s="1" customFormat="1" ht="20.45" customHeight="1" x14ac:dyDescent="0.3">
      <c r="B129" s="136"/>
      <c r="C129" s="137" t="s">
        <v>273</v>
      </c>
      <c r="D129" s="137" t="s">
        <v>222</v>
      </c>
      <c r="E129" s="138" t="s">
        <v>551</v>
      </c>
      <c r="F129" s="250" t="s">
        <v>552</v>
      </c>
      <c r="G129" s="251"/>
      <c r="H129" s="251"/>
      <c r="I129" s="251"/>
      <c r="J129" s="139" t="s">
        <v>520</v>
      </c>
      <c r="K129" s="140">
        <v>18</v>
      </c>
      <c r="L129" s="252"/>
      <c r="M129" s="251"/>
      <c r="N129" s="252">
        <f>ROUND(L129*K129,2)</f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0</v>
      </c>
      <c r="W129" s="143">
        <f>V129*K129</f>
        <v>0</v>
      </c>
      <c r="X129" s="143">
        <v>0</v>
      </c>
      <c r="Y129" s="143">
        <f>X129*K129</f>
        <v>0</v>
      </c>
      <c r="Z129" s="143">
        <v>0</v>
      </c>
      <c r="AA129" s="144">
        <f>Z129*K129</f>
        <v>0</v>
      </c>
      <c r="AR129" s="17" t="s">
        <v>247</v>
      </c>
      <c r="AT129" s="17" t="s">
        <v>222</v>
      </c>
      <c r="AU129" s="17" t="s">
        <v>15</v>
      </c>
      <c r="AY129" s="17" t="s">
        <v>221</v>
      </c>
      <c r="BE129" s="145">
        <f>IF(U129="základní",N129,0)</f>
        <v>0</v>
      </c>
      <c r="BF129" s="145">
        <f>IF(U129="snížená",N129,0)</f>
        <v>0</v>
      </c>
      <c r="BG129" s="145">
        <f>IF(U129="zákl. přenesená",N129,0)</f>
        <v>0</v>
      </c>
      <c r="BH129" s="145">
        <f>IF(U129="sníž. přenesená",N129,0)</f>
        <v>0</v>
      </c>
      <c r="BI129" s="145">
        <f>IF(U129="nulová",N129,0)</f>
        <v>0</v>
      </c>
      <c r="BJ129" s="17" t="s">
        <v>15</v>
      </c>
      <c r="BK129" s="145">
        <f>ROUND(L129*K129,2)</f>
        <v>0</v>
      </c>
      <c r="BL129" s="17" t="s">
        <v>247</v>
      </c>
      <c r="BM129" s="17" t="s">
        <v>553</v>
      </c>
    </row>
    <row r="130" spans="2:65" s="1" customFormat="1" ht="108.6" customHeight="1" x14ac:dyDescent="0.3">
      <c r="B130" s="31"/>
      <c r="C130" s="32"/>
      <c r="D130" s="32"/>
      <c r="E130" s="32"/>
      <c r="F130" s="266" t="s">
        <v>554</v>
      </c>
      <c r="G130" s="200"/>
      <c r="H130" s="200"/>
      <c r="I130" s="200"/>
      <c r="J130" s="32"/>
      <c r="K130" s="32"/>
      <c r="L130" s="32"/>
      <c r="M130" s="32"/>
      <c r="N130" s="32"/>
      <c r="O130" s="32"/>
      <c r="P130" s="32"/>
      <c r="Q130" s="32"/>
      <c r="R130" s="33"/>
      <c r="T130" s="70"/>
      <c r="U130" s="32"/>
      <c r="V130" s="32"/>
      <c r="W130" s="32"/>
      <c r="X130" s="32"/>
      <c r="Y130" s="32"/>
      <c r="Z130" s="32"/>
      <c r="AA130" s="71"/>
      <c r="AT130" s="17" t="s">
        <v>250</v>
      </c>
      <c r="AU130" s="17" t="s">
        <v>15</v>
      </c>
    </row>
    <row r="131" spans="2:65" s="1" customFormat="1" ht="28.9" customHeight="1" x14ac:dyDescent="0.3">
      <c r="B131" s="136"/>
      <c r="C131" s="137" t="s">
        <v>279</v>
      </c>
      <c r="D131" s="137" t="s">
        <v>222</v>
      </c>
      <c r="E131" s="138" t="s">
        <v>555</v>
      </c>
      <c r="F131" s="250" t="s">
        <v>556</v>
      </c>
      <c r="G131" s="251"/>
      <c r="H131" s="251"/>
      <c r="I131" s="251"/>
      <c r="J131" s="139" t="s">
        <v>520</v>
      </c>
      <c r="K131" s="140">
        <v>30</v>
      </c>
      <c r="L131" s="252"/>
      <c r="M131" s="251"/>
      <c r="N131" s="252">
        <f>ROUND(L131*K131,2)</f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</v>
      </c>
      <c r="W131" s="143">
        <f>V131*K131</f>
        <v>0</v>
      </c>
      <c r="X131" s="143">
        <v>0</v>
      </c>
      <c r="Y131" s="143">
        <f>X131*K131</f>
        <v>0</v>
      </c>
      <c r="Z131" s="143">
        <v>0</v>
      </c>
      <c r="AA131" s="144">
        <f>Z131*K131</f>
        <v>0</v>
      </c>
      <c r="AR131" s="17" t="s">
        <v>247</v>
      </c>
      <c r="AT131" s="17" t="s">
        <v>222</v>
      </c>
      <c r="AU131" s="17" t="s">
        <v>15</v>
      </c>
      <c r="AY131" s="17" t="s">
        <v>221</v>
      </c>
      <c r="BE131" s="145">
        <f>IF(U131="základní",N131,0)</f>
        <v>0</v>
      </c>
      <c r="BF131" s="145">
        <f>IF(U131="snížená",N131,0)</f>
        <v>0</v>
      </c>
      <c r="BG131" s="145">
        <f>IF(U131="zákl. přenesená",N131,0)</f>
        <v>0</v>
      </c>
      <c r="BH131" s="145">
        <f>IF(U131="sníž. přenesená",N131,0)</f>
        <v>0</v>
      </c>
      <c r="BI131" s="145">
        <f>IF(U131="nulová",N131,0)</f>
        <v>0</v>
      </c>
      <c r="BJ131" s="17" t="s">
        <v>15</v>
      </c>
      <c r="BK131" s="145">
        <f>ROUND(L131*K131,2)</f>
        <v>0</v>
      </c>
      <c r="BL131" s="17" t="s">
        <v>247</v>
      </c>
      <c r="BM131" s="17" t="s">
        <v>557</v>
      </c>
    </row>
    <row r="132" spans="2:65" s="1" customFormat="1" ht="85.9" customHeight="1" x14ac:dyDescent="0.3">
      <c r="B132" s="31"/>
      <c r="C132" s="32"/>
      <c r="D132" s="32"/>
      <c r="E132" s="32"/>
      <c r="F132" s="266" t="s">
        <v>558</v>
      </c>
      <c r="G132" s="200"/>
      <c r="H132" s="200"/>
      <c r="I132" s="200"/>
      <c r="J132" s="32"/>
      <c r="K132" s="32"/>
      <c r="L132" s="32"/>
      <c r="M132" s="32"/>
      <c r="N132" s="32"/>
      <c r="O132" s="32"/>
      <c r="P132" s="32"/>
      <c r="Q132" s="32"/>
      <c r="R132" s="33"/>
      <c r="T132" s="70"/>
      <c r="U132" s="32"/>
      <c r="V132" s="32"/>
      <c r="W132" s="32"/>
      <c r="X132" s="32"/>
      <c r="Y132" s="32"/>
      <c r="Z132" s="32"/>
      <c r="AA132" s="71"/>
      <c r="AT132" s="17" t="s">
        <v>250</v>
      </c>
      <c r="AU132" s="17" t="s">
        <v>15</v>
      </c>
    </row>
    <row r="133" spans="2:65" s="1" customFormat="1" ht="20.45" customHeight="1" x14ac:dyDescent="0.3">
      <c r="B133" s="136"/>
      <c r="C133" s="137" t="s">
        <v>284</v>
      </c>
      <c r="D133" s="137" t="s">
        <v>222</v>
      </c>
      <c r="E133" s="138" t="s">
        <v>559</v>
      </c>
      <c r="F133" s="250" t="s">
        <v>560</v>
      </c>
      <c r="G133" s="251"/>
      <c r="H133" s="251"/>
      <c r="I133" s="251"/>
      <c r="J133" s="139" t="s">
        <v>520</v>
      </c>
      <c r="K133" s="140">
        <v>12.99</v>
      </c>
      <c r="L133" s="252"/>
      <c r="M133" s="251"/>
      <c r="N133" s="252">
        <f>ROUND(L133*K133,2)</f>
        <v>0</v>
      </c>
      <c r="O133" s="251"/>
      <c r="P133" s="251"/>
      <c r="Q133" s="251"/>
      <c r="R133" s="141"/>
      <c r="T133" s="142" t="s">
        <v>3</v>
      </c>
      <c r="U133" s="40" t="s">
        <v>43</v>
      </c>
      <c r="V133" s="143">
        <v>0</v>
      </c>
      <c r="W133" s="143">
        <f>V133*K133</f>
        <v>0</v>
      </c>
      <c r="X133" s="143">
        <v>1.7</v>
      </c>
      <c r="Y133" s="143">
        <f>X133*K133</f>
        <v>22.082999999999998</v>
      </c>
      <c r="Z133" s="143">
        <v>0</v>
      </c>
      <c r="AA133" s="144">
        <f>Z133*K133</f>
        <v>0</v>
      </c>
      <c r="AR133" s="17" t="s">
        <v>247</v>
      </c>
      <c r="AT133" s="17" t="s">
        <v>222</v>
      </c>
      <c r="AU133" s="17" t="s">
        <v>15</v>
      </c>
      <c r="AY133" s="17" t="s">
        <v>221</v>
      </c>
      <c r="BE133" s="145">
        <f>IF(U133="základní",N133,0)</f>
        <v>0</v>
      </c>
      <c r="BF133" s="145">
        <f>IF(U133="snížená",N133,0)</f>
        <v>0</v>
      </c>
      <c r="BG133" s="145">
        <f>IF(U133="zákl. přenesená",N133,0)</f>
        <v>0</v>
      </c>
      <c r="BH133" s="145">
        <f>IF(U133="sníž. přenesená",N133,0)</f>
        <v>0</v>
      </c>
      <c r="BI133" s="145">
        <f>IF(U133="nulová",N133,0)</f>
        <v>0</v>
      </c>
      <c r="BJ133" s="17" t="s">
        <v>15</v>
      </c>
      <c r="BK133" s="145">
        <f>ROUND(L133*K133,2)</f>
        <v>0</v>
      </c>
      <c r="BL133" s="17" t="s">
        <v>247</v>
      </c>
      <c r="BM133" s="17" t="s">
        <v>561</v>
      </c>
    </row>
    <row r="134" spans="2:65" s="1" customFormat="1" ht="120" customHeight="1" x14ac:dyDescent="0.3">
      <c r="B134" s="31"/>
      <c r="C134" s="32"/>
      <c r="D134" s="32"/>
      <c r="E134" s="32"/>
      <c r="F134" s="266" t="s">
        <v>562</v>
      </c>
      <c r="G134" s="200"/>
      <c r="H134" s="200"/>
      <c r="I134" s="200"/>
      <c r="J134" s="32"/>
      <c r="K134" s="32"/>
      <c r="L134" s="32"/>
      <c r="M134" s="32"/>
      <c r="N134" s="32"/>
      <c r="O134" s="32"/>
      <c r="P134" s="32"/>
      <c r="Q134" s="32"/>
      <c r="R134" s="33"/>
      <c r="T134" s="70"/>
      <c r="U134" s="32"/>
      <c r="V134" s="32"/>
      <c r="W134" s="32"/>
      <c r="X134" s="32"/>
      <c r="Y134" s="32"/>
      <c r="Z134" s="32"/>
      <c r="AA134" s="71"/>
      <c r="AT134" s="17" t="s">
        <v>250</v>
      </c>
      <c r="AU134" s="17" t="s">
        <v>15</v>
      </c>
    </row>
    <row r="135" spans="2:65" s="10" customFormat="1" ht="20.45" customHeight="1" x14ac:dyDescent="0.3">
      <c r="B135" s="153"/>
      <c r="C135" s="154"/>
      <c r="D135" s="154"/>
      <c r="E135" s="155" t="s">
        <v>3</v>
      </c>
      <c r="F135" s="272" t="s">
        <v>563</v>
      </c>
      <c r="G135" s="273"/>
      <c r="H135" s="273"/>
      <c r="I135" s="273"/>
      <c r="J135" s="154"/>
      <c r="K135" s="156">
        <v>12.99</v>
      </c>
      <c r="L135" s="154"/>
      <c r="M135" s="154"/>
      <c r="N135" s="154"/>
      <c r="O135" s="154"/>
      <c r="P135" s="154"/>
      <c r="Q135" s="154"/>
      <c r="R135" s="157"/>
      <c r="T135" s="158"/>
      <c r="U135" s="154"/>
      <c r="V135" s="154"/>
      <c r="W135" s="154"/>
      <c r="X135" s="154"/>
      <c r="Y135" s="154"/>
      <c r="Z135" s="154"/>
      <c r="AA135" s="159"/>
      <c r="AT135" s="160" t="s">
        <v>524</v>
      </c>
      <c r="AU135" s="160" t="s">
        <v>15</v>
      </c>
      <c r="AV135" s="10" t="s">
        <v>190</v>
      </c>
      <c r="AW135" s="10" t="s">
        <v>35</v>
      </c>
      <c r="AX135" s="10" t="s">
        <v>78</v>
      </c>
      <c r="AY135" s="160" t="s">
        <v>221</v>
      </c>
    </row>
    <row r="136" spans="2:65" s="11" customFormat="1" ht="20.45" customHeight="1" x14ac:dyDescent="0.3">
      <c r="B136" s="161"/>
      <c r="C136" s="162"/>
      <c r="D136" s="162"/>
      <c r="E136" s="163" t="s">
        <v>3</v>
      </c>
      <c r="F136" s="270" t="s">
        <v>526</v>
      </c>
      <c r="G136" s="271"/>
      <c r="H136" s="271"/>
      <c r="I136" s="271"/>
      <c r="J136" s="162"/>
      <c r="K136" s="164">
        <v>12.99</v>
      </c>
      <c r="L136" s="162"/>
      <c r="M136" s="162"/>
      <c r="N136" s="162"/>
      <c r="O136" s="162"/>
      <c r="P136" s="162"/>
      <c r="Q136" s="162"/>
      <c r="R136" s="165"/>
      <c r="T136" s="166"/>
      <c r="U136" s="162"/>
      <c r="V136" s="162"/>
      <c r="W136" s="162"/>
      <c r="X136" s="162"/>
      <c r="Y136" s="162"/>
      <c r="Z136" s="162"/>
      <c r="AA136" s="167"/>
      <c r="AT136" s="168" t="s">
        <v>524</v>
      </c>
      <c r="AU136" s="168" t="s">
        <v>15</v>
      </c>
      <c r="AV136" s="11" t="s">
        <v>231</v>
      </c>
      <c r="AW136" s="11" t="s">
        <v>35</v>
      </c>
      <c r="AX136" s="11" t="s">
        <v>15</v>
      </c>
      <c r="AY136" s="168" t="s">
        <v>221</v>
      </c>
    </row>
    <row r="137" spans="2:65" s="1" customFormat="1" ht="28.9" customHeight="1" x14ac:dyDescent="0.3">
      <c r="B137" s="136"/>
      <c r="C137" s="137" t="s">
        <v>9</v>
      </c>
      <c r="D137" s="137" t="s">
        <v>222</v>
      </c>
      <c r="E137" s="138" t="s">
        <v>564</v>
      </c>
      <c r="F137" s="250" t="s">
        <v>565</v>
      </c>
      <c r="G137" s="251"/>
      <c r="H137" s="251"/>
      <c r="I137" s="251"/>
      <c r="J137" s="139" t="s">
        <v>520</v>
      </c>
      <c r="K137" s="140">
        <v>6</v>
      </c>
      <c r="L137" s="252"/>
      <c r="M137" s="251"/>
      <c r="N137" s="252">
        <f>ROUND(L137*K137,2)</f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0</v>
      </c>
      <c r="W137" s="143">
        <f>V137*K137</f>
        <v>0</v>
      </c>
      <c r="X137" s="143">
        <v>1.7</v>
      </c>
      <c r="Y137" s="143">
        <f>X137*K137</f>
        <v>10.199999999999999</v>
      </c>
      <c r="Z137" s="143">
        <v>0</v>
      </c>
      <c r="AA137" s="144">
        <f>Z137*K137</f>
        <v>0</v>
      </c>
      <c r="AR137" s="17" t="s">
        <v>247</v>
      </c>
      <c r="AT137" s="17" t="s">
        <v>222</v>
      </c>
      <c r="AU137" s="17" t="s">
        <v>15</v>
      </c>
      <c r="AY137" s="17" t="s">
        <v>221</v>
      </c>
      <c r="BE137" s="145">
        <f>IF(U137="základní",N137,0)</f>
        <v>0</v>
      </c>
      <c r="BF137" s="145">
        <f>IF(U137="snížená",N137,0)</f>
        <v>0</v>
      </c>
      <c r="BG137" s="145">
        <f>IF(U137="zákl. přenesená",N137,0)</f>
        <v>0</v>
      </c>
      <c r="BH137" s="145">
        <f>IF(U137="sníž. přenesená",N137,0)</f>
        <v>0</v>
      </c>
      <c r="BI137" s="145">
        <f>IF(U137="nulová",N137,0)</f>
        <v>0</v>
      </c>
      <c r="BJ137" s="17" t="s">
        <v>15</v>
      </c>
      <c r="BK137" s="145">
        <f>ROUND(L137*K137,2)</f>
        <v>0</v>
      </c>
      <c r="BL137" s="17" t="s">
        <v>247</v>
      </c>
      <c r="BM137" s="17" t="s">
        <v>566</v>
      </c>
    </row>
    <row r="138" spans="2:65" s="1" customFormat="1" ht="40.15" customHeight="1" x14ac:dyDescent="0.3">
      <c r="B138" s="136"/>
      <c r="C138" s="137" t="s">
        <v>182</v>
      </c>
      <c r="D138" s="137" t="s">
        <v>222</v>
      </c>
      <c r="E138" s="138" t="s">
        <v>567</v>
      </c>
      <c r="F138" s="250" t="s">
        <v>568</v>
      </c>
      <c r="G138" s="251"/>
      <c r="H138" s="251"/>
      <c r="I138" s="251"/>
      <c r="J138" s="139" t="s">
        <v>246</v>
      </c>
      <c r="K138" s="140">
        <v>14</v>
      </c>
      <c r="L138" s="252"/>
      <c r="M138" s="251"/>
      <c r="N138" s="252">
        <f>ROUND(L138*K138,2)</f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</v>
      </c>
      <c r="W138" s="143">
        <f>V138*K138</f>
        <v>0</v>
      </c>
      <c r="X138" s="143">
        <v>2.5200000000000001E-3</v>
      </c>
      <c r="Y138" s="143">
        <f>X138*K138</f>
        <v>3.5279999999999999E-2</v>
      </c>
      <c r="Z138" s="143">
        <v>0</v>
      </c>
      <c r="AA138" s="144">
        <f>Z138*K138</f>
        <v>0</v>
      </c>
      <c r="AR138" s="17" t="s">
        <v>247</v>
      </c>
      <c r="AT138" s="17" t="s">
        <v>222</v>
      </c>
      <c r="AU138" s="17" t="s">
        <v>15</v>
      </c>
      <c r="AY138" s="17" t="s">
        <v>221</v>
      </c>
      <c r="BE138" s="145">
        <f>IF(U138="základní",N138,0)</f>
        <v>0</v>
      </c>
      <c r="BF138" s="145">
        <f>IF(U138="snížená",N138,0)</f>
        <v>0</v>
      </c>
      <c r="BG138" s="145">
        <f>IF(U138="zákl. přenesená",N138,0)</f>
        <v>0</v>
      </c>
      <c r="BH138" s="145">
        <f>IF(U138="sníž. přenesená",N138,0)</f>
        <v>0</v>
      </c>
      <c r="BI138" s="145">
        <f>IF(U138="nulová",N138,0)</f>
        <v>0</v>
      </c>
      <c r="BJ138" s="17" t="s">
        <v>15</v>
      </c>
      <c r="BK138" s="145">
        <f>ROUND(L138*K138,2)</f>
        <v>0</v>
      </c>
      <c r="BL138" s="17" t="s">
        <v>247</v>
      </c>
      <c r="BM138" s="17" t="s">
        <v>569</v>
      </c>
    </row>
    <row r="139" spans="2:65" s="1" customFormat="1" ht="63" customHeight="1" x14ac:dyDescent="0.3">
      <c r="B139" s="31"/>
      <c r="C139" s="32"/>
      <c r="D139" s="32"/>
      <c r="E139" s="32"/>
      <c r="F139" s="266" t="s">
        <v>570</v>
      </c>
      <c r="G139" s="200"/>
      <c r="H139" s="200"/>
      <c r="I139" s="200"/>
      <c r="J139" s="32"/>
      <c r="K139" s="32"/>
      <c r="L139" s="32"/>
      <c r="M139" s="32"/>
      <c r="N139" s="32"/>
      <c r="O139" s="32"/>
      <c r="P139" s="32"/>
      <c r="Q139" s="32"/>
      <c r="R139" s="33"/>
      <c r="T139" s="70"/>
      <c r="U139" s="32"/>
      <c r="V139" s="32"/>
      <c r="W139" s="32"/>
      <c r="X139" s="32"/>
      <c r="Y139" s="32"/>
      <c r="Z139" s="32"/>
      <c r="AA139" s="71"/>
      <c r="AT139" s="17" t="s">
        <v>250</v>
      </c>
      <c r="AU139" s="17" t="s">
        <v>15</v>
      </c>
    </row>
    <row r="140" spans="2:65" s="1" customFormat="1" ht="40.15" customHeight="1" x14ac:dyDescent="0.3">
      <c r="B140" s="136"/>
      <c r="C140" s="137" t="s">
        <v>295</v>
      </c>
      <c r="D140" s="137" t="s">
        <v>222</v>
      </c>
      <c r="E140" s="138" t="s">
        <v>571</v>
      </c>
      <c r="F140" s="250" t="s">
        <v>572</v>
      </c>
      <c r="G140" s="251"/>
      <c r="H140" s="251"/>
      <c r="I140" s="251"/>
      <c r="J140" s="139" t="s">
        <v>246</v>
      </c>
      <c r="K140" s="140">
        <v>15</v>
      </c>
      <c r="L140" s="252"/>
      <c r="M140" s="251"/>
      <c r="N140" s="252">
        <f>ROUND(L140*K140,2)</f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0</v>
      </c>
      <c r="W140" s="143">
        <f>V140*K140</f>
        <v>0</v>
      </c>
      <c r="X140" s="143">
        <v>3.5699999999999998E-3</v>
      </c>
      <c r="Y140" s="143">
        <f>X140*K140</f>
        <v>5.355E-2</v>
      </c>
      <c r="Z140" s="143">
        <v>0</v>
      </c>
      <c r="AA140" s="144">
        <f>Z140*K140</f>
        <v>0</v>
      </c>
      <c r="AR140" s="17" t="s">
        <v>247</v>
      </c>
      <c r="AT140" s="17" t="s">
        <v>222</v>
      </c>
      <c r="AU140" s="17" t="s">
        <v>15</v>
      </c>
      <c r="AY140" s="17" t="s">
        <v>221</v>
      </c>
      <c r="BE140" s="145">
        <f>IF(U140="základní",N140,0)</f>
        <v>0</v>
      </c>
      <c r="BF140" s="145">
        <f>IF(U140="snížená",N140,0)</f>
        <v>0</v>
      </c>
      <c r="BG140" s="145">
        <f>IF(U140="zákl. přenesená",N140,0)</f>
        <v>0</v>
      </c>
      <c r="BH140" s="145">
        <f>IF(U140="sníž. přenesená",N140,0)</f>
        <v>0</v>
      </c>
      <c r="BI140" s="145">
        <f>IF(U140="nulová",N140,0)</f>
        <v>0</v>
      </c>
      <c r="BJ140" s="17" t="s">
        <v>15</v>
      </c>
      <c r="BK140" s="145">
        <f>ROUND(L140*K140,2)</f>
        <v>0</v>
      </c>
      <c r="BL140" s="17" t="s">
        <v>247</v>
      </c>
      <c r="BM140" s="17" t="s">
        <v>573</v>
      </c>
    </row>
    <row r="141" spans="2:65" s="1" customFormat="1" ht="63" customHeight="1" x14ac:dyDescent="0.3">
      <c r="B141" s="31"/>
      <c r="C141" s="32"/>
      <c r="D141" s="32"/>
      <c r="E141" s="32"/>
      <c r="F141" s="266" t="s">
        <v>570</v>
      </c>
      <c r="G141" s="200"/>
      <c r="H141" s="200"/>
      <c r="I141" s="200"/>
      <c r="J141" s="32"/>
      <c r="K141" s="32"/>
      <c r="L141" s="32"/>
      <c r="M141" s="32"/>
      <c r="N141" s="32"/>
      <c r="O141" s="32"/>
      <c r="P141" s="32"/>
      <c r="Q141" s="32"/>
      <c r="R141" s="33"/>
      <c r="T141" s="70"/>
      <c r="U141" s="32"/>
      <c r="V141" s="32"/>
      <c r="W141" s="32"/>
      <c r="X141" s="32"/>
      <c r="Y141" s="32"/>
      <c r="Z141" s="32"/>
      <c r="AA141" s="71"/>
      <c r="AT141" s="17" t="s">
        <v>250</v>
      </c>
      <c r="AU141" s="17" t="s">
        <v>15</v>
      </c>
    </row>
    <row r="142" spans="2:65" s="1" customFormat="1" ht="28.9" customHeight="1" x14ac:dyDescent="0.3">
      <c r="B142" s="136"/>
      <c r="C142" s="137" t="s">
        <v>288</v>
      </c>
      <c r="D142" s="137" t="s">
        <v>222</v>
      </c>
      <c r="E142" s="138" t="s">
        <v>574</v>
      </c>
      <c r="F142" s="250" t="s">
        <v>575</v>
      </c>
      <c r="G142" s="251"/>
      <c r="H142" s="251"/>
      <c r="I142" s="251"/>
      <c r="J142" s="139" t="s">
        <v>246</v>
      </c>
      <c r="K142" s="140">
        <v>32</v>
      </c>
      <c r="L142" s="252"/>
      <c r="M142" s="251"/>
      <c r="N142" s="252">
        <f>ROUND(L142*K142,2)</f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>V142*K142</f>
        <v>0</v>
      </c>
      <c r="X142" s="143">
        <v>0</v>
      </c>
      <c r="Y142" s="143">
        <f>X142*K142</f>
        <v>0</v>
      </c>
      <c r="Z142" s="143">
        <v>0</v>
      </c>
      <c r="AA142" s="144">
        <f>Z142*K142</f>
        <v>0</v>
      </c>
      <c r="AR142" s="17" t="s">
        <v>247</v>
      </c>
      <c r="AT142" s="17" t="s">
        <v>222</v>
      </c>
      <c r="AU142" s="17" t="s">
        <v>15</v>
      </c>
      <c r="AY142" s="17" t="s">
        <v>221</v>
      </c>
      <c r="BE142" s="145">
        <f>IF(U142="základní",N142,0)</f>
        <v>0</v>
      </c>
      <c r="BF142" s="145">
        <f>IF(U142="snížená",N142,0)</f>
        <v>0</v>
      </c>
      <c r="BG142" s="145">
        <f>IF(U142="zákl. přenesená",N142,0)</f>
        <v>0</v>
      </c>
      <c r="BH142" s="145">
        <f>IF(U142="sníž. přenesená",N142,0)</f>
        <v>0</v>
      </c>
      <c r="BI142" s="145">
        <f>IF(U142="nulová",N142,0)</f>
        <v>0</v>
      </c>
      <c r="BJ142" s="17" t="s">
        <v>15</v>
      </c>
      <c r="BK142" s="145">
        <f>ROUND(L142*K142,2)</f>
        <v>0</v>
      </c>
      <c r="BL142" s="17" t="s">
        <v>247</v>
      </c>
      <c r="BM142" s="17" t="s">
        <v>576</v>
      </c>
    </row>
    <row r="143" spans="2:65" s="1" customFormat="1" ht="74.45" customHeight="1" x14ac:dyDescent="0.3">
      <c r="B143" s="31"/>
      <c r="C143" s="32"/>
      <c r="D143" s="32"/>
      <c r="E143" s="32"/>
      <c r="F143" s="266" t="s">
        <v>577</v>
      </c>
      <c r="G143" s="200"/>
      <c r="H143" s="200"/>
      <c r="I143" s="200"/>
      <c r="J143" s="32"/>
      <c r="K143" s="32"/>
      <c r="L143" s="32"/>
      <c r="M143" s="32"/>
      <c r="N143" s="32"/>
      <c r="O143" s="32"/>
      <c r="P143" s="32"/>
      <c r="Q143" s="32"/>
      <c r="R143" s="33"/>
      <c r="T143" s="70"/>
      <c r="U143" s="32"/>
      <c r="V143" s="32"/>
      <c r="W143" s="32"/>
      <c r="X143" s="32"/>
      <c r="Y143" s="32"/>
      <c r="Z143" s="32"/>
      <c r="AA143" s="71"/>
      <c r="AT143" s="17" t="s">
        <v>250</v>
      </c>
      <c r="AU143" s="17" t="s">
        <v>15</v>
      </c>
    </row>
    <row r="144" spans="2:65" s="1" customFormat="1" ht="28.9" customHeight="1" x14ac:dyDescent="0.3">
      <c r="B144" s="136"/>
      <c r="C144" s="137" t="s">
        <v>247</v>
      </c>
      <c r="D144" s="137" t="s">
        <v>222</v>
      </c>
      <c r="E144" s="138" t="s">
        <v>578</v>
      </c>
      <c r="F144" s="250" t="s">
        <v>579</v>
      </c>
      <c r="G144" s="251"/>
      <c r="H144" s="251"/>
      <c r="I144" s="251"/>
      <c r="J144" s="139" t="s">
        <v>246</v>
      </c>
      <c r="K144" s="140">
        <v>2</v>
      </c>
      <c r="L144" s="252"/>
      <c r="M144" s="251"/>
      <c r="N144" s="252">
        <f t="shared" ref="N144:N155" si="0">ROUND(L144*K144,2)</f>
        <v>0</v>
      </c>
      <c r="O144" s="251"/>
      <c r="P144" s="251"/>
      <c r="Q144" s="251"/>
      <c r="R144" s="141"/>
      <c r="T144" s="142" t="s">
        <v>3</v>
      </c>
      <c r="U144" s="40" t="s">
        <v>43</v>
      </c>
      <c r="V144" s="143">
        <v>0</v>
      </c>
      <c r="W144" s="143">
        <f t="shared" ref="W144:W155" si="1">V144*K144</f>
        <v>0</v>
      </c>
      <c r="X144" s="143">
        <v>0</v>
      </c>
      <c r="Y144" s="143">
        <f t="shared" ref="Y144:Y155" si="2">X144*K144</f>
        <v>0</v>
      </c>
      <c r="Z144" s="143">
        <v>0</v>
      </c>
      <c r="AA144" s="144">
        <f t="shared" ref="AA144:AA155" si="3">Z144*K144</f>
        <v>0</v>
      </c>
      <c r="AR144" s="17" t="s">
        <v>247</v>
      </c>
      <c r="AT144" s="17" t="s">
        <v>222</v>
      </c>
      <c r="AU144" s="17" t="s">
        <v>15</v>
      </c>
      <c r="AY144" s="17" t="s">
        <v>221</v>
      </c>
      <c r="BE144" s="145">
        <f t="shared" ref="BE144:BE155" si="4">IF(U144="základní",N144,0)</f>
        <v>0</v>
      </c>
      <c r="BF144" s="145">
        <f t="shared" ref="BF144:BF155" si="5">IF(U144="snížená",N144,0)</f>
        <v>0</v>
      </c>
      <c r="BG144" s="145">
        <f t="shared" ref="BG144:BG155" si="6">IF(U144="zákl. přenesená",N144,0)</f>
        <v>0</v>
      </c>
      <c r="BH144" s="145">
        <f t="shared" ref="BH144:BH155" si="7">IF(U144="sníž. přenesená",N144,0)</f>
        <v>0</v>
      </c>
      <c r="BI144" s="145">
        <f t="shared" ref="BI144:BI155" si="8">IF(U144="nulová",N144,0)</f>
        <v>0</v>
      </c>
      <c r="BJ144" s="17" t="s">
        <v>15</v>
      </c>
      <c r="BK144" s="145">
        <f t="shared" ref="BK144:BK155" si="9">ROUND(L144*K144,2)</f>
        <v>0</v>
      </c>
      <c r="BL144" s="17" t="s">
        <v>247</v>
      </c>
      <c r="BM144" s="17" t="s">
        <v>580</v>
      </c>
    </row>
    <row r="145" spans="2:65" s="1" customFormat="1" ht="20.45" customHeight="1" x14ac:dyDescent="0.3">
      <c r="B145" s="136"/>
      <c r="C145" s="137" t="s">
        <v>299</v>
      </c>
      <c r="D145" s="137" t="s">
        <v>222</v>
      </c>
      <c r="E145" s="138" t="s">
        <v>581</v>
      </c>
      <c r="F145" s="250" t="s">
        <v>582</v>
      </c>
      <c r="G145" s="251"/>
      <c r="H145" s="251"/>
      <c r="I145" s="251"/>
      <c r="J145" s="139" t="s">
        <v>246</v>
      </c>
      <c r="K145" s="140">
        <v>35</v>
      </c>
      <c r="L145" s="252"/>
      <c r="M145" s="251"/>
      <c r="N145" s="252">
        <f t="shared" si="0"/>
        <v>0</v>
      </c>
      <c r="O145" s="251"/>
      <c r="P145" s="251"/>
      <c r="Q145" s="251"/>
      <c r="R145" s="141"/>
      <c r="T145" s="142" t="s">
        <v>3</v>
      </c>
      <c r="U145" s="40" t="s">
        <v>43</v>
      </c>
      <c r="V145" s="143">
        <v>0</v>
      </c>
      <c r="W145" s="143">
        <f t="shared" si="1"/>
        <v>0</v>
      </c>
      <c r="X145" s="143">
        <v>0</v>
      </c>
      <c r="Y145" s="143">
        <f t="shared" si="2"/>
        <v>0</v>
      </c>
      <c r="Z145" s="143">
        <v>0</v>
      </c>
      <c r="AA145" s="144">
        <f t="shared" si="3"/>
        <v>0</v>
      </c>
      <c r="AR145" s="17" t="s">
        <v>247</v>
      </c>
      <c r="AT145" s="17" t="s">
        <v>222</v>
      </c>
      <c r="AU145" s="17" t="s">
        <v>15</v>
      </c>
      <c r="AY145" s="17" t="s">
        <v>221</v>
      </c>
      <c r="BE145" s="145">
        <f t="shared" si="4"/>
        <v>0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7" t="s">
        <v>15</v>
      </c>
      <c r="BK145" s="145">
        <f t="shared" si="9"/>
        <v>0</v>
      </c>
      <c r="BL145" s="17" t="s">
        <v>247</v>
      </c>
      <c r="BM145" s="17" t="s">
        <v>583</v>
      </c>
    </row>
    <row r="146" spans="2:65" s="1" customFormat="1" ht="20.45" customHeight="1" x14ac:dyDescent="0.3">
      <c r="B146" s="136"/>
      <c r="C146" s="137" t="s">
        <v>312</v>
      </c>
      <c r="D146" s="137" t="s">
        <v>222</v>
      </c>
      <c r="E146" s="138" t="s">
        <v>584</v>
      </c>
      <c r="F146" s="250" t="s">
        <v>585</v>
      </c>
      <c r="G146" s="251"/>
      <c r="H146" s="251"/>
      <c r="I146" s="251"/>
      <c r="J146" s="139" t="s">
        <v>536</v>
      </c>
      <c r="K146" s="140">
        <v>30</v>
      </c>
      <c r="L146" s="252"/>
      <c r="M146" s="251"/>
      <c r="N146" s="252">
        <f t="shared" si="0"/>
        <v>0</v>
      </c>
      <c r="O146" s="251"/>
      <c r="P146" s="251"/>
      <c r="Q146" s="251"/>
      <c r="R146" s="141"/>
      <c r="T146" s="142" t="s">
        <v>3</v>
      </c>
      <c r="U146" s="40" t="s">
        <v>43</v>
      </c>
      <c r="V146" s="143">
        <v>0</v>
      </c>
      <c r="W146" s="143">
        <f t="shared" si="1"/>
        <v>0</v>
      </c>
      <c r="X146" s="143">
        <v>0</v>
      </c>
      <c r="Y146" s="143">
        <f t="shared" si="2"/>
        <v>0</v>
      </c>
      <c r="Z146" s="143">
        <v>0</v>
      </c>
      <c r="AA146" s="144">
        <f t="shared" si="3"/>
        <v>0</v>
      </c>
      <c r="AR146" s="17" t="s">
        <v>247</v>
      </c>
      <c r="AT146" s="17" t="s">
        <v>222</v>
      </c>
      <c r="AU146" s="17" t="s">
        <v>15</v>
      </c>
      <c r="AY146" s="17" t="s">
        <v>221</v>
      </c>
      <c r="BE146" s="145">
        <f t="shared" si="4"/>
        <v>0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7" t="s">
        <v>15</v>
      </c>
      <c r="BK146" s="145">
        <f t="shared" si="9"/>
        <v>0</v>
      </c>
      <c r="BL146" s="17" t="s">
        <v>247</v>
      </c>
      <c r="BM146" s="17" t="s">
        <v>586</v>
      </c>
    </row>
    <row r="147" spans="2:65" s="1" customFormat="1" ht="28.9" customHeight="1" x14ac:dyDescent="0.3">
      <c r="B147" s="136"/>
      <c r="C147" s="137" t="s">
        <v>317</v>
      </c>
      <c r="D147" s="137" t="s">
        <v>222</v>
      </c>
      <c r="E147" s="138" t="s">
        <v>587</v>
      </c>
      <c r="F147" s="250" t="s">
        <v>588</v>
      </c>
      <c r="G147" s="251"/>
      <c r="H147" s="251"/>
      <c r="I147" s="251"/>
      <c r="J147" s="139" t="s">
        <v>246</v>
      </c>
      <c r="K147" s="140">
        <v>7</v>
      </c>
      <c r="L147" s="252"/>
      <c r="M147" s="251"/>
      <c r="N147" s="252">
        <f t="shared" si="0"/>
        <v>0</v>
      </c>
      <c r="O147" s="251"/>
      <c r="P147" s="251"/>
      <c r="Q147" s="251"/>
      <c r="R147" s="141"/>
      <c r="T147" s="142" t="s">
        <v>3</v>
      </c>
      <c r="U147" s="40" t="s">
        <v>43</v>
      </c>
      <c r="V147" s="143">
        <v>0</v>
      </c>
      <c r="W147" s="143">
        <f t="shared" si="1"/>
        <v>0</v>
      </c>
      <c r="X147" s="143">
        <v>0</v>
      </c>
      <c r="Y147" s="143">
        <f t="shared" si="2"/>
        <v>0</v>
      </c>
      <c r="Z147" s="143">
        <v>0</v>
      </c>
      <c r="AA147" s="144">
        <f t="shared" si="3"/>
        <v>0</v>
      </c>
      <c r="AR147" s="17" t="s">
        <v>247</v>
      </c>
      <c r="AT147" s="17" t="s">
        <v>222</v>
      </c>
      <c r="AU147" s="17" t="s">
        <v>15</v>
      </c>
      <c r="AY147" s="17" t="s">
        <v>221</v>
      </c>
      <c r="BE147" s="145">
        <f t="shared" si="4"/>
        <v>0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7" t="s">
        <v>15</v>
      </c>
      <c r="BK147" s="145">
        <f t="shared" si="9"/>
        <v>0</v>
      </c>
      <c r="BL147" s="17" t="s">
        <v>247</v>
      </c>
      <c r="BM147" s="17" t="s">
        <v>589</v>
      </c>
    </row>
    <row r="148" spans="2:65" s="1" customFormat="1" ht="28.9" customHeight="1" x14ac:dyDescent="0.3">
      <c r="B148" s="136"/>
      <c r="C148" s="137" t="s">
        <v>321</v>
      </c>
      <c r="D148" s="137" t="s">
        <v>222</v>
      </c>
      <c r="E148" s="138" t="s">
        <v>590</v>
      </c>
      <c r="F148" s="250" t="s">
        <v>591</v>
      </c>
      <c r="G148" s="251"/>
      <c r="H148" s="251"/>
      <c r="I148" s="251"/>
      <c r="J148" s="139" t="s">
        <v>315</v>
      </c>
      <c r="K148" s="140">
        <v>10</v>
      </c>
      <c r="L148" s="252"/>
      <c r="M148" s="251"/>
      <c r="N148" s="252">
        <f t="shared" si="0"/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0</v>
      </c>
      <c r="W148" s="143">
        <f t="shared" si="1"/>
        <v>0</v>
      </c>
      <c r="X148" s="143">
        <v>0</v>
      </c>
      <c r="Y148" s="143">
        <f t="shared" si="2"/>
        <v>0</v>
      </c>
      <c r="Z148" s="143">
        <v>0</v>
      </c>
      <c r="AA148" s="144">
        <f t="shared" si="3"/>
        <v>0</v>
      </c>
      <c r="AR148" s="17" t="s">
        <v>247</v>
      </c>
      <c r="AT148" s="17" t="s">
        <v>222</v>
      </c>
      <c r="AU148" s="17" t="s">
        <v>15</v>
      </c>
      <c r="AY148" s="17" t="s">
        <v>221</v>
      </c>
      <c r="BE148" s="145">
        <f t="shared" si="4"/>
        <v>0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7" t="s">
        <v>15</v>
      </c>
      <c r="BK148" s="145">
        <f t="shared" si="9"/>
        <v>0</v>
      </c>
      <c r="BL148" s="17" t="s">
        <v>247</v>
      </c>
      <c r="BM148" s="17" t="s">
        <v>592</v>
      </c>
    </row>
    <row r="149" spans="2:65" s="1" customFormat="1" ht="20.45" customHeight="1" x14ac:dyDescent="0.3">
      <c r="B149" s="136"/>
      <c r="C149" s="137" t="s">
        <v>8</v>
      </c>
      <c r="D149" s="137" t="s">
        <v>222</v>
      </c>
      <c r="E149" s="138" t="s">
        <v>593</v>
      </c>
      <c r="F149" s="250" t="s">
        <v>594</v>
      </c>
      <c r="G149" s="251"/>
      <c r="H149" s="251"/>
      <c r="I149" s="251"/>
      <c r="J149" s="139" t="s">
        <v>315</v>
      </c>
      <c r="K149" s="140">
        <v>6</v>
      </c>
      <c r="L149" s="252"/>
      <c r="M149" s="251"/>
      <c r="N149" s="252">
        <f t="shared" si="0"/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0</v>
      </c>
      <c r="W149" s="143">
        <f t="shared" si="1"/>
        <v>0</v>
      </c>
      <c r="X149" s="143">
        <v>0</v>
      </c>
      <c r="Y149" s="143">
        <f t="shared" si="2"/>
        <v>0</v>
      </c>
      <c r="Z149" s="143">
        <v>0</v>
      </c>
      <c r="AA149" s="144">
        <f t="shared" si="3"/>
        <v>0</v>
      </c>
      <c r="AR149" s="17" t="s">
        <v>247</v>
      </c>
      <c r="AT149" s="17" t="s">
        <v>222</v>
      </c>
      <c r="AU149" s="17" t="s">
        <v>15</v>
      </c>
      <c r="AY149" s="17" t="s">
        <v>221</v>
      </c>
      <c r="BE149" s="145">
        <f t="shared" si="4"/>
        <v>0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7" t="s">
        <v>15</v>
      </c>
      <c r="BK149" s="145">
        <f t="shared" si="9"/>
        <v>0</v>
      </c>
      <c r="BL149" s="17" t="s">
        <v>247</v>
      </c>
      <c r="BM149" s="17" t="s">
        <v>595</v>
      </c>
    </row>
    <row r="150" spans="2:65" s="1" customFormat="1" ht="28.9" customHeight="1" x14ac:dyDescent="0.3">
      <c r="B150" s="136"/>
      <c r="C150" s="137" t="s">
        <v>332</v>
      </c>
      <c r="D150" s="137" t="s">
        <v>222</v>
      </c>
      <c r="E150" s="138" t="s">
        <v>596</v>
      </c>
      <c r="F150" s="250" t="s">
        <v>597</v>
      </c>
      <c r="G150" s="251"/>
      <c r="H150" s="251"/>
      <c r="I150" s="251"/>
      <c r="J150" s="139" t="s">
        <v>315</v>
      </c>
      <c r="K150" s="140">
        <v>4</v>
      </c>
      <c r="L150" s="252"/>
      <c r="M150" s="251"/>
      <c r="N150" s="252">
        <f t="shared" si="0"/>
        <v>0</v>
      </c>
      <c r="O150" s="251"/>
      <c r="P150" s="251"/>
      <c r="Q150" s="251"/>
      <c r="R150" s="141"/>
      <c r="T150" s="142" t="s">
        <v>3</v>
      </c>
      <c r="U150" s="40" t="s">
        <v>43</v>
      </c>
      <c r="V150" s="143">
        <v>0</v>
      </c>
      <c r="W150" s="143">
        <f t="shared" si="1"/>
        <v>0</v>
      </c>
      <c r="X150" s="143">
        <v>0</v>
      </c>
      <c r="Y150" s="143">
        <f t="shared" si="2"/>
        <v>0</v>
      </c>
      <c r="Z150" s="143">
        <v>0</v>
      </c>
      <c r="AA150" s="144">
        <f t="shared" si="3"/>
        <v>0</v>
      </c>
      <c r="AR150" s="17" t="s">
        <v>247</v>
      </c>
      <c r="AT150" s="17" t="s">
        <v>222</v>
      </c>
      <c r="AU150" s="17" t="s">
        <v>15</v>
      </c>
      <c r="AY150" s="17" t="s">
        <v>221</v>
      </c>
      <c r="BE150" s="145">
        <f t="shared" si="4"/>
        <v>0</v>
      </c>
      <c r="BF150" s="145">
        <f t="shared" si="5"/>
        <v>0</v>
      </c>
      <c r="BG150" s="145">
        <f t="shared" si="6"/>
        <v>0</v>
      </c>
      <c r="BH150" s="145">
        <f t="shared" si="7"/>
        <v>0</v>
      </c>
      <c r="BI150" s="145">
        <f t="shared" si="8"/>
        <v>0</v>
      </c>
      <c r="BJ150" s="17" t="s">
        <v>15</v>
      </c>
      <c r="BK150" s="145">
        <f t="shared" si="9"/>
        <v>0</v>
      </c>
      <c r="BL150" s="17" t="s">
        <v>247</v>
      </c>
      <c r="BM150" s="17" t="s">
        <v>598</v>
      </c>
    </row>
    <row r="151" spans="2:65" s="1" customFormat="1" ht="28.9" customHeight="1" x14ac:dyDescent="0.3">
      <c r="B151" s="136"/>
      <c r="C151" s="137" t="s">
        <v>338</v>
      </c>
      <c r="D151" s="137" t="s">
        <v>222</v>
      </c>
      <c r="E151" s="138" t="s">
        <v>599</v>
      </c>
      <c r="F151" s="250" t="s">
        <v>600</v>
      </c>
      <c r="G151" s="251"/>
      <c r="H151" s="251"/>
      <c r="I151" s="251"/>
      <c r="J151" s="139" t="s">
        <v>349</v>
      </c>
      <c r="K151" s="140">
        <v>1</v>
      </c>
      <c r="L151" s="252"/>
      <c r="M151" s="251"/>
      <c r="N151" s="252">
        <f t="shared" si="0"/>
        <v>0</v>
      </c>
      <c r="O151" s="251"/>
      <c r="P151" s="251"/>
      <c r="Q151" s="251"/>
      <c r="R151" s="141"/>
      <c r="T151" s="142" t="s">
        <v>3</v>
      </c>
      <c r="U151" s="40" t="s">
        <v>43</v>
      </c>
      <c r="V151" s="143">
        <v>0</v>
      </c>
      <c r="W151" s="143">
        <f t="shared" si="1"/>
        <v>0</v>
      </c>
      <c r="X151" s="143">
        <v>0</v>
      </c>
      <c r="Y151" s="143">
        <f t="shared" si="2"/>
        <v>0</v>
      </c>
      <c r="Z151" s="143">
        <v>0</v>
      </c>
      <c r="AA151" s="144">
        <f t="shared" si="3"/>
        <v>0</v>
      </c>
      <c r="AR151" s="17" t="s">
        <v>247</v>
      </c>
      <c r="AT151" s="17" t="s">
        <v>222</v>
      </c>
      <c r="AU151" s="17" t="s">
        <v>15</v>
      </c>
      <c r="AY151" s="17" t="s">
        <v>221</v>
      </c>
      <c r="BE151" s="145">
        <f t="shared" si="4"/>
        <v>0</v>
      </c>
      <c r="BF151" s="145">
        <f t="shared" si="5"/>
        <v>0</v>
      </c>
      <c r="BG151" s="145">
        <f t="shared" si="6"/>
        <v>0</v>
      </c>
      <c r="BH151" s="145">
        <f t="shared" si="7"/>
        <v>0</v>
      </c>
      <c r="BI151" s="145">
        <f t="shared" si="8"/>
        <v>0</v>
      </c>
      <c r="BJ151" s="17" t="s">
        <v>15</v>
      </c>
      <c r="BK151" s="145">
        <f t="shared" si="9"/>
        <v>0</v>
      </c>
      <c r="BL151" s="17" t="s">
        <v>247</v>
      </c>
      <c r="BM151" s="17" t="s">
        <v>601</v>
      </c>
    </row>
    <row r="152" spans="2:65" s="1" customFormat="1" ht="28.9" customHeight="1" x14ac:dyDescent="0.3">
      <c r="B152" s="136"/>
      <c r="C152" s="137" t="s">
        <v>342</v>
      </c>
      <c r="D152" s="137" t="s">
        <v>222</v>
      </c>
      <c r="E152" s="138" t="s">
        <v>602</v>
      </c>
      <c r="F152" s="250" t="s">
        <v>603</v>
      </c>
      <c r="G152" s="251"/>
      <c r="H152" s="251"/>
      <c r="I152" s="251"/>
      <c r="J152" s="139" t="s">
        <v>315</v>
      </c>
      <c r="K152" s="140">
        <v>20</v>
      </c>
      <c r="L152" s="252"/>
      <c r="M152" s="251"/>
      <c r="N152" s="252">
        <f t="shared" si="0"/>
        <v>0</v>
      </c>
      <c r="O152" s="251"/>
      <c r="P152" s="251"/>
      <c r="Q152" s="251"/>
      <c r="R152" s="141"/>
      <c r="T152" s="142" t="s">
        <v>3</v>
      </c>
      <c r="U152" s="40" t="s">
        <v>43</v>
      </c>
      <c r="V152" s="143">
        <v>0</v>
      </c>
      <c r="W152" s="143">
        <f t="shared" si="1"/>
        <v>0</v>
      </c>
      <c r="X152" s="143">
        <v>0</v>
      </c>
      <c r="Y152" s="143">
        <f t="shared" si="2"/>
        <v>0</v>
      </c>
      <c r="Z152" s="143">
        <v>0</v>
      </c>
      <c r="AA152" s="144">
        <f t="shared" si="3"/>
        <v>0</v>
      </c>
      <c r="AR152" s="17" t="s">
        <v>247</v>
      </c>
      <c r="AT152" s="17" t="s">
        <v>222</v>
      </c>
      <c r="AU152" s="17" t="s">
        <v>15</v>
      </c>
      <c r="AY152" s="17" t="s">
        <v>221</v>
      </c>
      <c r="BE152" s="145">
        <f t="shared" si="4"/>
        <v>0</v>
      </c>
      <c r="BF152" s="145">
        <f t="shared" si="5"/>
        <v>0</v>
      </c>
      <c r="BG152" s="145">
        <f t="shared" si="6"/>
        <v>0</v>
      </c>
      <c r="BH152" s="145">
        <f t="shared" si="7"/>
        <v>0</v>
      </c>
      <c r="BI152" s="145">
        <f t="shared" si="8"/>
        <v>0</v>
      </c>
      <c r="BJ152" s="17" t="s">
        <v>15</v>
      </c>
      <c r="BK152" s="145">
        <f t="shared" si="9"/>
        <v>0</v>
      </c>
      <c r="BL152" s="17" t="s">
        <v>247</v>
      </c>
      <c r="BM152" s="17" t="s">
        <v>604</v>
      </c>
    </row>
    <row r="153" spans="2:65" s="1" customFormat="1" ht="51.6" customHeight="1" x14ac:dyDescent="0.3">
      <c r="B153" s="136"/>
      <c r="C153" s="137" t="s">
        <v>346</v>
      </c>
      <c r="D153" s="137" t="s">
        <v>222</v>
      </c>
      <c r="E153" s="138" t="s">
        <v>605</v>
      </c>
      <c r="F153" s="250" t="s">
        <v>606</v>
      </c>
      <c r="G153" s="251"/>
      <c r="H153" s="251"/>
      <c r="I153" s="251"/>
      <c r="J153" s="139" t="s">
        <v>315</v>
      </c>
      <c r="K153" s="140">
        <v>25</v>
      </c>
      <c r="L153" s="252"/>
      <c r="M153" s="251"/>
      <c r="N153" s="252">
        <f t="shared" si="0"/>
        <v>0</v>
      </c>
      <c r="O153" s="251"/>
      <c r="P153" s="251"/>
      <c r="Q153" s="251"/>
      <c r="R153" s="141"/>
      <c r="T153" s="142" t="s">
        <v>3</v>
      </c>
      <c r="U153" s="40" t="s">
        <v>43</v>
      </c>
      <c r="V153" s="143">
        <v>0</v>
      </c>
      <c r="W153" s="143">
        <f t="shared" si="1"/>
        <v>0</v>
      </c>
      <c r="X153" s="143">
        <v>0</v>
      </c>
      <c r="Y153" s="143">
        <f t="shared" si="2"/>
        <v>0</v>
      </c>
      <c r="Z153" s="143">
        <v>0</v>
      </c>
      <c r="AA153" s="144">
        <f t="shared" si="3"/>
        <v>0</v>
      </c>
      <c r="AR153" s="17" t="s">
        <v>247</v>
      </c>
      <c r="AT153" s="17" t="s">
        <v>222</v>
      </c>
      <c r="AU153" s="17" t="s">
        <v>15</v>
      </c>
      <c r="AY153" s="17" t="s">
        <v>221</v>
      </c>
      <c r="BE153" s="145">
        <f t="shared" si="4"/>
        <v>0</v>
      </c>
      <c r="BF153" s="145">
        <f t="shared" si="5"/>
        <v>0</v>
      </c>
      <c r="BG153" s="145">
        <f t="shared" si="6"/>
        <v>0</v>
      </c>
      <c r="BH153" s="145">
        <f t="shared" si="7"/>
        <v>0</v>
      </c>
      <c r="BI153" s="145">
        <f t="shared" si="8"/>
        <v>0</v>
      </c>
      <c r="BJ153" s="17" t="s">
        <v>15</v>
      </c>
      <c r="BK153" s="145">
        <f t="shared" si="9"/>
        <v>0</v>
      </c>
      <c r="BL153" s="17" t="s">
        <v>247</v>
      </c>
      <c r="BM153" s="17" t="s">
        <v>607</v>
      </c>
    </row>
    <row r="154" spans="2:65" s="1" customFormat="1" ht="28.9" customHeight="1" x14ac:dyDescent="0.3">
      <c r="B154" s="136"/>
      <c r="C154" s="137" t="s">
        <v>351</v>
      </c>
      <c r="D154" s="137" t="s">
        <v>222</v>
      </c>
      <c r="E154" s="138" t="s">
        <v>608</v>
      </c>
      <c r="F154" s="250" t="s">
        <v>609</v>
      </c>
      <c r="G154" s="251"/>
      <c r="H154" s="251"/>
      <c r="I154" s="251"/>
      <c r="J154" s="139" t="s">
        <v>315</v>
      </c>
      <c r="K154" s="140">
        <v>20</v>
      </c>
      <c r="L154" s="252"/>
      <c r="M154" s="251"/>
      <c r="N154" s="252">
        <f t="shared" si="0"/>
        <v>0</v>
      </c>
      <c r="O154" s="251"/>
      <c r="P154" s="251"/>
      <c r="Q154" s="251"/>
      <c r="R154" s="141"/>
      <c r="T154" s="142" t="s">
        <v>3</v>
      </c>
      <c r="U154" s="40" t="s">
        <v>43</v>
      </c>
      <c r="V154" s="143">
        <v>0</v>
      </c>
      <c r="W154" s="143">
        <f t="shared" si="1"/>
        <v>0</v>
      </c>
      <c r="X154" s="143">
        <v>0</v>
      </c>
      <c r="Y154" s="143">
        <f t="shared" si="2"/>
        <v>0</v>
      </c>
      <c r="Z154" s="143">
        <v>0</v>
      </c>
      <c r="AA154" s="144">
        <f t="shared" si="3"/>
        <v>0</v>
      </c>
      <c r="AR154" s="17" t="s">
        <v>247</v>
      </c>
      <c r="AT154" s="17" t="s">
        <v>222</v>
      </c>
      <c r="AU154" s="17" t="s">
        <v>15</v>
      </c>
      <c r="AY154" s="17" t="s">
        <v>221</v>
      </c>
      <c r="BE154" s="145">
        <f t="shared" si="4"/>
        <v>0</v>
      </c>
      <c r="BF154" s="145">
        <f t="shared" si="5"/>
        <v>0</v>
      </c>
      <c r="BG154" s="145">
        <f t="shared" si="6"/>
        <v>0</v>
      </c>
      <c r="BH154" s="145">
        <f t="shared" si="7"/>
        <v>0</v>
      </c>
      <c r="BI154" s="145">
        <f t="shared" si="8"/>
        <v>0</v>
      </c>
      <c r="BJ154" s="17" t="s">
        <v>15</v>
      </c>
      <c r="BK154" s="145">
        <f t="shared" si="9"/>
        <v>0</v>
      </c>
      <c r="BL154" s="17" t="s">
        <v>247</v>
      </c>
      <c r="BM154" s="17" t="s">
        <v>610</v>
      </c>
    </row>
    <row r="155" spans="2:65" s="1" customFormat="1" ht="20.45" customHeight="1" x14ac:dyDescent="0.3">
      <c r="B155" s="136"/>
      <c r="C155" s="137" t="s">
        <v>303</v>
      </c>
      <c r="D155" s="137" t="s">
        <v>222</v>
      </c>
      <c r="E155" s="138" t="s">
        <v>611</v>
      </c>
      <c r="F155" s="250" t="s">
        <v>612</v>
      </c>
      <c r="G155" s="251"/>
      <c r="H155" s="251"/>
      <c r="I155" s="251"/>
      <c r="J155" s="139" t="s">
        <v>613</v>
      </c>
      <c r="K155" s="140">
        <v>4</v>
      </c>
      <c r="L155" s="252"/>
      <c r="M155" s="251"/>
      <c r="N155" s="252">
        <f t="shared" si="0"/>
        <v>0</v>
      </c>
      <c r="O155" s="251"/>
      <c r="P155" s="251"/>
      <c r="Q155" s="251"/>
      <c r="R155" s="141"/>
      <c r="T155" s="142" t="s">
        <v>3</v>
      </c>
      <c r="U155" s="40" t="s">
        <v>43</v>
      </c>
      <c r="V155" s="143">
        <v>0</v>
      </c>
      <c r="W155" s="143">
        <f t="shared" si="1"/>
        <v>0</v>
      </c>
      <c r="X155" s="143">
        <v>0</v>
      </c>
      <c r="Y155" s="143">
        <f t="shared" si="2"/>
        <v>0</v>
      </c>
      <c r="Z155" s="143">
        <v>0</v>
      </c>
      <c r="AA155" s="144">
        <f t="shared" si="3"/>
        <v>0</v>
      </c>
      <c r="AR155" s="17" t="s">
        <v>247</v>
      </c>
      <c r="AT155" s="17" t="s">
        <v>222</v>
      </c>
      <c r="AU155" s="17" t="s">
        <v>15</v>
      </c>
      <c r="AY155" s="17" t="s">
        <v>221</v>
      </c>
      <c r="BE155" s="145">
        <f t="shared" si="4"/>
        <v>0</v>
      </c>
      <c r="BF155" s="145">
        <f t="shared" si="5"/>
        <v>0</v>
      </c>
      <c r="BG155" s="145">
        <f t="shared" si="6"/>
        <v>0</v>
      </c>
      <c r="BH155" s="145">
        <f t="shared" si="7"/>
        <v>0</v>
      </c>
      <c r="BI155" s="145">
        <f t="shared" si="8"/>
        <v>0</v>
      </c>
      <c r="BJ155" s="17" t="s">
        <v>15</v>
      </c>
      <c r="BK155" s="145">
        <f t="shared" si="9"/>
        <v>0</v>
      </c>
      <c r="BL155" s="17" t="s">
        <v>247</v>
      </c>
      <c r="BM155" s="17" t="s">
        <v>614</v>
      </c>
    </row>
    <row r="156" spans="2:65" s="1" customFormat="1" ht="63" customHeight="1" x14ac:dyDescent="0.3">
      <c r="B156" s="31"/>
      <c r="C156" s="32"/>
      <c r="D156" s="32"/>
      <c r="E156" s="32"/>
      <c r="F156" s="266" t="s">
        <v>615</v>
      </c>
      <c r="G156" s="200"/>
      <c r="H156" s="200"/>
      <c r="I156" s="200"/>
      <c r="J156" s="32"/>
      <c r="K156" s="32"/>
      <c r="L156" s="32"/>
      <c r="M156" s="32"/>
      <c r="N156" s="32"/>
      <c r="O156" s="32"/>
      <c r="P156" s="32"/>
      <c r="Q156" s="32"/>
      <c r="R156" s="33"/>
      <c r="T156" s="98"/>
      <c r="U156" s="52"/>
      <c r="V156" s="52"/>
      <c r="W156" s="52"/>
      <c r="X156" s="52"/>
      <c r="Y156" s="52"/>
      <c r="Z156" s="52"/>
      <c r="AA156" s="54"/>
      <c r="AT156" s="17" t="s">
        <v>250</v>
      </c>
      <c r="AU156" s="17" t="s">
        <v>15</v>
      </c>
    </row>
    <row r="157" spans="2:65" s="1" customFormat="1" ht="6.95" customHeight="1" x14ac:dyDescent="0.3">
      <c r="B157" s="55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7"/>
    </row>
  </sheetData>
  <mergeCells count="150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1:Q91"/>
    <mergeCell ref="L93:Q93"/>
    <mergeCell ref="C99:Q99"/>
    <mergeCell ref="F101:P101"/>
    <mergeCell ref="F102:P102"/>
    <mergeCell ref="M104:P104"/>
    <mergeCell ref="M106:Q106"/>
    <mergeCell ref="M107:Q107"/>
    <mergeCell ref="F109:I109"/>
    <mergeCell ref="L109:M109"/>
    <mergeCell ref="N109:Q109"/>
    <mergeCell ref="F112:I112"/>
    <mergeCell ref="L112:M112"/>
    <mergeCell ref="N112:Q112"/>
    <mergeCell ref="F113:I113"/>
    <mergeCell ref="F114:I114"/>
    <mergeCell ref="F115:I115"/>
    <mergeCell ref="F116:I116"/>
    <mergeCell ref="F117:I117"/>
    <mergeCell ref="L117:M117"/>
    <mergeCell ref="N117:Q117"/>
    <mergeCell ref="F118:I118"/>
    <mergeCell ref="F119:I119"/>
    <mergeCell ref="L119:M119"/>
    <mergeCell ref="N119:Q119"/>
    <mergeCell ref="F120:I120"/>
    <mergeCell ref="F121:I121"/>
    <mergeCell ref="L121:M121"/>
    <mergeCell ref="N121:Q121"/>
    <mergeCell ref="F122:I122"/>
    <mergeCell ref="F123:I123"/>
    <mergeCell ref="L123:M123"/>
    <mergeCell ref="N123:Q123"/>
    <mergeCell ref="F124:I124"/>
    <mergeCell ref="F125:I125"/>
    <mergeCell ref="L125:M125"/>
    <mergeCell ref="N125:Q125"/>
    <mergeCell ref="F126:I126"/>
    <mergeCell ref="F127:I127"/>
    <mergeCell ref="L127:M127"/>
    <mergeCell ref="N127:Q127"/>
    <mergeCell ref="F128:I128"/>
    <mergeCell ref="F129:I129"/>
    <mergeCell ref="L129:M129"/>
    <mergeCell ref="N129:Q129"/>
    <mergeCell ref="F130:I130"/>
    <mergeCell ref="F131:I131"/>
    <mergeCell ref="L131:M131"/>
    <mergeCell ref="N131:Q131"/>
    <mergeCell ref="F132:I132"/>
    <mergeCell ref="F133:I133"/>
    <mergeCell ref="L133:M133"/>
    <mergeCell ref="N133:Q133"/>
    <mergeCell ref="F134:I134"/>
    <mergeCell ref="F135:I135"/>
    <mergeCell ref="F136:I136"/>
    <mergeCell ref="F137:I137"/>
    <mergeCell ref="L137:M137"/>
    <mergeCell ref="N137:Q137"/>
    <mergeCell ref="F138:I138"/>
    <mergeCell ref="L138:M138"/>
    <mergeCell ref="N138:Q138"/>
    <mergeCell ref="F139:I139"/>
    <mergeCell ref="F140:I140"/>
    <mergeCell ref="L140:M140"/>
    <mergeCell ref="N140:Q140"/>
    <mergeCell ref="F141:I141"/>
    <mergeCell ref="F142:I142"/>
    <mergeCell ref="L142:M142"/>
    <mergeCell ref="N142:Q142"/>
    <mergeCell ref="F143:I143"/>
    <mergeCell ref="F144:I144"/>
    <mergeCell ref="L144:M144"/>
    <mergeCell ref="N144:Q144"/>
    <mergeCell ref="F145:I145"/>
    <mergeCell ref="L145:M145"/>
    <mergeCell ref="N145:Q145"/>
    <mergeCell ref="L151:M151"/>
    <mergeCell ref="N151:Q151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55:I155"/>
    <mergeCell ref="L155:M155"/>
    <mergeCell ref="N155:Q155"/>
    <mergeCell ref="F156:I156"/>
    <mergeCell ref="N110:Q110"/>
    <mergeCell ref="N111:Q111"/>
    <mergeCell ref="H1:K1"/>
    <mergeCell ref="S2:AC2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49:I149"/>
    <mergeCell ref="L149:M149"/>
    <mergeCell ref="N149:Q149"/>
    <mergeCell ref="F150:I150"/>
    <mergeCell ref="L150:M150"/>
    <mergeCell ref="N150:Q150"/>
    <mergeCell ref="F151:I151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09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5"/>
  <sheetViews>
    <sheetView showGridLines="0" workbookViewId="0">
      <pane ySplit="1" topLeftCell="A128" activePane="bottomLeft" state="frozen"/>
      <selection pane="bottomLeft" activeCell="L116" sqref="L116:M147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100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616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37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N94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ROUND((SUM(BE94:BE95)+SUM(BE113:BE144)), 2)</f>
        <v>0</v>
      </c>
      <c r="I32" s="200"/>
      <c r="J32" s="200"/>
      <c r="K32" s="32"/>
      <c r="L32" s="32"/>
      <c r="M32" s="260">
        <f>ROUND(ROUND((SUM(BE94:BE95)+SUM(BE113:BE144)),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ROUND((SUM(BF94:BF95)+SUM(BF113:BF144)), 2)</f>
        <v>0</v>
      </c>
      <c r="I33" s="200"/>
      <c r="J33" s="200"/>
      <c r="K33" s="32"/>
      <c r="L33" s="32"/>
      <c r="M33" s="260">
        <f>ROUND(ROUND((SUM(BF94:BF95)+SUM(BF113:BF144)),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ROUND((SUM(BG94:BG95)+SUM(BG113:BG144)),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ROUND((SUM(BH94:BH95)+SUM(BH113:BH144)),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ROUND((SUM(BI94:BI95)+SUM(BI113:BI144)),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03 - SO 02 - DEMOLICE A HTÚ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Vladimír Mrázek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N113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617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N114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618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N115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619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N129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620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N138</f>
        <v>0</v>
      </c>
      <c r="O92" s="256"/>
      <c r="P92" s="256"/>
      <c r="Q92" s="256"/>
      <c r="R92" s="115"/>
    </row>
    <row r="93" spans="2:47" s="1" customFormat="1" ht="21.75" customHeight="1" x14ac:dyDescent="0.3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3"/>
    </row>
    <row r="94" spans="2:47" s="1" customFormat="1" ht="29.25" customHeight="1" x14ac:dyDescent="0.3">
      <c r="B94" s="31"/>
      <c r="C94" s="107" t="s">
        <v>205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257">
        <v>0</v>
      </c>
      <c r="O94" s="200"/>
      <c r="P94" s="200"/>
      <c r="Q94" s="200"/>
      <c r="R94" s="33"/>
      <c r="T94" s="116"/>
      <c r="U94" s="117" t="s">
        <v>42</v>
      </c>
    </row>
    <row r="95" spans="2:47" s="1" customFormat="1" ht="18" customHeight="1" x14ac:dyDescent="0.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2:47" s="1" customFormat="1" ht="29.25" customHeight="1" x14ac:dyDescent="0.3">
      <c r="B96" s="31"/>
      <c r="C96" s="99" t="s">
        <v>188</v>
      </c>
      <c r="D96" s="100"/>
      <c r="E96" s="100"/>
      <c r="F96" s="100"/>
      <c r="G96" s="100"/>
      <c r="H96" s="100"/>
      <c r="I96" s="100"/>
      <c r="J96" s="100"/>
      <c r="K96" s="100"/>
      <c r="L96" s="201">
        <f>ROUND(SUM(N88+N94),2)</f>
        <v>0</v>
      </c>
      <c r="M96" s="246"/>
      <c r="N96" s="246"/>
      <c r="O96" s="246"/>
      <c r="P96" s="246"/>
      <c r="Q96" s="246"/>
      <c r="R96" s="33"/>
    </row>
    <row r="97" spans="2:27" s="1" customFormat="1" ht="6.95" customHeight="1" x14ac:dyDescent="0.3">
      <c r="B97" s="5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7"/>
    </row>
    <row r="101" spans="2:27" s="1" customFormat="1" ht="6.95" customHeight="1" x14ac:dyDescent="0.3">
      <c r="B101" s="58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60"/>
    </row>
    <row r="102" spans="2:27" s="1" customFormat="1" ht="36.950000000000003" customHeight="1" x14ac:dyDescent="0.3">
      <c r="B102" s="31"/>
      <c r="C102" s="212" t="s">
        <v>206</v>
      </c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33"/>
    </row>
    <row r="103" spans="2:27" s="1" customFormat="1" ht="6.95" customHeight="1" x14ac:dyDescent="0.3"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3"/>
    </row>
    <row r="104" spans="2:27" s="1" customFormat="1" ht="30" customHeight="1" x14ac:dyDescent="0.3">
      <c r="B104" s="31"/>
      <c r="C104" s="28" t="s">
        <v>16</v>
      </c>
      <c r="D104" s="32"/>
      <c r="E104" s="32"/>
      <c r="F104" s="247" t="str">
        <f>F6</f>
        <v>DOPLNĚNÍ - ROZŠÍŘENÍ KAPACIT ZŠ A MŠ TŘEBOTOV</v>
      </c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32"/>
      <c r="R104" s="33"/>
    </row>
    <row r="105" spans="2:27" s="1" customFormat="1" ht="36.950000000000003" customHeight="1" x14ac:dyDescent="0.3">
      <c r="B105" s="31"/>
      <c r="C105" s="65" t="s">
        <v>192</v>
      </c>
      <c r="D105" s="32"/>
      <c r="E105" s="32"/>
      <c r="F105" s="213" t="str">
        <f>F7</f>
        <v>03 - SO 02 - DEMOLICE A HTÚ</v>
      </c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32"/>
      <c r="R105" s="33"/>
    </row>
    <row r="106" spans="2:27" s="1" customFormat="1" ht="6.95" customHeight="1" x14ac:dyDescent="0.3"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</row>
    <row r="107" spans="2:27" s="1" customFormat="1" ht="18" customHeight="1" x14ac:dyDescent="0.3">
      <c r="B107" s="31"/>
      <c r="C107" s="28" t="s">
        <v>22</v>
      </c>
      <c r="D107" s="32"/>
      <c r="E107" s="32"/>
      <c r="F107" s="26" t="str">
        <f>F9</f>
        <v>Třebotov, Hlavní 190, 252 26 areál školy</v>
      </c>
      <c r="G107" s="32"/>
      <c r="H107" s="32"/>
      <c r="I107" s="32"/>
      <c r="J107" s="32"/>
      <c r="K107" s="28" t="s">
        <v>24</v>
      </c>
      <c r="L107" s="32"/>
      <c r="M107" s="248" t="str">
        <f>IF(O9="","",O9)</f>
        <v>31. 10. 2016</v>
      </c>
      <c r="N107" s="200"/>
      <c r="O107" s="200"/>
      <c r="P107" s="200"/>
      <c r="Q107" s="32"/>
      <c r="R107" s="33"/>
    </row>
    <row r="108" spans="2:27" s="1" customFormat="1" ht="6.9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27" s="1" customFormat="1" ht="15" x14ac:dyDescent="0.3">
      <c r="B109" s="31"/>
      <c r="C109" s="28" t="s">
        <v>26</v>
      </c>
      <c r="D109" s="32"/>
      <c r="E109" s="32"/>
      <c r="F109" s="26" t="str">
        <f>E12</f>
        <v>Obec Třebotov</v>
      </c>
      <c r="G109" s="32"/>
      <c r="H109" s="32"/>
      <c r="I109" s="32"/>
      <c r="J109" s="32"/>
      <c r="K109" s="28" t="s">
        <v>33</v>
      </c>
      <c r="L109" s="32"/>
      <c r="M109" s="226" t="str">
        <f>E18</f>
        <v>Ing.arch. Jan Linhart</v>
      </c>
      <c r="N109" s="200"/>
      <c r="O109" s="200"/>
      <c r="P109" s="200"/>
      <c r="Q109" s="200"/>
      <c r="R109" s="33"/>
    </row>
    <row r="110" spans="2:27" s="1" customFormat="1" ht="14.45" customHeight="1" x14ac:dyDescent="0.3">
      <c r="B110" s="31"/>
      <c r="C110" s="28" t="s">
        <v>31</v>
      </c>
      <c r="D110" s="32"/>
      <c r="E110" s="32"/>
      <c r="F110" s="26" t="str">
        <f>IF(E15="","",E15)</f>
        <v xml:space="preserve"> </v>
      </c>
      <c r="G110" s="32"/>
      <c r="H110" s="32"/>
      <c r="I110" s="32"/>
      <c r="J110" s="32"/>
      <c r="K110" s="28" t="s">
        <v>36</v>
      </c>
      <c r="L110" s="32"/>
      <c r="M110" s="226" t="str">
        <f>E21</f>
        <v>Vladimír Mrázek</v>
      </c>
      <c r="N110" s="200"/>
      <c r="O110" s="200"/>
      <c r="P110" s="200"/>
      <c r="Q110" s="200"/>
      <c r="R110" s="33"/>
    </row>
    <row r="111" spans="2:27" s="1" customFormat="1" ht="10.35" customHeight="1" x14ac:dyDescent="0.3"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3"/>
    </row>
    <row r="112" spans="2:27" s="8" customFormat="1" ht="29.25" customHeight="1" x14ac:dyDescent="0.3">
      <c r="B112" s="118"/>
      <c r="C112" s="119" t="s">
        <v>207</v>
      </c>
      <c r="D112" s="120" t="s">
        <v>208</v>
      </c>
      <c r="E112" s="120" t="s">
        <v>60</v>
      </c>
      <c r="F112" s="242" t="s">
        <v>209</v>
      </c>
      <c r="G112" s="243"/>
      <c r="H112" s="243"/>
      <c r="I112" s="243"/>
      <c r="J112" s="120" t="s">
        <v>210</v>
      </c>
      <c r="K112" s="120" t="s">
        <v>211</v>
      </c>
      <c r="L112" s="244" t="s">
        <v>212</v>
      </c>
      <c r="M112" s="243"/>
      <c r="N112" s="242" t="s">
        <v>198</v>
      </c>
      <c r="O112" s="243"/>
      <c r="P112" s="243"/>
      <c r="Q112" s="245"/>
      <c r="R112" s="121"/>
      <c r="T112" s="73" t="s">
        <v>213</v>
      </c>
      <c r="U112" s="74" t="s">
        <v>42</v>
      </c>
      <c r="V112" s="74" t="s">
        <v>214</v>
      </c>
      <c r="W112" s="74" t="s">
        <v>215</v>
      </c>
      <c r="X112" s="74" t="s">
        <v>216</v>
      </c>
      <c r="Y112" s="74" t="s">
        <v>217</v>
      </c>
      <c r="Z112" s="74" t="s">
        <v>218</v>
      </c>
      <c r="AA112" s="75" t="s">
        <v>219</v>
      </c>
    </row>
    <row r="113" spans="2:65" s="1" customFormat="1" ht="29.25" customHeight="1" x14ac:dyDescent="0.35">
      <c r="B113" s="31"/>
      <c r="C113" s="77" t="s">
        <v>194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236">
        <f>BK113</f>
        <v>0</v>
      </c>
      <c r="O113" s="237"/>
      <c r="P113" s="237"/>
      <c r="Q113" s="237"/>
      <c r="R113" s="33"/>
      <c r="T113" s="76"/>
      <c r="U113" s="47"/>
      <c r="V113" s="47"/>
      <c r="W113" s="122">
        <f>W114</f>
        <v>1918.3602949999997</v>
      </c>
      <c r="X113" s="47"/>
      <c r="Y113" s="122">
        <f>Y114</f>
        <v>0</v>
      </c>
      <c r="Z113" s="47"/>
      <c r="AA113" s="123">
        <f>AA114</f>
        <v>1194.4449999999999</v>
      </c>
      <c r="AT113" s="17" t="s">
        <v>77</v>
      </c>
      <c r="AU113" s="17" t="s">
        <v>200</v>
      </c>
      <c r="BK113" s="124">
        <f>BK114</f>
        <v>0</v>
      </c>
    </row>
    <row r="114" spans="2:65" s="9" customFormat="1" ht="37.35" customHeight="1" x14ac:dyDescent="0.35">
      <c r="B114" s="125"/>
      <c r="C114" s="126"/>
      <c r="D114" s="127" t="s">
        <v>617</v>
      </c>
      <c r="E114" s="127"/>
      <c r="F114" s="127"/>
      <c r="G114" s="127"/>
      <c r="H114" s="127"/>
      <c r="I114" s="127"/>
      <c r="J114" s="127"/>
      <c r="K114" s="127"/>
      <c r="L114" s="127"/>
      <c r="M114" s="127"/>
      <c r="N114" s="238">
        <f>BK114</f>
        <v>0</v>
      </c>
      <c r="O114" s="239"/>
      <c r="P114" s="239"/>
      <c r="Q114" s="239"/>
      <c r="R114" s="128"/>
      <c r="T114" s="129"/>
      <c r="U114" s="126"/>
      <c r="V114" s="126"/>
      <c r="W114" s="130">
        <f>W115+W129+W138</f>
        <v>1918.3602949999997</v>
      </c>
      <c r="X114" s="126"/>
      <c r="Y114" s="130">
        <f>Y115+Y129+Y138</f>
        <v>0</v>
      </c>
      <c r="Z114" s="126"/>
      <c r="AA114" s="131">
        <f>AA115+AA129+AA138</f>
        <v>1194.4449999999999</v>
      </c>
      <c r="AR114" s="132" t="s">
        <v>15</v>
      </c>
      <c r="AT114" s="133" t="s">
        <v>77</v>
      </c>
      <c r="AU114" s="133" t="s">
        <v>78</v>
      </c>
      <c r="AY114" s="132" t="s">
        <v>221</v>
      </c>
      <c r="BK114" s="134">
        <f>BK115+BK129+BK138</f>
        <v>0</v>
      </c>
    </row>
    <row r="115" spans="2:65" s="9" customFormat="1" ht="19.899999999999999" customHeight="1" x14ac:dyDescent="0.3">
      <c r="B115" s="125"/>
      <c r="C115" s="126"/>
      <c r="D115" s="135" t="s">
        <v>618</v>
      </c>
      <c r="E115" s="135"/>
      <c r="F115" s="135"/>
      <c r="G115" s="135"/>
      <c r="H115" s="135"/>
      <c r="I115" s="135"/>
      <c r="J115" s="135"/>
      <c r="K115" s="135"/>
      <c r="L115" s="135"/>
      <c r="M115" s="135"/>
      <c r="N115" s="240">
        <f>BK115</f>
        <v>0</v>
      </c>
      <c r="O115" s="241"/>
      <c r="P115" s="241"/>
      <c r="Q115" s="241"/>
      <c r="R115" s="128"/>
      <c r="T115" s="129"/>
      <c r="U115" s="126"/>
      <c r="V115" s="126"/>
      <c r="W115" s="130">
        <f>SUM(W116:W128)</f>
        <v>151.56100000000001</v>
      </c>
      <c r="X115" s="126"/>
      <c r="Y115" s="130">
        <f>SUM(Y116:Y128)</f>
        <v>0</v>
      </c>
      <c r="Z115" s="126"/>
      <c r="AA115" s="131">
        <f>SUM(AA116:AA128)</f>
        <v>250.43999999999997</v>
      </c>
      <c r="AR115" s="132" t="s">
        <v>15</v>
      </c>
      <c r="AT115" s="133" t="s">
        <v>77</v>
      </c>
      <c r="AU115" s="133" t="s">
        <v>15</v>
      </c>
      <c r="AY115" s="132" t="s">
        <v>221</v>
      </c>
      <c r="BK115" s="134">
        <f>SUM(BK116:BK128)</f>
        <v>0</v>
      </c>
    </row>
    <row r="116" spans="2:65" s="1" customFormat="1" ht="20.45" customHeight="1" x14ac:dyDescent="0.3">
      <c r="B116" s="136"/>
      <c r="C116" s="137" t="s">
        <v>299</v>
      </c>
      <c r="D116" s="137" t="s">
        <v>222</v>
      </c>
      <c r="E116" s="138" t="s">
        <v>621</v>
      </c>
      <c r="F116" s="250" t="s">
        <v>622</v>
      </c>
      <c r="G116" s="251"/>
      <c r="H116" s="251"/>
      <c r="I116" s="251"/>
      <c r="J116" s="139" t="s">
        <v>376</v>
      </c>
      <c r="K116" s="140">
        <v>1</v>
      </c>
      <c r="L116" s="252"/>
      <c r="M116" s="251"/>
      <c r="N116" s="252">
        <f t="shared" ref="N116:N122" si="0">ROUND(L116*K116,2)</f>
        <v>0</v>
      </c>
      <c r="O116" s="251"/>
      <c r="P116" s="251"/>
      <c r="Q116" s="251"/>
      <c r="R116" s="141"/>
      <c r="T116" s="142" t="s">
        <v>3</v>
      </c>
      <c r="U116" s="40" t="s">
        <v>43</v>
      </c>
      <c r="V116" s="143">
        <v>0.17199999999999999</v>
      </c>
      <c r="W116" s="143">
        <f t="shared" ref="W116:W122" si="1">V116*K116</f>
        <v>0.17199999999999999</v>
      </c>
      <c r="X116" s="143">
        <v>0</v>
      </c>
      <c r="Y116" s="143">
        <f t="shared" ref="Y116:Y122" si="2">X116*K116</f>
        <v>0</v>
      </c>
      <c r="Z116" s="143">
        <v>0</v>
      </c>
      <c r="AA116" s="144">
        <f t="shared" ref="AA116:AA122" si="3">Z116*K116</f>
        <v>0</v>
      </c>
      <c r="AR116" s="17" t="s">
        <v>231</v>
      </c>
      <c r="AT116" s="17" t="s">
        <v>222</v>
      </c>
      <c r="AU116" s="17" t="s">
        <v>190</v>
      </c>
      <c r="AY116" s="17" t="s">
        <v>221</v>
      </c>
      <c r="BE116" s="145">
        <f t="shared" ref="BE116:BE122" si="4">IF(U116="základní",N116,0)</f>
        <v>0</v>
      </c>
      <c r="BF116" s="145">
        <f t="shared" ref="BF116:BF122" si="5">IF(U116="snížená",N116,0)</f>
        <v>0</v>
      </c>
      <c r="BG116" s="145">
        <f t="shared" ref="BG116:BG122" si="6">IF(U116="zákl. přenesená",N116,0)</f>
        <v>0</v>
      </c>
      <c r="BH116" s="145">
        <f t="shared" ref="BH116:BH122" si="7">IF(U116="sníž. přenesená",N116,0)</f>
        <v>0</v>
      </c>
      <c r="BI116" s="145">
        <f t="shared" ref="BI116:BI122" si="8">IF(U116="nulová",N116,0)</f>
        <v>0</v>
      </c>
      <c r="BJ116" s="17" t="s">
        <v>15</v>
      </c>
      <c r="BK116" s="145">
        <f t="shared" ref="BK116:BK122" si="9">ROUND(L116*K116,2)</f>
        <v>0</v>
      </c>
      <c r="BL116" s="17" t="s">
        <v>231</v>
      </c>
      <c r="BM116" s="17" t="s">
        <v>623</v>
      </c>
    </row>
    <row r="117" spans="2:65" s="1" customFormat="1" ht="20.45" customHeight="1" x14ac:dyDescent="0.3">
      <c r="B117" s="136"/>
      <c r="C117" s="137" t="s">
        <v>312</v>
      </c>
      <c r="D117" s="137" t="s">
        <v>222</v>
      </c>
      <c r="E117" s="138" t="s">
        <v>624</v>
      </c>
      <c r="F117" s="250" t="s">
        <v>625</v>
      </c>
      <c r="G117" s="251"/>
      <c r="H117" s="251"/>
      <c r="I117" s="251"/>
      <c r="J117" s="139" t="s">
        <v>276</v>
      </c>
      <c r="K117" s="140">
        <v>1</v>
      </c>
      <c r="L117" s="252"/>
      <c r="M117" s="251"/>
      <c r="N117" s="252">
        <f t="shared" si="0"/>
        <v>0</v>
      </c>
      <c r="O117" s="251"/>
      <c r="P117" s="251"/>
      <c r="Q117" s="251"/>
      <c r="R117" s="141"/>
      <c r="T117" s="142" t="s">
        <v>3</v>
      </c>
      <c r="U117" s="40" t="s">
        <v>43</v>
      </c>
      <c r="V117" s="143">
        <v>0.49</v>
      </c>
      <c r="W117" s="143">
        <f t="shared" si="1"/>
        <v>0.49</v>
      </c>
      <c r="X117" s="143">
        <v>0</v>
      </c>
      <c r="Y117" s="143">
        <f t="shared" si="2"/>
        <v>0</v>
      </c>
      <c r="Z117" s="143">
        <v>0</v>
      </c>
      <c r="AA117" s="144">
        <f t="shared" si="3"/>
        <v>0</v>
      </c>
      <c r="AR117" s="17" t="s">
        <v>231</v>
      </c>
      <c r="AT117" s="17" t="s">
        <v>222</v>
      </c>
      <c r="AU117" s="17" t="s">
        <v>190</v>
      </c>
      <c r="AY117" s="17" t="s">
        <v>221</v>
      </c>
      <c r="BE117" s="145">
        <f t="shared" si="4"/>
        <v>0</v>
      </c>
      <c r="BF117" s="145">
        <f t="shared" si="5"/>
        <v>0</v>
      </c>
      <c r="BG117" s="145">
        <f t="shared" si="6"/>
        <v>0</v>
      </c>
      <c r="BH117" s="145">
        <f t="shared" si="7"/>
        <v>0</v>
      </c>
      <c r="BI117" s="145">
        <f t="shared" si="8"/>
        <v>0</v>
      </c>
      <c r="BJ117" s="17" t="s">
        <v>15</v>
      </c>
      <c r="BK117" s="145">
        <f t="shared" si="9"/>
        <v>0</v>
      </c>
      <c r="BL117" s="17" t="s">
        <v>231</v>
      </c>
      <c r="BM117" s="17" t="s">
        <v>626</v>
      </c>
    </row>
    <row r="118" spans="2:65" s="1" customFormat="1" ht="28.9" customHeight="1" x14ac:dyDescent="0.3">
      <c r="B118" s="136"/>
      <c r="C118" s="137" t="s">
        <v>273</v>
      </c>
      <c r="D118" s="137" t="s">
        <v>222</v>
      </c>
      <c r="E118" s="138" t="s">
        <v>627</v>
      </c>
      <c r="F118" s="250" t="s">
        <v>628</v>
      </c>
      <c r="G118" s="251"/>
      <c r="H118" s="251"/>
      <c r="I118" s="251"/>
      <c r="J118" s="139" t="s">
        <v>536</v>
      </c>
      <c r="K118" s="140">
        <v>29</v>
      </c>
      <c r="L118" s="252"/>
      <c r="M118" s="251"/>
      <c r="N118" s="252">
        <f t="shared" si="0"/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0.21</v>
      </c>
      <c r="W118" s="143">
        <f t="shared" si="1"/>
        <v>6.09</v>
      </c>
      <c r="X118" s="143">
        <v>0</v>
      </c>
      <c r="Y118" s="143">
        <f t="shared" si="2"/>
        <v>0</v>
      </c>
      <c r="Z118" s="143">
        <v>0.26</v>
      </c>
      <c r="AA118" s="144">
        <f t="shared" si="3"/>
        <v>7.54</v>
      </c>
      <c r="AR118" s="17" t="s">
        <v>231</v>
      </c>
      <c r="AT118" s="17" t="s">
        <v>222</v>
      </c>
      <c r="AU118" s="17" t="s">
        <v>190</v>
      </c>
      <c r="AY118" s="17" t="s">
        <v>221</v>
      </c>
      <c r="BE118" s="145">
        <f t="shared" si="4"/>
        <v>0</v>
      </c>
      <c r="BF118" s="145">
        <f t="shared" si="5"/>
        <v>0</v>
      </c>
      <c r="BG118" s="145">
        <f t="shared" si="6"/>
        <v>0</v>
      </c>
      <c r="BH118" s="145">
        <f t="shared" si="7"/>
        <v>0</v>
      </c>
      <c r="BI118" s="145">
        <f t="shared" si="8"/>
        <v>0</v>
      </c>
      <c r="BJ118" s="17" t="s">
        <v>15</v>
      </c>
      <c r="BK118" s="145">
        <f t="shared" si="9"/>
        <v>0</v>
      </c>
      <c r="BL118" s="17" t="s">
        <v>231</v>
      </c>
      <c r="BM118" s="17" t="s">
        <v>629</v>
      </c>
    </row>
    <row r="119" spans="2:65" s="1" customFormat="1" ht="40.15" customHeight="1" x14ac:dyDescent="0.3">
      <c r="B119" s="136"/>
      <c r="C119" s="137" t="s">
        <v>279</v>
      </c>
      <c r="D119" s="137" t="s">
        <v>222</v>
      </c>
      <c r="E119" s="138" t="s">
        <v>630</v>
      </c>
      <c r="F119" s="250" t="s">
        <v>631</v>
      </c>
      <c r="G119" s="251"/>
      <c r="H119" s="251"/>
      <c r="I119" s="251"/>
      <c r="J119" s="139" t="s">
        <v>536</v>
      </c>
      <c r="K119" s="140">
        <v>51</v>
      </c>
      <c r="L119" s="252"/>
      <c r="M119" s="251"/>
      <c r="N119" s="252">
        <f t="shared" si="0"/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2.5000000000000001E-2</v>
      </c>
      <c r="W119" s="143">
        <f t="shared" si="1"/>
        <v>1.2750000000000001</v>
      </c>
      <c r="X119" s="143">
        <v>0</v>
      </c>
      <c r="Y119" s="143">
        <f t="shared" si="2"/>
        <v>0</v>
      </c>
      <c r="Z119" s="143">
        <v>0.29499999999999998</v>
      </c>
      <c r="AA119" s="144">
        <f t="shared" si="3"/>
        <v>15.045</v>
      </c>
      <c r="AR119" s="17" t="s">
        <v>231</v>
      </c>
      <c r="AT119" s="17" t="s">
        <v>222</v>
      </c>
      <c r="AU119" s="17" t="s">
        <v>190</v>
      </c>
      <c r="AY119" s="17" t="s">
        <v>221</v>
      </c>
      <c r="BE119" s="145">
        <f t="shared" si="4"/>
        <v>0</v>
      </c>
      <c r="BF119" s="145">
        <f t="shared" si="5"/>
        <v>0</v>
      </c>
      <c r="BG119" s="145">
        <f t="shared" si="6"/>
        <v>0</v>
      </c>
      <c r="BH119" s="145">
        <f t="shared" si="7"/>
        <v>0</v>
      </c>
      <c r="BI119" s="145">
        <f t="shared" si="8"/>
        <v>0</v>
      </c>
      <c r="BJ119" s="17" t="s">
        <v>15</v>
      </c>
      <c r="BK119" s="145">
        <f t="shared" si="9"/>
        <v>0</v>
      </c>
      <c r="BL119" s="17" t="s">
        <v>231</v>
      </c>
      <c r="BM119" s="17" t="s">
        <v>632</v>
      </c>
    </row>
    <row r="120" spans="2:65" s="1" customFormat="1" ht="28.9" customHeight="1" x14ac:dyDescent="0.3">
      <c r="B120" s="136"/>
      <c r="C120" s="137" t="s">
        <v>284</v>
      </c>
      <c r="D120" s="137" t="s">
        <v>222</v>
      </c>
      <c r="E120" s="138" t="s">
        <v>633</v>
      </c>
      <c r="F120" s="250" t="s">
        <v>634</v>
      </c>
      <c r="G120" s="251"/>
      <c r="H120" s="251"/>
      <c r="I120" s="251"/>
      <c r="J120" s="139" t="s">
        <v>536</v>
      </c>
      <c r="K120" s="140">
        <v>29</v>
      </c>
      <c r="L120" s="252"/>
      <c r="M120" s="251"/>
      <c r="N120" s="252">
        <f t="shared" si="0"/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0.46300000000000002</v>
      </c>
      <c r="W120" s="143">
        <f t="shared" si="1"/>
        <v>13.427000000000001</v>
      </c>
      <c r="X120" s="143">
        <v>0</v>
      </c>
      <c r="Y120" s="143">
        <f t="shared" si="2"/>
        <v>0</v>
      </c>
      <c r="Z120" s="143">
        <v>0.13</v>
      </c>
      <c r="AA120" s="144">
        <f t="shared" si="3"/>
        <v>3.77</v>
      </c>
      <c r="AR120" s="17" t="s">
        <v>231</v>
      </c>
      <c r="AT120" s="17" t="s">
        <v>222</v>
      </c>
      <c r="AU120" s="17" t="s">
        <v>190</v>
      </c>
      <c r="AY120" s="17" t="s">
        <v>221</v>
      </c>
      <c r="BE120" s="145">
        <f t="shared" si="4"/>
        <v>0</v>
      </c>
      <c r="BF120" s="145">
        <f t="shared" si="5"/>
        <v>0</v>
      </c>
      <c r="BG120" s="145">
        <f t="shared" si="6"/>
        <v>0</v>
      </c>
      <c r="BH120" s="145">
        <f t="shared" si="7"/>
        <v>0</v>
      </c>
      <c r="BI120" s="145">
        <f t="shared" si="8"/>
        <v>0</v>
      </c>
      <c r="BJ120" s="17" t="s">
        <v>15</v>
      </c>
      <c r="BK120" s="145">
        <f t="shared" si="9"/>
        <v>0</v>
      </c>
      <c r="BL120" s="17" t="s">
        <v>231</v>
      </c>
      <c r="BM120" s="17" t="s">
        <v>635</v>
      </c>
    </row>
    <row r="121" spans="2:65" s="1" customFormat="1" ht="28.9" customHeight="1" x14ac:dyDescent="0.3">
      <c r="B121" s="136"/>
      <c r="C121" s="137" t="s">
        <v>288</v>
      </c>
      <c r="D121" s="137" t="s">
        <v>222</v>
      </c>
      <c r="E121" s="138" t="s">
        <v>636</v>
      </c>
      <c r="F121" s="250" t="s">
        <v>637</v>
      </c>
      <c r="G121" s="251"/>
      <c r="H121" s="251"/>
      <c r="I121" s="251"/>
      <c r="J121" s="139" t="s">
        <v>536</v>
      </c>
      <c r="K121" s="140">
        <v>51</v>
      </c>
      <c r="L121" s="252"/>
      <c r="M121" s="251"/>
      <c r="N121" s="252">
        <f t="shared" si="0"/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0.10199999999999999</v>
      </c>
      <c r="W121" s="143">
        <f t="shared" si="1"/>
        <v>5.202</v>
      </c>
      <c r="X121" s="143">
        <v>0</v>
      </c>
      <c r="Y121" s="143">
        <f t="shared" si="2"/>
        <v>0</v>
      </c>
      <c r="Z121" s="143">
        <v>0.23499999999999999</v>
      </c>
      <c r="AA121" s="144">
        <f t="shared" si="3"/>
        <v>11.984999999999999</v>
      </c>
      <c r="AR121" s="17" t="s">
        <v>231</v>
      </c>
      <c r="AT121" s="17" t="s">
        <v>222</v>
      </c>
      <c r="AU121" s="17" t="s">
        <v>190</v>
      </c>
      <c r="AY121" s="17" t="s">
        <v>221</v>
      </c>
      <c r="BE121" s="145">
        <f t="shared" si="4"/>
        <v>0</v>
      </c>
      <c r="BF121" s="145">
        <f t="shared" si="5"/>
        <v>0</v>
      </c>
      <c r="BG121" s="145">
        <f t="shared" si="6"/>
        <v>0</v>
      </c>
      <c r="BH121" s="145">
        <f t="shared" si="7"/>
        <v>0</v>
      </c>
      <c r="BI121" s="145">
        <f t="shared" si="8"/>
        <v>0</v>
      </c>
      <c r="BJ121" s="17" t="s">
        <v>15</v>
      </c>
      <c r="BK121" s="145">
        <f t="shared" si="9"/>
        <v>0</v>
      </c>
      <c r="BL121" s="17" t="s">
        <v>231</v>
      </c>
      <c r="BM121" s="17" t="s">
        <v>638</v>
      </c>
    </row>
    <row r="122" spans="2:65" s="1" customFormat="1" ht="28.9" customHeight="1" x14ac:dyDescent="0.3">
      <c r="B122" s="136"/>
      <c r="C122" s="137" t="s">
        <v>265</v>
      </c>
      <c r="D122" s="137" t="s">
        <v>222</v>
      </c>
      <c r="E122" s="138" t="s">
        <v>639</v>
      </c>
      <c r="F122" s="250" t="s">
        <v>640</v>
      </c>
      <c r="G122" s="251"/>
      <c r="H122" s="251"/>
      <c r="I122" s="251"/>
      <c r="J122" s="139" t="s">
        <v>536</v>
      </c>
      <c r="K122" s="140">
        <v>563</v>
      </c>
      <c r="L122" s="252"/>
      <c r="M122" s="251"/>
      <c r="N122" s="252">
        <f t="shared" si="0"/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7.2999999999999995E-2</v>
      </c>
      <c r="W122" s="143">
        <f t="shared" si="1"/>
        <v>41.098999999999997</v>
      </c>
      <c r="X122" s="143">
        <v>0</v>
      </c>
      <c r="Y122" s="143">
        <f t="shared" si="2"/>
        <v>0</v>
      </c>
      <c r="Z122" s="143">
        <v>0.23499999999999999</v>
      </c>
      <c r="AA122" s="144">
        <f t="shared" si="3"/>
        <v>132.30499999999998</v>
      </c>
      <c r="AR122" s="17" t="s">
        <v>231</v>
      </c>
      <c r="AT122" s="17" t="s">
        <v>222</v>
      </c>
      <c r="AU122" s="17" t="s">
        <v>190</v>
      </c>
      <c r="AY122" s="17" t="s">
        <v>221</v>
      </c>
      <c r="BE122" s="145">
        <f t="shared" si="4"/>
        <v>0</v>
      </c>
      <c r="BF122" s="145">
        <f t="shared" si="5"/>
        <v>0</v>
      </c>
      <c r="BG122" s="145">
        <f t="shared" si="6"/>
        <v>0</v>
      </c>
      <c r="BH122" s="145">
        <f t="shared" si="7"/>
        <v>0</v>
      </c>
      <c r="BI122" s="145">
        <f t="shared" si="8"/>
        <v>0</v>
      </c>
      <c r="BJ122" s="17" t="s">
        <v>15</v>
      </c>
      <c r="BK122" s="145">
        <f t="shared" si="9"/>
        <v>0</v>
      </c>
      <c r="BL122" s="17" t="s">
        <v>231</v>
      </c>
      <c r="BM122" s="17" t="s">
        <v>641</v>
      </c>
    </row>
    <row r="123" spans="2:65" s="10" customFormat="1" ht="20.45" customHeight="1" x14ac:dyDescent="0.3">
      <c r="B123" s="153"/>
      <c r="C123" s="154"/>
      <c r="D123" s="154"/>
      <c r="E123" s="155" t="s">
        <v>3</v>
      </c>
      <c r="F123" s="274" t="s">
        <v>642</v>
      </c>
      <c r="G123" s="273"/>
      <c r="H123" s="273"/>
      <c r="I123" s="273"/>
      <c r="J123" s="154"/>
      <c r="K123" s="156">
        <v>563</v>
      </c>
      <c r="L123" s="154"/>
      <c r="M123" s="154"/>
      <c r="N123" s="154"/>
      <c r="O123" s="154"/>
      <c r="P123" s="154"/>
      <c r="Q123" s="154"/>
      <c r="R123" s="157"/>
      <c r="T123" s="158"/>
      <c r="U123" s="154"/>
      <c r="V123" s="154"/>
      <c r="W123" s="154"/>
      <c r="X123" s="154"/>
      <c r="Y123" s="154"/>
      <c r="Z123" s="154"/>
      <c r="AA123" s="159"/>
      <c r="AT123" s="160" t="s">
        <v>524</v>
      </c>
      <c r="AU123" s="160" t="s">
        <v>190</v>
      </c>
      <c r="AV123" s="10" t="s">
        <v>190</v>
      </c>
      <c r="AW123" s="10" t="s">
        <v>35</v>
      </c>
      <c r="AX123" s="10" t="s">
        <v>15</v>
      </c>
      <c r="AY123" s="160" t="s">
        <v>221</v>
      </c>
    </row>
    <row r="124" spans="2:65" s="1" customFormat="1" ht="28.9" customHeight="1" x14ac:dyDescent="0.3">
      <c r="B124" s="136"/>
      <c r="C124" s="137" t="s">
        <v>269</v>
      </c>
      <c r="D124" s="137" t="s">
        <v>222</v>
      </c>
      <c r="E124" s="138" t="s">
        <v>643</v>
      </c>
      <c r="F124" s="250" t="s">
        <v>644</v>
      </c>
      <c r="G124" s="251"/>
      <c r="H124" s="251"/>
      <c r="I124" s="251"/>
      <c r="J124" s="139" t="s">
        <v>536</v>
      </c>
      <c r="K124" s="140">
        <v>283</v>
      </c>
      <c r="L124" s="252"/>
      <c r="M124" s="251"/>
      <c r="N124" s="252">
        <f>ROUND(L124*K124,2)</f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0.16200000000000001</v>
      </c>
      <c r="W124" s="143">
        <f>V124*K124</f>
        <v>45.846000000000004</v>
      </c>
      <c r="X124" s="143">
        <v>0</v>
      </c>
      <c r="Y124" s="143">
        <f>X124*K124</f>
        <v>0</v>
      </c>
      <c r="Z124" s="143">
        <v>0.185</v>
      </c>
      <c r="AA124" s="144">
        <f>Z124*K124</f>
        <v>52.354999999999997</v>
      </c>
      <c r="AR124" s="17" t="s">
        <v>231</v>
      </c>
      <c r="AT124" s="17" t="s">
        <v>222</v>
      </c>
      <c r="AU124" s="17" t="s">
        <v>190</v>
      </c>
      <c r="AY124" s="17" t="s">
        <v>221</v>
      </c>
      <c r="BE124" s="145">
        <f>IF(U124="základní",N124,0)</f>
        <v>0</v>
      </c>
      <c r="BF124" s="145">
        <f>IF(U124="snížená",N124,0)</f>
        <v>0</v>
      </c>
      <c r="BG124" s="145">
        <f>IF(U124="zákl. přenesená",N124,0)</f>
        <v>0</v>
      </c>
      <c r="BH124" s="145">
        <f>IF(U124="sníž. přenesená",N124,0)</f>
        <v>0</v>
      </c>
      <c r="BI124" s="145">
        <f>IF(U124="nulová",N124,0)</f>
        <v>0</v>
      </c>
      <c r="BJ124" s="17" t="s">
        <v>15</v>
      </c>
      <c r="BK124" s="145">
        <f>ROUND(L124*K124,2)</f>
        <v>0</v>
      </c>
      <c r="BL124" s="17" t="s">
        <v>231</v>
      </c>
      <c r="BM124" s="17" t="s">
        <v>645</v>
      </c>
    </row>
    <row r="125" spans="2:65" s="1" customFormat="1" ht="28.9" customHeight="1" x14ac:dyDescent="0.3">
      <c r="B125" s="136"/>
      <c r="C125" s="137" t="s">
        <v>220</v>
      </c>
      <c r="D125" s="137" t="s">
        <v>222</v>
      </c>
      <c r="E125" s="138" t="s">
        <v>646</v>
      </c>
      <c r="F125" s="250" t="s">
        <v>647</v>
      </c>
      <c r="G125" s="251"/>
      <c r="H125" s="251"/>
      <c r="I125" s="251"/>
      <c r="J125" s="139" t="s">
        <v>536</v>
      </c>
      <c r="K125" s="140">
        <v>280</v>
      </c>
      <c r="L125" s="252"/>
      <c r="M125" s="251"/>
      <c r="N125" s="252">
        <f>ROUND(L125*K125,2)</f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5.7000000000000002E-2</v>
      </c>
      <c r="W125" s="143">
        <f>V125*K125</f>
        <v>15.96</v>
      </c>
      <c r="X125" s="143">
        <v>0</v>
      </c>
      <c r="Y125" s="143">
        <f>X125*K125</f>
        <v>0</v>
      </c>
      <c r="Z125" s="143">
        <v>9.8000000000000004E-2</v>
      </c>
      <c r="AA125" s="144">
        <f>Z125*K125</f>
        <v>27.44</v>
      </c>
      <c r="AR125" s="17" t="s">
        <v>231</v>
      </c>
      <c r="AT125" s="17" t="s">
        <v>222</v>
      </c>
      <c r="AU125" s="17" t="s">
        <v>190</v>
      </c>
      <c r="AY125" s="17" t="s">
        <v>221</v>
      </c>
      <c r="BE125" s="145">
        <f>IF(U125="základní",N125,0)</f>
        <v>0</v>
      </c>
      <c r="BF125" s="145">
        <f>IF(U125="snížená",N125,0)</f>
        <v>0</v>
      </c>
      <c r="BG125" s="145">
        <f>IF(U125="zákl. přenesená",N125,0)</f>
        <v>0</v>
      </c>
      <c r="BH125" s="145">
        <f>IF(U125="sníž. přenesená",N125,0)</f>
        <v>0</v>
      </c>
      <c r="BI125" s="145">
        <f>IF(U125="nulová",N125,0)</f>
        <v>0</v>
      </c>
      <c r="BJ125" s="17" t="s">
        <v>15</v>
      </c>
      <c r="BK125" s="145">
        <f>ROUND(L125*K125,2)</f>
        <v>0</v>
      </c>
      <c r="BL125" s="17" t="s">
        <v>231</v>
      </c>
      <c r="BM125" s="17" t="s">
        <v>648</v>
      </c>
    </row>
    <row r="126" spans="2:65" s="1" customFormat="1" ht="28.9" customHeight="1" x14ac:dyDescent="0.3">
      <c r="B126" s="136"/>
      <c r="C126" s="137" t="s">
        <v>247</v>
      </c>
      <c r="D126" s="137" t="s">
        <v>222</v>
      </c>
      <c r="E126" s="138" t="s">
        <v>649</v>
      </c>
      <c r="F126" s="250" t="s">
        <v>650</v>
      </c>
      <c r="G126" s="251"/>
      <c r="H126" s="251"/>
      <c r="I126" s="251"/>
      <c r="J126" s="139" t="s">
        <v>520</v>
      </c>
      <c r="K126" s="140">
        <v>500</v>
      </c>
      <c r="L126" s="252"/>
      <c r="M126" s="251"/>
      <c r="N126" s="252">
        <f>ROUND(L126*K126,2)</f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1.2999999999999999E-2</v>
      </c>
      <c r="W126" s="143">
        <f>V126*K126</f>
        <v>6.5</v>
      </c>
      <c r="X126" s="143">
        <v>0</v>
      </c>
      <c r="Y126" s="143">
        <f>X126*K126</f>
        <v>0</v>
      </c>
      <c r="Z126" s="143">
        <v>0</v>
      </c>
      <c r="AA126" s="144">
        <f>Z126*K126</f>
        <v>0</v>
      </c>
      <c r="AR126" s="17" t="s">
        <v>231</v>
      </c>
      <c r="AT126" s="17" t="s">
        <v>222</v>
      </c>
      <c r="AU126" s="17" t="s">
        <v>190</v>
      </c>
      <c r="AY126" s="17" t="s">
        <v>221</v>
      </c>
      <c r="BE126" s="145">
        <f>IF(U126="základní",N126,0)</f>
        <v>0</v>
      </c>
      <c r="BF126" s="145">
        <f>IF(U126="snížená",N126,0)</f>
        <v>0</v>
      </c>
      <c r="BG126" s="145">
        <f>IF(U126="zákl. přenesená",N126,0)</f>
        <v>0</v>
      </c>
      <c r="BH126" s="145">
        <f>IF(U126="sníž. přenesená",N126,0)</f>
        <v>0</v>
      </c>
      <c r="BI126" s="145">
        <f>IF(U126="nulová",N126,0)</f>
        <v>0</v>
      </c>
      <c r="BJ126" s="17" t="s">
        <v>15</v>
      </c>
      <c r="BK126" s="145">
        <f>ROUND(L126*K126,2)</f>
        <v>0</v>
      </c>
      <c r="BL126" s="17" t="s">
        <v>231</v>
      </c>
      <c r="BM126" s="17" t="s">
        <v>651</v>
      </c>
    </row>
    <row r="127" spans="2:65" s="10" customFormat="1" ht="20.45" customHeight="1" x14ac:dyDescent="0.3">
      <c r="B127" s="153"/>
      <c r="C127" s="154"/>
      <c r="D127" s="154"/>
      <c r="E127" s="155" t="s">
        <v>3</v>
      </c>
      <c r="F127" s="274" t="s">
        <v>652</v>
      </c>
      <c r="G127" s="273"/>
      <c r="H127" s="273"/>
      <c r="I127" s="273"/>
      <c r="J127" s="154"/>
      <c r="K127" s="156">
        <v>500</v>
      </c>
      <c r="L127" s="154"/>
      <c r="M127" s="154"/>
      <c r="N127" s="154"/>
      <c r="O127" s="154"/>
      <c r="P127" s="154"/>
      <c r="Q127" s="154"/>
      <c r="R127" s="157"/>
      <c r="T127" s="158"/>
      <c r="U127" s="154"/>
      <c r="V127" s="154"/>
      <c r="W127" s="154"/>
      <c r="X127" s="154"/>
      <c r="Y127" s="154"/>
      <c r="Z127" s="154"/>
      <c r="AA127" s="159"/>
      <c r="AT127" s="160" t="s">
        <v>524</v>
      </c>
      <c r="AU127" s="160" t="s">
        <v>190</v>
      </c>
      <c r="AV127" s="10" t="s">
        <v>190</v>
      </c>
      <c r="AW127" s="10" t="s">
        <v>35</v>
      </c>
      <c r="AX127" s="10" t="s">
        <v>15</v>
      </c>
      <c r="AY127" s="160" t="s">
        <v>221</v>
      </c>
    </row>
    <row r="128" spans="2:65" s="1" customFormat="1" ht="20.45" customHeight="1" x14ac:dyDescent="0.3">
      <c r="B128" s="136"/>
      <c r="C128" s="137" t="s">
        <v>317</v>
      </c>
      <c r="D128" s="137" t="s">
        <v>222</v>
      </c>
      <c r="E128" s="138" t="s">
        <v>653</v>
      </c>
      <c r="F128" s="250" t="s">
        <v>654</v>
      </c>
      <c r="G128" s="251"/>
      <c r="H128" s="251"/>
      <c r="I128" s="251"/>
      <c r="J128" s="139" t="s">
        <v>520</v>
      </c>
      <c r="K128" s="140">
        <v>500</v>
      </c>
      <c r="L128" s="252"/>
      <c r="M128" s="251"/>
      <c r="N128" s="252">
        <f>ROUND(L128*K128,2)</f>
        <v>0</v>
      </c>
      <c r="O128" s="251"/>
      <c r="P128" s="251"/>
      <c r="Q128" s="251"/>
      <c r="R128" s="141"/>
      <c r="T128" s="142" t="s">
        <v>3</v>
      </c>
      <c r="U128" s="40" t="s">
        <v>43</v>
      </c>
      <c r="V128" s="143">
        <v>3.1E-2</v>
      </c>
      <c r="W128" s="143">
        <f>V128*K128</f>
        <v>15.5</v>
      </c>
      <c r="X128" s="143">
        <v>0</v>
      </c>
      <c r="Y128" s="143">
        <f>X128*K128</f>
        <v>0</v>
      </c>
      <c r="Z128" s="143">
        <v>0</v>
      </c>
      <c r="AA128" s="144">
        <f>Z128*K128</f>
        <v>0</v>
      </c>
      <c r="AR128" s="17" t="s">
        <v>231</v>
      </c>
      <c r="AT128" s="17" t="s">
        <v>222</v>
      </c>
      <c r="AU128" s="17" t="s">
        <v>190</v>
      </c>
      <c r="AY128" s="17" t="s">
        <v>221</v>
      </c>
      <c r="BE128" s="145">
        <f>IF(U128="základní",N128,0)</f>
        <v>0</v>
      </c>
      <c r="BF128" s="145">
        <f>IF(U128="snížená",N128,0)</f>
        <v>0</v>
      </c>
      <c r="BG128" s="145">
        <f>IF(U128="zákl. přenesená",N128,0)</f>
        <v>0</v>
      </c>
      <c r="BH128" s="145">
        <f>IF(U128="sníž. přenesená",N128,0)</f>
        <v>0</v>
      </c>
      <c r="BI128" s="145">
        <f>IF(U128="nulová",N128,0)</f>
        <v>0</v>
      </c>
      <c r="BJ128" s="17" t="s">
        <v>15</v>
      </c>
      <c r="BK128" s="145">
        <f>ROUND(L128*K128,2)</f>
        <v>0</v>
      </c>
      <c r="BL128" s="17" t="s">
        <v>231</v>
      </c>
      <c r="BM128" s="17" t="s">
        <v>655</v>
      </c>
    </row>
    <row r="129" spans="2:65" s="9" customFormat="1" ht="29.85" customHeight="1" x14ac:dyDescent="0.3">
      <c r="B129" s="125"/>
      <c r="C129" s="126"/>
      <c r="D129" s="135" t="s">
        <v>619</v>
      </c>
      <c r="E129" s="135"/>
      <c r="F129" s="135"/>
      <c r="G129" s="135"/>
      <c r="H129" s="135"/>
      <c r="I129" s="135"/>
      <c r="J129" s="135"/>
      <c r="K129" s="135"/>
      <c r="L129" s="135"/>
      <c r="M129" s="135"/>
      <c r="N129" s="253">
        <f>BK129</f>
        <v>0</v>
      </c>
      <c r="O129" s="254"/>
      <c r="P129" s="254"/>
      <c r="Q129" s="254"/>
      <c r="R129" s="128"/>
      <c r="T129" s="129"/>
      <c r="U129" s="126"/>
      <c r="V129" s="126"/>
      <c r="W129" s="130">
        <f>SUM(W130:W137)</f>
        <v>1610.3269999999998</v>
      </c>
      <c r="X129" s="126"/>
      <c r="Y129" s="130">
        <f>SUM(Y130:Y137)</f>
        <v>0</v>
      </c>
      <c r="Z129" s="126"/>
      <c r="AA129" s="131">
        <f>SUM(AA130:AA137)</f>
        <v>944.005</v>
      </c>
      <c r="AR129" s="132" t="s">
        <v>15</v>
      </c>
      <c r="AT129" s="133" t="s">
        <v>77</v>
      </c>
      <c r="AU129" s="133" t="s">
        <v>15</v>
      </c>
      <c r="AY129" s="132" t="s">
        <v>221</v>
      </c>
      <c r="BK129" s="134">
        <f>SUM(BK130:BK137)</f>
        <v>0</v>
      </c>
    </row>
    <row r="130" spans="2:65" s="1" customFormat="1" ht="28.9" customHeight="1" x14ac:dyDescent="0.3">
      <c r="B130" s="136"/>
      <c r="C130" s="137" t="s">
        <v>295</v>
      </c>
      <c r="D130" s="137" t="s">
        <v>222</v>
      </c>
      <c r="E130" s="138" t="s">
        <v>656</v>
      </c>
      <c r="F130" s="250" t="s">
        <v>657</v>
      </c>
      <c r="G130" s="251"/>
      <c r="H130" s="251"/>
      <c r="I130" s="251"/>
      <c r="J130" s="139" t="s">
        <v>246</v>
      </c>
      <c r="K130" s="140">
        <v>25</v>
      </c>
      <c r="L130" s="252"/>
      <c r="M130" s="251"/>
      <c r="N130" s="252">
        <f>ROUND(L130*K130,2)</f>
        <v>0</v>
      </c>
      <c r="O130" s="251"/>
      <c r="P130" s="251"/>
      <c r="Q130" s="251"/>
      <c r="R130" s="141"/>
      <c r="T130" s="142" t="s">
        <v>3</v>
      </c>
      <c r="U130" s="40" t="s">
        <v>43</v>
      </c>
      <c r="V130" s="143">
        <v>0.155</v>
      </c>
      <c r="W130" s="143">
        <f>V130*K130</f>
        <v>3.875</v>
      </c>
      <c r="X130" s="143">
        <v>0</v>
      </c>
      <c r="Y130" s="143">
        <f>X130*K130</f>
        <v>0</v>
      </c>
      <c r="Z130" s="143">
        <v>0</v>
      </c>
      <c r="AA130" s="144">
        <f>Z130*K130</f>
        <v>0</v>
      </c>
      <c r="AR130" s="17" t="s">
        <v>231</v>
      </c>
      <c r="AT130" s="17" t="s">
        <v>222</v>
      </c>
      <c r="AU130" s="17" t="s">
        <v>190</v>
      </c>
      <c r="AY130" s="17" t="s">
        <v>221</v>
      </c>
      <c r="BE130" s="145">
        <f>IF(U130="základní",N130,0)</f>
        <v>0</v>
      </c>
      <c r="BF130" s="145">
        <f>IF(U130="snížená",N130,0)</f>
        <v>0</v>
      </c>
      <c r="BG130" s="145">
        <f>IF(U130="zákl. přenesená",N130,0)</f>
        <v>0</v>
      </c>
      <c r="BH130" s="145">
        <f>IF(U130="sníž. přenesená",N130,0)</f>
        <v>0</v>
      </c>
      <c r="BI130" s="145">
        <f>IF(U130="nulová",N130,0)</f>
        <v>0</v>
      </c>
      <c r="BJ130" s="17" t="s">
        <v>15</v>
      </c>
      <c r="BK130" s="145">
        <f>ROUND(L130*K130,2)</f>
        <v>0</v>
      </c>
      <c r="BL130" s="17" t="s">
        <v>231</v>
      </c>
      <c r="BM130" s="17" t="s">
        <v>658</v>
      </c>
    </row>
    <row r="131" spans="2:65" s="1" customFormat="1" ht="28.9" customHeight="1" x14ac:dyDescent="0.3">
      <c r="B131" s="136"/>
      <c r="C131" s="137" t="s">
        <v>9</v>
      </c>
      <c r="D131" s="137" t="s">
        <v>222</v>
      </c>
      <c r="E131" s="138" t="s">
        <v>659</v>
      </c>
      <c r="F131" s="250" t="s">
        <v>660</v>
      </c>
      <c r="G131" s="251"/>
      <c r="H131" s="251"/>
      <c r="I131" s="251"/>
      <c r="J131" s="139" t="s">
        <v>520</v>
      </c>
      <c r="K131" s="140">
        <v>3766.5</v>
      </c>
      <c r="L131" s="252"/>
      <c r="M131" s="251"/>
      <c r="N131" s="252">
        <f>ROUND(L131*K131,2)</f>
        <v>0</v>
      </c>
      <c r="O131" s="251"/>
      <c r="P131" s="251"/>
      <c r="Q131" s="251"/>
      <c r="R131" s="141"/>
      <c r="T131" s="142" t="s">
        <v>3</v>
      </c>
      <c r="U131" s="40" t="s">
        <v>43</v>
      </c>
      <c r="V131" s="143">
        <v>0.40799999999999997</v>
      </c>
      <c r="W131" s="143">
        <f>V131*K131</f>
        <v>1536.732</v>
      </c>
      <c r="X131" s="143">
        <v>0</v>
      </c>
      <c r="Y131" s="143">
        <f>X131*K131</f>
        <v>0</v>
      </c>
      <c r="Z131" s="143">
        <v>0.25</v>
      </c>
      <c r="AA131" s="144">
        <f>Z131*K131</f>
        <v>941.625</v>
      </c>
      <c r="AR131" s="17" t="s">
        <v>231</v>
      </c>
      <c r="AT131" s="17" t="s">
        <v>222</v>
      </c>
      <c r="AU131" s="17" t="s">
        <v>190</v>
      </c>
      <c r="AY131" s="17" t="s">
        <v>221</v>
      </c>
      <c r="BE131" s="145">
        <f>IF(U131="základní",N131,0)</f>
        <v>0</v>
      </c>
      <c r="BF131" s="145">
        <f>IF(U131="snížená",N131,0)</f>
        <v>0</v>
      </c>
      <c r="BG131" s="145">
        <f>IF(U131="zákl. přenesená",N131,0)</f>
        <v>0</v>
      </c>
      <c r="BH131" s="145">
        <f>IF(U131="sníž. přenesená",N131,0)</f>
        <v>0</v>
      </c>
      <c r="BI131" s="145">
        <f>IF(U131="nulová",N131,0)</f>
        <v>0</v>
      </c>
      <c r="BJ131" s="17" t="s">
        <v>15</v>
      </c>
      <c r="BK131" s="145">
        <f>ROUND(L131*K131,2)</f>
        <v>0</v>
      </c>
      <c r="BL131" s="17" t="s">
        <v>231</v>
      </c>
      <c r="BM131" s="17" t="s">
        <v>661</v>
      </c>
    </row>
    <row r="132" spans="2:65" s="1" customFormat="1" ht="28.9" customHeight="1" x14ac:dyDescent="0.3">
      <c r="B132" s="31"/>
      <c r="C132" s="32"/>
      <c r="D132" s="32"/>
      <c r="E132" s="32"/>
      <c r="F132" s="266" t="s">
        <v>662</v>
      </c>
      <c r="G132" s="200"/>
      <c r="H132" s="200"/>
      <c r="I132" s="200"/>
      <c r="J132" s="32"/>
      <c r="K132" s="32"/>
      <c r="L132" s="32"/>
      <c r="M132" s="32"/>
      <c r="N132" s="32"/>
      <c r="O132" s="32"/>
      <c r="P132" s="32"/>
      <c r="Q132" s="32"/>
      <c r="R132" s="33"/>
      <c r="T132" s="70"/>
      <c r="U132" s="32"/>
      <c r="V132" s="32"/>
      <c r="W132" s="32"/>
      <c r="X132" s="32"/>
      <c r="Y132" s="32"/>
      <c r="Z132" s="32"/>
      <c r="AA132" s="71"/>
      <c r="AT132" s="17" t="s">
        <v>250</v>
      </c>
      <c r="AU132" s="17" t="s">
        <v>190</v>
      </c>
    </row>
    <row r="133" spans="2:65" s="10" customFormat="1" ht="20.45" customHeight="1" x14ac:dyDescent="0.3">
      <c r="B133" s="153"/>
      <c r="C133" s="154"/>
      <c r="D133" s="154"/>
      <c r="E133" s="155" t="s">
        <v>3</v>
      </c>
      <c r="F133" s="272" t="s">
        <v>663</v>
      </c>
      <c r="G133" s="273"/>
      <c r="H133" s="273"/>
      <c r="I133" s="273"/>
      <c r="J133" s="154"/>
      <c r="K133" s="156">
        <v>3766.5</v>
      </c>
      <c r="L133" s="154"/>
      <c r="M133" s="154"/>
      <c r="N133" s="154"/>
      <c r="O133" s="154"/>
      <c r="P133" s="154"/>
      <c r="Q133" s="154"/>
      <c r="R133" s="157"/>
      <c r="T133" s="158"/>
      <c r="U133" s="154"/>
      <c r="V133" s="154"/>
      <c r="W133" s="154"/>
      <c r="X133" s="154"/>
      <c r="Y133" s="154"/>
      <c r="Z133" s="154"/>
      <c r="AA133" s="159"/>
      <c r="AT133" s="160" t="s">
        <v>524</v>
      </c>
      <c r="AU133" s="160" t="s">
        <v>190</v>
      </c>
      <c r="AV133" s="10" t="s">
        <v>190</v>
      </c>
      <c r="AW133" s="10" t="s">
        <v>35</v>
      </c>
      <c r="AX133" s="10" t="s">
        <v>15</v>
      </c>
      <c r="AY133" s="160" t="s">
        <v>221</v>
      </c>
    </row>
    <row r="134" spans="2:65" s="1" customFormat="1" ht="28.9" customHeight="1" x14ac:dyDescent="0.3">
      <c r="B134" s="136"/>
      <c r="C134" s="137" t="s">
        <v>303</v>
      </c>
      <c r="D134" s="137" t="s">
        <v>222</v>
      </c>
      <c r="E134" s="138" t="s">
        <v>664</v>
      </c>
      <c r="F134" s="250" t="s">
        <v>665</v>
      </c>
      <c r="G134" s="251"/>
      <c r="H134" s="251"/>
      <c r="I134" s="251"/>
      <c r="J134" s="139" t="s">
        <v>246</v>
      </c>
      <c r="K134" s="140">
        <v>119</v>
      </c>
      <c r="L134" s="252"/>
      <c r="M134" s="251"/>
      <c r="N134" s="252">
        <f>ROUND(L134*K134,2)</f>
        <v>0</v>
      </c>
      <c r="O134" s="251"/>
      <c r="P134" s="251"/>
      <c r="Q134" s="251"/>
      <c r="R134" s="141"/>
      <c r="T134" s="142" t="s">
        <v>3</v>
      </c>
      <c r="U134" s="40" t="s">
        <v>43</v>
      </c>
      <c r="V134" s="143">
        <v>0.58099999999999996</v>
      </c>
      <c r="W134" s="143">
        <f>V134*K134</f>
        <v>69.138999999999996</v>
      </c>
      <c r="X134" s="143">
        <v>0</v>
      </c>
      <c r="Y134" s="143">
        <f>X134*K134</f>
        <v>0</v>
      </c>
      <c r="Z134" s="143">
        <v>0.02</v>
      </c>
      <c r="AA134" s="144">
        <f>Z134*K134</f>
        <v>2.38</v>
      </c>
      <c r="AR134" s="17" t="s">
        <v>231</v>
      </c>
      <c r="AT134" s="17" t="s">
        <v>222</v>
      </c>
      <c r="AU134" s="17" t="s">
        <v>190</v>
      </c>
      <c r="AY134" s="17" t="s">
        <v>221</v>
      </c>
      <c r="BE134" s="145">
        <f>IF(U134="základní",N134,0)</f>
        <v>0</v>
      </c>
      <c r="BF134" s="145">
        <f>IF(U134="snížená",N134,0)</f>
        <v>0</v>
      </c>
      <c r="BG134" s="145">
        <f>IF(U134="zákl. přenesená",N134,0)</f>
        <v>0</v>
      </c>
      <c r="BH134" s="145">
        <f>IF(U134="sníž. přenesená",N134,0)</f>
        <v>0</v>
      </c>
      <c r="BI134" s="145">
        <f>IF(U134="nulová",N134,0)</f>
        <v>0</v>
      </c>
      <c r="BJ134" s="17" t="s">
        <v>15</v>
      </c>
      <c r="BK134" s="145">
        <f>ROUND(L134*K134,2)</f>
        <v>0</v>
      </c>
      <c r="BL134" s="17" t="s">
        <v>231</v>
      </c>
      <c r="BM134" s="17" t="s">
        <v>666</v>
      </c>
    </row>
    <row r="135" spans="2:65" s="1" customFormat="1" ht="28.9" customHeight="1" x14ac:dyDescent="0.3">
      <c r="B135" s="31"/>
      <c r="C135" s="32"/>
      <c r="D135" s="32"/>
      <c r="E135" s="32"/>
      <c r="F135" s="266" t="s">
        <v>662</v>
      </c>
      <c r="G135" s="200"/>
      <c r="H135" s="200"/>
      <c r="I135" s="200"/>
      <c r="J135" s="32"/>
      <c r="K135" s="32"/>
      <c r="L135" s="32"/>
      <c r="M135" s="32"/>
      <c r="N135" s="32"/>
      <c r="O135" s="32"/>
      <c r="P135" s="32"/>
      <c r="Q135" s="32"/>
      <c r="R135" s="33"/>
      <c r="T135" s="70"/>
      <c r="U135" s="32"/>
      <c r="V135" s="32"/>
      <c r="W135" s="32"/>
      <c r="X135" s="32"/>
      <c r="Y135" s="32"/>
      <c r="Z135" s="32"/>
      <c r="AA135" s="71"/>
      <c r="AT135" s="17" t="s">
        <v>250</v>
      </c>
      <c r="AU135" s="17" t="s">
        <v>190</v>
      </c>
    </row>
    <row r="136" spans="2:65" s="1" customFormat="1" ht="28.9" customHeight="1" x14ac:dyDescent="0.3">
      <c r="B136" s="136"/>
      <c r="C136" s="137" t="s">
        <v>321</v>
      </c>
      <c r="D136" s="137" t="s">
        <v>222</v>
      </c>
      <c r="E136" s="138" t="s">
        <v>667</v>
      </c>
      <c r="F136" s="250" t="s">
        <v>668</v>
      </c>
      <c r="G136" s="251"/>
      <c r="H136" s="251"/>
      <c r="I136" s="251"/>
      <c r="J136" s="139" t="s">
        <v>376</v>
      </c>
      <c r="K136" s="140">
        <v>1</v>
      </c>
      <c r="L136" s="252"/>
      <c r="M136" s="251"/>
      <c r="N136" s="252">
        <f>ROUND(L136*K136,2)</f>
        <v>0</v>
      </c>
      <c r="O136" s="251"/>
      <c r="P136" s="251"/>
      <c r="Q136" s="251"/>
      <c r="R136" s="141"/>
      <c r="T136" s="142" t="s">
        <v>3</v>
      </c>
      <c r="U136" s="40" t="s">
        <v>43</v>
      </c>
      <c r="V136" s="143">
        <v>0.58099999999999996</v>
      </c>
      <c r="W136" s="143">
        <f>V136*K136</f>
        <v>0.58099999999999996</v>
      </c>
      <c r="X136" s="143">
        <v>0</v>
      </c>
      <c r="Y136" s="143">
        <f>X136*K136</f>
        <v>0</v>
      </c>
      <c r="Z136" s="143">
        <v>0</v>
      </c>
      <c r="AA136" s="144">
        <f>Z136*K136</f>
        <v>0</v>
      </c>
      <c r="AR136" s="17" t="s">
        <v>231</v>
      </c>
      <c r="AT136" s="17" t="s">
        <v>222</v>
      </c>
      <c r="AU136" s="17" t="s">
        <v>190</v>
      </c>
      <c r="AY136" s="17" t="s">
        <v>221</v>
      </c>
      <c r="BE136" s="145">
        <f>IF(U136="základní",N136,0)</f>
        <v>0</v>
      </c>
      <c r="BF136" s="145">
        <f>IF(U136="snížená",N136,0)</f>
        <v>0</v>
      </c>
      <c r="BG136" s="145">
        <f>IF(U136="zákl. přenesená",N136,0)</f>
        <v>0</v>
      </c>
      <c r="BH136" s="145">
        <f>IF(U136="sníž. přenesená",N136,0)</f>
        <v>0</v>
      </c>
      <c r="BI136" s="145">
        <f>IF(U136="nulová",N136,0)</f>
        <v>0</v>
      </c>
      <c r="BJ136" s="17" t="s">
        <v>15</v>
      </c>
      <c r="BK136" s="145">
        <f>ROUND(L136*K136,2)</f>
        <v>0</v>
      </c>
      <c r="BL136" s="17" t="s">
        <v>231</v>
      </c>
      <c r="BM136" s="17" t="s">
        <v>669</v>
      </c>
    </row>
    <row r="137" spans="2:65" s="1" customFormat="1" ht="28.9" customHeight="1" x14ac:dyDescent="0.3">
      <c r="B137" s="31"/>
      <c r="C137" s="32"/>
      <c r="D137" s="32"/>
      <c r="E137" s="32"/>
      <c r="F137" s="266" t="s">
        <v>662</v>
      </c>
      <c r="G137" s="200"/>
      <c r="H137" s="200"/>
      <c r="I137" s="200"/>
      <c r="J137" s="32"/>
      <c r="K137" s="32"/>
      <c r="L137" s="32"/>
      <c r="M137" s="32"/>
      <c r="N137" s="32"/>
      <c r="O137" s="32"/>
      <c r="P137" s="32"/>
      <c r="Q137" s="32"/>
      <c r="R137" s="33"/>
      <c r="T137" s="70"/>
      <c r="U137" s="32"/>
      <c r="V137" s="32"/>
      <c r="W137" s="32"/>
      <c r="X137" s="32"/>
      <c r="Y137" s="32"/>
      <c r="Z137" s="32"/>
      <c r="AA137" s="71"/>
      <c r="AT137" s="17" t="s">
        <v>250</v>
      </c>
      <c r="AU137" s="17" t="s">
        <v>190</v>
      </c>
    </row>
    <row r="138" spans="2:65" s="9" customFormat="1" ht="29.85" customHeight="1" x14ac:dyDescent="0.3">
      <c r="B138" s="125"/>
      <c r="C138" s="126"/>
      <c r="D138" s="135" t="s">
        <v>620</v>
      </c>
      <c r="E138" s="135"/>
      <c r="F138" s="135"/>
      <c r="G138" s="135"/>
      <c r="H138" s="135"/>
      <c r="I138" s="135"/>
      <c r="J138" s="135"/>
      <c r="K138" s="135"/>
      <c r="L138" s="135"/>
      <c r="M138" s="135"/>
      <c r="N138" s="240">
        <f>BK138</f>
        <v>0</v>
      </c>
      <c r="O138" s="241"/>
      <c r="P138" s="241"/>
      <c r="Q138" s="241"/>
      <c r="R138" s="128"/>
      <c r="T138" s="129"/>
      <c r="U138" s="126"/>
      <c r="V138" s="126"/>
      <c r="W138" s="130">
        <f>SUM(W139:W144)</f>
        <v>156.472295</v>
      </c>
      <c r="X138" s="126"/>
      <c r="Y138" s="130">
        <f>SUM(Y139:Y144)</f>
        <v>0</v>
      </c>
      <c r="Z138" s="126"/>
      <c r="AA138" s="131">
        <f>SUM(AA139:AA144)</f>
        <v>0</v>
      </c>
      <c r="AR138" s="132" t="s">
        <v>15</v>
      </c>
      <c r="AT138" s="133" t="s">
        <v>77</v>
      </c>
      <c r="AU138" s="133" t="s">
        <v>15</v>
      </c>
      <c r="AY138" s="132" t="s">
        <v>221</v>
      </c>
      <c r="BK138" s="134">
        <f>SUM(BK139:BK144)</f>
        <v>0</v>
      </c>
    </row>
    <row r="139" spans="2:65" s="1" customFormat="1" ht="28.9" customHeight="1" x14ac:dyDescent="0.3">
      <c r="B139" s="136"/>
      <c r="C139" s="137" t="s">
        <v>190</v>
      </c>
      <c r="D139" s="137" t="s">
        <v>222</v>
      </c>
      <c r="E139" s="138" t="s">
        <v>670</v>
      </c>
      <c r="F139" s="250" t="s">
        <v>671</v>
      </c>
      <c r="G139" s="251"/>
      <c r="H139" s="251"/>
      <c r="I139" s="251"/>
      <c r="J139" s="139" t="s">
        <v>613</v>
      </c>
      <c r="K139" s="140">
        <v>1194.4449999999999</v>
      </c>
      <c r="L139" s="252"/>
      <c r="M139" s="251"/>
      <c r="N139" s="252">
        <f>ROUND(L139*K139,2)</f>
        <v>0</v>
      </c>
      <c r="O139" s="251"/>
      <c r="P139" s="251"/>
      <c r="Q139" s="251"/>
      <c r="R139" s="141"/>
      <c r="T139" s="142" t="s">
        <v>3</v>
      </c>
      <c r="U139" s="40" t="s">
        <v>43</v>
      </c>
      <c r="V139" s="143">
        <v>0.125</v>
      </c>
      <c r="W139" s="143">
        <f>V139*K139</f>
        <v>149.30562499999999</v>
      </c>
      <c r="X139" s="143">
        <v>0</v>
      </c>
      <c r="Y139" s="143">
        <f>X139*K139</f>
        <v>0</v>
      </c>
      <c r="Z139" s="143">
        <v>0</v>
      </c>
      <c r="AA139" s="144">
        <f>Z139*K139</f>
        <v>0</v>
      </c>
      <c r="AR139" s="17" t="s">
        <v>231</v>
      </c>
      <c r="AT139" s="17" t="s">
        <v>222</v>
      </c>
      <c r="AU139" s="17" t="s">
        <v>190</v>
      </c>
      <c r="AY139" s="17" t="s">
        <v>221</v>
      </c>
      <c r="BE139" s="145">
        <f>IF(U139="základní",N139,0)</f>
        <v>0</v>
      </c>
      <c r="BF139" s="145">
        <f>IF(U139="snížená",N139,0)</f>
        <v>0</v>
      </c>
      <c r="BG139" s="145">
        <f>IF(U139="zákl. přenesená",N139,0)</f>
        <v>0</v>
      </c>
      <c r="BH139" s="145">
        <f>IF(U139="sníž. přenesená",N139,0)</f>
        <v>0</v>
      </c>
      <c r="BI139" s="145">
        <f>IF(U139="nulová",N139,0)</f>
        <v>0</v>
      </c>
      <c r="BJ139" s="17" t="s">
        <v>15</v>
      </c>
      <c r="BK139" s="145">
        <f>ROUND(L139*K139,2)</f>
        <v>0</v>
      </c>
      <c r="BL139" s="17" t="s">
        <v>231</v>
      </c>
      <c r="BM139" s="17" t="s">
        <v>672</v>
      </c>
    </row>
    <row r="140" spans="2:65" s="1" customFormat="1" ht="40.15" customHeight="1" x14ac:dyDescent="0.3">
      <c r="B140" s="136"/>
      <c r="C140" s="137" t="s">
        <v>254</v>
      </c>
      <c r="D140" s="137" t="s">
        <v>222</v>
      </c>
      <c r="E140" s="138" t="s">
        <v>673</v>
      </c>
      <c r="F140" s="250" t="s">
        <v>674</v>
      </c>
      <c r="G140" s="251"/>
      <c r="H140" s="251"/>
      <c r="I140" s="251"/>
      <c r="J140" s="139" t="s">
        <v>613</v>
      </c>
      <c r="K140" s="140">
        <v>1194.4449999999999</v>
      </c>
      <c r="L140" s="252"/>
      <c r="M140" s="251"/>
      <c r="N140" s="252">
        <f>ROUND(L140*K140,2)</f>
        <v>0</v>
      </c>
      <c r="O140" s="251"/>
      <c r="P140" s="251"/>
      <c r="Q140" s="251"/>
      <c r="R140" s="141"/>
      <c r="T140" s="142" t="s">
        <v>3</v>
      </c>
      <c r="U140" s="40" t="s">
        <v>43</v>
      </c>
      <c r="V140" s="143">
        <v>6.0000000000000001E-3</v>
      </c>
      <c r="W140" s="143">
        <f>V140*K140</f>
        <v>7.1666699999999999</v>
      </c>
      <c r="X140" s="143">
        <v>0</v>
      </c>
      <c r="Y140" s="143">
        <f>X140*K140</f>
        <v>0</v>
      </c>
      <c r="Z140" s="143">
        <v>0</v>
      </c>
      <c r="AA140" s="144">
        <f>Z140*K140</f>
        <v>0</v>
      </c>
      <c r="AR140" s="17" t="s">
        <v>231</v>
      </c>
      <c r="AT140" s="17" t="s">
        <v>222</v>
      </c>
      <c r="AU140" s="17" t="s">
        <v>190</v>
      </c>
      <c r="AY140" s="17" t="s">
        <v>221</v>
      </c>
      <c r="BE140" s="145">
        <f>IF(U140="základní",N140,0)</f>
        <v>0</v>
      </c>
      <c r="BF140" s="145">
        <f>IF(U140="snížená",N140,0)</f>
        <v>0</v>
      </c>
      <c r="BG140" s="145">
        <f>IF(U140="zákl. přenesená",N140,0)</f>
        <v>0</v>
      </c>
      <c r="BH140" s="145">
        <f>IF(U140="sníž. přenesená",N140,0)</f>
        <v>0</v>
      </c>
      <c r="BI140" s="145">
        <f>IF(U140="nulová",N140,0)</f>
        <v>0</v>
      </c>
      <c r="BJ140" s="17" t="s">
        <v>15</v>
      </c>
      <c r="BK140" s="145">
        <f>ROUND(L140*K140,2)</f>
        <v>0</v>
      </c>
      <c r="BL140" s="17" t="s">
        <v>231</v>
      </c>
      <c r="BM140" s="17" t="s">
        <v>675</v>
      </c>
    </row>
    <row r="141" spans="2:65" s="1" customFormat="1" ht="20.45" customHeight="1" x14ac:dyDescent="0.3">
      <c r="B141" s="31"/>
      <c r="C141" s="32"/>
      <c r="D141" s="32"/>
      <c r="E141" s="32"/>
      <c r="F141" s="266" t="s">
        <v>676</v>
      </c>
      <c r="G141" s="200"/>
      <c r="H141" s="200"/>
      <c r="I141" s="200"/>
      <c r="J141" s="32"/>
      <c r="K141" s="32"/>
      <c r="L141" s="32"/>
      <c r="M141" s="32"/>
      <c r="N141" s="32"/>
      <c r="O141" s="32"/>
      <c r="P141" s="32"/>
      <c r="Q141" s="32"/>
      <c r="R141" s="33"/>
      <c r="T141" s="70"/>
      <c r="U141" s="32"/>
      <c r="V141" s="32"/>
      <c r="W141" s="32"/>
      <c r="X141" s="32"/>
      <c r="Y141" s="32"/>
      <c r="Z141" s="32"/>
      <c r="AA141" s="71"/>
      <c r="AT141" s="17" t="s">
        <v>250</v>
      </c>
      <c r="AU141" s="17" t="s">
        <v>190</v>
      </c>
    </row>
    <row r="142" spans="2:65" s="1" customFormat="1" ht="40.15" customHeight="1" x14ac:dyDescent="0.3">
      <c r="B142" s="136"/>
      <c r="C142" s="137" t="s">
        <v>182</v>
      </c>
      <c r="D142" s="137" t="s">
        <v>222</v>
      </c>
      <c r="E142" s="138" t="s">
        <v>677</v>
      </c>
      <c r="F142" s="250" t="s">
        <v>678</v>
      </c>
      <c r="G142" s="251"/>
      <c r="H142" s="251"/>
      <c r="I142" s="251"/>
      <c r="J142" s="139" t="s">
        <v>613</v>
      </c>
      <c r="K142" s="140">
        <v>27.44</v>
      </c>
      <c r="L142" s="252"/>
      <c r="M142" s="251"/>
      <c r="N142" s="252">
        <f>ROUND(L142*K142,2)</f>
        <v>0</v>
      </c>
      <c r="O142" s="251"/>
      <c r="P142" s="251"/>
      <c r="Q142" s="251"/>
      <c r="R142" s="141"/>
      <c r="T142" s="142" t="s">
        <v>3</v>
      </c>
      <c r="U142" s="40" t="s">
        <v>43</v>
      </c>
      <c r="V142" s="143">
        <v>0</v>
      </c>
      <c r="W142" s="143">
        <f>V142*K142</f>
        <v>0</v>
      </c>
      <c r="X142" s="143">
        <v>0</v>
      </c>
      <c r="Y142" s="143">
        <f>X142*K142</f>
        <v>0</v>
      </c>
      <c r="Z142" s="143">
        <v>0</v>
      </c>
      <c r="AA142" s="144">
        <f>Z142*K142</f>
        <v>0</v>
      </c>
      <c r="AR142" s="17" t="s">
        <v>231</v>
      </c>
      <c r="AT142" s="17" t="s">
        <v>222</v>
      </c>
      <c r="AU142" s="17" t="s">
        <v>190</v>
      </c>
      <c r="AY142" s="17" t="s">
        <v>221</v>
      </c>
      <c r="BE142" s="145">
        <f>IF(U142="základní",N142,0)</f>
        <v>0</v>
      </c>
      <c r="BF142" s="145">
        <f>IF(U142="snížená",N142,0)</f>
        <v>0</v>
      </c>
      <c r="BG142" s="145">
        <f>IF(U142="zákl. přenesená",N142,0)</f>
        <v>0</v>
      </c>
      <c r="BH142" s="145">
        <f>IF(U142="sníž. přenesená",N142,0)</f>
        <v>0</v>
      </c>
      <c r="BI142" s="145">
        <f>IF(U142="nulová",N142,0)</f>
        <v>0</v>
      </c>
      <c r="BJ142" s="17" t="s">
        <v>15</v>
      </c>
      <c r="BK142" s="145">
        <f>ROUND(L142*K142,2)</f>
        <v>0</v>
      </c>
      <c r="BL142" s="17" t="s">
        <v>231</v>
      </c>
      <c r="BM142" s="17" t="s">
        <v>679</v>
      </c>
    </row>
    <row r="143" spans="2:65" s="1" customFormat="1" ht="28.9" customHeight="1" x14ac:dyDescent="0.3">
      <c r="B143" s="136"/>
      <c r="C143" s="137" t="s">
        <v>231</v>
      </c>
      <c r="D143" s="137" t="s">
        <v>222</v>
      </c>
      <c r="E143" s="138" t="s">
        <v>680</v>
      </c>
      <c r="F143" s="250" t="s">
        <v>681</v>
      </c>
      <c r="G143" s="251"/>
      <c r="H143" s="251"/>
      <c r="I143" s="251"/>
      <c r="J143" s="139" t="s">
        <v>613</v>
      </c>
      <c r="K143" s="140">
        <v>1167.0050000000001</v>
      </c>
      <c r="L143" s="252"/>
      <c r="M143" s="251"/>
      <c r="N143" s="252">
        <f>ROUND(L143*K143,2)</f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0</v>
      </c>
      <c r="W143" s="143">
        <f>V143*K143</f>
        <v>0</v>
      </c>
      <c r="X143" s="143">
        <v>0</v>
      </c>
      <c r="Y143" s="143">
        <f>X143*K143</f>
        <v>0</v>
      </c>
      <c r="Z143" s="143">
        <v>0</v>
      </c>
      <c r="AA143" s="144">
        <f>Z143*K143</f>
        <v>0</v>
      </c>
      <c r="AR143" s="17" t="s">
        <v>231</v>
      </c>
      <c r="AT143" s="17" t="s">
        <v>222</v>
      </c>
      <c r="AU143" s="17" t="s">
        <v>190</v>
      </c>
      <c r="AY143" s="17" t="s">
        <v>221</v>
      </c>
      <c r="BE143" s="145">
        <f>IF(U143="základní",N143,0)</f>
        <v>0</v>
      </c>
      <c r="BF143" s="145">
        <f>IF(U143="snížená",N143,0)</f>
        <v>0</v>
      </c>
      <c r="BG143" s="145">
        <f>IF(U143="zákl. přenesená",N143,0)</f>
        <v>0</v>
      </c>
      <c r="BH143" s="145">
        <f>IF(U143="sníž. přenesená",N143,0)</f>
        <v>0</v>
      </c>
      <c r="BI143" s="145">
        <f>IF(U143="nulová",N143,0)</f>
        <v>0</v>
      </c>
      <c r="BJ143" s="17" t="s">
        <v>15</v>
      </c>
      <c r="BK143" s="145">
        <f>ROUND(L143*K143,2)</f>
        <v>0</v>
      </c>
      <c r="BL143" s="17" t="s">
        <v>231</v>
      </c>
      <c r="BM143" s="17" t="s">
        <v>682</v>
      </c>
    </row>
    <row r="144" spans="2:65" s="10" customFormat="1" ht="20.45" customHeight="1" x14ac:dyDescent="0.3">
      <c r="B144" s="153"/>
      <c r="C144" s="154"/>
      <c r="D144" s="154"/>
      <c r="E144" s="155" t="s">
        <v>3</v>
      </c>
      <c r="F144" s="274" t="s">
        <v>683</v>
      </c>
      <c r="G144" s="273"/>
      <c r="H144" s="273"/>
      <c r="I144" s="273"/>
      <c r="J144" s="154"/>
      <c r="K144" s="156">
        <v>1167.0050000000001</v>
      </c>
      <c r="L144" s="154"/>
      <c r="M144" s="154"/>
      <c r="N144" s="154"/>
      <c r="O144" s="154"/>
      <c r="P144" s="154"/>
      <c r="Q144" s="154"/>
      <c r="R144" s="157"/>
      <c r="T144" s="169"/>
      <c r="U144" s="170"/>
      <c r="V144" s="170"/>
      <c r="W144" s="170"/>
      <c r="X144" s="170"/>
      <c r="Y144" s="170"/>
      <c r="Z144" s="170"/>
      <c r="AA144" s="171"/>
      <c r="AT144" s="160" t="s">
        <v>524</v>
      </c>
      <c r="AU144" s="160" t="s">
        <v>190</v>
      </c>
      <c r="AV144" s="10" t="s">
        <v>190</v>
      </c>
      <c r="AW144" s="10" t="s">
        <v>35</v>
      </c>
      <c r="AX144" s="10" t="s">
        <v>15</v>
      </c>
      <c r="AY144" s="160" t="s">
        <v>221</v>
      </c>
    </row>
    <row r="145" spans="2:18" s="1" customFormat="1" ht="6.95" customHeight="1" x14ac:dyDescent="0.3">
      <c r="B145" s="55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7"/>
    </row>
  </sheetData>
  <mergeCells count="124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L96:Q96"/>
    <mergeCell ref="C102:Q102"/>
    <mergeCell ref="F104:P104"/>
    <mergeCell ref="F105:P105"/>
    <mergeCell ref="M107:P107"/>
    <mergeCell ref="M109:Q109"/>
    <mergeCell ref="M110:Q110"/>
    <mergeCell ref="F112:I112"/>
    <mergeCell ref="L112:M112"/>
    <mergeCell ref="N112:Q112"/>
    <mergeCell ref="F116:I116"/>
    <mergeCell ref="L116:M116"/>
    <mergeCell ref="N116:Q116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23:I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34:I134"/>
    <mergeCell ref="L134:M134"/>
    <mergeCell ref="N134:Q134"/>
    <mergeCell ref="F135:I135"/>
    <mergeCell ref="F136:I136"/>
    <mergeCell ref="L136:M136"/>
    <mergeCell ref="N136:Q136"/>
    <mergeCell ref="F127:I127"/>
    <mergeCell ref="F128:I128"/>
    <mergeCell ref="L128:M128"/>
    <mergeCell ref="N128:Q128"/>
    <mergeCell ref="F130:I130"/>
    <mergeCell ref="L130:M130"/>
    <mergeCell ref="N130:Q130"/>
    <mergeCell ref="F131:I131"/>
    <mergeCell ref="L131:M131"/>
    <mergeCell ref="N131:Q131"/>
    <mergeCell ref="H1:K1"/>
    <mergeCell ref="S2:AC2"/>
    <mergeCell ref="F143:I143"/>
    <mergeCell ref="L143:M143"/>
    <mergeCell ref="N143:Q143"/>
    <mergeCell ref="F144:I144"/>
    <mergeCell ref="N113:Q113"/>
    <mergeCell ref="N114:Q114"/>
    <mergeCell ref="N115:Q115"/>
    <mergeCell ref="N129:Q129"/>
    <mergeCell ref="N138:Q138"/>
    <mergeCell ref="F137:I137"/>
    <mergeCell ref="F139:I139"/>
    <mergeCell ref="L139:M139"/>
    <mergeCell ref="N139:Q139"/>
    <mergeCell ref="F140:I140"/>
    <mergeCell ref="L140:M140"/>
    <mergeCell ref="N140:Q140"/>
    <mergeCell ref="F141:I141"/>
    <mergeCell ref="F142:I142"/>
    <mergeCell ref="L142:M142"/>
    <mergeCell ref="N142:Q142"/>
    <mergeCell ref="F132:I132"/>
    <mergeCell ref="F133:I133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2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88"/>
  <sheetViews>
    <sheetView showGridLines="0" tabSelected="1" workbookViewId="0">
      <pane ySplit="1" topLeftCell="A163" activePane="bottomLeft" state="frozen"/>
      <selection pane="bottomLeft" activeCell="J176" sqref="J176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103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684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17" spans="2:18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</row>
    <row r="18" spans="2:18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</row>
    <row r="19" spans="2:18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</row>
    <row r="20" spans="2:18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</row>
    <row r="21" spans="2:18" s="1" customFormat="1" ht="18" customHeight="1" x14ac:dyDescent="0.3">
      <c r="B21" s="31"/>
      <c r="C21" s="32"/>
      <c r="D21" s="32"/>
      <c r="E21" s="26" t="s">
        <v>37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</row>
    <row r="22" spans="2:18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s="1" customFormat="1" ht="20.45" customHeight="1" x14ac:dyDescent="0.3">
      <c r="B24" s="31"/>
      <c r="C24" s="32"/>
      <c r="D24" s="32"/>
      <c r="E24" s="228" t="s">
        <v>3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</row>
    <row r="25" spans="2:18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2:18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</row>
    <row r="27" spans="2:18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</row>
    <row r="28" spans="2:18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N96</f>
        <v>0</v>
      </c>
      <c r="N28" s="200"/>
      <c r="O28" s="200"/>
      <c r="P28" s="200"/>
      <c r="Q28" s="32"/>
      <c r="R28" s="33"/>
    </row>
    <row r="29" spans="2:18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18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18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18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ROUND((SUM(BE96:BE97)+SUM(BE115:BE187)), 2)</f>
        <v>0</v>
      </c>
      <c r="I32" s="200"/>
      <c r="J32" s="200"/>
      <c r="K32" s="32"/>
      <c r="L32" s="32"/>
      <c r="M32" s="260">
        <f>ROUND(ROUND((SUM(BE96:BE97)+SUM(BE115:BE187)),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ROUND((SUM(BF96:BF97)+SUM(BF115:BF187)), 2)</f>
        <v>0</v>
      </c>
      <c r="I33" s="200"/>
      <c r="J33" s="200"/>
      <c r="K33" s="32"/>
      <c r="L33" s="32"/>
      <c r="M33" s="260">
        <f>ROUND(ROUND((SUM(BF96:BF97)+SUM(BF115:BF187)),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ROUND((SUM(BG96:BG97)+SUM(BG115:BG187)),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ROUND((SUM(BH96:BH97)+SUM(BH115:BH187)),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ROUND((SUM(BI96:BI97)+SUM(BI115:BI187)),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04 - SO 03 - KOMUNIKACE A ZPEVNĚNÉ PLOCHY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Vladimír Mrázek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N115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617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N116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618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N117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685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N131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686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N134</f>
        <v>0</v>
      </c>
      <c r="O92" s="256"/>
      <c r="P92" s="256"/>
      <c r="Q92" s="256"/>
      <c r="R92" s="115"/>
    </row>
    <row r="93" spans="2:47" s="7" customFormat="1" ht="19.899999999999999" customHeight="1" x14ac:dyDescent="0.3">
      <c r="B93" s="112"/>
      <c r="C93" s="113"/>
      <c r="D93" s="114" t="s">
        <v>619</v>
      </c>
      <c r="E93" s="113"/>
      <c r="F93" s="113"/>
      <c r="G93" s="113"/>
      <c r="H93" s="113"/>
      <c r="I93" s="113"/>
      <c r="J93" s="113"/>
      <c r="K93" s="113"/>
      <c r="L93" s="113"/>
      <c r="M93" s="113"/>
      <c r="N93" s="255">
        <f>N168</f>
        <v>0</v>
      </c>
      <c r="O93" s="256"/>
      <c r="P93" s="256"/>
      <c r="Q93" s="256"/>
      <c r="R93" s="115"/>
    </row>
    <row r="94" spans="2:47" s="7" customFormat="1" ht="19.899999999999999" customHeight="1" x14ac:dyDescent="0.3">
      <c r="B94" s="112"/>
      <c r="C94" s="113"/>
      <c r="D94" s="114" t="s">
        <v>687</v>
      </c>
      <c r="E94" s="113"/>
      <c r="F94" s="113"/>
      <c r="G94" s="113"/>
      <c r="H94" s="113"/>
      <c r="I94" s="113"/>
      <c r="J94" s="113"/>
      <c r="K94" s="113"/>
      <c r="L94" s="113"/>
      <c r="M94" s="113"/>
      <c r="N94" s="255">
        <f>N186</f>
        <v>0</v>
      </c>
      <c r="O94" s="256"/>
      <c r="P94" s="256"/>
      <c r="Q94" s="256"/>
      <c r="R94" s="115"/>
    </row>
    <row r="95" spans="2:47" s="1" customFormat="1" ht="21.75" customHeight="1" x14ac:dyDescent="0.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</row>
    <row r="96" spans="2:47" s="1" customFormat="1" ht="29.25" customHeight="1" x14ac:dyDescent="0.3">
      <c r="B96" s="31"/>
      <c r="C96" s="107" t="s">
        <v>205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257">
        <v>0</v>
      </c>
      <c r="O96" s="200"/>
      <c r="P96" s="200"/>
      <c r="Q96" s="200"/>
      <c r="R96" s="33"/>
      <c r="T96" s="116"/>
      <c r="U96" s="117" t="s">
        <v>42</v>
      </c>
    </row>
    <row r="97" spans="2:18" s="1" customFormat="1" ht="18" customHeight="1" x14ac:dyDescent="0.3"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3"/>
    </row>
    <row r="98" spans="2:18" s="1" customFormat="1" ht="29.25" customHeight="1" x14ac:dyDescent="0.3">
      <c r="B98" s="31"/>
      <c r="C98" s="99" t="s">
        <v>188</v>
      </c>
      <c r="D98" s="100"/>
      <c r="E98" s="100"/>
      <c r="F98" s="100"/>
      <c r="G98" s="100"/>
      <c r="H98" s="100"/>
      <c r="I98" s="100"/>
      <c r="J98" s="100"/>
      <c r="K98" s="100"/>
      <c r="L98" s="201">
        <f>ROUND(SUM(N88+N96),2)</f>
        <v>0</v>
      </c>
      <c r="M98" s="246"/>
      <c r="N98" s="246"/>
      <c r="O98" s="246"/>
      <c r="P98" s="246"/>
      <c r="Q98" s="246"/>
      <c r="R98" s="33"/>
    </row>
    <row r="99" spans="2:18" s="1" customFormat="1" ht="6.95" customHeight="1" x14ac:dyDescent="0.3">
      <c r="B99" s="55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7"/>
    </row>
    <row r="103" spans="2:18" s="1" customFormat="1" ht="6.95" customHeight="1" x14ac:dyDescent="0.3">
      <c r="B103" s="58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60"/>
    </row>
    <row r="104" spans="2:18" s="1" customFormat="1" ht="36.950000000000003" customHeight="1" x14ac:dyDescent="0.3">
      <c r="B104" s="31"/>
      <c r="C104" s="212" t="s">
        <v>206</v>
      </c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33"/>
    </row>
    <row r="105" spans="2:18" s="1" customFormat="1" ht="6.95" customHeight="1" x14ac:dyDescent="0.3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18" s="1" customFormat="1" ht="30" customHeight="1" x14ac:dyDescent="0.3">
      <c r="B106" s="31"/>
      <c r="C106" s="28" t="s">
        <v>16</v>
      </c>
      <c r="D106" s="32"/>
      <c r="E106" s="32"/>
      <c r="F106" s="247" t="str">
        <f>F6</f>
        <v>DOPLNĚNÍ - ROZŠÍŘENÍ KAPACIT ZŠ A MŠ TŘEBOTOV</v>
      </c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32"/>
      <c r="R106" s="33"/>
    </row>
    <row r="107" spans="2:18" s="1" customFormat="1" ht="36.950000000000003" customHeight="1" x14ac:dyDescent="0.3">
      <c r="B107" s="31"/>
      <c r="C107" s="65" t="s">
        <v>192</v>
      </c>
      <c r="D107" s="32"/>
      <c r="E107" s="32"/>
      <c r="F107" s="213" t="str">
        <f>F7</f>
        <v>04 - SO 03 - KOMUNIKACE A ZPEVNĚNÉ PLOCHY</v>
      </c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32"/>
      <c r="R107" s="33"/>
    </row>
    <row r="108" spans="2:18" s="1" customFormat="1" ht="6.95" customHeight="1" x14ac:dyDescent="0.3"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</row>
    <row r="109" spans="2:18" s="1" customFormat="1" ht="18" customHeight="1" x14ac:dyDescent="0.3">
      <c r="B109" s="31"/>
      <c r="C109" s="28" t="s">
        <v>22</v>
      </c>
      <c r="D109" s="32"/>
      <c r="E109" s="32"/>
      <c r="F109" s="26" t="str">
        <f>F9</f>
        <v>Třebotov, Hlavní 190, 252 26 areál školy</v>
      </c>
      <c r="G109" s="32"/>
      <c r="H109" s="32"/>
      <c r="I109" s="32"/>
      <c r="J109" s="32"/>
      <c r="K109" s="28" t="s">
        <v>24</v>
      </c>
      <c r="L109" s="32"/>
      <c r="M109" s="248" t="str">
        <f>IF(O9="","",O9)</f>
        <v>31. 10. 2016</v>
      </c>
      <c r="N109" s="200"/>
      <c r="O109" s="200"/>
      <c r="P109" s="200"/>
      <c r="Q109" s="32"/>
      <c r="R109" s="33"/>
    </row>
    <row r="110" spans="2:18" s="1" customFormat="1" ht="6.95" customHeight="1" x14ac:dyDescent="0.3"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3"/>
    </row>
    <row r="111" spans="2:18" s="1" customFormat="1" ht="15" x14ac:dyDescent="0.3">
      <c r="B111" s="31"/>
      <c r="C111" s="28" t="s">
        <v>26</v>
      </c>
      <c r="D111" s="32"/>
      <c r="E111" s="32"/>
      <c r="F111" s="26" t="str">
        <f>E12</f>
        <v>Obec Třebotov</v>
      </c>
      <c r="G111" s="32"/>
      <c r="H111" s="32"/>
      <c r="I111" s="32"/>
      <c r="J111" s="32"/>
      <c r="K111" s="28" t="s">
        <v>33</v>
      </c>
      <c r="L111" s="32"/>
      <c r="M111" s="226" t="str">
        <f>E18</f>
        <v>Ing.arch. Jan Linhart</v>
      </c>
      <c r="N111" s="200"/>
      <c r="O111" s="200"/>
      <c r="P111" s="200"/>
      <c r="Q111" s="200"/>
      <c r="R111" s="33"/>
    </row>
    <row r="112" spans="2:18" s="1" customFormat="1" ht="14.45" customHeight="1" x14ac:dyDescent="0.3">
      <c r="B112" s="31"/>
      <c r="C112" s="28" t="s">
        <v>31</v>
      </c>
      <c r="D112" s="32"/>
      <c r="E112" s="32"/>
      <c r="F112" s="26" t="str">
        <f>IF(E15="","",E15)</f>
        <v xml:space="preserve"> </v>
      </c>
      <c r="G112" s="32"/>
      <c r="H112" s="32"/>
      <c r="I112" s="32"/>
      <c r="J112" s="32"/>
      <c r="K112" s="28" t="s">
        <v>36</v>
      </c>
      <c r="L112" s="32"/>
      <c r="M112" s="226" t="str">
        <f>E21</f>
        <v>Vladimír Mrázek</v>
      </c>
      <c r="N112" s="200"/>
      <c r="O112" s="200"/>
      <c r="P112" s="200"/>
      <c r="Q112" s="200"/>
      <c r="R112" s="33"/>
    </row>
    <row r="113" spans="2:65" s="1" customFormat="1" ht="10.35" customHeight="1" x14ac:dyDescent="0.3">
      <c r="B113" s="31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3"/>
    </row>
    <row r="114" spans="2:65" s="8" customFormat="1" ht="29.25" customHeight="1" x14ac:dyDescent="0.3">
      <c r="B114" s="118"/>
      <c r="C114" s="119" t="s">
        <v>207</v>
      </c>
      <c r="D114" s="120" t="s">
        <v>208</v>
      </c>
      <c r="E114" s="120" t="s">
        <v>60</v>
      </c>
      <c r="F114" s="242" t="s">
        <v>209</v>
      </c>
      <c r="G114" s="243"/>
      <c r="H114" s="243"/>
      <c r="I114" s="243"/>
      <c r="J114" s="120" t="s">
        <v>210</v>
      </c>
      <c r="K114" s="120" t="s">
        <v>211</v>
      </c>
      <c r="L114" s="244" t="s">
        <v>212</v>
      </c>
      <c r="M114" s="243"/>
      <c r="N114" s="242" t="s">
        <v>198</v>
      </c>
      <c r="O114" s="243"/>
      <c r="P114" s="243"/>
      <c r="Q114" s="245"/>
      <c r="R114" s="121"/>
      <c r="T114" s="73" t="s">
        <v>213</v>
      </c>
      <c r="U114" s="74" t="s">
        <v>42</v>
      </c>
      <c r="V114" s="74" t="s">
        <v>214</v>
      </c>
      <c r="W114" s="74" t="s">
        <v>215</v>
      </c>
      <c r="X114" s="74" t="s">
        <v>216</v>
      </c>
      <c r="Y114" s="74" t="s">
        <v>217</v>
      </c>
      <c r="Z114" s="74" t="s">
        <v>218</v>
      </c>
      <c r="AA114" s="75" t="s">
        <v>219</v>
      </c>
    </row>
    <row r="115" spans="2:65" s="1" customFormat="1" ht="29.25" customHeight="1" x14ac:dyDescent="0.35">
      <c r="B115" s="31"/>
      <c r="C115" s="77" t="s">
        <v>194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236">
        <f>BK115</f>
        <v>0</v>
      </c>
      <c r="O115" s="237"/>
      <c r="P115" s="237"/>
      <c r="Q115" s="237"/>
      <c r="R115" s="33"/>
      <c r="T115" s="76"/>
      <c r="U115" s="47"/>
      <c r="V115" s="47"/>
      <c r="W115" s="122">
        <f>W116</f>
        <v>1371.6607610000001</v>
      </c>
      <c r="X115" s="47"/>
      <c r="Y115" s="122">
        <f>Y116</f>
        <v>401.27885249999997</v>
      </c>
      <c r="Z115" s="47"/>
      <c r="AA115" s="123">
        <f>AA116</f>
        <v>0</v>
      </c>
      <c r="AT115" s="17" t="s">
        <v>77</v>
      </c>
      <c r="AU115" s="17" t="s">
        <v>200</v>
      </c>
      <c r="BK115" s="124">
        <f>BK116</f>
        <v>0</v>
      </c>
    </row>
    <row r="116" spans="2:65" s="9" customFormat="1" ht="37.35" customHeight="1" x14ac:dyDescent="0.35">
      <c r="B116" s="125"/>
      <c r="C116" s="126"/>
      <c r="D116" s="127" t="s">
        <v>617</v>
      </c>
      <c r="E116" s="127"/>
      <c r="F116" s="127"/>
      <c r="G116" s="127"/>
      <c r="H116" s="127"/>
      <c r="I116" s="127"/>
      <c r="J116" s="127"/>
      <c r="K116" s="127"/>
      <c r="L116" s="127"/>
      <c r="M116" s="127"/>
      <c r="N116" s="238">
        <f>BK116</f>
        <v>0</v>
      </c>
      <c r="O116" s="239"/>
      <c r="P116" s="239"/>
      <c r="Q116" s="239"/>
      <c r="R116" s="128"/>
      <c r="T116" s="129"/>
      <c r="U116" s="126"/>
      <c r="V116" s="126"/>
      <c r="W116" s="130">
        <f>W117+W131+W134+W168+W186</f>
        <v>1371.6607610000001</v>
      </c>
      <c r="X116" s="126"/>
      <c r="Y116" s="130">
        <f>Y117+Y131+Y134+Y168+Y186</f>
        <v>401.27885249999997</v>
      </c>
      <c r="Z116" s="126"/>
      <c r="AA116" s="131">
        <f>AA117+AA131+AA134+AA168+AA186</f>
        <v>0</v>
      </c>
      <c r="AR116" s="132" t="s">
        <v>15</v>
      </c>
      <c r="AT116" s="133" t="s">
        <v>77</v>
      </c>
      <c r="AU116" s="133" t="s">
        <v>78</v>
      </c>
      <c r="AY116" s="132" t="s">
        <v>221</v>
      </c>
      <c r="BK116" s="134">
        <f>BK117+BK131+BK134+BK168+BK186</f>
        <v>0</v>
      </c>
    </row>
    <row r="117" spans="2:65" s="9" customFormat="1" ht="19.899999999999999" customHeight="1" x14ac:dyDescent="0.3">
      <c r="B117" s="125"/>
      <c r="C117" s="126"/>
      <c r="D117" s="135" t="s">
        <v>618</v>
      </c>
      <c r="E117" s="135"/>
      <c r="F117" s="135"/>
      <c r="G117" s="135"/>
      <c r="H117" s="135"/>
      <c r="I117" s="135"/>
      <c r="J117" s="135"/>
      <c r="K117" s="135"/>
      <c r="L117" s="135"/>
      <c r="M117" s="135"/>
      <c r="N117" s="240">
        <f>BK117</f>
        <v>0</v>
      </c>
      <c r="O117" s="241"/>
      <c r="P117" s="241"/>
      <c r="Q117" s="241"/>
      <c r="R117" s="128"/>
      <c r="T117" s="129"/>
      <c r="U117" s="126"/>
      <c r="V117" s="126"/>
      <c r="W117" s="130">
        <f>SUM(W118:W130)</f>
        <v>244.53700000000001</v>
      </c>
      <c r="X117" s="126"/>
      <c r="Y117" s="130">
        <f>SUM(Y118:Y130)</f>
        <v>0</v>
      </c>
      <c r="Z117" s="126"/>
      <c r="AA117" s="131">
        <f>SUM(AA118:AA130)</f>
        <v>0</v>
      </c>
      <c r="AR117" s="132" t="s">
        <v>15</v>
      </c>
      <c r="AT117" s="133" t="s">
        <v>77</v>
      </c>
      <c r="AU117" s="133" t="s">
        <v>15</v>
      </c>
      <c r="AY117" s="132" t="s">
        <v>221</v>
      </c>
      <c r="BK117" s="134">
        <f>SUM(BK118:BK130)</f>
        <v>0</v>
      </c>
    </row>
    <row r="118" spans="2:65" s="1" customFormat="1" ht="20.45" customHeight="1" x14ac:dyDescent="0.3">
      <c r="B118" s="136"/>
      <c r="C118" s="137" t="s">
        <v>688</v>
      </c>
      <c r="D118" s="137" t="s">
        <v>222</v>
      </c>
      <c r="E118" s="138" t="s">
        <v>689</v>
      </c>
      <c r="F118" s="250" t="s">
        <v>690</v>
      </c>
      <c r="G118" s="251"/>
      <c r="H118" s="251"/>
      <c r="I118" s="251"/>
      <c r="J118" s="139" t="s">
        <v>246</v>
      </c>
      <c r="K118" s="140">
        <v>7</v>
      </c>
      <c r="L118" s="252"/>
      <c r="M118" s="251"/>
      <c r="N118" s="252">
        <f>ROUND(L118*K118,2)</f>
        <v>0</v>
      </c>
      <c r="O118" s="251"/>
      <c r="P118" s="251"/>
      <c r="Q118" s="251"/>
      <c r="R118" s="141"/>
      <c r="T118" s="142" t="s">
        <v>3</v>
      </c>
      <c r="U118" s="40" t="s">
        <v>43</v>
      </c>
      <c r="V118" s="143">
        <v>0.13300000000000001</v>
      </c>
      <c r="W118" s="143">
        <f>V118*K118</f>
        <v>0.93100000000000005</v>
      </c>
      <c r="X118" s="143">
        <v>0</v>
      </c>
      <c r="Y118" s="143">
        <f>X118*K118</f>
        <v>0</v>
      </c>
      <c r="Z118" s="143">
        <v>0</v>
      </c>
      <c r="AA118" s="144">
        <f>Z118*K118</f>
        <v>0</v>
      </c>
      <c r="AR118" s="17" t="s">
        <v>231</v>
      </c>
      <c r="AT118" s="17" t="s">
        <v>222</v>
      </c>
      <c r="AU118" s="17" t="s">
        <v>190</v>
      </c>
      <c r="AY118" s="17" t="s">
        <v>221</v>
      </c>
      <c r="BE118" s="145">
        <f>IF(U118="základní",N118,0)</f>
        <v>0</v>
      </c>
      <c r="BF118" s="145">
        <f>IF(U118="snížená",N118,0)</f>
        <v>0</v>
      </c>
      <c r="BG118" s="145">
        <f>IF(U118="zákl. přenesená",N118,0)</f>
        <v>0</v>
      </c>
      <c r="BH118" s="145">
        <f>IF(U118="sníž. přenesená",N118,0)</f>
        <v>0</v>
      </c>
      <c r="BI118" s="145">
        <f>IF(U118="nulová",N118,0)</f>
        <v>0</v>
      </c>
      <c r="BJ118" s="17" t="s">
        <v>15</v>
      </c>
      <c r="BK118" s="145">
        <f>ROUND(L118*K118,2)</f>
        <v>0</v>
      </c>
      <c r="BL118" s="17" t="s">
        <v>231</v>
      </c>
      <c r="BM118" s="17" t="s">
        <v>691</v>
      </c>
    </row>
    <row r="119" spans="2:65" s="1" customFormat="1" ht="28.9" customHeight="1" x14ac:dyDescent="0.3">
      <c r="B119" s="136"/>
      <c r="C119" s="137" t="s">
        <v>15</v>
      </c>
      <c r="D119" s="137" t="s">
        <v>222</v>
      </c>
      <c r="E119" s="138" t="s">
        <v>692</v>
      </c>
      <c r="F119" s="250" t="s">
        <v>693</v>
      </c>
      <c r="G119" s="251"/>
      <c r="H119" s="251"/>
      <c r="I119" s="251"/>
      <c r="J119" s="139" t="s">
        <v>520</v>
      </c>
      <c r="K119" s="140">
        <v>643</v>
      </c>
      <c r="L119" s="252"/>
      <c r="M119" s="251"/>
      <c r="N119" s="252">
        <f>ROUND(L119*K119,2)</f>
        <v>0</v>
      </c>
      <c r="O119" s="251"/>
      <c r="P119" s="251"/>
      <c r="Q119" s="251"/>
      <c r="R119" s="141"/>
      <c r="T119" s="142" t="s">
        <v>3</v>
      </c>
      <c r="U119" s="40" t="s">
        <v>43</v>
      </c>
      <c r="V119" s="143">
        <v>0.187</v>
      </c>
      <c r="W119" s="143">
        <f>V119*K119</f>
        <v>120.241</v>
      </c>
      <c r="X119" s="143">
        <v>0</v>
      </c>
      <c r="Y119" s="143">
        <f>X119*K119</f>
        <v>0</v>
      </c>
      <c r="Z119" s="143">
        <v>0</v>
      </c>
      <c r="AA119" s="144">
        <f>Z119*K119</f>
        <v>0</v>
      </c>
      <c r="AR119" s="17" t="s">
        <v>231</v>
      </c>
      <c r="AT119" s="17" t="s">
        <v>222</v>
      </c>
      <c r="AU119" s="17" t="s">
        <v>190</v>
      </c>
      <c r="AY119" s="17" t="s">
        <v>221</v>
      </c>
      <c r="BE119" s="145">
        <f>IF(U119="základní",N119,0)</f>
        <v>0</v>
      </c>
      <c r="BF119" s="145">
        <f>IF(U119="snížená",N119,0)</f>
        <v>0</v>
      </c>
      <c r="BG119" s="145">
        <f>IF(U119="zákl. přenesená",N119,0)</f>
        <v>0</v>
      </c>
      <c r="BH119" s="145">
        <f>IF(U119="sníž. přenesená",N119,0)</f>
        <v>0</v>
      </c>
      <c r="BI119" s="145">
        <f>IF(U119="nulová",N119,0)</f>
        <v>0</v>
      </c>
      <c r="BJ119" s="17" t="s">
        <v>15</v>
      </c>
      <c r="BK119" s="145">
        <f>ROUND(L119*K119,2)</f>
        <v>0</v>
      </c>
      <c r="BL119" s="17" t="s">
        <v>231</v>
      </c>
      <c r="BM119" s="17" t="s">
        <v>694</v>
      </c>
    </row>
    <row r="120" spans="2:65" s="1" customFormat="1" ht="28.9" customHeight="1" x14ac:dyDescent="0.3">
      <c r="B120" s="136"/>
      <c r="C120" s="137" t="s">
        <v>190</v>
      </c>
      <c r="D120" s="137" t="s">
        <v>222</v>
      </c>
      <c r="E120" s="138" t="s">
        <v>695</v>
      </c>
      <c r="F120" s="250" t="s">
        <v>696</v>
      </c>
      <c r="G120" s="251"/>
      <c r="H120" s="251"/>
      <c r="I120" s="251"/>
      <c r="J120" s="139" t="s">
        <v>520</v>
      </c>
      <c r="K120" s="140">
        <v>643</v>
      </c>
      <c r="L120" s="252"/>
      <c r="M120" s="251"/>
      <c r="N120" s="252">
        <f>ROUND(L120*K120,2)</f>
        <v>0</v>
      </c>
      <c r="O120" s="251"/>
      <c r="P120" s="251"/>
      <c r="Q120" s="251"/>
      <c r="R120" s="141"/>
      <c r="T120" s="142" t="s">
        <v>3</v>
      </c>
      <c r="U120" s="40" t="s">
        <v>43</v>
      </c>
      <c r="V120" s="143">
        <v>5.8000000000000003E-2</v>
      </c>
      <c r="W120" s="143">
        <f>V120*K120</f>
        <v>37.294000000000004</v>
      </c>
      <c r="X120" s="143">
        <v>0</v>
      </c>
      <c r="Y120" s="143">
        <f>X120*K120</f>
        <v>0</v>
      </c>
      <c r="Z120" s="143">
        <v>0</v>
      </c>
      <c r="AA120" s="144">
        <f>Z120*K120</f>
        <v>0</v>
      </c>
      <c r="AR120" s="17" t="s">
        <v>231</v>
      </c>
      <c r="AT120" s="17" t="s">
        <v>222</v>
      </c>
      <c r="AU120" s="17" t="s">
        <v>190</v>
      </c>
      <c r="AY120" s="17" t="s">
        <v>221</v>
      </c>
      <c r="BE120" s="145">
        <f>IF(U120="základní",N120,0)</f>
        <v>0</v>
      </c>
      <c r="BF120" s="145">
        <f>IF(U120="snížená",N120,0)</f>
        <v>0</v>
      </c>
      <c r="BG120" s="145">
        <f>IF(U120="zákl. přenesená",N120,0)</f>
        <v>0</v>
      </c>
      <c r="BH120" s="145">
        <f>IF(U120="sníž. přenesená",N120,0)</f>
        <v>0</v>
      </c>
      <c r="BI120" s="145">
        <f>IF(U120="nulová",N120,0)</f>
        <v>0</v>
      </c>
      <c r="BJ120" s="17" t="s">
        <v>15</v>
      </c>
      <c r="BK120" s="145">
        <f>ROUND(L120*K120,2)</f>
        <v>0</v>
      </c>
      <c r="BL120" s="17" t="s">
        <v>231</v>
      </c>
      <c r="BM120" s="17" t="s">
        <v>697</v>
      </c>
    </row>
    <row r="121" spans="2:65" s="1" customFormat="1" ht="28.9" customHeight="1" x14ac:dyDescent="0.3">
      <c r="B121" s="136"/>
      <c r="C121" s="137" t="s">
        <v>254</v>
      </c>
      <c r="D121" s="137" t="s">
        <v>222</v>
      </c>
      <c r="E121" s="138" t="s">
        <v>698</v>
      </c>
      <c r="F121" s="250" t="s">
        <v>699</v>
      </c>
      <c r="G121" s="251"/>
      <c r="H121" s="251"/>
      <c r="I121" s="251"/>
      <c r="J121" s="139" t="s">
        <v>520</v>
      </c>
      <c r="K121" s="140">
        <v>125</v>
      </c>
      <c r="L121" s="252"/>
      <c r="M121" s="251"/>
      <c r="N121" s="252">
        <f>ROUND(L121*K121,2)</f>
        <v>0</v>
      </c>
      <c r="O121" s="251"/>
      <c r="P121" s="251"/>
      <c r="Q121" s="251"/>
      <c r="R121" s="141"/>
      <c r="T121" s="142" t="s">
        <v>3</v>
      </c>
      <c r="U121" s="40" t="s">
        <v>43</v>
      </c>
      <c r="V121" s="143">
        <v>4.3999999999999997E-2</v>
      </c>
      <c r="W121" s="143">
        <f>V121*K121</f>
        <v>5.5</v>
      </c>
      <c r="X121" s="143">
        <v>0</v>
      </c>
      <c r="Y121" s="143">
        <f>X121*K121</f>
        <v>0</v>
      </c>
      <c r="Z121" s="143">
        <v>0</v>
      </c>
      <c r="AA121" s="144">
        <f>Z121*K121</f>
        <v>0</v>
      </c>
      <c r="AR121" s="17" t="s">
        <v>231</v>
      </c>
      <c r="AT121" s="17" t="s">
        <v>222</v>
      </c>
      <c r="AU121" s="17" t="s">
        <v>190</v>
      </c>
      <c r="AY121" s="17" t="s">
        <v>221</v>
      </c>
      <c r="BE121" s="145">
        <f>IF(U121="základní",N121,0)</f>
        <v>0</v>
      </c>
      <c r="BF121" s="145">
        <f>IF(U121="snížená",N121,0)</f>
        <v>0</v>
      </c>
      <c r="BG121" s="145">
        <f>IF(U121="zákl. přenesená",N121,0)</f>
        <v>0</v>
      </c>
      <c r="BH121" s="145">
        <f>IF(U121="sníž. přenesená",N121,0)</f>
        <v>0</v>
      </c>
      <c r="BI121" s="145">
        <f>IF(U121="nulová",N121,0)</f>
        <v>0</v>
      </c>
      <c r="BJ121" s="17" t="s">
        <v>15</v>
      </c>
      <c r="BK121" s="145">
        <f>ROUND(L121*K121,2)</f>
        <v>0</v>
      </c>
      <c r="BL121" s="17" t="s">
        <v>231</v>
      </c>
      <c r="BM121" s="17" t="s">
        <v>700</v>
      </c>
    </row>
    <row r="122" spans="2:65" s="1" customFormat="1" ht="28.9" customHeight="1" x14ac:dyDescent="0.3">
      <c r="B122" s="136"/>
      <c r="C122" s="137" t="s">
        <v>701</v>
      </c>
      <c r="D122" s="137" t="s">
        <v>222</v>
      </c>
      <c r="E122" s="138" t="s">
        <v>702</v>
      </c>
      <c r="F122" s="250" t="s">
        <v>703</v>
      </c>
      <c r="G122" s="251"/>
      <c r="H122" s="251"/>
      <c r="I122" s="251"/>
      <c r="J122" s="139" t="s">
        <v>520</v>
      </c>
      <c r="K122" s="140">
        <v>518</v>
      </c>
      <c r="L122" s="252"/>
      <c r="M122" s="251"/>
      <c r="N122" s="252">
        <f>ROUND(L122*K122,2)</f>
        <v>0</v>
      </c>
      <c r="O122" s="251"/>
      <c r="P122" s="251"/>
      <c r="Q122" s="251"/>
      <c r="R122" s="141"/>
      <c r="T122" s="142" t="s">
        <v>3</v>
      </c>
      <c r="U122" s="40" t="s">
        <v>43</v>
      </c>
      <c r="V122" s="143">
        <v>4.8000000000000001E-2</v>
      </c>
      <c r="W122" s="143">
        <f>V122*K122</f>
        <v>24.864000000000001</v>
      </c>
      <c r="X122" s="143">
        <v>0</v>
      </c>
      <c r="Y122" s="143">
        <f>X122*K122</f>
        <v>0</v>
      </c>
      <c r="Z122" s="143">
        <v>0</v>
      </c>
      <c r="AA122" s="144">
        <f>Z122*K122</f>
        <v>0</v>
      </c>
      <c r="AR122" s="17" t="s">
        <v>231</v>
      </c>
      <c r="AT122" s="17" t="s">
        <v>222</v>
      </c>
      <c r="AU122" s="17" t="s">
        <v>190</v>
      </c>
      <c r="AY122" s="17" t="s">
        <v>221</v>
      </c>
      <c r="BE122" s="145">
        <f>IF(U122="základní",N122,0)</f>
        <v>0</v>
      </c>
      <c r="BF122" s="145">
        <f>IF(U122="snížená",N122,0)</f>
        <v>0</v>
      </c>
      <c r="BG122" s="145">
        <f>IF(U122="zákl. přenesená",N122,0)</f>
        <v>0</v>
      </c>
      <c r="BH122" s="145">
        <f>IF(U122="sníž. přenesená",N122,0)</f>
        <v>0</v>
      </c>
      <c r="BI122" s="145">
        <f>IF(U122="nulová",N122,0)</f>
        <v>0</v>
      </c>
      <c r="BJ122" s="17" t="s">
        <v>15</v>
      </c>
      <c r="BK122" s="145">
        <f>ROUND(L122*K122,2)</f>
        <v>0</v>
      </c>
      <c r="BL122" s="17" t="s">
        <v>231</v>
      </c>
      <c r="BM122" s="17" t="s">
        <v>704</v>
      </c>
    </row>
    <row r="123" spans="2:65" s="10" customFormat="1" ht="20.45" customHeight="1" x14ac:dyDescent="0.3">
      <c r="B123" s="153"/>
      <c r="C123" s="154"/>
      <c r="D123" s="154"/>
      <c r="E123" s="155" t="s">
        <v>3</v>
      </c>
      <c r="F123" s="274" t="s">
        <v>705</v>
      </c>
      <c r="G123" s="273"/>
      <c r="H123" s="273"/>
      <c r="I123" s="273"/>
      <c r="J123" s="154"/>
      <c r="K123" s="156">
        <v>518</v>
      </c>
      <c r="L123" s="154"/>
      <c r="M123" s="154"/>
      <c r="N123" s="154"/>
      <c r="O123" s="154"/>
      <c r="P123" s="154"/>
      <c r="Q123" s="154"/>
      <c r="R123" s="157"/>
      <c r="T123" s="158"/>
      <c r="U123" s="154"/>
      <c r="V123" s="154"/>
      <c r="W123" s="154"/>
      <c r="X123" s="154"/>
      <c r="Y123" s="154"/>
      <c r="Z123" s="154"/>
      <c r="AA123" s="159"/>
      <c r="AT123" s="160" t="s">
        <v>524</v>
      </c>
      <c r="AU123" s="160" t="s">
        <v>190</v>
      </c>
      <c r="AV123" s="10" t="s">
        <v>190</v>
      </c>
      <c r="AW123" s="10" t="s">
        <v>35</v>
      </c>
      <c r="AX123" s="10" t="s">
        <v>15</v>
      </c>
      <c r="AY123" s="160" t="s">
        <v>221</v>
      </c>
    </row>
    <row r="124" spans="2:65" s="1" customFormat="1" ht="28.9" customHeight="1" x14ac:dyDescent="0.3">
      <c r="B124" s="136"/>
      <c r="C124" s="137" t="s">
        <v>265</v>
      </c>
      <c r="D124" s="137" t="s">
        <v>222</v>
      </c>
      <c r="E124" s="138" t="s">
        <v>706</v>
      </c>
      <c r="F124" s="250" t="s">
        <v>707</v>
      </c>
      <c r="G124" s="251"/>
      <c r="H124" s="251"/>
      <c r="I124" s="251"/>
      <c r="J124" s="139" t="s">
        <v>520</v>
      </c>
      <c r="K124" s="140">
        <v>125</v>
      </c>
      <c r="L124" s="252"/>
      <c r="M124" s="251"/>
      <c r="N124" s="252">
        <f>ROUND(L124*K124,2)</f>
        <v>0</v>
      </c>
      <c r="O124" s="251"/>
      <c r="P124" s="251"/>
      <c r="Q124" s="251"/>
      <c r="R124" s="141"/>
      <c r="T124" s="142" t="s">
        <v>3</v>
      </c>
      <c r="U124" s="40" t="s">
        <v>43</v>
      </c>
      <c r="V124" s="143">
        <v>9.7000000000000003E-2</v>
      </c>
      <c r="W124" s="143">
        <f>V124*K124</f>
        <v>12.125</v>
      </c>
      <c r="X124" s="143">
        <v>0</v>
      </c>
      <c r="Y124" s="143">
        <f>X124*K124</f>
        <v>0</v>
      </c>
      <c r="Z124" s="143">
        <v>0</v>
      </c>
      <c r="AA124" s="144">
        <f>Z124*K124</f>
        <v>0</v>
      </c>
      <c r="AR124" s="17" t="s">
        <v>231</v>
      </c>
      <c r="AT124" s="17" t="s">
        <v>222</v>
      </c>
      <c r="AU124" s="17" t="s">
        <v>190</v>
      </c>
      <c r="AY124" s="17" t="s">
        <v>221</v>
      </c>
      <c r="BE124" s="145">
        <f>IF(U124="základní",N124,0)</f>
        <v>0</v>
      </c>
      <c r="BF124" s="145">
        <f>IF(U124="snížená",N124,0)</f>
        <v>0</v>
      </c>
      <c r="BG124" s="145">
        <f>IF(U124="zákl. přenesená",N124,0)</f>
        <v>0</v>
      </c>
      <c r="BH124" s="145">
        <f>IF(U124="sníž. přenesená",N124,0)</f>
        <v>0</v>
      </c>
      <c r="BI124" s="145">
        <f>IF(U124="nulová",N124,0)</f>
        <v>0</v>
      </c>
      <c r="BJ124" s="17" t="s">
        <v>15</v>
      </c>
      <c r="BK124" s="145">
        <f>ROUND(L124*K124,2)</f>
        <v>0</v>
      </c>
      <c r="BL124" s="17" t="s">
        <v>231</v>
      </c>
      <c r="BM124" s="17" t="s">
        <v>708</v>
      </c>
    </row>
    <row r="125" spans="2:65" s="1" customFormat="1" ht="28.9" customHeight="1" x14ac:dyDescent="0.3">
      <c r="B125" s="136"/>
      <c r="C125" s="137" t="s">
        <v>220</v>
      </c>
      <c r="D125" s="137" t="s">
        <v>222</v>
      </c>
      <c r="E125" s="138" t="s">
        <v>709</v>
      </c>
      <c r="F125" s="250" t="s">
        <v>710</v>
      </c>
      <c r="G125" s="251"/>
      <c r="H125" s="251"/>
      <c r="I125" s="251"/>
      <c r="J125" s="139" t="s">
        <v>520</v>
      </c>
      <c r="K125" s="140">
        <v>125</v>
      </c>
      <c r="L125" s="252"/>
      <c r="M125" s="251"/>
      <c r="N125" s="252">
        <f>ROUND(L125*K125,2)</f>
        <v>0</v>
      </c>
      <c r="O125" s="251"/>
      <c r="P125" s="251"/>
      <c r="Q125" s="251"/>
      <c r="R125" s="141"/>
      <c r="T125" s="142" t="s">
        <v>3</v>
      </c>
      <c r="U125" s="40" t="s">
        <v>43</v>
      </c>
      <c r="V125" s="143">
        <v>8.5999999999999993E-2</v>
      </c>
      <c r="W125" s="143">
        <f>V125*K125</f>
        <v>10.75</v>
      </c>
      <c r="X125" s="143">
        <v>0</v>
      </c>
      <c r="Y125" s="143">
        <f>X125*K125</f>
        <v>0</v>
      </c>
      <c r="Z125" s="143">
        <v>0</v>
      </c>
      <c r="AA125" s="144">
        <f>Z125*K125</f>
        <v>0</v>
      </c>
      <c r="AR125" s="17" t="s">
        <v>231</v>
      </c>
      <c r="AT125" s="17" t="s">
        <v>222</v>
      </c>
      <c r="AU125" s="17" t="s">
        <v>190</v>
      </c>
      <c r="AY125" s="17" t="s">
        <v>221</v>
      </c>
      <c r="BE125" s="145">
        <f>IF(U125="základní",N125,0)</f>
        <v>0</v>
      </c>
      <c r="BF125" s="145">
        <f>IF(U125="snížená",N125,0)</f>
        <v>0</v>
      </c>
      <c r="BG125" s="145">
        <f>IF(U125="zákl. přenesená",N125,0)</f>
        <v>0</v>
      </c>
      <c r="BH125" s="145">
        <f>IF(U125="sníž. přenesená",N125,0)</f>
        <v>0</v>
      </c>
      <c r="BI125" s="145">
        <f>IF(U125="nulová",N125,0)</f>
        <v>0</v>
      </c>
      <c r="BJ125" s="17" t="s">
        <v>15</v>
      </c>
      <c r="BK125" s="145">
        <f>ROUND(L125*K125,2)</f>
        <v>0</v>
      </c>
      <c r="BL125" s="17" t="s">
        <v>231</v>
      </c>
      <c r="BM125" s="17" t="s">
        <v>711</v>
      </c>
    </row>
    <row r="126" spans="2:65" s="1" customFormat="1" ht="20.45" customHeight="1" x14ac:dyDescent="0.3">
      <c r="B126" s="136"/>
      <c r="C126" s="137" t="s">
        <v>269</v>
      </c>
      <c r="D126" s="137" t="s">
        <v>222</v>
      </c>
      <c r="E126" s="138" t="s">
        <v>712</v>
      </c>
      <c r="F126" s="250" t="s">
        <v>713</v>
      </c>
      <c r="G126" s="251"/>
      <c r="H126" s="251"/>
      <c r="I126" s="251"/>
      <c r="J126" s="139" t="s">
        <v>520</v>
      </c>
      <c r="K126" s="140">
        <v>518</v>
      </c>
      <c r="L126" s="252"/>
      <c r="M126" s="251"/>
      <c r="N126" s="252">
        <f>ROUND(L126*K126,2)</f>
        <v>0</v>
      </c>
      <c r="O126" s="251"/>
      <c r="P126" s="251"/>
      <c r="Q126" s="251"/>
      <c r="R126" s="141"/>
      <c r="T126" s="142" t="s">
        <v>3</v>
      </c>
      <c r="U126" s="40" t="s">
        <v>43</v>
      </c>
      <c r="V126" s="143">
        <v>8.9999999999999993E-3</v>
      </c>
      <c r="W126" s="143">
        <f>V126*K126</f>
        <v>4.6619999999999999</v>
      </c>
      <c r="X126" s="143">
        <v>0</v>
      </c>
      <c r="Y126" s="143">
        <f>X126*K126</f>
        <v>0</v>
      </c>
      <c r="Z126" s="143">
        <v>0</v>
      </c>
      <c r="AA126" s="144">
        <f>Z126*K126</f>
        <v>0</v>
      </c>
      <c r="AR126" s="17" t="s">
        <v>231</v>
      </c>
      <c r="AT126" s="17" t="s">
        <v>222</v>
      </c>
      <c r="AU126" s="17" t="s">
        <v>190</v>
      </c>
      <c r="AY126" s="17" t="s">
        <v>221</v>
      </c>
      <c r="BE126" s="145">
        <f>IF(U126="základní",N126,0)</f>
        <v>0</v>
      </c>
      <c r="BF126" s="145">
        <f>IF(U126="snížená",N126,0)</f>
        <v>0</v>
      </c>
      <c r="BG126" s="145">
        <f>IF(U126="zákl. přenesená",N126,0)</f>
        <v>0</v>
      </c>
      <c r="BH126" s="145">
        <f>IF(U126="sníž. přenesená",N126,0)</f>
        <v>0</v>
      </c>
      <c r="BI126" s="145">
        <f>IF(U126="nulová",N126,0)</f>
        <v>0</v>
      </c>
      <c r="BJ126" s="17" t="s">
        <v>15</v>
      </c>
      <c r="BK126" s="145">
        <f>ROUND(L126*K126,2)</f>
        <v>0</v>
      </c>
      <c r="BL126" s="17" t="s">
        <v>231</v>
      </c>
      <c r="BM126" s="17" t="s">
        <v>714</v>
      </c>
    </row>
    <row r="127" spans="2:65" s="1" customFormat="1" ht="28.9" customHeight="1" x14ac:dyDescent="0.3">
      <c r="B127" s="136"/>
      <c r="C127" s="137" t="s">
        <v>273</v>
      </c>
      <c r="D127" s="137" t="s">
        <v>222</v>
      </c>
      <c r="E127" s="138" t="s">
        <v>715</v>
      </c>
      <c r="F127" s="250" t="s">
        <v>716</v>
      </c>
      <c r="G127" s="251"/>
      <c r="H127" s="251"/>
      <c r="I127" s="251"/>
      <c r="J127" s="139" t="s">
        <v>613</v>
      </c>
      <c r="K127" s="140">
        <v>880.6</v>
      </c>
      <c r="L127" s="252"/>
      <c r="M127" s="251"/>
      <c r="N127" s="252">
        <f>ROUND(L127*K127,2)</f>
        <v>0</v>
      </c>
      <c r="O127" s="251"/>
      <c r="P127" s="251"/>
      <c r="Q127" s="251"/>
      <c r="R127" s="141"/>
      <c r="T127" s="142" t="s">
        <v>3</v>
      </c>
      <c r="U127" s="40" t="s">
        <v>43</v>
      </c>
      <c r="V127" s="143">
        <v>0</v>
      </c>
      <c r="W127" s="143">
        <f>V127*K127</f>
        <v>0</v>
      </c>
      <c r="X127" s="143">
        <v>0</v>
      </c>
      <c r="Y127" s="143">
        <f>X127*K127</f>
        <v>0</v>
      </c>
      <c r="Z127" s="143">
        <v>0</v>
      </c>
      <c r="AA127" s="144">
        <f>Z127*K127</f>
        <v>0</v>
      </c>
      <c r="AR127" s="17" t="s">
        <v>231</v>
      </c>
      <c r="AT127" s="17" t="s">
        <v>222</v>
      </c>
      <c r="AU127" s="17" t="s">
        <v>190</v>
      </c>
      <c r="AY127" s="17" t="s">
        <v>221</v>
      </c>
      <c r="BE127" s="145">
        <f>IF(U127="základní",N127,0)</f>
        <v>0</v>
      </c>
      <c r="BF127" s="145">
        <f>IF(U127="snížená",N127,0)</f>
        <v>0</v>
      </c>
      <c r="BG127" s="145">
        <f>IF(U127="zákl. přenesená",N127,0)</f>
        <v>0</v>
      </c>
      <c r="BH127" s="145">
        <f>IF(U127="sníž. přenesená",N127,0)</f>
        <v>0</v>
      </c>
      <c r="BI127" s="145">
        <f>IF(U127="nulová",N127,0)</f>
        <v>0</v>
      </c>
      <c r="BJ127" s="17" t="s">
        <v>15</v>
      </c>
      <c r="BK127" s="145">
        <f>ROUND(L127*K127,2)</f>
        <v>0</v>
      </c>
      <c r="BL127" s="17" t="s">
        <v>231</v>
      </c>
      <c r="BM127" s="17" t="s">
        <v>717</v>
      </c>
    </row>
    <row r="128" spans="2:65" s="10" customFormat="1" ht="20.45" customHeight="1" x14ac:dyDescent="0.3">
      <c r="B128" s="153"/>
      <c r="C128" s="154"/>
      <c r="D128" s="154"/>
      <c r="E128" s="155" t="s">
        <v>3</v>
      </c>
      <c r="F128" s="274" t="s">
        <v>718</v>
      </c>
      <c r="G128" s="273"/>
      <c r="H128" s="273"/>
      <c r="I128" s="273"/>
      <c r="J128" s="154"/>
      <c r="K128" s="156">
        <v>880.6</v>
      </c>
      <c r="L128" s="154"/>
      <c r="M128" s="154"/>
      <c r="N128" s="154"/>
      <c r="O128" s="154"/>
      <c r="P128" s="154"/>
      <c r="Q128" s="154"/>
      <c r="R128" s="157"/>
      <c r="T128" s="158"/>
      <c r="U128" s="154"/>
      <c r="V128" s="154"/>
      <c r="W128" s="154"/>
      <c r="X128" s="154"/>
      <c r="Y128" s="154"/>
      <c r="Z128" s="154"/>
      <c r="AA128" s="159"/>
      <c r="AT128" s="160" t="s">
        <v>524</v>
      </c>
      <c r="AU128" s="160" t="s">
        <v>190</v>
      </c>
      <c r="AV128" s="10" t="s">
        <v>190</v>
      </c>
      <c r="AW128" s="10" t="s">
        <v>35</v>
      </c>
      <c r="AX128" s="10" t="s">
        <v>15</v>
      </c>
      <c r="AY128" s="160" t="s">
        <v>221</v>
      </c>
    </row>
    <row r="129" spans="2:65" s="1" customFormat="1" ht="28.9" customHeight="1" x14ac:dyDescent="0.3">
      <c r="B129" s="136"/>
      <c r="C129" s="137" t="s">
        <v>279</v>
      </c>
      <c r="D129" s="137" t="s">
        <v>222</v>
      </c>
      <c r="E129" s="138" t="s">
        <v>719</v>
      </c>
      <c r="F129" s="250" t="s">
        <v>720</v>
      </c>
      <c r="G129" s="251"/>
      <c r="H129" s="251"/>
      <c r="I129" s="251"/>
      <c r="J129" s="139" t="s">
        <v>536</v>
      </c>
      <c r="K129" s="140">
        <v>1565</v>
      </c>
      <c r="L129" s="252"/>
      <c r="M129" s="251"/>
      <c r="N129" s="252">
        <f>ROUND(L129*K129,2)</f>
        <v>0</v>
      </c>
      <c r="O129" s="251"/>
      <c r="P129" s="251"/>
      <c r="Q129" s="251"/>
      <c r="R129" s="141"/>
      <c r="T129" s="142" t="s">
        <v>3</v>
      </c>
      <c r="U129" s="40" t="s">
        <v>43</v>
      </c>
      <c r="V129" s="143">
        <v>1.7999999999999999E-2</v>
      </c>
      <c r="W129" s="143">
        <f>V129*K129</f>
        <v>28.169999999999998</v>
      </c>
      <c r="X129" s="143">
        <v>0</v>
      </c>
      <c r="Y129" s="143">
        <f>X129*K129</f>
        <v>0</v>
      </c>
      <c r="Z129" s="143">
        <v>0</v>
      </c>
      <c r="AA129" s="144">
        <f>Z129*K129</f>
        <v>0</v>
      </c>
      <c r="AR129" s="17" t="s">
        <v>231</v>
      </c>
      <c r="AT129" s="17" t="s">
        <v>222</v>
      </c>
      <c r="AU129" s="17" t="s">
        <v>190</v>
      </c>
      <c r="AY129" s="17" t="s">
        <v>221</v>
      </c>
      <c r="BE129" s="145">
        <f>IF(U129="základní",N129,0)</f>
        <v>0</v>
      </c>
      <c r="BF129" s="145">
        <f>IF(U129="snížená",N129,0)</f>
        <v>0</v>
      </c>
      <c r="BG129" s="145">
        <f>IF(U129="zákl. přenesená",N129,0)</f>
        <v>0</v>
      </c>
      <c r="BH129" s="145">
        <f>IF(U129="sníž. přenesená",N129,0)</f>
        <v>0</v>
      </c>
      <c r="BI129" s="145">
        <f>IF(U129="nulová",N129,0)</f>
        <v>0</v>
      </c>
      <c r="BJ129" s="17" t="s">
        <v>15</v>
      </c>
      <c r="BK129" s="145">
        <f>ROUND(L129*K129,2)</f>
        <v>0</v>
      </c>
      <c r="BL129" s="17" t="s">
        <v>231</v>
      </c>
      <c r="BM129" s="17" t="s">
        <v>721</v>
      </c>
    </row>
    <row r="130" spans="2:65" s="10" customFormat="1" ht="20.45" customHeight="1" x14ac:dyDescent="0.3">
      <c r="B130" s="153"/>
      <c r="C130" s="154"/>
      <c r="D130" s="154"/>
      <c r="E130" s="155" t="s">
        <v>3</v>
      </c>
      <c r="F130" s="274" t="s">
        <v>722</v>
      </c>
      <c r="G130" s="273"/>
      <c r="H130" s="273"/>
      <c r="I130" s="273"/>
      <c r="J130" s="154"/>
      <c r="K130" s="156">
        <v>1565</v>
      </c>
      <c r="L130" s="154"/>
      <c r="M130" s="154"/>
      <c r="N130" s="154"/>
      <c r="O130" s="154"/>
      <c r="P130" s="154"/>
      <c r="Q130" s="154"/>
      <c r="R130" s="157"/>
      <c r="T130" s="158"/>
      <c r="U130" s="154"/>
      <c r="V130" s="154"/>
      <c r="W130" s="154"/>
      <c r="X130" s="154"/>
      <c r="Y130" s="154"/>
      <c r="Z130" s="154"/>
      <c r="AA130" s="159"/>
      <c r="AT130" s="160" t="s">
        <v>524</v>
      </c>
      <c r="AU130" s="160" t="s">
        <v>190</v>
      </c>
      <c r="AV130" s="10" t="s">
        <v>190</v>
      </c>
      <c r="AW130" s="10" t="s">
        <v>35</v>
      </c>
      <c r="AX130" s="10" t="s">
        <v>15</v>
      </c>
      <c r="AY130" s="160" t="s">
        <v>221</v>
      </c>
    </row>
    <row r="131" spans="2:65" s="9" customFormat="1" ht="29.85" customHeight="1" x14ac:dyDescent="0.3">
      <c r="B131" s="125"/>
      <c r="C131" s="126"/>
      <c r="D131" s="135" t="s">
        <v>685</v>
      </c>
      <c r="E131" s="135"/>
      <c r="F131" s="135"/>
      <c r="G131" s="135"/>
      <c r="H131" s="135"/>
      <c r="I131" s="135"/>
      <c r="J131" s="135"/>
      <c r="K131" s="135"/>
      <c r="L131" s="135"/>
      <c r="M131" s="135"/>
      <c r="N131" s="240">
        <f>BK131</f>
        <v>0</v>
      </c>
      <c r="O131" s="241"/>
      <c r="P131" s="241"/>
      <c r="Q131" s="241"/>
      <c r="R131" s="128"/>
      <c r="T131" s="129"/>
      <c r="U131" s="126"/>
      <c r="V131" s="126"/>
      <c r="W131" s="130">
        <f>SUM(W132:W133)</f>
        <v>0.73</v>
      </c>
      <c r="X131" s="126"/>
      <c r="Y131" s="130">
        <f>SUM(Y132:Y133)</f>
        <v>3.0666124999999997</v>
      </c>
      <c r="Z131" s="126"/>
      <c r="AA131" s="131">
        <f>SUM(AA132:AA133)</f>
        <v>0</v>
      </c>
      <c r="AR131" s="132" t="s">
        <v>15</v>
      </c>
      <c r="AT131" s="133" t="s">
        <v>77</v>
      </c>
      <c r="AU131" s="133" t="s">
        <v>15</v>
      </c>
      <c r="AY131" s="132" t="s">
        <v>221</v>
      </c>
      <c r="BK131" s="134">
        <f>SUM(BK132:BK133)</f>
        <v>0</v>
      </c>
    </row>
    <row r="132" spans="2:65" s="1" customFormat="1" ht="20.45" customHeight="1" x14ac:dyDescent="0.3">
      <c r="B132" s="136"/>
      <c r="C132" s="137" t="s">
        <v>723</v>
      </c>
      <c r="D132" s="137" t="s">
        <v>222</v>
      </c>
      <c r="E132" s="138" t="s">
        <v>724</v>
      </c>
      <c r="F132" s="250" t="s">
        <v>725</v>
      </c>
      <c r="G132" s="251"/>
      <c r="H132" s="251"/>
      <c r="I132" s="251"/>
      <c r="J132" s="139" t="s">
        <v>520</v>
      </c>
      <c r="K132" s="140">
        <v>1.25</v>
      </c>
      <c r="L132" s="252"/>
      <c r="M132" s="251"/>
      <c r="N132" s="252">
        <f>ROUND(L132*K132,2)</f>
        <v>0</v>
      </c>
      <c r="O132" s="251"/>
      <c r="P132" s="251"/>
      <c r="Q132" s="251"/>
      <c r="R132" s="141"/>
      <c r="T132" s="142" t="s">
        <v>3</v>
      </c>
      <c r="U132" s="40" t="s">
        <v>43</v>
      </c>
      <c r="V132" s="143">
        <v>0.58399999999999996</v>
      </c>
      <c r="W132" s="143">
        <f>V132*K132</f>
        <v>0.73</v>
      </c>
      <c r="X132" s="143">
        <v>2.45329</v>
      </c>
      <c r="Y132" s="143">
        <f>X132*K132</f>
        <v>3.0666124999999997</v>
      </c>
      <c r="Z132" s="143">
        <v>0</v>
      </c>
      <c r="AA132" s="144">
        <f>Z132*K132</f>
        <v>0</v>
      </c>
      <c r="AR132" s="17" t="s">
        <v>231</v>
      </c>
      <c r="AT132" s="17" t="s">
        <v>222</v>
      </c>
      <c r="AU132" s="17" t="s">
        <v>190</v>
      </c>
      <c r="AY132" s="17" t="s">
        <v>221</v>
      </c>
      <c r="BE132" s="145">
        <f>IF(U132="základní",N132,0)</f>
        <v>0</v>
      </c>
      <c r="BF132" s="145">
        <f>IF(U132="snížená",N132,0)</f>
        <v>0</v>
      </c>
      <c r="BG132" s="145">
        <f>IF(U132="zákl. přenesená",N132,0)</f>
        <v>0</v>
      </c>
      <c r="BH132" s="145">
        <f>IF(U132="sníž. přenesená",N132,0)</f>
        <v>0</v>
      </c>
      <c r="BI132" s="145">
        <f>IF(U132="nulová",N132,0)</f>
        <v>0</v>
      </c>
      <c r="BJ132" s="17" t="s">
        <v>15</v>
      </c>
      <c r="BK132" s="145">
        <f>ROUND(L132*K132,2)</f>
        <v>0</v>
      </c>
      <c r="BL132" s="17" t="s">
        <v>231</v>
      </c>
      <c r="BM132" s="17" t="s">
        <v>726</v>
      </c>
    </row>
    <row r="133" spans="2:65" s="10" customFormat="1" ht="20.45" customHeight="1" x14ac:dyDescent="0.3">
      <c r="B133" s="153"/>
      <c r="C133" s="154"/>
      <c r="D133" s="154"/>
      <c r="E133" s="155" t="s">
        <v>3</v>
      </c>
      <c r="F133" s="274" t="s">
        <v>727</v>
      </c>
      <c r="G133" s="273"/>
      <c r="H133" s="273"/>
      <c r="I133" s="273"/>
      <c r="J133" s="154"/>
      <c r="K133" s="156">
        <v>1.25</v>
      </c>
      <c r="L133" s="154"/>
      <c r="M133" s="154"/>
      <c r="N133" s="154"/>
      <c r="O133" s="154"/>
      <c r="P133" s="154"/>
      <c r="Q133" s="154"/>
      <c r="R133" s="157"/>
      <c r="T133" s="158"/>
      <c r="U133" s="154"/>
      <c r="V133" s="154"/>
      <c r="W133" s="154"/>
      <c r="X133" s="154"/>
      <c r="Y133" s="154"/>
      <c r="Z133" s="154"/>
      <c r="AA133" s="159"/>
      <c r="AT133" s="160" t="s">
        <v>524</v>
      </c>
      <c r="AU133" s="160" t="s">
        <v>190</v>
      </c>
      <c r="AV133" s="10" t="s">
        <v>190</v>
      </c>
      <c r="AW133" s="10" t="s">
        <v>35</v>
      </c>
      <c r="AX133" s="10" t="s">
        <v>15</v>
      </c>
      <c r="AY133" s="160" t="s">
        <v>221</v>
      </c>
    </row>
    <row r="134" spans="2:65" s="9" customFormat="1" ht="29.85" customHeight="1" x14ac:dyDescent="0.3">
      <c r="B134" s="125"/>
      <c r="C134" s="126"/>
      <c r="D134" s="135" t="s">
        <v>686</v>
      </c>
      <c r="E134" s="135"/>
      <c r="F134" s="135"/>
      <c r="G134" s="135"/>
      <c r="H134" s="135"/>
      <c r="I134" s="135"/>
      <c r="J134" s="135"/>
      <c r="K134" s="135"/>
      <c r="L134" s="135"/>
      <c r="M134" s="135"/>
      <c r="N134" s="240">
        <f>BK134</f>
        <v>0</v>
      </c>
      <c r="O134" s="241"/>
      <c r="P134" s="241"/>
      <c r="Q134" s="241"/>
      <c r="R134" s="128"/>
      <c r="T134" s="129"/>
      <c r="U134" s="126"/>
      <c r="V134" s="126"/>
      <c r="W134" s="130">
        <f>SUM(W135:W167)</f>
        <v>778.04899999999998</v>
      </c>
      <c r="X134" s="126"/>
      <c r="Y134" s="130">
        <f>SUM(Y135:Y167)</f>
        <v>230.35799999999998</v>
      </c>
      <c r="Z134" s="126"/>
      <c r="AA134" s="131">
        <f>SUM(AA135:AA167)</f>
        <v>0</v>
      </c>
      <c r="AR134" s="132" t="s">
        <v>15</v>
      </c>
      <c r="AT134" s="133" t="s">
        <v>77</v>
      </c>
      <c r="AU134" s="133" t="s">
        <v>15</v>
      </c>
      <c r="AY134" s="132" t="s">
        <v>221</v>
      </c>
      <c r="BK134" s="134">
        <f>SUM(BK135:BK167)</f>
        <v>0</v>
      </c>
    </row>
    <row r="135" spans="2:65" s="1" customFormat="1" ht="28.9" customHeight="1" x14ac:dyDescent="0.3">
      <c r="B135" s="136"/>
      <c r="C135" s="137" t="s">
        <v>9</v>
      </c>
      <c r="D135" s="137" t="s">
        <v>222</v>
      </c>
      <c r="E135" s="138" t="s">
        <v>728</v>
      </c>
      <c r="F135" s="250" t="s">
        <v>729</v>
      </c>
      <c r="G135" s="251"/>
      <c r="H135" s="251"/>
      <c r="I135" s="251"/>
      <c r="J135" s="139" t="s">
        <v>536</v>
      </c>
      <c r="K135" s="140">
        <v>599</v>
      </c>
      <c r="L135" s="252"/>
      <c r="M135" s="251"/>
      <c r="N135" s="252">
        <f>ROUND(L135*K135,2)</f>
        <v>0</v>
      </c>
      <c r="O135" s="251"/>
      <c r="P135" s="251"/>
      <c r="Q135" s="251"/>
      <c r="R135" s="141"/>
      <c r="T135" s="142" t="s">
        <v>3</v>
      </c>
      <c r="U135" s="40" t="s">
        <v>43</v>
      </c>
      <c r="V135" s="143">
        <v>2.9000000000000001E-2</v>
      </c>
      <c r="W135" s="143">
        <f>V135*K135</f>
        <v>17.371000000000002</v>
      </c>
      <c r="X135" s="143">
        <v>0</v>
      </c>
      <c r="Y135" s="143">
        <f>X135*K135</f>
        <v>0</v>
      </c>
      <c r="Z135" s="143">
        <v>0</v>
      </c>
      <c r="AA135" s="144">
        <f>Z135*K135</f>
        <v>0</v>
      </c>
      <c r="AR135" s="17" t="s">
        <v>231</v>
      </c>
      <c r="AT135" s="17" t="s">
        <v>222</v>
      </c>
      <c r="AU135" s="17" t="s">
        <v>190</v>
      </c>
      <c r="AY135" s="17" t="s">
        <v>221</v>
      </c>
      <c r="BE135" s="145">
        <f>IF(U135="základní",N135,0)</f>
        <v>0</v>
      </c>
      <c r="BF135" s="145">
        <f>IF(U135="snížená",N135,0)</f>
        <v>0</v>
      </c>
      <c r="BG135" s="145">
        <f>IF(U135="zákl. přenesená",N135,0)</f>
        <v>0</v>
      </c>
      <c r="BH135" s="145">
        <f>IF(U135="sníž. přenesená",N135,0)</f>
        <v>0</v>
      </c>
      <c r="BI135" s="145">
        <f>IF(U135="nulová",N135,0)</f>
        <v>0</v>
      </c>
      <c r="BJ135" s="17" t="s">
        <v>15</v>
      </c>
      <c r="BK135" s="145">
        <f>ROUND(L135*K135,2)</f>
        <v>0</v>
      </c>
      <c r="BL135" s="17" t="s">
        <v>231</v>
      </c>
      <c r="BM135" s="17" t="s">
        <v>730</v>
      </c>
    </row>
    <row r="136" spans="2:65" s="10" customFormat="1" ht="20.45" customHeight="1" x14ac:dyDescent="0.3">
      <c r="B136" s="153"/>
      <c r="C136" s="154"/>
      <c r="D136" s="154"/>
      <c r="E136" s="155" t="s">
        <v>3</v>
      </c>
      <c r="F136" s="274" t="s">
        <v>731</v>
      </c>
      <c r="G136" s="273"/>
      <c r="H136" s="273"/>
      <c r="I136" s="273"/>
      <c r="J136" s="154"/>
      <c r="K136" s="156">
        <v>599</v>
      </c>
      <c r="L136" s="154"/>
      <c r="M136" s="154"/>
      <c r="N136" s="154"/>
      <c r="O136" s="154"/>
      <c r="P136" s="154"/>
      <c r="Q136" s="154"/>
      <c r="R136" s="157"/>
      <c r="T136" s="158"/>
      <c r="U136" s="154"/>
      <c r="V136" s="154"/>
      <c r="W136" s="154"/>
      <c r="X136" s="154"/>
      <c r="Y136" s="154"/>
      <c r="Z136" s="154"/>
      <c r="AA136" s="159"/>
      <c r="AT136" s="160" t="s">
        <v>524</v>
      </c>
      <c r="AU136" s="160" t="s">
        <v>190</v>
      </c>
      <c r="AV136" s="10" t="s">
        <v>190</v>
      </c>
      <c r="AW136" s="10" t="s">
        <v>35</v>
      </c>
      <c r="AX136" s="10" t="s">
        <v>15</v>
      </c>
      <c r="AY136" s="160" t="s">
        <v>221</v>
      </c>
    </row>
    <row r="137" spans="2:65" s="1" customFormat="1" ht="28.9" customHeight="1" x14ac:dyDescent="0.3">
      <c r="B137" s="136"/>
      <c r="C137" s="137" t="s">
        <v>303</v>
      </c>
      <c r="D137" s="137" t="s">
        <v>222</v>
      </c>
      <c r="E137" s="138" t="s">
        <v>732</v>
      </c>
      <c r="F137" s="250" t="s">
        <v>733</v>
      </c>
      <c r="G137" s="251"/>
      <c r="H137" s="251"/>
      <c r="I137" s="251"/>
      <c r="J137" s="139" t="s">
        <v>536</v>
      </c>
      <c r="K137" s="140">
        <v>519</v>
      </c>
      <c r="L137" s="252"/>
      <c r="M137" s="251"/>
      <c r="N137" s="252">
        <f>ROUND(L137*K137,2)</f>
        <v>0</v>
      </c>
      <c r="O137" s="251"/>
      <c r="P137" s="251"/>
      <c r="Q137" s="251"/>
      <c r="R137" s="141"/>
      <c r="T137" s="142" t="s">
        <v>3</v>
      </c>
      <c r="U137" s="40" t="s">
        <v>43</v>
      </c>
      <c r="V137" s="143">
        <v>2.9000000000000001E-2</v>
      </c>
      <c r="W137" s="143">
        <f>V137*K137</f>
        <v>15.051</v>
      </c>
      <c r="X137" s="143">
        <v>0</v>
      </c>
      <c r="Y137" s="143">
        <f>X137*K137</f>
        <v>0</v>
      </c>
      <c r="Z137" s="143">
        <v>0</v>
      </c>
      <c r="AA137" s="144">
        <f>Z137*K137</f>
        <v>0</v>
      </c>
      <c r="AR137" s="17" t="s">
        <v>231</v>
      </c>
      <c r="AT137" s="17" t="s">
        <v>222</v>
      </c>
      <c r="AU137" s="17" t="s">
        <v>190</v>
      </c>
      <c r="AY137" s="17" t="s">
        <v>221</v>
      </c>
      <c r="BE137" s="145">
        <f>IF(U137="základní",N137,0)</f>
        <v>0</v>
      </c>
      <c r="BF137" s="145">
        <f>IF(U137="snížená",N137,0)</f>
        <v>0</v>
      </c>
      <c r="BG137" s="145">
        <f>IF(U137="zákl. přenesená",N137,0)</f>
        <v>0</v>
      </c>
      <c r="BH137" s="145">
        <f>IF(U137="sníž. přenesená",N137,0)</f>
        <v>0</v>
      </c>
      <c r="BI137" s="145">
        <f>IF(U137="nulová",N137,0)</f>
        <v>0</v>
      </c>
      <c r="BJ137" s="17" t="s">
        <v>15</v>
      </c>
      <c r="BK137" s="145">
        <f>ROUND(L137*K137,2)</f>
        <v>0</v>
      </c>
      <c r="BL137" s="17" t="s">
        <v>231</v>
      </c>
      <c r="BM137" s="17" t="s">
        <v>734</v>
      </c>
    </row>
    <row r="138" spans="2:65" s="10" customFormat="1" ht="20.45" customHeight="1" x14ac:dyDescent="0.3">
      <c r="B138" s="153"/>
      <c r="C138" s="154"/>
      <c r="D138" s="154"/>
      <c r="E138" s="155" t="s">
        <v>3</v>
      </c>
      <c r="F138" s="274" t="s">
        <v>735</v>
      </c>
      <c r="G138" s="273"/>
      <c r="H138" s="273"/>
      <c r="I138" s="273"/>
      <c r="J138" s="154"/>
      <c r="K138" s="156">
        <v>221</v>
      </c>
      <c r="L138" s="154"/>
      <c r="M138" s="154"/>
      <c r="N138" s="154"/>
      <c r="O138" s="154"/>
      <c r="P138" s="154"/>
      <c r="Q138" s="154"/>
      <c r="R138" s="157"/>
      <c r="T138" s="158"/>
      <c r="U138" s="154"/>
      <c r="V138" s="154"/>
      <c r="W138" s="154"/>
      <c r="X138" s="154"/>
      <c r="Y138" s="154"/>
      <c r="Z138" s="154"/>
      <c r="AA138" s="159"/>
      <c r="AT138" s="160" t="s">
        <v>524</v>
      </c>
      <c r="AU138" s="160" t="s">
        <v>190</v>
      </c>
      <c r="AV138" s="10" t="s">
        <v>190</v>
      </c>
      <c r="AW138" s="10" t="s">
        <v>35</v>
      </c>
      <c r="AX138" s="10" t="s">
        <v>78</v>
      </c>
      <c r="AY138" s="160" t="s">
        <v>221</v>
      </c>
    </row>
    <row r="139" spans="2:65" s="10" customFormat="1" ht="20.45" customHeight="1" x14ac:dyDescent="0.3">
      <c r="B139" s="153"/>
      <c r="C139" s="154"/>
      <c r="D139" s="154"/>
      <c r="E139" s="155" t="s">
        <v>3</v>
      </c>
      <c r="F139" s="272" t="s">
        <v>736</v>
      </c>
      <c r="G139" s="273"/>
      <c r="H139" s="273"/>
      <c r="I139" s="273"/>
      <c r="J139" s="154"/>
      <c r="K139" s="156">
        <v>298</v>
      </c>
      <c r="L139" s="154"/>
      <c r="M139" s="154"/>
      <c r="N139" s="154"/>
      <c r="O139" s="154"/>
      <c r="P139" s="154"/>
      <c r="Q139" s="154"/>
      <c r="R139" s="157"/>
      <c r="T139" s="158"/>
      <c r="U139" s="154"/>
      <c r="V139" s="154"/>
      <c r="W139" s="154"/>
      <c r="X139" s="154"/>
      <c r="Y139" s="154"/>
      <c r="Z139" s="154"/>
      <c r="AA139" s="159"/>
      <c r="AT139" s="160" t="s">
        <v>524</v>
      </c>
      <c r="AU139" s="160" t="s">
        <v>190</v>
      </c>
      <c r="AV139" s="10" t="s">
        <v>190</v>
      </c>
      <c r="AW139" s="10" t="s">
        <v>35</v>
      </c>
      <c r="AX139" s="10" t="s">
        <v>78</v>
      </c>
      <c r="AY139" s="160" t="s">
        <v>221</v>
      </c>
    </row>
    <row r="140" spans="2:65" s="11" customFormat="1" ht="20.45" customHeight="1" x14ac:dyDescent="0.3">
      <c r="B140" s="161"/>
      <c r="C140" s="162"/>
      <c r="D140" s="162"/>
      <c r="E140" s="163" t="s">
        <v>3</v>
      </c>
      <c r="F140" s="270" t="s">
        <v>526</v>
      </c>
      <c r="G140" s="271"/>
      <c r="H140" s="271"/>
      <c r="I140" s="271"/>
      <c r="J140" s="162"/>
      <c r="K140" s="164">
        <v>519</v>
      </c>
      <c r="L140" s="162"/>
      <c r="M140" s="162"/>
      <c r="N140" s="162"/>
      <c r="O140" s="162"/>
      <c r="P140" s="162"/>
      <c r="Q140" s="162"/>
      <c r="R140" s="165"/>
      <c r="T140" s="166"/>
      <c r="U140" s="162"/>
      <c r="V140" s="162"/>
      <c r="W140" s="162"/>
      <c r="X140" s="162"/>
      <c r="Y140" s="162"/>
      <c r="Z140" s="162"/>
      <c r="AA140" s="167"/>
      <c r="AT140" s="168" t="s">
        <v>524</v>
      </c>
      <c r="AU140" s="168" t="s">
        <v>190</v>
      </c>
      <c r="AV140" s="11" t="s">
        <v>231</v>
      </c>
      <c r="AW140" s="11" t="s">
        <v>35</v>
      </c>
      <c r="AX140" s="11" t="s">
        <v>15</v>
      </c>
      <c r="AY140" s="168" t="s">
        <v>221</v>
      </c>
    </row>
    <row r="141" spans="2:65" s="1" customFormat="1" ht="20.45" customHeight="1" x14ac:dyDescent="0.3">
      <c r="B141" s="136"/>
      <c r="C141" s="137" t="s">
        <v>295</v>
      </c>
      <c r="D141" s="137" t="s">
        <v>222</v>
      </c>
      <c r="E141" s="138" t="s">
        <v>737</v>
      </c>
      <c r="F141" s="250" t="s">
        <v>738</v>
      </c>
      <c r="G141" s="251"/>
      <c r="H141" s="251"/>
      <c r="I141" s="251"/>
      <c r="J141" s="139" t="s">
        <v>536</v>
      </c>
      <c r="K141" s="140">
        <v>599</v>
      </c>
      <c r="L141" s="252"/>
      <c r="M141" s="251"/>
      <c r="N141" s="252">
        <f>ROUND(L141*K141,2)</f>
        <v>0</v>
      </c>
      <c r="O141" s="251"/>
      <c r="P141" s="251"/>
      <c r="Q141" s="251"/>
      <c r="R141" s="141"/>
      <c r="T141" s="142" t="s">
        <v>3</v>
      </c>
      <c r="U141" s="40" t="s">
        <v>43</v>
      </c>
      <c r="V141" s="143">
        <v>2.5999999999999999E-2</v>
      </c>
      <c r="W141" s="143">
        <f>V141*K141</f>
        <v>15.574</v>
      </c>
      <c r="X141" s="143">
        <v>0</v>
      </c>
      <c r="Y141" s="143">
        <f>X141*K141</f>
        <v>0</v>
      </c>
      <c r="Z141" s="143">
        <v>0</v>
      </c>
      <c r="AA141" s="144">
        <f>Z141*K141</f>
        <v>0</v>
      </c>
      <c r="AR141" s="17" t="s">
        <v>231</v>
      </c>
      <c r="AT141" s="17" t="s">
        <v>222</v>
      </c>
      <c r="AU141" s="17" t="s">
        <v>190</v>
      </c>
      <c r="AY141" s="17" t="s">
        <v>221</v>
      </c>
      <c r="BE141" s="145">
        <f>IF(U141="základní",N141,0)</f>
        <v>0</v>
      </c>
      <c r="BF141" s="145">
        <f>IF(U141="snížená",N141,0)</f>
        <v>0</v>
      </c>
      <c r="BG141" s="145">
        <f>IF(U141="zákl. přenesená",N141,0)</f>
        <v>0</v>
      </c>
      <c r="BH141" s="145">
        <f>IF(U141="sníž. přenesená",N141,0)</f>
        <v>0</v>
      </c>
      <c r="BI141" s="145">
        <f>IF(U141="nulová",N141,0)</f>
        <v>0</v>
      </c>
      <c r="BJ141" s="17" t="s">
        <v>15</v>
      </c>
      <c r="BK141" s="145">
        <f>ROUND(L141*K141,2)</f>
        <v>0</v>
      </c>
      <c r="BL141" s="17" t="s">
        <v>231</v>
      </c>
      <c r="BM141" s="17" t="s">
        <v>739</v>
      </c>
    </row>
    <row r="142" spans="2:65" s="10" customFormat="1" ht="20.45" customHeight="1" x14ac:dyDescent="0.3">
      <c r="B142" s="153"/>
      <c r="C142" s="154"/>
      <c r="D142" s="154"/>
      <c r="E142" s="155" t="s">
        <v>3</v>
      </c>
      <c r="F142" s="274" t="s">
        <v>731</v>
      </c>
      <c r="G142" s="273"/>
      <c r="H142" s="273"/>
      <c r="I142" s="273"/>
      <c r="J142" s="154"/>
      <c r="K142" s="156">
        <v>599</v>
      </c>
      <c r="L142" s="154"/>
      <c r="M142" s="154"/>
      <c r="N142" s="154"/>
      <c r="O142" s="154"/>
      <c r="P142" s="154"/>
      <c r="Q142" s="154"/>
      <c r="R142" s="157"/>
      <c r="T142" s="158"/>
      <c r="U142" s="154"/>
      <c r="V142" s="154"/>
      <c r="W142" s="154"/>
      <c r="X142" s="154"/>
      <c r="Y142" s="154"/>
      <c r="Z142" s="154"/>
      <c r="AA142" s="159"/>
      <c r="AT142" s="160" t="s">
        <v>524</v>
      </c>
      <c r="AU142" s="160" t="s">
        <v>190</v>
      </c>
      <c r="AV142" s="10" t="s">
        <v>190</v>
      </c>
      <c r="AW142" s="10" t="s">
        <v>35</v>
      </c>
      <c r="AX142" s="10" t="s">
        <v>15</v>
      </c>
      <c r="AY142" s="160" t="s">
        <v>221</v>
      </c>
    </row>
    <row r="143" spans="2:65" s="1" customFormat="1" ht="20.45" customHeight="1" x14ac:dyDescent="0.3">
      <c r="B143" s="136"/>
      <c r="C143" s="137" t="s">
        <v>182</v>
      </c>
      <c r="D143" s="137" t="s">
        <v>222</v>
      </c>
      <c r="E143" s="138" t="s">
        <v>740</v>
      </c>
      <c r="F143" s="250" t="s">
        <v>741</v>
      </c>
      <c r="G143" s="251"/>
      <c r="H143" s="251"/>
      <c r="I143" s="251"/>
      <c r="J143" s="139" t="s">
        <v>536</v>
      </c>
      <c r="K143" s="140">
        <v>966</v>
      </c>
      <c r="L143" s="252"/>
      <c r="M143" s="251"/>
      <c r="N143" s="252">
        <f>ROUND(L143*K143,2)</f>
        <v>0</v>
      </c>
      <c r="O143" s="251"/>
      <c r="P143" s="251"/>
      <c r="Q143" s="251"/>
      <c r="R143" s="141"/>
      <c r="T143" s="142" t="s">
        <v>3</v>
      </c>
      <c r="U143" s="40" t="s">
        <v>43</v>
      </c>
      <c r="V143" s="143">
        <v>3.1E-2</v>
      </c>
      <c r="W143" s="143">
        <f>V143*K143</f>
        <v>29.946000000000002</v>
      </c>
      <c r="X143" s="143">
        <v>0</v>
      </c>
      <c r="Y143" s="143">
        <f>X143*K143</f>
        <v>0</v>
      </c>
      <c r="Z143" s="143">
        <v>0</v>
      </c>
      <c r="AA143" s="144">
        <f>Z143*K143</f>
        <v>0</v>
      </c>
      <c r="AR143" s="17" t="s">
        <v>231</v>
      </c>
      <c r="AT143" s="17" t="s">
        <v>222</v>
      </c>
      <c r="AU143" s="17" t="s">
        <v>190</v>
      </c>
      <c r="AY143" s="17" t="s">
        <v>221</v>
      </c>
      <c r="BE143" s="145">
        <f>IF(U143="základní",N143,0)</f>
        <v>0</v>
      </c>
      <c r="BF143" s="145">
        <f>IF(U143="snížená",N143,0)</f>
        <v>0</v>
      </c>
      <c r="BG143" s="145">
        <f>IF(U143="zákl. přenesená",N143,0)</f>
        <v>0</v>
      </c>
      <c r="BH143" s="145">
        <f>IF(U143="sníž. přenesená",N143,0)</f>
        <v>0</v>
      </c>
      <c r="BI143" s="145">
        <f>IF(U143="nulová",N143,0)</f>
        <v>0</v>
      </c>
      <c r="BJ143" s="17" t="s">
        <v>15</v>
      </c>
      <c r="BK143" s="145">
        <f>ROUND(L143*K143,2)</f>
        <v>0</v>
      </c>
      <c r="BL143" s="17" t="s">
        <v>231</v>
      </c>
      <c r="BM143" s="17" t="s">
        <v>742</v>
      </c>
    </row>
    <row r="144" spans="2:65" s="10" customFormat="1" ht="20.45" customHeight="1" x14ac:dyDescent="0.3">
      <c r="B144" s="153"/>
      <c r="C144" s="154"/>
      <c r="D144" s="154"/>
      <c r="E144" s="155" t="s">
        <v>3</v>
      </c>
      <c r="F144" s="274" t="s">
        <v>743</v>
      </c>
      <c r="G144" s="273"/>
      <c r="H144" s="273"/>
      <c r="I144" s="273"/>
      <c r="J144" s="154"/>
      <c r="K144" s="156">
        <v>447</v>
      </c>
      <c r="L144" s="154"/>
      <c r="M144" s="154"/>
      <c r="N144" s="154"/>
      <c r="O144" s="154"/>
      <c r="P144" s="154"/>
      <c r="Q144" s="154"/>
      <c r="R144" s="157"/>
      <c r="T144" s="158"/>
      <c r="U144" s="154"/>
      <c r="V144" s="154"/>
      <c r="W144" s="154"/>
      <c r="X144" s="154"/>
      <c r="Y144" s="154"/>
      <c r="Z144" s="154"/>
      <c r="AA144" s="159"/>
      <c r="AT144" s="160" t="s">
        <v>524</v>
      </c>
      <c r="AU144" s="160" t="s">
        <v>190</v>
      </c>
      <c r="AV144" s="10" t="s">
        <v>190</v>
      </c>
      <c r="AW144" s="10" t="s">
        <v>35</v>
      </c>
      <c r="AX144" s="10" t="s">
        <v>78</v>
      </c>
      <c r="AY144" s="160" t="s">
        <v>221</v>
      </c>
    </row>
    <row r="145" spans="2:65" s="10" customFormat="1" ht="20.45" customHeight="1" x14ac:dyDescent="0.3">
      <c r="B145" s="153"/>
      <c r="C145" s="154"/>
      <c r="D145" s="154"/>
      <c r="E145" s="155" t="s">
        <v>3</v>
      </c>
      <c r="F145" s="272" t="s">
        <v>735</v>
      </c>
      <c r="G145" s="273"/>
      <c r="H145" s="273"/>
      <c r="I145" s="273"/>
      <c r="J145" s="154"/>
      <c r="K145" s="156">
        <v>221</v>
      </c>
      <c r="L145" s="154"/>
      <c r="M145" s="154"/>
      <c r="N145" s="154"/>
      <c r="O145" s="154"/>
      <c r="P145" s="154"/>
      <c r="Q145" s="154"/>
      <c r="R145" s="157"/>
      <c r="T145" s="158"/>
      <c r="U145" s="154"/>
      <c r="V145" s="154"/>
      <c r="W145" s="154"/>
      <c r="X145" s="154"/>
      <c r="Y145" s="154"/>
      <c r="Z145" s="154"/>
      <c r="AA145" s="159"/>
      <c r="AT145" s="160" t="s">
        <v>524</v>
      </c>
      <c r="AU145" s="160" t="s">
        <v>190</v>
      </c>
      <c r="AV145" s="10" t="s">
        <v>190</v>
      </c>
      <c r="AW145" s="10" t="s">
        <v>35</v>
      </c>
      <c r="AX145" s="10" t="s">
        <v>78</v>
      </c>
      <c r="AY145" s="160" t="s">
        <v>221</v>
      </c>
    </row>
    <row r="146" spans="2:65" s="10" customFormat="1" ht="20.45" customHeight="1" x14ac:dyDescent="0.3">
      <c r="B146" s="153"/>
      <c r="C146" s="154"/>
      <c r="D146" s="154"/>
      <c r="E146" s="155" t="s">
        <v>3</v>
      </c>
      <c r="F146" s="272" t="s">
        <v>736</v>
      </c>
      <c r="G146" s="273"/>
      <c r="H146" s="273"/>
      <c r="I146" s="273"/>
      <c r="J146" s="154"/>
      <c r="K146" s="156">
        <v>298</v>
      </c>
      <c r="L146" s="154"/>
      <c r="M146" s="154"/>
      <c r="N146" s="154"/>
      <c r="O146" s="154"/>
      <c r="P146" s="154"/>
      <c r="Q146" s="154"/>
      <c r="R146" s="157"/>
      <c r="T146" s="158"/>
      <c r="U146" s="154"/>
      <c r="V146" s="154"/>
      <c r="W146" s="154"/>
      <c r="X146" s="154"/>
      <c r="Y146" s="154"/>
      <c r="Z146" s="154"/>
      <c r="AA146" s="159"/>
      <c r="AT146" s="160" t="s">
        <v>524</v>
      </c>
      <c r="AU146" s="160" t="s">
        <v>190</v>
      </c>
      <c r="AV146" s="10" t="s">
        <v>190</v>
      </c>
      <c r="AW146" s="10" t="s">
        <v>35</v>
      </c>
      <c r="AX146" s="10" t="s">
        <v>78</v>
      </c>
      <c r="AY146" s="160" t="s">
        <v>221</v>
      </c>
    </row>
    <row r="147" spans="2:65" s="11" customFormat="1" ht="20.45" customHeight="1" x14ac:dyDescent="0.3">
      <c r="B147" s="161"/>
      <c r="C147" s="162"/>
      <c r="D147" s="162"/>
      <c r="E147" s="163" t="s">
        <v>3</v>
      </c>
      <c r="F147" s="270" t="s">
        <v>526</v>
      </c>
      <c r="G147" s="271"/>
      <c r="H147" s="271"/>
      <c r="I147" s="271"/>
      <c r="J147" s="162"/>
      <c r="K147" s="164">
        <v>966</v>
      </c>
      <c r="L147" s="162"/>
      <c r="M147" s="162"/>
      <c r="N147" s="162"/>
      <c r="O147" s="162"/>
      <c r="P147" s="162"/>
      <c r="Q147" s="162"/>
      <c r="R147" s="165"/>
      <c r="T147" s="166"/>
      <c r="U147" s="162"/>
      <c r="V147" s="162"/>
      <c r="W147" s="162"/>
      <c r="X147" s="162"/>
      <c r="Y147" s="162"/>
      <c r="Z147" s="162"/>
      <c r="AA147" s="167"/>
      <c r="AT147" s="168" t="s">
        <v>524</v>
      </c>
      <c r="AU147" s="168" t="s">
        <v>190</v>
      </c>
      <c r="AV147" s="11" t="s">
        <v>231</v>
      </c>
      <c r="AW147" s="11" t="s">
        <v>35</v>
      </c>
      <c r="AX147" s="11" t="s">
        <v>15</v>
      </c>
      <c r="AY147" s="168" t="s">
        <v>221</v>
      </c>
    </row>
    <row r="148" spans="2:65" s="1" customFormat="1" ht="20.45" customHeight="1" x14ac:dyDescent="0.3">
      <c r="B148" s="136"/>
      <c r="C148" s="137" t="s">
        <v>288</v>
      </c>
      <c r="D148" s="137" t="s">
        <v>222</v>
      </c>
      <c r="E148" s="138" t="s">
        <v>744</v>
      </c>
      <c r="F148" s="250" t="s">
        <v>745</v>
      </c>
      <c r="G148" s="251"/>
      <c r="H148" s="251"/>
      <c r="I148" s="251"/>
      <c r="J148" s="139" t="s">
        <v>536</v>
      </c>
      <c r="K148" s="140">
        <v>447</v>
      </c>
      <c r="L148" s="252"/>
      <c r="M148" s="251"/>
      <c r="N148" s="252">
        <f>ROUND(L148*K148,2)</f>
        <v>0</v>
      </c>
      <c r="O148" s="251"/>
      <c r="P148" s="251"/>
      <c r="Q148" s="251"/>
      <c r="R148" s="141"/>
      <c r="T148" s="142" t="s">
        <v>3</v>
      </c>
      <c r="U148" s="40" t="s">
        <v>43</v>
      </c>
      <c r="V148" s="143">
        <v>2.1000000000000001E-2</v>
      </c>
      <c r="W148" s="143">
        <f>V148*K148</f>
        <v>9.3870000000000005</v>
      </c>
      <c r="X148" s="143">
        <v>0</v>
      </c>
      <c r="Y148" s="143">
        <f>X148*K148</f>
        <v>0</v>
      </c>
      <c r="Z148" s="143">
        <v>0</v>
      </c>
      <c r="AA148" s="144">
        <f>Z148*K148</f>
        <v>0</v>
      </c>
      <c r="AR148" s="17" t="s">
        <v>231</v>
      </c>
      <c r="AT148" s="17" t="s">
        <v>222</v>
      </c>
      <c r="AU148" s="17" t="s">
        <v>190</v>
      </c>
      <c r="AY148" s="17" t="s">
        <v>221</v>
      </c>
      <c r="BE148" s="145">
        <f>IF(U148="základní",N148,0)</f>
        <v>0</v>
      </c>
      <c r="BF148" s="145">
        <f>IF(U148="snížená",N148,0)</f>
        <v>0</v>
      </c>
      <c r="BG148" s="145">
        <f>IF(U148="zákl. přenesená",N148,0)</f>
        <v>0</v>
      </c>
      <c r="BH148" s="145">
        <f>IF(U148="sníž. přenesená",N148,0)</f>
        <v>0</v>
      </c>
      <c r="BI148" s="145">
        <f>IF(U148="nulová",N148,0)</f>
        <v>0</v>
      </c>
      <c r="BJ148" s="17" t="s">
        <v>15</v>
      </c>
      <c r="BK148" s="145">
        <f>ROUND(L148*K148,2)</f>
        <v>0</v>
      </c>
      <c r="BL148" s="17" t="s">
        <v>231</v>
      </c>
      <c r="BM148" s="17" t="s">
        <v>746</v>
      </c>
    </row>
    <row r="149" spans="2:65" s="1" customFormat="1" ht="28.9" customHeight="1" x14ac:dyDescent="0.3">
      <c r="B149" s="136"/>
      <c r="C149" s="137" t="s">
        <v>247</v>
      </c>
      <c r="D149" s="137" t="s">
        <v>222</v>
      </c>
      <c r="E149" s="138" t="s">
        <v>747</v>
      </c>
      <c r="F149" s="250" t="s">
        <v>748</v>
      </c>
      <c r="G149" s="251"/>
      <c r="H149" s="251"/>
      <c r="I149" s="251"/>
      <c r="J149" s="139" t="s">
        <v>536</v>
      </c>
      <c r="K149" s="140">
        <v>447</v>
      </c>
      <c r="L149" s="252"/>
      <c r="M149" s="251"/>
      <c r="N149" s="252">
        <f>ROUND(L149*K149,2)</f>
        <v>0</v>
      </c>
      <c r="O149" s="251"/>
      <c r="P149" s="251"/>
      <c r="Q149" s="251"/>
      <c r="R149" s="141"/>
      <c r="T149" s="142" t="s">
        <v>3</v>
      </c>
      <c r="U149" s="40" t="s">
        <v>43</v>
      </c>
      <c r="V149" s="143">
        <v>2E-3</v>
      </c>
      <c r="W149" s="143">
        <f>V149*K149</f>
        <v>0.89400000000000002</v>
      </c>
      <c r="X149" s="143">
        <v>7.1000000000000002E-4</v>
      </c>
      <c r="Y149" s="143">
        <f>X149*K149</f>
        <v>0.31736999999999999</v>
      </c>
      <c r="Z149" s="143">
        <v>0</v>
      </c>
      <c r="AA149" s="144">
        <f>Z149*K149</f>
        <v>0</v>
      </c>
      <c r="AR149" s="17" t="s">
        <v>231</v>
      </c>
      <c r="AT149" s="17" t="s">
        <v>222</v>
      </c>
      <c r="AU149" s="17" t="s">
        <v>190</v>
      </c>
      <c r="AY149" s="17" t="s">
        <v>221</v>
      </c>
      <c r="BE149" s="145">
        <f>IF(U149="základní",N149,0)</f>
        <v>0</v>
      </c>
      <c r="BF149" s="145">
        <f>IF(U149="snížená",N149,0)</f>
        <v>0</v>
      </c>
      <c r="BG149" s="145">
        <f>IF(U149="zákl. přenesená",N149,0)</f>
        <v>0</v>
      </c>
      <c r="BH149" s="145">
        <f>IF(U149="sníž. přenesená",N149,0)</f>
        <v>0</v>
      </c>
      <c r="BI149" s="145">
        <f>IF(U149="nulová",N149,0)</f>
        <v>0</v>
      </c>
      <c r="BJ149" s="17" t="s">
        <v>15</v>
      </c>
      <c r="BK149" s="145">
        <f>ROUND(L149*K149,2)</f>
        <v>0</v>
      </c>
      <c r="BL149" s="17" t="s">
        <v>231</v>
      </c>
      <c r="BM149" s="17" t="s">
        <v>749</v>
      </c>
    </row>
    <row r="150" spans="2:65" s="1" customFormat="1" ht="40.15" customHeight="1" x14ac:dyDescent="0.3">
      <c r="B150" s="136"/>
      <c r="C150" s="137" t="s">
        <v>284</v>
      </c>
      <c r="D150" s="137" t="s">
        <v>222</v>
      </c>
      <c r="E150" s="138" t="s">
        <v>750</v>
      </c>
      <c r="F150" s="250" t="s">
        <v>751</v>
      </c>
      <c r="G150" s="251"/>
      <c r="H150" s="251"/>
      <c r="I150" s="251"/>
      <c r="J150" s="139" t="s">
        <v>536</v>
      </c>
      <c r="K150" s="140">
        <v>447</v>
      </c>
      <c r="L150" s="252"/>
      <c r="M150" s="251"/>
      <c r="N150" s="252">
        <f>ROUND(L150*K150,2)</f>
        <v>0</v>
      </c>
      <c r="O150" s="251"/>
      <c r="P150" s="251"/>
      <c r="Q150" s="251"/>
      <c r="R150" s="141"/>
      <c r="T150" s="142" t="s">
        <v>3</v>
      </c>
      <c r="U150" s="40" t="s">
        <v>43</v>
      </c>
      <c r="V150" s="143">
        <v>1.6E-2</v>
      </c>
      <c r="W150" s="143">
        <f>V150*K150</f>
        <v>7.1520000000000001</v>
      </c>
      <c r="X150" s="143">
        <v>0</v>
      </c>
      <c r="Y150" s="143">
        <f>X150*K150</f>
        <v>0</v>
      </c>
      <c r="Z150" s="143">
        <v>0</v>
      </c>
      <c r="AA150" s="144">
        <f>Z150*K150</f>
        <v>0</v>
      </c>
      <c r="AR150" s="17" t="s">
        <v>231</v>
      </c>
      <c r="AT150" s="17" t="s">
        <v>222</v>
      </c>
      <c r="AU150" s="17" t="s">
        <v>190</v>
      </c>
      <c r="AY150" s="17" t="s">
        <v>221</v>
      </c>
      <c r="BE150" s="145">
        <f>IF(U150="základní",N150,0)</f>
        <v>0</v>
      </c>
      <c r="BF150" s="145">
        <f>IF(U150="snížená",N150,0)</f>
        <v>0</v>
      </c>
      <c r="BG150" s="145">
        <f>IF(U150="zákl. přenesená",N150,0)</f>
        <v>0</v>
      </c>
      <c r="BH150" s="145">
        <f>IF(U150="sníž. přenesená",N150,0)</f>
        <v>0</v>
      </c>
      <c r="BI150" s="145">
        <f>IF(U150="nulová",N150,0)</f>
        <v>0</v>
      </c>
      <c r="BJ150" s="17" t="s">
        <v>15</v>
      </c>
      <c r="BK150" s="145">
        <f>ROUND(L150*K150,2)</f>
        <v>0</v>
      </c>
      <c r="BL150" s="17" t="s">
        <v>231</v>
      </c>
      <c r="BM150" s="17" t="s">
        <v>752</v>
      </c>
    </row>
    <row r="151" spans="2:65" s="1" customFormat="1" ht="28.9" customHeight="1" x14ac:dyDescent="0.3">
      <c r="B151" s="136"/>
      <c r="C151" s="137" t="s">
        <v>321</v>
      </c>
      <c r="D151" s="137" t="s">
        <v>222</v>
      </c>
      <c r="E151" s="138" t="s">
        <v>753</v>
      </c>
      <c r="F151" s="250" t="s">
        <v>754</v>
      </c>
      <c r="G151" s="251"/>
      <c r="H151" s="251"/>
      <c r="I151" s="251"/>
      <c r="J151" s="139" t="s">
        <v>536</v>
      </c>
      <c r="K151" s="140">
        <v>146</v>
      </c>
      <c r="L151" s="252"/>
      <c r="M151" s="251"/>
      <c r="N151" s="252">
        <f>ROUND(L151*K151,2)</f>
        <v>0</v>
      </c>
      <c r="O151" s="251"/>
      <c r="P151" s="251"/>
      <c r="Q151" s="251"/>
      <c r="R151" s="141"/>
      <c r="T151" s="142" t="s">
        <v>3</v>
      </c>
      <c r="U151" s="40" t="s">
        <v>43</v>
      </c>
      <c r="V151" s="143">
        <v>0.65</v>
      </c>
      <c r="W151" s="143">
        <f>V151*K151</f>
        <v>94.9</v>
      </c>
      <c r="X151" s="143">
        <v>8.591E-2</v>
      </c>
      <c r="Y151" s="143">
        <f>X151*K151</f>
        <v>12.542859999999999</v>
      </c>
      <c r="Z151" s="143">
        <v>0</v>
      </c>
      <c r="AA151" s="144">
        <f>Z151*K151</f>
        <v>0</v>
      </c>
      <c r="AR151" s="17" t="s">
        <v>231</v>
      </c>
      <c r="AT151" s="17" t="s">
        <v>222</v>
      </c>
      <c r="AU151" s="17" t="s">
        <v>190</v>
      </c>
      <c r="AY151" s="17" t="s">
        <v>221</v>
      </c>
      <c r="BE151" s="145">
        <f>IF(U151="základní",N151,0)</f>
        <v>0</v>
      </c>
      <c r="BF151" s="145">
        <f>IF(U151="snížená",N151,0)</f>
        <v>0</v>
      </c>
      <c r="BG151" s="145">
        <f>IF(U151="zákl. přenesená",N151,0)</f>
        <v>0</v>
      </c>
      <c r="BH151" s="145">
        <f>IF(U151="sníž. přenesená",N151,0)</f>
        <v>0</v>
      </c>
      <c r="BI151" s="145">
        <f>IF(U151="nulová",N151,0)</f>
        <v>0</v>
      </c>
      <c r="BJ151" s="17" t="s">
        <v>15</v>
      </c>
      <c r="BK151" s="145">
        <f>ROUND(L151*K151,2)</f>
        <v>0</v>
      </c>
      <c r="BL151" s="17" t="s">
        <v>231</v>
      </c>
      <c r="BM151" s="17" t="s">
        <v>755</v>
      </c>
    </row>
    <row r="152" spans="2:65" s="1" customFormat="1" ht="28.9" customHeight="1" x14ac:dyDescent="0.3">
      <c r="B152" s="136"/>
      <c r="C152" s="149" t="s">
        <v>332</v>
      </c>
      <c r="D152" s="149" t="s">
        <v>382</v>
      </c>
      <c r="E152" s="150" t="s">
        <v>756</v>
      </c>
      <c r="F152" s="267" t="s">
        <v>757</v>
      </c>
      <c r="G152" s="268"/>
      <c r="H152" s="268"/>
      <c r="I152" s="268"/>
      <c r="J152" s="151" t="s">
        <v>536</v>
      </c>
      <c r="K152" s="152">
        <v>135.66300000000001</v>
      </c>
      <c r="L152" s="269"/>
      <c r="M152" s="268"/>
      <c r="N152" s="269">
        <f>ROUND(L152*K152,2)</f>
        <v>0</v>
      </c>
      <c r="O152" s="251"/>
      <c r="P152" s="251"/>
      <c r="Q152" s="251"/>
      <c r="R152" s="141"/>
      <c r="T152" s="142" t="s">
        <v>3</v>
      </c>
      <c r="U152" s="40" t="s">
        <v>43</v>
      </c>
      <c r="V152" s="143">
        <v>0</v>
      </c>
      <c r="W152" s="143">
        <f>V152*K152</f>
        <v>0</v>
      </c>
      <c r="X152" s="143">
        <v>0.13100000000000001</v>
      </c>
      <c r="Y152" s="143">
        <f>X152*K152</f>
        <v>17.771853000000004</v>
      </c>
      <c r="Z152" s="143">
        <v>0</v>
      </c>
      <c r="AA152" s="144">
        <f>Z152*K152</f>
        <v>0</v>
      </c>
      <c r="AR152" s="17" t="s">
        <v>273</v>
      </c>
      <c r="AT152" s="17" t="s">
        <v>382</v>
      </c>
      <c r="AU152" s="17" t="s">
        <v>190</v>
      </c>
      <c r="AY152" s="17" t="s">
        <v>221</v>
      </c>
      <c r="BE152" s="145">
        <f>IF(U152="základní",N152,0)</f>
        <v>0</v>
      </c>
      <c r="BF152" s="145">
        <f>IF(U152="snížená",N152,0)</f>
        <v>0</v>
      </c>
      <c r="BG152" s="145">
        <f>IF(U152="zákl. přenesená",N152,0)</f>
        <v>0</v>
      </c>
      <c r="BH152" s="145">
        <f>IF(U152="sníž. přenesená",N152,0)</f>
        <v>0</v>
      </c>
      <c r="BI152" s="145">
        <f>IF(U152="nulová",N152,0)</f>
        <v>0</v>
      </c>
      <c r="BJ152" s="17" t="s">
        <v>15</v>
      </c>
      <c r="BK152" s="145">
        <f>ROUND(L152*K152,2)</f>
        <v>0</v>
      </c>
      <c r="BL152" s="17" t="s">
        <v>231</v>
      </c>
      <c r="BM152" s="17" t="s">
        <v>758</v>
      </c>
    </row>
    <row r="153" spans="2:65" s="10" customFormat="1" ht="20.45" customHeight="1" x14ac:dyDescent="0.3">
      <c r="B153" s="153"/>
      <c r="C153" s="154"/>
      <c r="D153" s="154"/>
      <c r="E153" s="155" t="s">
        <v>3</v>
      </c>
      <c r="F153" s="274" t="s">
        <v>759</v>
      </c>
      <c r="G153" s="273"/>
      <c r="H153" s="273"/>
      <c r="I153" s="273"/>
      <c r="J153" s="154"/>
      <c r="K153" s="156">
        <v>135.66300000000001</v>
      </c>
      <c r="L153" s="154"/>
      <c r="M153" s="154"/>
      <c r="N153" s="154"/>
      <c r="O153" s="154"/>
      <c r="P153" s="154"/>
      <c r="Q153" s="154"/>
      <c r="R153" s="157"/>
      <c r="T153" s="158"/>
      <c r="U153" s="154"/>
      <c r="V153" s="154"/>
      <c r="W153" s="154"/>
      <c r="X153" s="154"/>
      <c r="Y153" s="154"/>
      <c r="Z153" s="154"/>
      <c r="AA153" s="159"/>
      <c r="AT153" s="160" t="s">
        <v>524</v>
      </c>
      <c r="AU153" s="160" t="s">
        <v>190</v>
      </c>
      <c r="AV153" s="10" t="s">
        <v>190</v>
      </c>
      <c r="AW153" s="10" t="s">
        <v>35</v>
      </c>
      <c r="AX153" s="10" t="s">
        <v>15</v>
      </c>
      <c r="AY153" s="160" t="s">
        <v>221</v>
      </c>
    </row>
    <row r="154" spans="2:65" s="1" customFormat="1" ht="28.9" customHeight="1" x14ac:dyDescent="0.3">
      <c r="B154" s="136"/>
      <c r="C154" s="149" t="s">
        <v>338</v>
      </c>
      <c r="D154" s="149" t="s">
        <v>382</v>
      </c>
      <c r="E154" s="150" t="s">
        <v>760</v>
      </c>
      <c r="F154" s="267" t="s">
        <v>761</v>
      </c>
      <c r="G154" s="268"/>
      <c r="H154" s="268"/>
      <c r="I154" s="268"/>
      <c r="J154" s="151" t="s">
        <v>536</v>
      </c>
      <c r="K154" s="152">
        <v>11.797000000000001</v>
      </c>
      <c r="L154" s="269"/>
      <c r="M154" s="268"/>
      <c r="N154" s="269">
        <f>ROUND(L154*K154,2)</f>
        <v>0</v>
      </c>
      <c r="O154" s="251"/>
      <c r="P154" s="251"/>
      <c r="Q154" s="251"/>
      <c r="R154" s="141"/>
      <c r="T154" s="142" t="s">
        <v>3</v>
      </c>
      <c r="U154" s="40" t="s">
        <v>43</v>
      </c>
      <c r="V154" s="143">
        <v>0</v>
      </c>
      <c r="W154" s="143">
        <f>V154*K154</f>
        <v>0</v>
      </c>
      <c r="X154" s="143">
        <v>0.13100000000000001</v>
      </c>
      <c r="Y154" s="143">
        <f>X154*K154</f>
        <v>1.5454070000000002</v>
      </c>
      <c r="Z154" s="143">
        <v>0</v>
      </c>
      <c r="AA154" s="144">
        <f>Z154*K154</f>
        <v>0</v>
      </c>
      <c r="AR154" s="17" t="s">
        <v>273</v>
      </c>
      <c r="AT154" s="17" t="s">
        <v>382</v>
      </c>
      <c r="AU154" s="17" t="s">
        <v>190</v>
      </c>
      <c r="AY154" s="17" t="s">
        <v>221</v>
      </c>
      <c r="BE154" s="145">
        <f>IF(U154="základní",N154,0)</f>
        <v>0</v>
      </c>
      <c r="BF154" s="145">
        <f>IF(U154="snížená",N154,0)</f>
        <v>0</v>
      </c>
      <c r="BG154" s="145">
        <f>IF(U154="zákl. přenesená",N154,0)</f>
        <v>0</v>
      </c>
      <c r="BH154" s="145">
        <f>IF(U154="sníž. přenesená",N154,0)</f>
        <v>0</v>
      </c>
      <c r="BI154" s="145">
        <f>IF(U154="nulová",N154,0)</f>
        <v>0</v>
      </c>
      <c r="BJ154" s="17" t="s">
        <v>15</v>
      </c>
      <c r="BK154" s="145">
        <f>ROUND(L154*K154,2)</f>
        <v>0</v>
      </c>
      <c r="BL154" s="17" t="s">
        <v>231</v>
      </c>
      <c r="BM154" s="17" t="s">
        <v>762</v>
      </c>
    </row>
    <row r="155" spans="2:65" s="10" customFormat="1" ht="20.45" customHeight="1" x14ac:dyDescent="0.3">
      <c r="B155" s="153"/>
      <c r="C155" s="154"/>
      <c r="D155" s="154"/>
      <c r="E155" s="155" t="s">
        <v>3</v>
      </c>
      <c r="F155" s="274" t="s">
        <v>763</v>
      </c>
      <c r="G155" s="273"/>
      <c r="H155" s="273"/>
      <c r="I155" s="273"/>
      <c r="J155" s="154"/>
      <c r="K155" s="156">
        <v>11.797000000000001</v>
      </c>
      <c r="L155" s="154"/>
      <c r="M155" s="154"/>
      <c r="N155" s="154"/>
      <c r="O155" s="154"/>
      <c r="P155" s="154"/>
      <c r="Q155" s="154"/>
      <c r="R155" s="157"/>
      <c r="T155" s="158"/>
      <c r="U155" s="154"/>
      <c r="V155" s="154"/>
      <c r="W155" s="154"/>
      <c r="X155" s="154"/>
      <c r="Y155" s="154"/>
      <c r="Z155" s="154"/>
      <c r="AA155" s="159"/>
      <c r="AT155" s="160" t="s">
        <v>524</v>
      </c>
      <c r="AU155" s="160" t="s">
        <v>190</v>
      </c>
      <c r="AV155" s="10" t="s">
        <v>190</v>
      </c>
      <c r="AW155" s="10" t="s">
        <v>35</v>
      </c>
      <c r="AX155" s="10" t="s">
        <v>15</v>
      </c>
      <c r="AY155" s="160" t="s">
        <v>221</v>
      </c>
    </row>
    <row r="156" spans="2:65" s="1" customFormat="1" ht="28.9" customHeight="1" x14ac:dyDescent="0.3">
      <c r="B156" s="136"/>
      <c r="C156" s="137" t="s">
        <v>8</v>
      </c>
      <c r="D156" s="137" t="s">
        <v>222</v>
      </c>
      <c r="E156" s="138" t="s">
        <v>764</v>
      </c>
      <c r="F156" s="250" t="s">
        <v>765</v>
      </c>
      <c r="G156" s="251"/>
      <c r="H156" s="251"/>
      <c r="I156" s="251"/>
      <c r="J156" s="139" t="s">
        <v>536</v>
      </c>
      <c r="K156" s="140">
        <v>453</v>
      </c>
      <c r="L156" s="252"/>
      <c r="M156" s="251"/>
      <c r="N156" s="252">
        <f>ROUND(L156*K156,2)</f>
        <v>0</v>
      </c>
      <c r="O156" s="251"/>
      <c r="P156" s="251"/>
      <c r="Q156" s="251"/>
      <c r="R156" s="141"/>
      <c r="T156" s="142" t="s">
        <v>3</v>
      </c>
      <c r="U156" s="40" t="s">
        <v>43</v>
      </c>
      <c r="V156" s="143">
        <v>0.65</v>
      </c>
      <c r="W156" s="143">
        <f>V156*K156</f>
        <v>294.45</v>
      </c>
      <c r="X156" s="143">
        <v>8.591E-2</v>
      </c>
      <c r="Y156" s="143">
        <f>X156*K156</f>
        <v>38.917230000000004</v>
      </c>
      <c r="Z156" s="143">
        <v>0</v>
      </c>
      <c r="AA156" s="144">
        <f>Z156*K156</f>
        <v>0</v>
      </c>
      <c r="AR156" s="17" t="s">
        <v>231</v>
      </c>
      <c r="AT156" s="17" t="s">
        <v>222</v>
      </c>
      <c r="AU156" s="17" t="s">
        <v>190</v>
      </c>
      <c r="AY156" s="17" t="s">
        <v>221</v>
      </c>
      <c r="BE156" s="145">
        <f>IF(U156="základní",N156,0)</f>
        <v>0</v>
      </c>
      <c r="BF156" s="145">
        <f>IF(U156="snížená",N156,0)</f>
        <v>0</v>
      </c>
      <c r="BG156" s="145">
        <f>IF(U156="zákl. přenesená",N156,0)</f>
        <v>0</v>
      </c>
      <c r="BH156" s="145">
        <f>IF(U156="sníž. přenesená",N156,0)</f>
        <v>0</v>
      </c>
      <c r="BI156" s="145">
        <f>IF(U156="nulová",N156,0)</f>
        <v>0</v>
      </c>
      <c r="BJ156" s="17" t="s">
        <v>15</v>
      </c>
      <c r="BK156" s="145">
        <f>ROUND(L156*K156,2)</f>
        <v>0</v>
      </c>
      <c r="BL156" s="17" t="s">
        <v>231</v>
      </c>
      <c r="BM156" s="17" t="s">
        <v>766</v>
      </c>
    </row>
    <row r="157" spans="2:65" s="1" customFormat="1" ht="28.9" customHeight="1" x14ac:dyDescent="0.3">
      <c r="B157" s="136"/>
      <c r="C157" s="149" t="s">
        <v>342</v>
      </c>
      <c r="D157" s="149" t="s">
        <v>382</v>
      </c>
      <c r="E157" s="150" t="s">
        <v>767</v>
      </c>
      <c r="F157" s="267" t="s">
        <v>768</v>
      </c>
      <c r="G157" s="268"/>
      <c r="H157" s="268"/>
      <c r="I157" s="268"/>
      <c r="J157" s="151" t="s">
        <v>536</v>
      </c>
      <c r="K157" s="152">
        <v>420.928</v>
      </c>
      <c r="L157" s="269"/>
      <c r="M157" s="268"/>
      <c r="N157" s="269">
        <f>ROUND(L157*K157,2)</f>
        <v>0</v>
      </c>
      <c r="O157" s="251"/>
      <c r="P157" s="251"/>
      <c r="Q157" s="251"/>
      <c r="R157" s="141"/>
      <c r="T157" s="142" t="s">
        <v>3</v>
      </c>
      <c r="U157" s="40" t="s">
        <v>43</v>
      </c>
      <c r="V157" s="143">
        <v>0</v>
      </c>
      <c r="W157" s="143">
        <f>V157*K157</f>
        <v>0</v>
      </c>
      <c r="X157" s="143">
        <v>0.13100000000000001</v>
      </c>
      <c r="Y157" s="143">
        <f>X157*K157</f>
        <v>55.141567999999999</v>
      </c>
      <c r="Z157" s="143">
        <v>0</v>
      </c>
      <c r="AA157" s="144">
        <f>Z157*K157</f>
        <v>0</v>
      </c>
      <c r="AR157" s="17" t="s">
        <v>273</v>
      </c>
      <c r="AT157" s="17" t="s">
        <v>382</v>
      </c>
      <c r="AU157" s="17" t="s">
        <v>190</v>
      </c>
      <c r="AY157" s="17" t="s">
        <v>221</v>
      </c>
      <c r="BE157" s="145">
        <f>IF(U157="základní",N157,0)</f>
        <v>0</v>
      </c>
      <c r="BF157" s="145">
        <f>IF(U157="snížená",N157,0)</f>
        <v>0</v>
      </c>
      <c r="BG157" s="145">
        <f>IF(U157="zákl. přenesená",N157,0)</f>
        <v>0</v>
      </c>
      <c r="BH157" s="145">
        <f>IF(U157="sníž. přenesená",N157,0)</f>
        <v>0</v>
      </c>
      <c r="BI157" s="145">
        <f>IF(U157="nulová",N157,0)</f>
        <v>0</v>
      </c>
      <c r="BJ157" s="17" t="s">
        <v>15</v>
      </c>
      <c r="BK157" s="145">
        <f>ROUND(L157*K157,2)</f>
        <v>0</v>
      </c>
      <c r="BL157" s="17" t="s">
        <v>231</v>
      </c>
      <c r="BM157" s="17" t="s">
        <v>769</v>
      </c>
    </row>
    <row r="158" spans="2:65" s="10" customFormat="1" ht="20.45" customHeight="1" x14ac:dyDescent="0.3">
      <c r="B158" s="153"/>
      <c r="C158" s="154"/>
      <c r="D158" s="154"/>
      <c r="E158" s="155" t="s">
        <v>3</v>
      </c>
      <c r="F158" s="274" t="s">
        <v>770</v>
      </c>
      <c r="G158" s="273"/>
      <c r="H158" s="273"/>
      <c r="I158" s="273"/>
      <c r="J158" s="154"/>
      <c r="K158" s="156">
        <v>420.928</v>
      </c>
      <c r="L158" s="154"/>
      <c r="M158" s="154"/>
      <c r="N158" s="154"/>
      <c r="O158" s="154"/>
      <c r="P158" s="154"/>
      <c r="Q158" s="154"/>
      <c r="R158" s="157"/>
      <c r="T158" s="158"/>
      <c r="U158" s="154"/>
      <c r="V158" s="154"/>
      <c r="W158" s="154"/>
      <c r="X158" s="154"/>
      <c r="Y158" s="154"/>
      <c r="Z158" s="154"/>
      <c r="AA158" s="159"/>
      <c r="AT158" s="160" t="s">
        <v>524</v>
      </c>
      <c r="AU158" s="160" t="s">
        <v>190</v>
      </c>
      <c r="AV158" s="10" t="s">
        <v>190</v>
      </c>
      <c r="AW158" s="10" t="s">
        <v>35</v>
      </c>
      <c r="AX158" s="10" t="s">
        <v>15</v>
      </c>
      <c r="AY158" s="160" t="s">
        <v>221</v>
      </c>
    </row>
    <row r="159" spans="2:65" s="1" customFormat="1" ht="28.9" customHeight="1" x14ac:dyDescent="0.3">
      <c r="B159" s="136"/>
      <c r="C159" s="149" t="s">
        <v>346</v>
      </c>
      <c r="D159" s="149" t="s">
        <v>382</v>
      </c>
      <c r="E159" s="150" t="s">
        <v>771</v>
      </c>
      <c r="F159" s="267" t="s">
        <v>772</v>
      </c>
      <c r="G159" s="268"/>
      <c r="H159" s="268"/>
      <c r="I159" s="268"/>
      <c r="J159" s="151" t="s">
        <v>536</v>
      </c>
      <c r="K159" s="152">
        <v>36.601999999999997</v>
      </c>
      <c r="L159" s="269"/>
      <c r="M159" s="268"/>
      <c r="N159" s="269">
        <f>ROUND(L159*K159,2)</f>
        <v>0</v>
      </c>
      <c r="O159" s="251"/>
      <c r="P159" s="251"/>
      <c r="Q159" s="251"/>
      <c r="R159" s="141"/>
      <c r="T159" s="142" t="s">
        <v>3</v>
      </c>
      <c r="U159" s="40" t="s">
        <v>43</v>
      </c>
      <c r="V159" s="143">
        <v>0</v>
      </c>
      <c r="W159" s="143">
        <f>V159*K159</f>
        <v>0</v>
      </c>
      <c r="X159" s="143">
        <v>0.13100000000000001</v>
      </c>
      <c r="Y159" s="143">
        <f>X159*K159</f>
        <v>4.7948620000000002</v>
      </c>
      <c r="Z159" s="143">
        <v>0</v>
      </c>
      <c r="AA159" s="144">
        <f>Z159*K159</f>
        <v>0</v>
      </c>
      <c r="AR159" s="17" t="s">
        <v>273</v>
      </c>
      <c r="AT159" s="17" t="s">
        <v>382</v>
      </c>
      <c r="AU159" s="17" t="s">
        <v>190</v>
      </c>
      <c r="AY159" s="17" t="s">
        <v>221</v>
      </c>
      <c r="BE159" s="145">
        <f>IF(U159="základní",N159,0)</f>
        <v>0</v>
      </c>
      <c r="BF159" s="145">
        <f>IF(U159="snížená",N159,0)</f>
        <v>0</v>
      </c>
      <c r="BG159" s="145">
        <f>IF(U159="zákl. přenesená",N159,0)</f>
        <v>0</v>
      </c>
      <c r="BH159" s="145">
        <f>IF(U159="sníž. přenesená",N159,0)</f>
        <v>0</v>
      </c>
      <c r="BI159" s="145">
        <f>IF(U159="nulová",N159,0)</f>
        <v>0</v>
      </c>
      <c r="BJ159" s="17" t="s">
        <v>15</v>
      </c>
      <c r="BK159" s="145">
        <f>ROUND(L159*K159,2)</f>
        <v>0</v>
      </c>
      <c r="BL159" s="17" t="s">
        <v>231</v>
      </c>
      <c r="BM159" s="17" t="s">
        <v>773</v>
      </c>
    </row>
    <row r="160" spans="2:65" s="10" customFormat="1" ht="20.45" customHeight="1" x14ac:dyDescent="0.3">
      <c r="B160" s="153"/>
      <c r="C160" s="154"/>
      <c r="D160" s="154"/>
      <c r="E160" s="155" t="s">
        <v>3</v>
      </c>
      <c r="F160" s="274" t="s">
        <v>774</v>
      </c>
      <c r="G160" s="273"/>
      <c r="H160" s="273"/>
      <c r="I160" s="273"/>
      <c r="J160" s="154"/>
      <c r="K160" s="156">
        <v>36.601999999999997</v>
      </c>
      <c r="L160" s="154"/>
      <c r="M160" s="154"/>
      <c r="N160" s="154"/>
      <c r="O160" s="154"/>
      <c r="P160" s="154"/>
      <c r="Q160" s="154"/>
      <c r="R160" s="157"/>
      <c r="T160" s="158"/>
      <c r="U160" s="154"/>
      <c r="V160" s="154"/>
      <c r="W160" s="154"/>
      <c r="X160" s="154"/>
      <c r="Y160" s="154"/>
      <c r="Z160" s="154"/>
      <c r="AA160" s="159"/>
      <c r="AT160" s="160" t="s">
        <v>524</v>
      </c>
      <c r="AU160" s="160" t="s">
        <v>190</v>
      </c>
      <c r="AV160" s="10" t="s">
        <v>190</v>
      </c>
      <c r="AW160" s="10" t="s">
        <v>35</v>
      </c>
      <c r="AX160" s="10" t="s">
        <v>15</v>
      </c>
      <c r="AY160" s="160" t="s">
        <v>221</v>
      </c>
    </row>
    <row r="161" spans="2:65" s="1" customFormat="1" ht="28.9" customHeight="1" x14ac:dyDescent="0.3">
      <c r="B161" s="136"/>
      <c r="C161" s="137" t="s">
        <v>317</v>
      </c>
      <c r="D161" s="137" t="s">
        <v>222</v>
      </c>
      <c r="E161" s="138" t="s">
        <v>775</v>
      </c>
      <c r="F161" s="250" t="s">
        <v>776</v>
      </c>
      <c r="G161" s="251"/>
      <c r="H161" s="251"/>
      <c r="I161" s="251"/>
      <c r="J161" s="139" t="s">
        <v>536</v>
      </c>
      <c r="K161" s="140">
        <v>298</v>
      </c>
      <c r="L161" s="252"/>
      <c r="M161" s="251"/>
      <c r="N161" s="252">
        <f>ROUND(L161*K161,2)</f>
        <v>0</v>
      </c>
      <c r="O161" s="251"/>
      <c r="P161" s="251"/>
      <c r="Q161" s="251"/>
      <c r="R161" s="141"/>
      <c r="T161" s="142" t="s">
        <v>3</v>
      </c>
      <c r="U161" s="40" t="s">
        <v>43</v>
      </c>
      <c r="V161" s="143">
        <v>0.65800000000000003</v>
      </c>
      <c r="W161" s="143">
        <f>V161*K161</f>
        <v>196.084</v>
      </c>
      <c r="X161" s="143">
        <v>0.1081</v>
      </c>
      <c r="Y161" s="143">
        <f>X161*K161</f>
        <v>32.213799999999999</v>
      </c>
      <c r="Z161" s="143">
        <v>0</v>
      </c>
      <c r="AA161" s="144">
        <f>Z161*K161</f>
        <v>0</v>
      </c>
      <c r="AR161" s="17" t="s">
        <v>231</v>
      </c>
      <c r="AT161" s="17" t="s">
        <v>222</v>
      </c>
      <c r="AU161" s="17" t="s">
        <v>190</v>
      </c>
      <c r="AY161" s="17" t="s">
        <v>221</v>
      </c>
      <c r="BE161" s="145">
        <f>IF(U161="základní",N161,0)</f>
        <v>0</v>
      </c>
      <c r="BF161" s="145">
        <f>IF(U161="snížená",N161,0)</f>
        <v>0</v>
      </c>
      <c r="BG161" s="145">
        <f>IF(U161="zákl. přenesená",N161,0)</f>
        <v>0</v>
      </c>
      <c r="BH161" s="145">
        <f>IF(U161="sníž. přenesená",N161,0)</f>
        <v>0</v>
      </c>
      <c r="BI161" s="145">
        <f>IF(U161="nulová",N161,0)</f>
        <v>0</v>
      </c>
      <c r="BJ161" s="17" t="s">
        <v>15</v>
      </c>
      <c r="BK161" s="145">
        <f>ROUND(L161*K161,2)</f>
        <v>0</v>
      </c>
      <c r="BL161" s="17" t="s">
        <v>231</v>
      </c>
      <c r="BM161" s="17" t="s">
        <v>777</v>
      </c>
    </row>
    <row r="162" spans="2:65" s="1" customFormat="1" ht="28.9" customHeight="1" x14ac:dyDescent="0.3">
      <c r="B162" s="136"/>
      <c r="C162" s="149" t="s">
        <v>351</v>
      </c>
      <c r="D162" s="149" t="s">
        <v>382</v>
      </c>
      <c r="E162" s="150" t="s">
        <v>778</v>
      </c>
      <c r="F162" s="267" t="s">
        <v>779</v>
      </c>
      <c r="G162" s="268"/>
      <c r="H162" s="268"/>
      <c r="I162" s="268"/>
      <c r="J162" s="151" t="s">
        <v>536</v>
      </c>
      <c r="K162" s="152">
        <v>276.90199999999999</v>
      </c>
      <c r="L162" s="269"/>
      <c r="M162" s="268"/>
      <c r="N162" s="269">
        <f>ROUND(L162*K162,2)</f>
        <v>0</v>
      </c>
      <c r="O162" s="251"/>
      <c r="P162" s="251"/>
      <c r="Q162" s="251"/>
      <c r="R162" s="141"/>
      <c r="T162" s="142" t="s">
        <v>3</v>
      </c>
      <c r="U162" s="40" t="s">
        <v>43</v>
      </c>
      <c r="V162" s="143">
        <v>0</v>
      </c>
      <c r="W162" s="143">
        <f>V162*K162</f>
        <v>0</v>
      </c>
      <c r="X162" s="143">
        <v>0.13100000000000001</v>
      </c>
      <c r="Y162" s="143">
        <f>X162*K162</f>
        <v>36.274161999999997</v>
      </c>
      <c r="Z162" s="143">
        <v>0</v>
      </c>
      <c r="AA162" s="144">
        <f>Z162*K162</f>
        <v>0</v>
      </c>
      <c r="AR162" s="17" t="s">
        <v>273</v>
      </c>
      <c r="AT162" s="17" t="s">
        <v>382</v>
      </c>
      <c r="AU162" s="17" t="s">
        <v>190</v>
      </c>
      <c r="AY162" s="17" t="s">
        <v>221</v>
      </c>
      <c r="BE162" s="145">
        <f>IF(U162="základní",N162,0)</f>
        <v>0</v>
      </c>
      <c r="BF162" s="145">
        <f>IF(U162="snížená",N162,0)</f>
        <v>0</v>
      </c>
      <c r="BG162" s="145">
        <f>IF(U162="zákl. přenesená",N162,0)</f>
        <v>0</v>
      </c>
      <c r="BH162" s="145">
        <f>IF(U162="sníž. přenesená",N162,0)</f>
        <v>0</v>
      </c>
      <c r="BI162" s="145">
        <f>IF(U162="nulová",N162,0)</f>
        <v>0</v>
      </c>
      <c r="BJ162" s="17" t="s">
        <v>15</v>
      </c>
      <c r="BK162" s="145">
        <f>ROUND(L162*K162,2)</f>
        <v>0</v>
      </c>
      <c r="BL162" s="17" t="s">
        <v>231</v>
      </c>
      <c r="BM162" s="17" t="s">
        <v>780</v>
      </c>
    </row>
    <row r="163" spans="2:65" s="10" customFormat="1" ht="20.45" customHeight="1" x14ac:dyDescent="0.3">
      <c r="B163" s="153"/>
      <c r="C163" s="154"/>
      <c r="D163" s="154"/>
      <c r="E163" s="155" t="s">
        <v>3</v>
      </c>
      <c r="F163" s="274" t="s">
        <v>781</v>
      </c>
      <c r="G163" s="273"/>
      <c r="H163" s="273"/>
      <c r="I163" s="273"/>
      <c r="J163" s="154"/>
      <c r="K163" s="156">
        <v>276.90199999999999</v>
      </c>
      <c r="L163" s="154"/>
      <c r="M163" s="154"/>
      <c r="N163" s="154"/>
      <c r="O163" s="154"/>
      <c r="P163" s="154"/>
      <c r="Q163" s="154"/>
      <c r="R163" s="157"/>
      <c r="T163" s="158"/>
      <c r="U163" s="154"/>
      <c r="V163" s="154"/>
      <c r="W163" s="154"/>
      <c r="X163" s="154"/>
      <c r="Y163" s="154"/>
      <c r="Z163" s="154"/>
      <c r="AA163" s="159"/>
      <c r="AT163" s="160" t="s">
        <v>524</v>
      </c>
      <c r="AU163" s="160" t="s">
        <v>190</v>
      </c>
      <c r="AV163" s="10" t="s">
        <v>190</v>
      </c>
      <c r="AW163" s="10" t="s">
        <v>35</v>
      </c>
      <c r="AX163" s="10" t="s">
        <v>15</v>
      </c>
      <c r="AY163" s="160" t="s">
        <v>221</v>
      </c>
    </row>
    <row r="164" spans="2:65" s="1" customFormat="1" ht="28.9" customHeight="1" x14ac:dyDescent="0.3">
      <c r="B164" s="136"/>
      <c r="C164" s="149" t="s">
        <v>355</v>
      </c>
      <c r="D164" s="149" t="s">
        <v>382</v>
      </c>
      <c r="E164" s="150" t="s">
        <v>782</v>
      </c>
      <c r="F164" s="267" t="s">
        <v>783</v>
      </c>
      <c r="G164" s="268"/>
      <c r="H164" s="268"/>
      <c r="I164" s="268"/>
      <c r="J164" s="151" t="s">
        <v>536</v>
      </c>
      <c r="K164" s="152">
        <v>24.077999999999999</v>
      </c>
      <c r="L164" s="269"/>
      <c r="M164" s="268"/>
      <c r="N164" s="269">
        <f>ROUND(L164*K164,2)</f>
        <v>0</v>
      </c>
      <c r="O164" s="251"/>
      <c r="P164" s="251"/>
      <c r="Q164" s="251"/>
      <c r="R164" s="141"/>
      <c r="T164" s="142" t="s">
        <v>3</v>
      </c>
      <c r="U164" s="40" t="s">
        <v>43</v>
      </c>
      <c r="V164" s="143">
        <v>0</v>
      </c>
      <c r="W164" s="143">
        <f>V164*K164</f>
        <v>0</v>
      </c>
      <c r="X164" s="143">
        <v>0.13100000000000001</v>
      </c>
      <c r="Y164" s="143">
        <f>X164*K164</f>
        <v>3.1542180000000002</v>
      </c>
      <c r="Z164" s="143">
        <v>0</v>
      </c>
      <c r="AA164" s="144">
        <f>Z164*K164</f>
        <v>0</v>
      </c>
      <c r="AR164" s="17" t="s">
        <v>273</v>
      </c>
      <c r="AT164" s="17" t="s">
        <v>382</v>
      </c>
      <c r="AU164" s="17" t="s">
        <v>190</v>
      </c>
      <c r="AY164" s="17" t="s">
        <v>221</v>
      </c>
      <c r="BE164" s="145">
        <f>IF(U164="základní",N164,0)</f>
        <v>0</v>
      </c>
      <c r="BF164" s="145">
        <f>IF(U164="snížená",N164,0)</f>
        <v>0</v>
      </c>
      <c r="BG164" s="145">
        <f>IF(U164="zákl. přenesená",N164,0)</f>
        <v>0</v>
      </c>
      <c r="BH164" s="145">
        <f>IF(U164="sníž. přenesená",N164,0)</f>
        <v>0</v>
      </c>
      <c r="BI164" s="145">
        <f>IF(U164="nulová",N164,0)</f>
        <v>0</v>
      </c>
      <c r="BJ164" s="17" t="s">
        <v>15</v>
      </c>
      <c r="BK164" s="145">
        <f>ROUND(L164*K164,2)</f>
        <v>0</v>
      </c>
      <c r="BL164" s="17" t="s">
        <v>231</v>
      </c>
      <c r="BM164" s="17" t="s">
        <v>784</v>
      </c>
    </row>
    <row r="165" spans="2:65" s="10" customFormat="1" ht="20.45" customHeight="1" x14ac:dyDescent="0.3">
      <c r="B165" s="153"/>
      <c r="C165" s="154"/>
      <c r="D165" s="154"/>
      <c r="E165" s="155" t="s">
        <v>3</v>
      </c>
      <c r="F165" s="274" t="s">
        <v>785</v>
      </c>
      <c r="G165" s="273"/>
      <c r="H165" s="273"/>
      <c r="I165" s="273"/>
      <c r="J165" s="154"/>
      <c r="K165" s="156">
        <v>24.077999999999999</v>
      </c>
      <c r="L165" s="154"/>
      <c r="M165" s="154"/>
      <c r="N165" s="154"/>
      <c r="O165" s="154"/>
      <c r="P165" s="154"/>
      <c r="Q165" s="154"/>
      <c r="R165" s="157"/>
      <c r="T165" s="158"/>
      <c r="U165" s="154"/>
      <c r="V165" s="154"/>
      <c r="W165" s="154"/>
      <c r="X165" s="154"/>
      <c r="Y165" s="154"/>
      <c r="Z165" s="154"/>
      <c r="AA165" s="159"/>
      <c r="AT165" s="160" t="s">
        <v>524</v>
      </c>
      <c r="AU165" s="160" t="s">
        <v>190</v>
      </c>
      <c r="AV165" s="10" t="s">
        <v>190</v>
      </c>
      <c r="AW165" s="10" t="s">
        <v>35</v>
      </c>
      <c r="AX165" s="10" t="s">
        <v>15</v>
      </c>
      <c r="AY165" s="160" t="s">
        <v>221</v>
      </c>
    </row>
    <row r="166" spans="2:65" s="1" customFormat="1" ht="40.15" customHeight="1" x14ac:dyDescent="0.3">
      <c r="B166" s="136"/>
      <c r="C166" s="137" t="s">
        <v>299</v>
      </c>
      <c r="D166" s="137" t="s">
        <v>222</v>
      </c>
      <c r="E166" s="138" t="s">
        <v>786</v>
      </c>
      <c r="F166" s="250" t="s">
        <v>787</v>
      </c>
      <c r="G166" s="251"/>
      <c r="H166" s="251"/>
      <c r="I166" s="251"/>
      <c r="J166" s="139" t="s">
        <v>536</v>
      </c>
      <c r="K166" s="140">
        <v>221</v>
      </c>
      <c r="L166" s="252"/>
      <c r="M166" s="251"/>
      <c r="N166" s="252">
        <f>ROUND(L166*K166,2)</f>
        <v>0</v>
      </c>
      <c r="O166" s="251"/>
      <c r="P166" s="251"/>
      <c r="Q166" s="251"/>
      <c r="R166" s="141"/>
      <c r="T166" s="142" t="s">
        <v>3</v>
      </c>
      <c r="U166" s="40" t="s">
        <v>43</v>
      </c>
      <c r="V166" s="143">
        <v>0.44</v>
      </c>
      <c r="W166" s="143">
        <f>V166*K166</f>
        <v>97.24</v>
      </c>
      <c r="X166" s="143">
        <v>9.8000000000000004E-2</v>
      </c>
      <c r="Y166" s="143">
        <f>X166*K166</f>
        <v>21.658000000000001</v>
      </c>
      <c r="Z166" s="143">
        <v>0</v>
      </c>
      <c r="AA166" s="144">
        <f>Z166*K166</f>
        <v>0</v>
      </c>
      <c r="AR166" s="17" t="s">
        <v>231</v>
      </c>
      <c r="AT166" s="17" t="s">
        <v>222</v>
      </c>
      <c r="AU166" s="17" t="s">
        <v>190</v>
      </c>
      <c r="AY166" s="17" t="s">
        <v>221</v>
      </c>
      <c r="BE166" s="145">
        <f>IF(U166="základní",N166,0)</f>
        <v>0</v>
      </c>
      <c r="BF166" s="145">
        <f>IF(U166="snížená",N166,0)</f>
        <v>0</v>
      </c>
      <c r="BG166" s="145">
        <f>IF(U166="zákl. přenesená",N166,0)</f>
        <v>0</v>
      </c>
      <c r="BH166" s="145">
        <f>IF(U166="sníž. přenesená",N166,0)</f>
        <v>0</v>
      </c>
      <c r="BI166" s="145">
        <f>IF(U166="nulová",N166,0)</f>
        <v>0</v>
      </c>
      <c r="BJ166" s="17" t="s">
        <v>15</v>
      </c>
      <c r="BK166" s="145">
        <f>ROUND(L166*K166,2)</f>
        <v>0</v>
      </c>
      <c r="BL166" s="17" t="s">
        <v>231</v>
      </c>
      <c r="BM166" s="17" t="s">
        <v>788</v>
      </c>
    </row>
    <row r="167" spans="2:65" s="1" customFormat="1" ht="20.45" customHeight="1" x14ac:dyDescent="0.3">
      <c r="B167" s="136"/>
      <c r="C167" s="149" t="s">
        <v>312</v>
      </c>
      <c r="D167" s="149" t="s">
        <v>382</v>
      </c>
      <c r="E167" s="150" t="s">
        <v>789</v>
      </c>
      <c r="F167" s="267" t="s">
        <v>790</v>
      </c>
      <c r="G167" s="268"/>
      <c r="H167" s="268"/>
      <c r="I167" s="268"/>
      <c r="J167" s="151" t="s">
        <v>276</v>
      </c>
      <c r="K167" s="152">
        <v>223.21</v>
      </c>
      <c r="L167" s="269"/>
      <c r="M167" s="268"/>
      <c r="N167" s="269">
        <f>ROUND(L167*K167,2)</f>
        <v>0</v>
      </c>
      <c r="O167" s="251"/>
      <c r="P167" s="251"/>
      <c r="Q167" s="251"/>
      <c r="R167" s="141"/>
      <c r="T167" s="142" t="s">
        <v>3</v>
      </c>
      <c r="U167" s="40" t="s">
        <v>43</v>
      </c>
      <c r="V167" s="143">
        <v>0</v>
      </c>
      <c r="W167" s="143">
        <f>V167*K167</f>
        <v>0</v>
      </c>
      <c r="X167" s="143">
        <v>2.7E-2</v>
      </c>
      <c r="Y167" s="143">
        <f>X167*K167</f>
        <v>6.0266700000000002</v>
      </c>
      <c r="Z167" s="143">
        <v>0</v>
      </c>
      <c r="AA167" s="144">
        <f>Z167*K167</f>
        <v>0</v>
      </c>
      <c r="AR167" s="17" t="s">
        <v>273</v>
      </c>
      <c r="AT167" s="17" t="s">
        <v>382</v>
      </c>
      <c r="AU167" s="17" t="s">
        <v>190</v>
      </c>
      <c r="AY167" s="17" t="s">
        <v>221</v>
      </c>
      <c r="BE167" s="145">
        <f>IF(U167="základní",N167,0)</f>
        <v>0</v>
      </c>
      <c r="BF167" s="145">
        <f>IF(U167="snížená",N167,0)</f>
        <v>0</v>
      </c>
      <c r="BG167" s="145">
        <f>IF(U167="zákl. přenesená",N167,0)</f>
        <v>0</v>
      </c>
      <c r="BH167" s="145">
        <f>IF(U167="sníž. přenesená",N167,0)</f>
        <v>0</v>
      </c>
      <c r="BI167" s="145">
        <f>IF(U167="nulová",N167,0)</f>
        <v>0</v>
      </c>
      <c r="BJ167" s="17" t="s">
        <v>15</v>
      </c>
      <c r="BK167" s="145">
        <f>ROUND(L167*K167,2)</f>
        <v>0</v>
      </c>
      <c r="BL167" s="17" t="s">
        <v>231</v>
      </c>
      <c r="BM167" s="17" t="s">
        <v>791</v>
      </c>
    </row>
    <row r="168" spans="2:65" s="9" customFormat="1" ht="29.85" customHeight="1" x14ac:dyDescent="0.3">
      <c r="B168" s="125"/>
      <c r="C168" s="126"/>
      <c r="D168" s="135" t="s">
        <v>619</v>
      </c>
      <c r="E168" s="135"/>
      <c r="F168" s="135"/>
      <c r="G168" s="135"/>
      <c r="H168" s="135"/>
      <c r="I168" s="135"/>
      <c r="J168" s="135"/>
      <c r="K168" s="135"/>
      <c r="L168" s="135"/>
      <c r="M168" s="135"/>
      <c r="N168" s="253">
        <f>BK168</f>
        <v>0</v>
      </c>
      <c r="O168" s="254"/>
      <c r="P168" s="254"/>
      <c r="Q168" s="254"/>
      <c r="R168" s="128"/>
      <c r="T168" s="129"/>
      <c r="U168" s="126"/>
      <c r="V168" s="126"/>
      <c r="W168" s="130">
        <f>SUM(W169:W185)</f>
        <v>189.22199999999998</v>
      </c>
      <c r="X168" s="126"/>
      <c r="Y168" s="130">
        <f>SUM(Y169:Y185)</f>
        <v>167.85424</v>
      </c>
      <c r="Z168" s="126"/>
      <c r="AA168" s="131">
        <f>SUM(AA169:AA185)</f>
        <v>0</v>
      </c>
      <c r="AR168" s="132" t="s">
        <v>15</v>
      </c>
      <c r="AT168" s="133" t="s">
        <v>77</v>
      </c>
      <c r="AU168" s="133" t="s">
        <v>15</v>
      </c>
      <c r="AY168" s="132" t="s">
        <v>221</v>
      </c>
      <c r="BK168" s="134">
        <f>SUM(BK169:BK185)</f>
        <v>0</v>
      </c>
    </row>
    <row r="169" spans="2:65" s="1" customFormat="1" ht="28.9" customHeight="1" x14ac:dyDescent="0.3">
      <c r="B169" s="136"/>
      <c r="C169" s="137" t="s">
        <v>792</v>
      </c>
      <c r="D169" s="137" t="s">
        <v>222</v>
      </c>
      <c r="E169" s="138" t="s">
        <v>793</v>
      </c>
      <c r="F169" s="250" t="s">
        <v>794</v>
      </c>
      <c r="G169" s="251"/>
      <c r="H169" s="251"/>
      <c r="I169" s="251"/>
      <c r="J169" s="139" t="s">
        <v>276</v>
      </c>
      <c r="K169" s="140">
        <v>7</v>
      </c>
      <c r="L169" s="252"/>
      <c r="M169" s="251"/>
      <c r="N169" s="252">
        <f t="shared" ref="N169:N179" si="0">ROUND(L169*K169,2)</f>
        <v>0</v>
      </c>
      <c r="O169" s="251"/>
      <c r="P169" s="251"/>
      <c r="Q169" s="251"/>
      <c r="R169" s="141"/>
      <c r="T169" s="142" t="s">
        <v>3</v>
      </c>
      <c r="U169" s="40" t="s">
        <v>43</v>
      </c>
      <c r="V169" s="143">
        <v>0.41</v>
      </c>
      <c r="W169" s="143">
        <f t="shared" ref="W169:W179" si="1">V169*K169</f>
        <v>2.8699999999999997</v>
      </c>
      <c r="X169" s="143">
        <v>1.0499999999999999E-3</v>
      </c>
      <c r="Y169" s="143">
        <f t="shared" ref="Y169:Y179" si="2">X169*K169</f>
        <v>7.3499999999999998E-3</v>
      </c>
      <c r="Z169" s="143">
        <v>0</v>
      </c>
      <c r="AA169" s="144">
        <f t="shared" ref="AA169:AA179" si="3">Z169*K169</f>
        <v>0</v>
      </c>
      <c r="AR169" s="17" t="s">
        <v>231</v>
      </c>
      <c r="AT169" s="17" t="s">
        <v>222</v>
      </c>
      <c r="AU169" s="17" t="s">
        <v>190</v>
      </c>
      <c r="AY169" s="17" t="s">
        <v>221</v>
      </c>
      <c r="BE169" s="145">
        <f t="shared" ref="BE169:BE179" si="4">IF(U169="základní",N169,0)</f>
        <v>0</v>
      </c>
      <c r="BF169" s="145">
        <f t="shared" ref="BF169:BF179" si="5">IF(U169="snížená",N169,0)</f>
        <v>0</v>
      </c>
      <c r="BG169" s="145">
        <f t="shared" ref="BG169:BG179" si="6">IF(U169="zákl. přenesená",N169,0)</f>
        <v>0</v>
      </c>
      <c r="BH169" s="145">
        <f t="shared" ref="BH169:BH179" si="7">IF(U169="sníž. přenesená",N169,0)</f>
        <v>0</v>
      </c>
      <c r="BI169" s="145">
        <f t="shared" ref="BI169:BI179" si="8">IF(U169="nulová",N169,0)</f>
        <v>0</v>
      </c>
      <c r="BJ169" s="17" t="s">
        <v>15</v>
      </c>
      <c r="BK169" s="145">
        <f t="shared" ref="BK169:BK179" si="9">ROUND(L169*K169,2)</f>
        <v>0</v>
      </c>
      <c r="BL169" s="17" t="s">
        <v>231</v>
      </c>
      <c r="BM169" s="17" t="s">
        <v>795</v>
      </c>
    </row>
    <row r="170" spans="2:65" s="1" customFormat="1" ht="20.45" customHeight="1" x14ac:dyDescent="0.3">
      <c r="B170" s="136"/>
      <c r="C170" s="149" t="s">
        <v>796</v>
      </c>
      <c r="D170" s="149" t="s">
        <v>382</v>
      </c>
      <c r="E170" s="150" t="s">
        <v>797</v>
      </c>
      <c r="F170" s="267" t="s">
        <v>798</v>
      </c>
      <c r="G170" s="268"/>
      <c r="H170" s="268"/>
      <c r="I170" s="268"/>
      <c r="J170" s="151" t="s">
        <v>276</v>
      </c>
      <c r="K170" s="152">
        <v>5</v>
      </c>
      <c r="L170" s="269"/>
      <c r="M170" s="268"/>
      <c r="N170" s="269">
        <f t="shared" si="0"/>
        <v>0</v>
      </c>
      <c r="O170" s="251"/>
      <c r="P170" s="251"/>
      <c r="Q170" s="251"/>
      <c r="R170" s="141"/>
      <c r="T170" s="142" t="s">
        <v>3</v>
      </c>
      <c r="U170" s="40" t="s">
        <v>43</v>
      </c>
      <c r="V170" s="143">
        <v>0</v>
      </c>
      <c r="W170" s="143">
        <f t="shared" si="1"/>
        <v>0</v>
      </c>
      <c r="X170" s="143">
        <v>4.0000000000000001E-3</v>
      </c>
      <c r="Y170" s="143">
        <f t="shared" si="2"/>
        <v>0.02</v>
      </c>
      <c r="Z170" s="143">
        <v>0</v>
      </c>
      <c r="AA170" s="144">
        <f t="shared" si="3"/>
        <v>0</v>
      </c>
      <c r="AR170" s="17" t="s">
        <v>273</v>
      </c>
      <c r="AT170" s="17" t="s">
        <v>382</v>
      </c>
      <c r="AU170" s="17" t="s">
        <v>190</v>
      </c>
      <c r="AY170" s="17" t="s">
        <v>221</v>
      </c>
      <c r="BE170" s="145">
        <f t="shared" si="4"/>
        <v>0</v>
      </c>
      <c r="BF170" s="145">
        <f t="shared" si="5"/>
        <v>0</v>
      </c>
      <c r="BG170" s="145">
        <f t="shared" si="6"/>
        <v>0</v>
      </c>
      <c r="BH170" s="145">
        <f t="shared" si="7"/>
        <v>0</v>
      </c>
      <c r="BI170" s="145">
        <f t="shared" si="8"/>
        <v>0</v>
      </c>
      <c r="BJ170" s="17" t="s">
        <v>15</v>
      </c>
      <c r="BK170" s="145">
        <f t="shared" si="9"/>
        <v>0</v>
      </c>
      <c r="BL170" s="17" t="s">
        <v>231</v>
      </c>
      <c r="BM170" s="17" t="s">
        <v>799</v>
      </c>
    </row>
    <row r="171" spans="2:65" s="1" customFormat="1" ht="20.45" customHeight="1" x14ac:dyDescent="0.3">
      <c r="B171" s="136"/>
      <c r="C171" s="149" t="s">
        <v>800</v>
      </c>
      <c r="D171" s="149" t="s">
        <v>382</v>
      </c>
      <c r="E171" s="150" t="s">
        <v>801</v>
      </c>
      <c r="F171" s="267" t="s">
        <v>802</v>
      </c>
      <c r="G171" s="268"/>
      <c r="H171" s="268"/>
      <c r="I171" s="268"/>
      <c r="J171" s="151" t="s">
        <v>276</v>
      </c>
      <c r="K171" s="152">
        <v>2</v>
      </c>
      <c r="L171" s="269"/>
      <c r="M171" s="268"/>
      <c r="N171" s="269">
        <f t="shared" si="0"/>
        <v>0</v>
      </c>
      <c r="O171" s="251"/>
      <c r="P171" s="251"/>
      <c r="Q171" s="251"/>
      <c r="R171" s="141"/>
      <c r="T171" s="142" t="s">
        <v>3</v>
      </c>
      <c r="U171" s="40" t="s">
        <v>43</v>
      </c>
      <c r="V171" s="143">
        <v>0</v>
      </c>
      <c r="W171" s="143">
        <f t="shared" si="1"/>
        <v>0</v>
      </c>
      <c r="X171" s="143">
        <v>4.0000000000000001E-3</v>
      </c>
      <c r="Y171" s="143">
        <f t="shared" si="2"/>
        <v>8.0000000000000002E-3</v>
      </c>
      <c r="Z171" s="143">
        <v>0</v>
      </c>
      <c r="AA171" s="144">
        <f t="shared" si="3"/>
        <v>0</v>
      </c>
      <c r="AR171" s="17" t="s">
        <v>273</v>
      </c>
      <c r="AT171" s="17" t="s">
        <v>382</v>
      </c>
      <c r="AU171" s="17" t="s">
        <v>190</v>
      </c>
      <c r="AY171" s="17" t="s">
        <v>221</v>
      </c>
      <c r="BE171" s="145">
        <f t="shared" si="4"/>
        <v>0</v>
      </c>
      <c r="BF171" s="145">
        <f t="shared" si="5"/>
        <v>0</v>
      </c>
      <c r="BG171" s="145">
        <f t="shared" si="6"/>
        <v>0</v>
      </c>
      <c r="BH171" s="145">
        <f t="shared" si="7"/>
        <v>0</v>
      </c>
      <c r="BI171" s="145">
        <f t="shared" si="8"/>
        <v>0</v>
      </c>
      <c r="BJ171" s="17" t="s">
        <v>15</v>
      </c>
      <c r="BK171" s="145">
        <f t="shared" si="9"/>
        <v>0</v>
      </c>
      <c r="BL171" s="17" t="s">
        <v>231</v>
      </c>
      <c r="BM171" s="17" t="s">
        <v>803</v>
      </c>
    </row>
    <row r="172" spans="2:65" s="1" customFormat="1" ht="28.9" customHeight="1" x14ac:dyDescent="0.3">
      <c r="B172" s="136"/>
      <c r="C172" s="137" t="s">
        <v>804</v>
      </c>
      <c r="D172" s="137" t="s">
        <v>222</v>
      </c>
      <c r="E172" s="138" t="s">
        <v>805</v>
      </c>
      <c r="F172" s="250" t="s">
        <v>806</v>
      </c>
      <c r="G172" s="251"/>
      <c r="H172" s="251"/>
      <c r="I172" s="251"/>
      <c r="J172" s="139" t="s">
        <v>276</v>
      </c>
      <c r="K172" s="140">
        <v>5</v>
      </c>
      <c r="L172" s="252"/>
      <c r="M172" s="251"/>
      <c r="N172" s="252">
        <f t="shared" si="0"/>
        <v>0</v>
      </c>
      <c r="O172" s="251"/>
      <c r="P172" s="251"/>
      <c r="Q172" s="251"/>
      <c r="R172" s="141"/>
      <c r="T172" s="142" t="s">
        <v>3</v>
      </c>
      <c r="U172" s="40" t="s">
        <v>43</v>
      </c>
      <c r="V172" s="143">
        <v>0.41599999999999998</v>
      </c>
      <c r="W172" s="143">
        <f t="shared" si="1"/>
        <v>2.08</v>
      </c>
      <c r="X172" s="143">
        <v>0.10940999999999999</v>
      </c>
      <c r="Y172" s="143">
        <f t="shared" si="2"/>
        <v>0.54704999999999993</v>
      </c>
      <c r="Z172" s="143">
        <v>0</v>
      </c>
      <c r="AA172" s="144">
        <f t="shared" si="3"/>
        <v>0</v>
      </c>
      <c r="AR172" s="17" t="s">
        <v>231</v>
      </c>
      <c r="AT172" s="17" t="s">
        <v>222</v>
      </c>
      <c r="AU172" s="17" t="s">
        <v>190</v>
      </c>
      <c r="AY172" s="17" t="s">
        <v>221</v>
      </c>
      <c r="BE172" s="145">
        <f t="shared" si="4"/>
        <v>0</v>
      </c>
      <c r="BF172" s="145">
        <f t="shared" si="5"/>
        <v>0</v>
      </c>
      <c r="BG172" s="145">
        <f t="shared" si="6"/>
        <v>0</v>
      </c>
      <c r="BH172" s="145">
        <f t="shared" si="7"/>
        <v>0</v>
      </c>
      <c r="BI172" s="145">
        <f t="shared" si="8"/>
        <v>0</v>
      </c>
      <c r="BJ172" s="17" t="s">
        <v>15</v>
      </c>
      <c r="BK172" s="145">
        <f t="shared" si="9"/>
        <v>0</v>
      </c>
      <c r="BL172" s="17" t="s">
        <v>231</v>
      </c>
      <c r="BM172" s="17" t="s">
        <v>807</v>
      </c>
    </row>
    <row r="173" spans="2:65" s="1" customFormat="1" ht="20.45" customHeight="1" x14ac:dyDescent="0.3">
      <c r="B173" s="136"/>
      <c r="C173" s="149" t="s">
        <v>808</v>
      </c>
      <c r="D173" s="149" t="s">
        <v>382</v>
      </c>
      <c r="E173" s="150" t="s">
        <v>809</v>
      </c>
      <c r="F173" s="267" t="s">
        <v>810</v>
      </c>
      <c r="G173" s="268"/>
      <c r="H173" s="268"/>
      <c r="I173" s="268"/>
      <c r="J173" s="151" t="s">
        <v>276</v>
      </c>
      <c r="K173" s="152">
        <v>5</v>
      </c>
      <c r="L173" s="269"/>
      <c r="M173" s="268"/>
      <c r="N173" s="269">
        <f t="shared" si="0"/>
        <v>0</v>
      </c>
      <c r="O173" s="251"/>
      <c r="P173" s="251"/>
      <c r="Q173" s="251"/>
      <c r="R173" s="141"/>
      <c r="T173" s="142" t="s">
        <v>3</v>
      </c>
      <c r="U173" s="40" t="s">
        <v>43</v>
      </c>
      <c r="V173" s="143">
        <v>0</v>
      </c>
      <c r="W173" s="143">
        <f t="shared" si="1"/>
        <v>0</v>
      </c>
      <c r="X173" s="143">
        <v>6.4999999999999997E-3</v>
      </c>
      <c r="Y173" s="143">
        <f t="shared" si="2"/>
        <v>3.2500000000000001E-2</v>
      </c>
      <c r="Z173" s="143">
        <v>0</v>
      </c>
      <c r="AA173" s="144">
        <f t="shared" si="3"/>
        <v>0</v>
      </c>
      <c r="AR173" s="17" t="s">
        <v>273</v>
      </c>
      <c r="AT173" s="17" t="s">
        <v>382</v>
      </c>
      <c r="AU173" s="17" t="s">
        <v>190</v>
      </c>
      <c r="AY173" s="17" t="s">
        <v>221</v>
      </c>
      <c r="BE173" s="145">
        <f t="shared" si="4"/>
        <v>0</v>
      </c>
      <c r="BF173" s="145">
        <f t="shared" si="5"/>
        <v>0</v>
      </c>
      <c r="BG173" s="145">
        <f t="shared" si="6"/>
        <v>0</v>
      </c>
      <c r="BH173" s="145">
        <f t="shared" si="7"/>
        <v>0</v>
      </c>
      <c r="BI173" s="145">
        <f t="shared" si="8"/>
        <v>0</v>
      </c>
      <c r="BJ173" s="17" t="s">
        <v>15</v>
      </c>
      <c r="BK173" s="145">
        <f t="shared" si="9"/>
        <v>0</v>
      </c>
      <c r="BL173" s="17" t="s">
        <v>231</v>
      </c>
      <c r="BM173" s="17" t="s">
        <v>811</v>
      </c>
    </row>
    <row r="174" spans="2:65" s="1" customFormat="1" ht="40.15" customHeight="1" x14ac:dyDescent="0.3">
      <c r="B174" s="136"/>
      <c r="C174" s="282" t="s">
        <v>812</v>
      </c>
      <c r="D174" s="282" t="s">
        <v>222</v>
      </c>
      <c r="E174" s="283" t="s">
        <v>7349</v>
      </c>
      <c r="F174" s="284" t="s">
        <v>7350</v>
      </c>
      <c r="G174" s="285"/>
      <c r="H174" s="285"/>
      <c r="I174" s="285"/>
      <c r="J174" s="286" t="s">
        <v>276</v>
      </c>
      <c r="K174" s="287">
        <v>3</v>
      </c>
      <c r="L174" s="288"/>
      <c r="M174" s="285"/>
      <c r="N174" s="288">
        <f t="shared" ref="N174" si="10">ROUND(L174*K174,2)</f>
        <v>0</v>
      </c>
      <c r="O174" s="285"/>
      <c r="P174" s="285"/>
      <c r="Q174" s="285"/>
      <c r="R174" s="141"/>
      <c r="T174" s="142" t="s">
        <v>3</v>
      </c>
      <c r="U174" s="40" t="s">
        <v>43</v>
      </c>
      <c r="V174" s="143">
        <v>0.26800000000000002</v>
      </c>
      <c r="W174" s="143">
        <f t="shared" ref="W174" si="11">V174*K174</f>
        <v>0.80400000000000005</v>
      </c>
      <c r="X174" s="143">
        <v>0.15540000000000001</v>
      </c>
      <c r="Y174" s="143">
        <f t="shared" ref="Y174" si="12">X174*K174</f>
        <v>0.46620000000000006</v>
      </c>
      <c r="Z174" s="143">
        <v>0</v>
      </c>
      <c r="AA174" s="144">
        <f t="shared" ref="AA174" si="13">Z174*K174</f>
        <v>0</v>
      </c>
      <c r="AR174" s="17" t="s">
        <v>231</v>
      </c>
      <c r="AT174" s="17" t="s">
        <v>222</v>
      </c>
      <c r="AU174" s="17" t="s">
        <v>190</v>
      </c>
      <c r="AY174" s="17" t="s">
        <v>221</v>
      </c>
      <c r="BE174" s="145">
        <f t="shared" ref="BE174" si="14">IF(U174="základní",N174,0)</f>
        <v>0</v>
      </c>
      <c r="BF174" s="145">
        <f t="shared" ref="BF174" si="15">IF(U174="snížená",N174,0)</f>
        <v>0</v>
      </c>
      <c r="BG174" s="145">
        <f t="shared" ref="BG174" si="16">IF(U174="zákl. přenesená",N174,0)</f>
        <v>0</v>
      </c>
      <c r="BH174" s="145">
        <f t="shared" ref="BH174" si="17">IF(U174="sníž. přenesená",N174,0)</f>
        <v>0</v>
      </c>
      <c r="BI174" s="145">
        <f t="shared" ref="BI174" si="18">IF(U174="nulová",N174,0)</f>
        <v>0</v>
      </c>
      <c r="BJ174" s="17" t="s">
        <v>15</v>
      </c>
      <c r="BK174" s="145">
        <f t="shared" ref="BK174" si="19">ROUND(L174*K174,2)</f>
        <v>0</v>
      </c>
      <c r="BL174" s="17" t="s">
        <v>231</v>
      </c>
      <c r="BM174" s="17" t="s">
        <v>815</v>
      </c>
    </row>
    <row r="175" spans="2:65" s="1" customFormat="1" ht="40.15" customHeight="1" x14ac:dyDescent="0.3">
      <c r="B175" s="136"/>
      <c r="C175" s="137" t="s">
        <v>812</v>
      </c>
      <c r="D175" s="137" t="s">
        <v>222</v>
      </c>
      <c r="E175" s="138" t="s">
        <v>813</v>
      </c>
      <c r="F175" s="250" t="s">
        <v>814</v>
      </c>
      <c r="G175" s="251"/>
      <c r="H175" s="251"/>
      <c r="I175" s="251"/>
      <c r="J175" s="139" t="s">
        <v>246</v>
      </c>
      <c r="K175" s="140">
        <v>7</v>
      </c>
      <c r="L175" s="252"/>
      <c r="M175" s="251"/>
      <c r="N175" s="252">
        <f t="shared" si="0"/>
        <v>0</v>
      </c>
      <c r="O175" s="251"/>
      <c r="P175" s="251"/>
      <c r="Q175" s="251"/>
      <c r="R175" s="141"/>
      <c r="T175" s="142" t="s">
        <v>3</v>
      </c>
      <c r="U175" s="40" t="s">
        <v>43</v>
      </c>
      <c r="V175" s="143">
        <v>0.26800000000000002</v>
      </c>
      <c r="W175" s="143">
        <f t="shared" si="1"/>
        <v>1.8760000000000001</v>
      </c>
      <c r="X175" s="143">
        <v>0.15540000000000001</v>
      </c>
      <c r="Y175" s="143">
        <f t="shared" si="2"/>
        <v>1.0878000000000001</v>
      </c>
      <c r="Z175" s="143">
        <v>0</v>
      </c>
      <c r="AA175" s="144">
        <f t="shared" si="3"/>
        <v>0</v>
      </c>
      <c r="AR175" s="17" t="s">
        <v>231</v>
      </c>
      <c r="AT175" s="17" t="s">
        <v>222</v>
      </c>
      <c r="AU175" s="17" t="s">
        <v>190</v>
      </c>
      <c r="AY175" s="17" t="s">
        <v>221</v>
      </c>
      <c r="BE175" s="145">
        <f t="shared" si="4"/>
        <v>0</v>
      </c>
      <c r="BF175" s="145">
        <f t="shared" si="5"/>
        <v>0</v>
      </c>
      <c r="BG175" s="145">
        <f t="shared" si="6"/>
        <v>0</v>
      </c>
      <c r="BH175" s="145">
        <f t="shared" si="7"/>
        <v>0</v>
      </c>
      <c r="BI175" s="145">
        <f t="shared" si="8"/>
        <v>0</v>
      </c>
      <c r="BJ175" s="17" t="s">
        <v>15</v>
      </c>
      <c r="BK175" s="145">
        <f t="shared" si="9"/>
        <v>0</v>
      </c>
      <c r="BL175" s="17" t="s">
        <v>231</v>
      </c>
      <c r="BM175" s="17" t="s">
        <v>815</v>
      </c>
    </row>
    <row r="176" spans="2:65" s="1" customFormat="1" ht="40.15" customHeight="1" x14ac:dyDescent="0.3">
      <c r="B176" s="136"/>
      <c r="C176" s="137" t="s">
        <v>359</v>
      </c>
      <c r="D176" s="137" t="s">
        <v>222</v>
      </c>
      <c r="E176" s="138" t="s">
        <v>816</v>
      </c>
      <c r="F176" s="250" t="s">
        <v>817</v>
      </c>
      <c r="G176" s="251"/>
      <c r="H176" s="251"/>
      <c r="I176" s="251"/>
      <c r="J176" s="139" t="s">
        <v>246</v>
      </c>
      <c r="K176" s="140">
        <v>170</v>
      </c>
      <c r="L176" s="252"/>
      <c r="M176" s="251"/>
      <c r="N176" s="252">
        <f t="shared" si="0"/>
        <v>0</v>
      </c>
      <c r="O176" s="251"/>
      <c r="P176" s="251"/>
      <c r="Q176" s="251"/>
      <c r="R176" s="141"/>
      <c r="T176" s="142" t="s">
        <v>3</v>
      </c>
      <c r="U176" s="40" t="s">
        <v>43</v>
      </c>
      <c r="V176" s="143">
        <v>0.26800000000000002</v>
      </c>
      <c r="W176" s="143">
        <f t="shared" si="1"/>
        <v>45.56</v>
      </c>
      <c r="X176" s="143">
        <v>0.15540000000000001</v>
      </c>
      <c r="Y176" s="143">
        <f t="shared" si="2"/>
        <v>26.418000000000003</v>
      </c>
      <c r="Z176" s="143">
        <v>0</v>
      </c>
      <c r="AA176" s="144">
        <f t="shared" si="3"/>
        <v>0</v>
      </c>
      <c r="AR176" s="17" t="s">
        <v>231</v>
      </c>
      <c r="AT176" s="17" t="s">
        <v>222</v>
      </c>
      <c r="AU176" s="17" t="s">
        <v>190</v>
      </c>
      <c r="AY176" s="17" t="s">
        <v>221</v>
      </c>
      <c r="BE176" s="145">
        <f t="shared" si="4"/>
        <v>0</v>
      </c>
      <c r="BF176" s="145">
        <f t="shared" si="5"/>
        <v>0</v>
      </c>
      <c r="BG176" s="145">
        <f t="shared" si="6"/>
        <v>0</v>
      </c>
      <c r="BH176" s="145">
        <f t="shared" si="7"/>
        <v>0</v>
      </c>
      <c r="BI176" s="145">
        <f t="shared" si="8"/>
        <v>0</v>
      </c>
      <c r="BJ176" s="17" t="s">
        <v>15</v>
      </c>
      <c r="BK176" s="145">
        <f t="shared" si="9"/>
        <v>0</v>
      </c>
      <c r="BL176" s="17" t="s">
        <v>231</v>
      </c>
      <c r="BM176" s="17" t="s">
        <v>818</v>
      </c>
    </row>
    <row r="177" spans="2:65" s="1" customFormat="1" ht="20.45" customHeight="1" x14ac:dyDescent="0.3">
      <c r="B177" s="136"/>
      <c r="C177" s="149" t="s">
        <v>364</v>
      </c>
      <c r="D177" s="149" t="s">
        <v>382</v>
      </c>
      <c r="E177" s="150" t="s">
        <v>819</v>
      </c>
      <c r="F177" s="267" t="s">
        <v>820</v>
      </c>
      <c r="G177" s="268"/>
      <c r="H177" s="268"/>
      <c r="I177" s="268"/>
      <c r="J177" s="151" t="s">
        <v>276</v>
      </c>
      <c r="K177" s="152">
        <v>171.7</v>
      </c>
      <c r="L177" s="269"/>
      <c r="M177" s="268"/>
      <c r="N177" s="269">
        <f t="shared" si="0"/>
        <v>0</v>
      </c>
      <c r="O177" s="251"/>
      <c r="P177" s="251"/>
      <c r="Q177" s="251"/>
      <c r="R177" s="141"/>
      <c r="T177" s="142" t="s">
        <v>3</v>
      </c>
      <c r="U177" s="40" t="s">
        <v>43</v>
      </c>
      <c r="V177" s="143">
        <v>0</v>
      </c>
      <c r="W177" s="143">
        <f t="shared" si="1"/>
        <v>0</v>
      </c>
      <c r="X177" s="143">
        <v>8.5000000000000006E-2</v>
      </c>
      <c r="Y177" s="143">
        <f t="shared" si="2"/>
        <v>14.5945</v>
      </c>
      <c r="Z177" s="143">
        <v>0</v>
      </c>
      <c r="AA177" s="144">
        <f t="shared" si="3"/>
        <v>0</v>
      </c>
      <c r="AR177" s="17" t="s">
        <v>273</v>
      </c>
      <c r="AT177" s="17" t="s">
        <v>382</v>
      </c>
      <c r="AU177" s="17" t="s">
        <v>190</v>
      </c>
      <c r="AY177" s="17" t="s">
        <v>221</v>
      </c>
      <c r="BE177" s="145">
        <f t="shared" si="4"/>
        <v>0</v>
      </c>
      <c r="BF177" s="145">
        <f t="shared" si="5"/>
        <v>0</v>
      </c>
      <c r="BG177" s="145">
        <f t="shared" si="6"/>
        <v>0</v>
      </c>
      <c r="BH177" s="145">
        <f t="shared" si="7"/>
        <v>0</v>
      </c>
      <c r="BI177" s="145">
        <f t="shared" si="8"/>
        <v>0</v>
      </c>
      <c r="BJ177" s="17" t="s">
        <v>15</v>
      </c>
      <c r="BK177" s="145">
        <f t="shared" si="9"/>
        <v>0</v>
      </c>
      <c r="BL177" s="17" t="s">
        <v>231</v>
      </c>
      <c r="BM177" s="17" t="s">
        <v>821</v>
      </c>
    </row>
    <row r="178" spans="2:65" s="1" customFormat="1" ht="40.15" customHeight="1" x14ac:dyDescent="0.3">
      <c r="B178" s="136"/>
      <c r="C178" s="137" t="s">
        <v>822</v>
      </c>
      <c r="D178" s="137" t="s">
        <v>222</v>
      </c>
      <c r="E178" s="138" t="s">
        <v>823</v>
      </c>
      <c r="F178" s="250" t="s">
        <v>824</v>
      </c>
      <c r="G178" s="251"/>
      <c r="H178" s="251"/>
      <c r="I178" s="251"/>
      <c r="J178" s="139" t="s">
        <v>246</v>
      </c>
      <c r="K178" s="140">
        <v>430</v>
      </c>
      <c r="L178" s="252"/>
      <c r="M178" s="251"/>
      <c r="N178" s="252">
        <f t="shared" si="0"/>
        <v>0</v>
      </c>
      <c r="O178" s="251"/>
      <c r="P178" s="251"/>
      <c r="Q178" s="251"/>
      <c r="R178" s="141"/>
      <c r="T178" s="142" t="s">
        <v>3</v>
      </c>
      <c r="U178" s="40" t="s">
        <v>43</v>
      </c>
      <c r="V178" s="143">
        <v>0.216</v>
      </c>
      <c r="W178" s="143">
        <f t="shared" si="1"/>
        <v>92.88</v>
      </c>
      <c r="X178" s="143">
        <v>0.1295</v>
      </c>
      <c r="Y178" s="143">
        <f t="shared" si="2"/>
        <v>55.685000000000002</v>
      </c>
      <c r="Z178" s="143">
        <v>0</v>
      </c>
      <c r="AA178" s="144">
        <f t="shared" si="3"/>
        <v>0</v>
      </c>
      <c r="AR178" s="17" t="s">
        <v>231</v>
      </c>
      <c r="AT178" s="17" t="s">
        <v>222</v>
      </c>
      <c r="AU178" s="17" t="s">
        <v>190</v>
      </c>
      <c r="AY178" s="17" t="s">
        <v>221</v>
      </c>
      <c r="BE178" s="145">
        <f t="shared" si="4"/>
        <v>0</v>
      </c>
      <c r="BF178" s="145">
        <f t="shared" si="5"/>
        <v>0</v>
      </c>
      <c r="BG178" s="145">
        <f t="shared" si="6"/>
        <v>0</v>
      </c>
      <c r="BH178" s="145">
        <f t="shared" si="7"/>
        <v>0</v>
      </c>
      <c r="BI178" s="145">
        <f t="shared" si="8"/>
        <v>0</v>
      </c>
      <c r="BJ178" s="17" t="s">
        <v>15</v>
      </c>
      <c r="BK178" s="145">
        <f t="shared" si="9"/>
        <v>0</v>
      </c>
      <c r="BL178" s="17" t="s">
        <v>231</v>
      </c>
      <c r="BM178" s="17" t="s">
        <v>825</v>
      </c>
    </row>
    <row r="179" spans="2:65" s="1" customFormat="1" ht="20.45" customHeight="1" x14ac:dyDescent="0.3">
      <c r="B179" s="136"/>
      <c r="C179" s="149" t="s">
        <v>826</v>
      </c>
      <c r="D179" s="149" t="s">
        <v>382</v>
      </c>
      <c r="E179" s="150" t="s">
        <v>827</v>
      </c>
      <c r="F179" s="267" t="s">
        <v>828</v>
      </c>
      <c r="G179" s="268"/>
      <c r="H179" s="268"/>
      <c r="I179" s="268"/>
      <c r="J179" s="151" t="s">
        <v>276</v>
      </c>
      <c r="K179" s="152">
        <v>868.6</v>
      </c>
      <c r="L179" s="269"/>
      <c r="M179" s="268"/>
      <c r="N179" s="269">
        <f t="shared" si="0"/>
        <v>0</v>
      </c>
      <c r="O179" s="251"/>
      <c r="P179" s="251"/>
      <c r="Q179" s="251"/>
      <c r="R179" s="141"/>
      <c r="T179" s="142" t="s">
        <v>3</v>
      </c>
      <c r="U179" s="40" t="s">
        <v>43</v>
      </c>
      <c r="V179" s="143">
        <v>0</v>
      </c>
      <c r="W179" s="143">
        <f t="shared" si="1"/>
        <v>0</v>
      </c>
      <c r="X179" s="143">
        <v>2.4E-2</v>
      </c>
      <c r="Y179" s="143">
        <f t="shared" si="2"/>
        <v>20.846400000000003</v>
      </c>
      <c r="Z179" s="143">
        <v>0</v>
      </c>
      <c r="AA179" s="144">
        <f t="shared" si="3"/>
        <v>0</v>
      </c>
      <c r="AR179" s="17" t="s">
        <v>273</v>
      </c>
      <c r="AT179" s="17" t="s">
        <v>382</v>
      </c>
      <c r="AU179" s="17" t="s">
        <v>190</v>
      </c>
      <c r="AY179" s="17" t="s">
        <v>221</v>
      </c>
      <c r="BE179" s="145">
        <f t="shared" si="4"/>
        <v>0</v>
      </c>
      <c r="BF179" s="145">
        <f t="shared" si="5"/>
        <v>0</v>
      </c>
      <c r="BG179" s="145">
        <f t="shared" si="6"/>
        <v>0</v>
      </c>
      <c r="BH179" s="145">
        <f t="shared" si="7"/>
        <v>0</v>
      </c>
      <c r="BI179" s="145">
        <f t="shared" si="8"/>
        <v>0</v>
      </c>
      <c r="BJ179" s="17" t="s">
        <v>15</v>
      </c>
      <c r="BK179" s="145">
        <f t="shared" si="9"/>
        <v>0</v>
      </c>
      <c r="BL179" s="17" t="s">
        <v>231</v>
      </c>
      <c r="BM179" s="17" t="s">
        <v>829</v>
      </c>
    </row>
    <row r="180" spans="2:65" s="10" customFormat="1" ht="20.45" customHeight="1" x14ac:dyDescent="0.3">
      <c r="B180" s="153"/>
      <c r="C180" s="154"/>
      <c r="D180" s="154"/>
      <c r="E180" s="155" t="s">
        <v>3</v>
      </c>
      <c r="F180" s="274" t="s">
        <v>830</v>
      </c>
      <c r="G180" s="273"/>
      <c r="H180" s="273"/>
      <c r="I180" s="273"/>
      <c r="J180" s="154"/>
      <c r="K180" s="156">
        <v>868.6</v>
      </c>
      <c r="L180" s="154"/>
      <c r="M180" s="154"/>
      <c r="N180" s="154"/>
      <c r="O180" s="154"/>
      <c r="P180" s="154"/>
      <c r="Q180" s="154"/>
      <c r="R180" s="157"/>
      <c r="T180" s="158"/>
      <c r="U180" s="154"/>
      <c r="V180" s="154"/>
      <c r="W180" s="154"/>
      <c r="X180" s="154"/>
      <c r="Y180" s="154"/>
      <c r="Z180" s="154"/>
      <c r="AA180" s="159"/>
      <c r="AT180" s="160" t="s">
        <v>524</v>
      </c>
      <c r="AU180" s="160" t="s">
        <v>190</v>
      </c>
      <c r="AV180" s="10" t="s">
        <v>190</v>
      </c>
      <c r="AW180" s="10" t="s">
        <v>35</v>
      </c>
      <c r="AX180" s="10" t="s">
        <v>15</v>
      </c>
      <c r="AY180" s="160" t="s">
        <v>221</v>
      </c>
    </row>
    <row r="181" spans="2:65" s="1" customFormat="1" ht="40.15" customHeight="1" x14ac:dyDescent="0.3">
      <c r="B181" s="136"/>
      <c r="C181" s="137" t="s">
        <v>831</v>
      </c>
      <c r="D181" s="137" t="s">
        <v>222</v>
      </c>
      <c r="E181" s="138" t="s">
        <v>832</v>
      </c>
      <c r="F181" s="250" t="s">
        <v>833</v>
      </c>
      <c r="G181" s="251"/>
      <c r="H181" s="251"/>
      <c r="I181" s="251"/>
      <c r="J181" s="139" t="s">
        <v>246</v>
      </c>
      <c r="K181" s="140">
        <v>55</v>
      </c>
      <c r="L181" s="252"/>
      <c r="M181" s="251"/>
      <c r="N181" s="252">
        <f>ROUND(L181*K181,2)</f>
        <v>0</v>
      </c>
      <c r="O181" s="251"/>
      <c r="P181" s="251"/>
      <c r="Q181" s="251"/>
      <c r="R181" s="141"/>
      <c r="T181" s="142" t="s">
        <v>3</v>
      </c>
      <c r="U181" s="40" t="s">
        <v>43</v>
      </c>
      <c r="V181" s="143">
        <v>0.248</v>
      </c>
      <c r="W181" s="143">
        <f>V181*K181</f>
        <v>13.64</v>
      </c>
      <c r="X181" s="143">
        <v>0.16370999999999999</v>
      </c>
      <c r="Y181" s="143">
        <f>X181*K181</f>
        <v>9.0040499999999994</v>
      </c>
      <c r="Z181" s="143">
        <v>0</v>
      </c>
      <c r="AA181" s="144">
        <f>Z181*K181</f>
        <v>0</v>
      </c>
      <c r="AR181" s="17" t="s">
        <v>231</v>
      </c>
      <c r="AT181" s="17" t="s">
        <v>222</v>
      </c>
      <c r="AU181" s="17" t="s">
        <v>190</v>
      </c>
      <c r="AY181" s="17" t="s">
        <v>221</v>
      </c>
      <c r="BE181" s="145">
        <f>IF(U181="základní",N181,0)</f>
        <v>0</v>
      </c>
      <c r="BF181" s="145">
        <f>IF(U181="snížená",N181,0)</f>
        <v>0</v>
      </c>
      <c r="BG181" s="145">
        <f>IF(U181="zákl. přenesená",N181,0)</f>
        <v>0</v>
      </c>
      <c r="BH181" s="145">
        <f>IF(U181="sníž. přenesená",N181,0)</f>
        <v>0</v>
      </c>
      <c r="BI181" s="145">
        <f>IF(U181="nulová",N181,0)</f>
        <v>0</v>
      </c>
      <c r="BJ181" s="17" t="s">
        <v>15</v>
      </c>
      <c r="BK181" s="145">
        <f>ROUND(L181*K181,2)</f>
        <v>0</v>
      </c>
      <c r="BL181" s="17" t="s">
        <v>231</v>
      </c>
      <c r="BM181" s="17" t="s">
        <v>834</v>
      </c>
    </row>
    <row r="182" spans="2:65" s="1" customFormat="1" ht="20.45" customHeight="1" x14ac:dyDescent="0.3">
      <c r="B182" s="136"/>
      <c r="C182" s="149" t="s">
        <v>835</v>
      </c>
      <c r="D182" s="149" t="s">
        <v>382</v>
      </c>
      <c r="E182" s="150" t="s">
        <v>836</v>
      </c>
      <c r="F182" s="267" t="s">
        <v>837</v>
      </c>
      <c r="G182" s="268"/>
      <c r="H182" s="268"/>
      <c r="I182" s="268"/>
      <c r="J182" s="151" t="s">
        <v>276</v>
      </c>
      <c r="K182" s="152">
        <v>165</v>
      </c>
      <c r="L182" s="269"/>
      <c r="M182" s="268"/>
      <c r="N182" s="269">
        <f>ROUND(L182*K182,2)</f>
        <v>0</v>
      </c>
      <c r="O182" s="251"/>
      <c r="P182" s="251"/>
      <c r="Q182" s="251"/>
      <c r="R182" s="141"/>
      <c r="T182" s="142" t="s">
        <v>3</v>
      </c>
      <c r="U182" s="40" t="s">
        <v>43</v>
      </c>
      <c r="V182" s="143">
        <v>0</v>
      </c>
      <c r="W182" s="143">
        <f>V182*K182</f>
        <v>0</v>
      </c>
      <c r="X182" s="143">
        <v>3.9E-2</v>
      </c>
      <c r="Y182" s="143">
        <f>X182*K182</f>
        <v>6.4349999999999996</v>
      </c>
      <c r="Z182" s="143">
        <v>0</v>
      </c>
      <c r="AA182" s="144">
        <f>Z182*K182</f>
        <v>0</v>
      </c>
      <c r="AR182" s="17" t="s">
        <v>273</v>
      </c>
      <c r="AT182" s="17" t="s">
        <v>382</v>
      </c>
      <c r="AU182" s="17" t="s">
        <v>190</v>
      </c>
      <c r="AY182" s="17" t="s">
        <v>221</v>
      </c>
      <c r="BE182" s="145">
        <f>IF(U182="základní",N182,0)</f>
        <v>0</v>
      </c>
      <c r="BF182" s="145">
        <f>IF(U182="snížená",N182,0)</f>
        <v>0</v>
      </c>
      <c r="BG182" s="145">
        <f>IF(U182="zákl. přenesená",N182,0)</f>
        <v>0</v>
      </c>
      <c r="BH182" s="145">
        <f>IF(U182="sníž. přenesená",N182,0)</f>
        <v>0</v>
      </c>
      <c r="BI182" s="145">
        <f>IF(U182="nulová",N182,0)</f>
        <v>0</v>
      </c>
      <c r="BJ182" s="17" t="s">
        <v>15</v>
      </c>
      <c r="BK182" s="145">
        <f>ROUND(L182*K182,2)</f>
        <v>0</v>
      </c>
      <c r="BL182" s="17" t="s">
        <v>231</v>
      </c>
      <c r="BM182" s="17" t="s">
        <v>838</v>
      </c>
    </row>
    <row r="183" spans="2:65" s="10" customFormat="1" ht="20.45" customHeight="1" x14ac:dyDescent="0.3">
      <c r="B183" s="153"/>
      <c r="C183" s="154"/>
      <c r="D183" s="154"/>
      <c r="E183" s="155" t="s">
        <v>3</v>
      </c>
      <c r="F183" s="274" t="s">
        <v>839</v>
      </c>
      <c r="G183" s="273"/>
      <c r="H183" s="273"/>
      <c r="I183" s="273"/>
      <c r="J183" s="154"/>
      <c r="K183" s="156">
        <v>165</v>
      </c>
      <c r="L183" s="154"/>
      <c r="M183" s="154"/>
      <c r="N183" s="154"/>
      <c r="O183" s="154"/>
      <c r="P183" s="154"/>
      <c r="Q183" s="154"/>
      <c r="R183" s="157"/>
      <c r="T183" s="158"/>
      <c r="U183" s="154"/>
      <c r="V183" s="154"/>
      <c r="W183" s="154"/>
      <c r="X183" s="154"/>
      <c r="Y183" s="154"/>
      <c r="Z183" s="154"/>
      <c r="AA183" s="159"/>
      <c r="AT183" s="160" t="s">
        <v>524</v>
      </c>
      <c r="AU183" s="160" t="s">
        <v>190</v>
      </c>
      <c r="AV183" s="10" t="s">
        <v>190</v>
      </c>
      <c r="AW183" s="10" t="s">
        <v>35</v>
      </c>
      <c r="AX183" s="10" t="s">
        <v>15</v>
      </c>
      <c r="AY183" s="160" t="s">
        <v>221</v>
      </c>
    </row>
    <row r="184" spans="2:65" s="1" customFormat="1" ht="28.9" customHeight="1" x14ac:dyDescent="0.3">
      <c r="B184" s="136"/>
      <c r="C184" s="137" t="s">
        <v>840</v>
      </c>
      <c r="D184" s="137" t="s">
        <v>222</v>
      </c>
      <c r="E184" s="138" t="s">
        <v>841</v>
      </c>
      <c r="F184" s="250" t="s">
        <v>842</v>
      </c>
      <c r="G184" s="251"/>
      <c r="H184" s="251"/>
      <c r="I184" s="251"/>
      <c r="J184" s="139" t="s">
        <v>246</v>
      </c>
      <c r="K184" s="140">
        <v>119</v>
      </c>
      <c r="L184" s="252"/>
      <c r="M184" s="251"/>
      <c r="N184" s="252">
        <f>ROUND(L184*K184,2)</f>
        <v>0</v>
      </c>
      <c r="O184" s="251"/>
      <c r="P184" s="251"/>
      <c r="Q184" s="251"/>
      <c r="R184" s="141"/>
      <c r="T184" s="142" t="s">
        <v>3</v>
      </c>
      <c r="U184" s="40" t="s">
        <v>43</v>
      </c>
      <c r="V184" s="143">
        <v>0.248</v>
      </c>
      <c r="W184" s="143">
        <f>V184*K184</f>
        <v>29.512</v>
      </c>
      <c r="X184" s="143">
        <v>0.16370999999999999</v>
      </c>
      <c r="Y184" s="143">
        <f>X184*K184</f>
        <v>19.481490000000001</v>
      </c>
      <c r="Z184" s="143">
        <v>0</v>
      </c>
      <c r="AA184" s="144">
        <f>Z184*K184</f>
        <v>0</v>
      </c>
      <c r="AR184" s="17" t="s">
        <v>231</v>
      </c>
      <c r="AT184" s="17" t="s">
        <v>222</v>
      </c>
      <c r="AU184" s="17" t="s">
        <v>190</v>
      </c>
      <c r="AY184" s="17" t="s">
        <v>221</v>
      </c>
      <c r="BE184" s="145">
        <f>IF(U184="základní",N184,0)</f>
        <v>0</v>
      </c>
      <c r="BF184" s="145">
        <f>IF(U184="snížená",N184,0)</f>
        <v>0</v>
      </c>
      <c r="BG184" s="145">
        <f>IF(U184="zákl. přenesená",N184,0)</f>
        <v>0</v>
      </c>
      <c r="BH184" s="145">
        <f>IF(U184="sníž. přenesená",N184,0)</f>
        <v>0</v>
      </c>
      <c r="BI184" s="145">
        <f>IF(U184="nulová",N184,0)</f>
        <v>0</v>
      </c>
      <c r="BJ184" s="17" t="s">
        <v>15</v>
      </c>
      <c r="BK184" s="145">
        <f>ROUND(L184*K184,2)</f>
        <v>0</v>
      </c>
      <c r="BL184" s="17" t="s">
        <v>231</v>
      </c>
      <c r="BM184" s="17" t="s">
        <v>843</v>
      </c>
    </row>
    <row r="185" spans="2:65" s="1" customFormat="1" ht="28.9" customHeight="1" x14ac:dyDescent="0.3">
      <c r="B185" s="136"/>
      <c r="C185" s="149" t="s">
        <v>844</v>
      </c>
      <c r="D185" s="149" t="s">
        <v>382</v>
      </c>
      <c r="E185" s="150" t="s">
        <v>845</v>
      </c>
      <c r="F185" s="267" t="s">
        <v>846</v>
      </c>
      <c r="G185" s="268"/>
      <c r="H185" s="268"/>
      <c r="I185" s="268"/>
      <c r="J185" s="151" t="s">
        <v>276</v>
      </c>
      <c r="K185" s="152">
        <v>120.19</v>
      </c>
      <c r="L185" s="269"/>
      <c r="M185" s="268"/>
      <c r="N185" s="269">
        <f>ROUND(L185*K185,2)</f>
        <v>0</v>
      </c>
      <c r="O185" s="251"/>
      <c r="P185" s="251"/>
      <c r="Q185" s="251"/>
      <c r="R185" s="141"/>
      <c r="T185" s="142" t="s">
        <v>3</v>
      </c>
      <c r="U185" s="40" t="s">
        <v>43</v>
      </c>
      <c r="V185" s="143">
        <v>0</v>
      </c>
      <c r="W185" s="143">
        <f>V185*K185</f>
        <v>0</v>
      </c>
      <c r="X185" s="143">
        <v>0.11</v>
      </c>
      <c r="Y185" s="143">
        <f>X185*K185</f>
        <v>13.2209</v>
      </c>
      <c r="Z185" s="143">
        <v>0</v>
      </c>
      <c r="AA185" s="144">
        <f>Z185*K185</f>
        <v>0</v>
      </c>
      <c r="AR185" s="17" t="s">
        <v>273</v>
      </c>
      <c r="AT185" s="17" t="s">
        <v>382</v>
      </c>
      <c r="AU185" s="17" t="s">
        <v>190</v>
      </c>
      <c r="AY185" s="17" t="s">
        <v>221</v>
      </c>
      <c r="BE185" s="145">
        <f>IF(U185="základní",N185,0)</f>
        <v>0</v>
      </c>
      <c r="BF185" s="145">
        <f>IF(U185="snížená",N185,0)</f>
        <v>0</v>
      </c>
      <c r="BG185" s="145">
        <f>IF(U185="zákl. přenesená",N185,0)</f>
        <v>0</v>
      </c>
      <c r="BH185" s="145">
        <f>IF(U185="sníž. přenesená",N185,0)</f>
        <v>0</v>
      </c>
      <c r="BI185" s="145">
        <f>IF(U185="nulová",N185,0)</f>
        <v>0</v>
      </c>
      <c r="BJ185" s="17" t="s">
        <v>15</v>
      </c>
      <c r="BK185" s="145">
        <f>ROUND(L185*K185,2)</f>
        <v>0</v>
      </c>
      <c r="BL185" s="17" t="s">
        <v>231</v>
      </c>
      <c r="BM185" s="17" t="s">
        <v>847</v>
      </c>
    </row>
    <row r="186" spans="2:65" s="9" customFormat="1" ht="29.85" customHeight="1" x14ac:dyDescent="0.3">
      <c r="B186" s="125"/>
      <c r="C186" s="126"/>
      <c r="D186" s="135" t="s">
        <v>687</v>
      </c>
      <c r="E186" s="135"/>
      <c r="F186" s="135"/>
      <c r="G186" s="135"/>
      <c r="H186" s="135"/>
      <c r="I186" s="135"/>
      <c r="J186" s="135"/>
      <c r="K186" s="135"/>
      <c r="L186" s="135"/>
      <c r="M186" s="135"/>
      <c r="N186" s="253">
        <f>BK186</f>
        <v>0</v>
      </c>
      <c r="O186" s="254"/>
      <c r="P186" s="254"/>
      <c r="Q186" s="254"/>
      <c r="R186" s="128"/>
      <c r="T186" s="129"/>
      <c r="U186" s="126"/>
      <c r="V186" s="126"/>
      <c r="W186" s="130">
        <f>W187</f>
        <v>159.122761</v>
      </c>
      <c r="X186" s="126"/>
      <c r="Y186" s="130">
        <f>Y187</f>
        <v>0</v>
      </c>
      <c r="Z186" s="126"/>
      <c r="AA186" s="131">
        <f>AA187</f>
        <v>0</v>
      </c>
      <c r="AR186" s="132" t="s">
        <v>15</v>
      </c>
      <c r="AT186" s="133" t="s">
        <v>77</v>
      </c>
      <c r="AU186" s="133" t="s">
        <v>15</v>
      </c>
      <c r="AY186" s="132" t="s">
        <v>221</v>
      </c>
      <c r="BK186" s="134">
        <f>BK187</f>
        <v>0</v>
      </c>
    </row>
    <row r="187" spans="2:65" s="1" customFormat="1" ht="28.9" customHeight="1" x14ac:dyDescent="0.3">
      <c r="B187" s="136"/>
      <c r="C187" s="137" t="s">
        <v>385</v>
      </c>
      <c r="D187" s="137" t="s">
        <v>222</v>
      </c>
      <c r="E187" s="138" t="s">
        <v>848</v>
      </c>
      <c r="F187" s="250" t="s">
        <v>849</v>
      </c>
      <c r="G187" s="251"/>
      <c r="H187" s="251"/>
      <c r="I187" s="251"/>
      <c r="J187" s="139" t="s">
        <v>613</v>
      </c>
      <c r="K187" s="140">
        <v>400.81299999999999</v>
      </c>
      <c r="L187" s="252"/>
      <c r="M187" s="251"/>
      <c r="N187" s="252">
        <f>ROUND(L187*K187,2)</f>
        <v>0</v>
      </c>
      <c r="O187" s="251"/>
      <c r="P187" s="251"/>
      <c r="Q187" s="251"/>
      <c r="R187" s="141"/>
      <c r="T187" s="142" t="s">
        <v>3</v>
      </c>
      <c r="U187" s="146" t="s">
        <v>43</v>
      </c>
      <c r="V187" s="147">
        <v>0.39700000000000002</v>
      </c>
      <c r="W187" s="147">
        <f>V187*K187</f>
        <v>159.122761</v>
      </c>
      <c r="X187" s="147">
        <v>0</v>
      </c>
      <c r="Y187" s="147">
        <f>X187*K187</f>
        <v>0</v>
      </c>
      <c r="Z187" s="147">
        <v>0</v>
      </c>
      <c r="AA187" s="148">
        <f>Z187*K187</f>
        <v>0</v>
      </c>
      <c r="AR187" s="17" t="s">
        <v>231</v>
      </c>
      <c r="AT187" s="17" t="s">
        <v>222</v>
      </c>
      <c r="AU187" s="17" t="s">
        <v>190</v>
      </c>
      <c r="AY187" s="17" t="s">
        <v>221</v>
      </c>
      <c r="BE187" s="145">
        <f>IF(U187="základní",N187,0)</f>
        <v>0</v>
      </c>
      <c r="BF187" s="145">
        <f>IF(U187="snížená",N187,0)</f>
        <v>0</v>
      </c>
      <c r="BG187" s="145">
        <f>IF(U187="zákl. přenesená",N187,0)</f>
        <v>0</v>
      </c>
      <c r="BH187" s="145">
        <f>IF(U187="sníž. přenesená",N187,0)</f>
        <v>0</v>
      </c>
      <c r="BI187" s="145">
        <f>IF(U187="nulová",N187,0)</f>
        <v>0</v>
      </c>
      <c r="BJ187" s="17" t="s">
        <v>15</v>
      </c>
      <c r="BK187" s="145">
        <f>ROUND(L187*K187,2)</f>
        <v>0</v>
      </c>
      <c r="BL187" s="17" t="s">
        <v>231</v>
      </c>
      <c r="BM187" s="17" t="s">
        <v>850</v>
      </c>
    </row>
    <row r="188" spans="2:65" s="1" customFormat="1" ht="6.95" customHeight="1" x14ac:dyDescent="0.3">
      <c r="B188" s="55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7"/>
    </row>
  </sheetData>
  <mergeCells count="219">
    <mergeCell ref="F174:I174"/>
    <mergeCell ref="L174:M174"/>
    <mergeCell ref="N174:Q174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L98:Q98"/>
    <mergeCell ref="C104:Q104"/>
    <mergeCell ref="F106:P106"/>
    <mergeCell ref="F107:P107"/>
    <mergeCell ref="M109:P109"/>
    <mergeCell ref="M111:Q111"/>
    <mergeCell ref="M112:Q112"/>
    <mergeCell ref="F114:I114"/>
    <mergeCell ref="L114:M114"/>
    <mergeCell ref="N114:Q114"/>
    <mergeCell ref="F118:I118"/>
    <mergeCell ref="L118:M118"/>
    <mergeCell ref="N118:Q118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23:I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8:I128"/>
    <mergeCell ref="F129:I129"/>
    <mergeCell ref="L129:M129"/>
    <mergeCell ref="N129:Q129"/>
    <mergeCell ref="F130:I130"/>
    <mergeCell ref="F132:I132"/>
    <mergeCell ref="L132:M132"/>
    <mergeCell ref="N132:Q132"/>
    <mergeCell ref="F133:I133"/>
    <mergeCell ref="F135:I135"/>
    <mergeCell ref="L135:M135"/>
    <mergeCell ref="N135:Q135"/>
    <mergeCell ref="F136:I136"/>
    <mergeCell ref="F137:I137"/>
    <mergeCell ref="L137:M137"/>
    <mergeCell ref="N137:Q137"/>
    <mergeCell ref="F138:I138"/>
    <mergeCell ref="F139:I139"/>
    <mergeCell ref="F140:I140"/>
    <mergeCell ref="F141:I141"/>
    <mergeCell ref="L141:M141"/>
    <mergeCell ref="N141:Q141"/>
    <mergeCell ref="F142:I142"/>
    <mergeCell ref="F143:I143"/>
    <mergeCell ref="L143:M143"/>
    <mergeCell ref="N143:Q143"/>
    <mergeCell ref="F144:I144"/>
    <mergeCell ref="F145:I145"/>
    <mergeCell ref="F146:I146"/>
    <mergeCell ref="F147:I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F154:I154"/>
    <mergeCell ref="L154:M154"/>
    <mergeCell ref="N154:Q154"/>
    <mergeCell ref="F155:I155"/>
    <mergeCell ref="F156:I156"/>
    <mergeCell ref="L156:M156"/>
    <mergeCell ref="N156:Q156"/>
    <mergeCell ref="F157:I157"/>
    <mergeCell ref="L157:M157"/>
    <mergeCell ref="N157:Q157"/>
    <mergeCell ref="F158:I158"/>
    <mergeCell ref="F159:I159"/>
    <mergeCell ref="L159:M159"/>
    <mergeCell ref="N159:Q159"/>
    <mergeCell ref="F160:I160"/>
    <mergeCell ref="F161:I161"/>
    <mergeCell ref="L161:M161"/>
    <mergeCell ref="N161:Q161"/>
    <mergeCell ref="F162:I162"/>
    <mergeCell ref="L162:M162"/>
    <mergeCell ref="N162:Q162"/>
    <mergeCell ref="F163:I163"/>
    <mergeCell ref="F164:I164"/>
    <mergeCell ref="L164:M164"/>
    <mergeCell ref="N164:Q164"/>
    <mergeCell ref="F165:I165"/>
    <mergeCell ref="F166:I166"/>
    <mergeCell ref="L166:M166"/>
    <mergeCell ref="N166:Q166"/>
    <mergeCell ref="F167:I167"/>
    <mergeCell ref="L167:M167"/>
    <mergeCell ref="N167:Q167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N178:Q178"/>
    <mergeCell ref="F179:I179"/>
    <mergeCell ref="L179:M179"/>
    <mergeCell ref="N179:Q179"/>
    <mergeCell ref="F180:I180"/>
    <mergeCell ref="F181:I181"/>
    <mergeCell ref="L181:M181"/>
    <mergeCell ref="N181:Q181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H1:K1"/>
    <mergeCell ref="S2:AC2"/>
    <mergeCell ref="F187:I187"/>
    <mergeCell ref="L187:M187"/>
    <mergeCell ref="N187:Q187"/>
    <mergeCell ref="N115:Q115"/>
    <mergeCell ref="N116:Q116"/>
    <mergeCell ref="N117:Q117"/>
    <mergeCell ref="N131:Q131"/>
    <mergeCell ref="N134:Q134"/>
    <mergeCell ref="N168:Q168"/>
    <mergeCell ref="N186:Q186"/>
    <mergeCell ref="F182:I182"/>
    <mergeCell ref="L182:M182"/>
    <mergeCell ref="N182:Q182"/>
    <mergeCell ref="F183:I183"/>
    <mergeCell ref="F184:I184"/>
    <mergeCell ref="L184:M184"/>
    <mergeCell ref="N184:Q184"/>
    <mergeCell ref="F185:I185"/>
    <mergeCell ref="L185:M185"/>
    <mergeCell ref="N185:Q185"/>
    <mergeCell ref="F178:I178"/>
    <mergeCell ref="L178:M178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14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095"/>
  <sheetViews>
    <sheetView showGridLines="0" workbookViewId="0">
      <pane ySplit="1" topLeftCell="A2" activePane="bottomLeft" state="frozen"/>
      <selection pane="bottomLeft" activeCell="M28" sqref="M28:P28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194"/>
      <c r="B1" s="192"/>
      <c r="C1" s="192"/>
      <c r="D1" s="193" t="s">
        <v>1</v>
      </c>
      <c r="E1" s="192"/>
      <c r="F1" s="190" t="s">
        <v>7326</v>
      </c>
      <c r="G1" s="190"/>
      <c r="H1" s="235" t="s">
        <v>7327</v>
      </c>
      <c r="I1" s="235"/>
      <c r="J1" s="235"/>
      <c r="K1" s="235"/>
      <c r="L1" s="190" t="s">
        <v>7328</v>
      </c>
      <c r="M1" s="192"/>
      <c r="N1" s="192"/>
      <c r="O1" s="193" t="s">
        <v>189</v>
      </c>
      <c r="P1" s="192"/>
      <c r="Q1" s="192"/>
      <c r="R1" s="192"/>
      <c r="S1" s="190" t="s">
        <v>7329</v>
      </c>
      <c r="T1" s="190"/>
      <c r="U1" s="194"/>
      <c r="V1" s="1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224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S2" s="202" t="s">
        <v>6</v>
      </c>
      <c r="T2" s="203"/>
      <c r="U2" s="203"/>
      <c r="V2" s="203"/>
      <c r="W2" s="203"/>
      <c r="X2" s="203"/>
      <c r="Y2" s="203"/>
      <c r="Z2" s="203"/>
      <c r="AA2" s="203"/>
      <c r="AB2" s="203"/>
      <c r="AC2" s="203"/>
      <c r="AT2" s="17" t="s">
        <v>106</v>
      </c>
      <c r="AZ2" s="172" t="s">
        <v>851</v>
      </c>
      <c r="BA2" s="172" t="s">
        <v>3</v>
      </c>
      <c r="BB2" s="172" t="s">
        <v>3</v>
      </c>
      <c r="BC2" s="172" t="s">
        <v>852</v>
      </c>
      <c r="BD2" s="172" t="s">
        <v>190</v>
      </c>
    </row>
    <row r="3" spans="1:66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190</v>
      </c>
      <c r="AZ3" s="172" t="s">
        <v>853</v>
      </c>
      <c r="BA3" s="172" t="s">
        <v>3</v>
      </c>
      <c r="BB3" s="172" t="s">
        <v>3</v>
      </c>
      <c r="BC3" s="172" t="s">
        <v>854</v>
      </c>
      <c r="BD3" s="172" t="s">
        <v>190</v>
      </c>
    </row>
    <row r="4" spans="1:66" ht="36.950000000000003" customHeight="1" x14ac:dyDescent="0.3">
      <c r="B4" s="21"/>
      <c r="C4" s="212" t="s">
        <v>191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3"/>
      <c r="T4" s="24" t="s">
        <v>11</v>
      </c>
      <c r="AT4" s="17" t="s">
        <v>4</v>
      </c>
      <c r="AZ4" s="172" t="s">
        <v>855</v>
      </c>
      <c r="BA4" s="172" t="s">
        <v>3</v>
      </c>
      <c r="BB4" s="172" t="s">
        <v>3</v>
      </c>
      <c r="BC4" s="172" t="s">
        <v>856</v>
      </c>
      <c r="BD4" s="172" t="s">
        <v>190</v>
      </c>
    </row>
    <row r="5" spans="1:66" ht="6.95" customHeigh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  <c r="AZ5" s="172" t="s">
        <v>857</v>
      </c>
      <c r="BA5" s="172" t="s">
        <v>3</v>
      </c>
      <c r="BB5" s="172" t="s">
        <v>3</v>
      </c>
      <c r="BC5" s="172" t="s">
        <v>858</v>
      </c>
      <c r="BD5" s="172" t="s">
        <v>190</v>
      </c>
    </row>
    <row r="6" spans="1:66" ht="25.35" customHeight="1" x14ac:dyDescent="0.3">
      <c r="B6" s="21"/>
      <c r="C6" s="22"/>
      <c r="D6" s="28" t="s">
        <v>16</v>
      </c>
      <c r="E6" s="22"/>
      <c r="F6" s="247" t="str">
        <f>'Rekapitulace stavby'!K6</f>
        <v>DOPLNĚNÍ - ROZŠÍŘENÍ KAPACIT ZŠ A MŠ TŘEBOTOV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"/>
      <c r="R6" s="23"/>
      <c r="AZ6" s="172" t="s">
        <v>859</v>
      </c>
      <c r="BA6" s="172" t="s">
        <v>3</v>
      </c>
      <c r="BB6" s="172" t="s">
        <v>3</v>
      </c>
      <c r="BC6" s="172" t="s">
        <v>860</v>
      </c>
      <c r="BD6" s="172" t="s">
        <v>190</v>
      </c>
    </row>
    <row r="7" spans="1:66" s="1" customFormat="1" ht="32.85" customHeight="1" x14ac:dyDescent="0.3">
      <c r="B7" s="31"/>
      <c r="C7" s="32"/>
      <c r="D7" s="27" t="s">
        <v>192</v>
      </c>
      <c r="E7" s="32"/>
      <c r="F7" s="227" t="s">
        <v>861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32"/>
      <c r="R7" s="33"/>
      <c r="AZ7" s="172" t="s">
        <v>862</v>
      </c>
      <c r="BA7" s="172" t="s">
        <v>3</v>
      </c>
      <c r="BB7" s="172" t="s">
        <v>3</v>
      </c>
      <c r="BC7" s="172" t="s">
        <v>863</v>
      </c>
      <c r="BD7" s="172" t="s">
        <v>190</v>
      </c>
    </row>
    <row r="8" spans="1:66" s="1" customFormat="1" ht="14.45" customHeight="1" x14ac:dyDescent="0.3">
      <c r="B8" s="31"/>
      <c r="C8" s="32"/>
      <c r="D8" s="28" t="s">
        <v>18</v>
      </c>
      <c r="E8" s="32"/>
      <c r="F8" s="26" t="s">
        <v>19</v>
      </c>
      <c r="G8" s="32"/>
      <c r="H8" s="32"/>
      <c r="I8" s="32"/>
      <c r="J8" s="32"/>
      <c r="K8" s="32"/>
      <c r="L8" s="32"/>
      <c r="M8" s="28" t="s">
        <v>20</v>
      </c>
      <c r="N8" s="32"/>
      <c r="O8" s="26" t="s">
        <v>3</v>
      </c>
      <c r="P8" s="32"/>
      <c r="Q8" s="32"/>
      <c r="R8" s="33"/>
      <c r="AZ8" s="172" t="s">
        <v>864</v>
      </c>
      <c r="BA8" s="172" t="s">
        <v>3</v>
      </c>
      <c r="BB8" s="172" t="s">
        <v>3</v>
      </c>
      <c r="BC8" s="172" t="s">
        <v>865</v>
      </c>
      <c r="BD8" s="172" t="s">
        <v>190</v>
      </c>
    </row>
    <row r="9" spans="1:66" s="1" customFormat="1" ht="14.45" customHeight="1" x14ac:dyDescent="0.3">
      <c r="B9" s="31"/>
      <c r="C9" s="32"/>
      <c r="D9" s="28" t="s">
        <v>22</v>
      </c>
      <c r="E9" s="32"/>
      <c r="F9" s="26" t="s">
        <v>23</v>
      </c>
      <c r="G9" s="32"/>
      <c r="H9" s="32"/>
      <c r="I9" s="32"/>
      <c r="J9" s="32"/>
      <c r="K9" s="32"/>
      <c r="L9" s="32"/>
      <c r="M9" s="28" t="s">
        <v>24</v>
      </c>
      <c r="N9" s="32"/>
      <c r="O9" s="248" t="str">
        <f>'Rekapitulace stavby'!AN8</f>
        <v>31. 10. 2016</v>
      </c>
      <c r="P9" s="200"/>
      <c r="Q9" s="32"/>
      <c r="R9" s="33"/>
      <c r="AZ9" s="172" t="s">
        <v>866</v>
      </c>
      <c r="BA9" s="172" t="s">
        <v>3</v>
      </c>
      <c r="BB9" s="172" t="s">
        <v>3</v>
      </c>
      <c r="BC9" s="172" t="s">
        <v>867</v>
      </c>
      <c r="BD9" s="172" t="s">
        <v>190</v>
      </c>
    </row>
    <row r="10" spans="1:66" s="1" customFormat="1" ht="10.9" customHeight="1" x14ac:dyDescent="0.3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  <c r="AZ10" s="172" t="s">
        <v>868</v>
      </c>
      <c r="BA10" s="172" t="s">
        <v>3</v>
      </c>
      <c r="BB10" s="172" t="s">
        <v>3</v>
      </c>
      <c r="BC10" s="172" t="s">
        <v>869</v>
      </c>
      <c r="BD10" s="172" t="s">
        <v>190</v>
      </c>
    </row>
    <row r="11" spans="1:66" s="1" customFormat="1" ht="14.45" customHeight="1" x14ac:dyDescent="0.3">
      <c r="B11" s="31"/>
      <c r="C11" s="32"/>
      <c r="D11" s="28" t="s">
        <v>26</v>
      </c>
      <c r="E11" s="32"/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226" t="s">
        <v>3</v>
      </c>
      <c r="P11" s="200"/>
      <c r="Q11" s="32"/>
      <c r="R11" s="33"/>
      <c r="AZ11" s="172" t="s">
        <v>870</v>
      </c>
      <c r="BA11" s="172" t="s">
        <v>3</v>
      </c>
      <c r="BB11" s="172" t="s">
        <v>3</v>
      </c>
      <c r="BC11" s="172" t="s">
        <v>871</v>
      </c>
      <c r="BD11" s="172" t="s">
        <v>190</v>
      </c>
    </row>
    <row r="12" spans="1:66" s="1" customFormat="1" ht="18" customHeight="1" x14ac:dyDescent="0.3">
      <c r="B12" s="31"/>
      <c r="C12" s="32"/>
      <c r="D12" s="32"/>
      <c r="E12" s="26" t="s">
        <v>29</v>
      </c>
      <c r="F12" s="32"/>
      <c r="G12" s="32"/>
      <c r="H12" s="32"/>
      <c r="I12" s="32"/>
      <c r="J12" s="32"/>
      <c r="K12" s="32"/>
      <c r="L12" s="32"/>
      <c r="M12" s="28" t="s">
        <v>30</v>
      </c>
      <c r="N12" s="32"/>
      <c r="O12" s="226" t="s">
        <v>3</v>
      </c>
      <c r="P12" s="200"/>
      <c r="Q12" s="32"/>
      <c r="R12" s="33"/>
      <c r="AZ12" s="172" t="s">
        <v>872</v>
      </c>
      <c r="BA12" s="172" t="s">
        <v>3</v>
      </c>
      <c r="BB12" s="172" t="s">
        <v>3</v>
      </c>
      <c r="BC12" s="172" t="s">
        <v>873</v>
      </c>
      <c r="BD12" s="172" t="s">
        <v>190</v>
      </c>
    </row>
    <row r="13" spans="1:66" s="1" customFormat="1" ht="6.95" customHeight="1" x14ac:dyDescent="0.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3"/>
      <c r="AZ13" s="172" t="s">
        <v>874</v>
      </c>
      <c r="BA13" s="172" t="s">
        <v>3</v>
      </c>
      <c r="BB13" s="172" t="s">
        <v>3</v>
      </c>
      <c r="BC13" s="172" t="s">
        <v>875</v>
      </c>
      <c r="BD13" s="172" t="s">
        <v>190</v>
      </c>
    </row>
    <row r="14" spans="1:66" s="1" customFormat="1" ht="14.45" customHeight="1" x14ac:dyDescent="0.3">
      <c r="B14" s="31"/>
      <c r="C14" s="32"/>
      <c r="D14" s="28" t="s">
        <v>31</v>
      </c>
      <c r="E14" s="32"/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226" t="str">
        <f>IF('Rekapitulace stavby'!AN13="","",'Rekapitulace stavby'!AN13)</f>
        <v/>
      </c>
      <c r="P14" s="200"/>
      <c r="Q14" s="32"/>
      <c r="R14" s="33"/>
      <c r="AZ14" s="172" t="s">
        <v>876</v>
      </c>
      <c r="BA14" s="172" t="s">
        <v>3</v>
      </c>
      <c r="BB14" s="172" t="s">
        <v>3</v>
      </c>
      <c r="BC14" s="172" t="s">
        <v>877</v>
      </c>
      <c r="BD14" s="172" t="s">
        <v>190</v>
      </c>
    </row>
    <row r="15" spans="1:66" s="1" customFormat="1" ht="18" customHeight="1" x14ac:dyDescent="0.3">
      <c r="B15" s="31"/>
      <c r="C15" s="32"/>
      <c r="D15" s="32"/>
      <c r="E15" s="26" t="str">
        <f>IF('Rekapitulace stavby'!E14="","",'Rekapitulace stavby'!E14)</f>
        <v xml:space="preserve"> </v>
      </c>
      <c r="F15" s="32"/>
      <c r="G15" s="32"/>
      <c r="H15" s="32"/>
      <c r="I15" s="32"/>
      <c r="J15" s="32"/>
      <c r="K15" s="32"/>
      <c r="L15" s="32"/>
      <c r="M15" s="28" t="s">
        <v>30</v>
      </c>
      <c r="N15" s="32"/>
      <c r="O15" s="226" t="str">
        <f>IF('Rekapitulace stavby'!AN14="","",'Rekapitulace stavby'!AN14)</f>
        <v/>
      </c>
      <c r="P15" s="200"/>
      <c r="Q15" s="32"/>
      <c r="R15" s="33"/>
      <c r="AZ15" s="172" t="s">
        <v>878</v>
      </c>
      <c r="BA15" s="172" t="s">
        <v>3</v>
      </c>
      <c r="BB15" s="172" t="s">
        <v>3</v>
      </c>
      <c r="BC15" s="172" t="s">
        <v>879</v>
      </c>
      <c r="BD15" s="172" t="s">
        <v>190</v>
      </c>
    </row>
    <row r="16" spans="1:66" s="1" customFormat="1" ht="6.95" customHeight="1" x14ac:dyDescent="0.3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  <c r="AZ16" s="172" t="s">
        <v>880</v>
      </c>
      <c r="BA16" s="172" t="s">
        <v>3</v>
      </c>
      <c r="BB16" s="172" t="s">
        <v>3</v>
      </c>
      <c r="BC16" s="172" t="s">
        <v>881</v>
      </c>
      <c r="BD16" s="172" t="s">
        <v>190</v>
      </c>
    </row>
    <row r="17" spans="2:56" s="1" customFormat="1" ht="14.45" customHeight="1" x14ac:dyDescent="0.3">
      <c r="B17" s="31"/>
      <c r="C17" s="32"/>
      <c r="D17" s="28" t="s">
        <v>33</v>
      </c>
      <c r="E17" s="32"/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226" t="s">
        <v>3</v>
      </c>
      <c r="P17" s="200"/>
      <c r="Q17" s="32"/>
      <c r="R17" s="33"/>
      <c r="AZ17" s="172" t="s">
        <v>882</v>
      </c>
      <c r="BA17" s="172" t="s">
        <v>3</v>
      </c>
      <c r="BB17" s="172" t="s">
        <v>3</v>
      </c>
      <c r="BC17" s="172" t="s">
        <v>883</v>
      </c>
      <c r="BD17" s="172" t="s">
        <v>190</v>
      </c>
    </row>
    <row r="18" spans="2:56" s="1" customFormat="1" ht="18" customHeight="1" x14ac:dyDescent="0.3">
      <c r="B18" s="31"/>
      <c r="C18" s="32"/>
      <c r="D18" s="32"/>
      <c r="E18" s="26" t="s">
        <v>34</v>
      </c>
      <c r="F18" s="32"/>
      <c r="G18" s="32"/>
      <c r="H18" s="32"/>
      <c r="I18" s="32"/>
      <c r="J18" s="32"/>
      <c r="K18" s="32"/>
      <c r="L18" s="32"/>
      <c r="M18" s="28" t="s">
        <v>30</v>
      </c>
      <c r="N18" s="32"/>
      <c r="O18" s="226" t="s">
        <v>3</v>
      </c>
      <c r="P18" s="200"/>
      <c r="Q18" s="32"/>
      <c r="R18" s="33"/>
      <c r="AZ18" s="172" t="s">
        <v>884</v>
      </c>
      <c r="BA18" s="172" t="s">
        <v>3</v>
      </c>
      <c r="BB18" s="172" t="s">
        <v>3</v>
      </c>
      <c r="BC18" s="172" t="s">
        <v>885</v>
      </c>
      <c r="BD18" s="172" t="s">
        <v>190</v>
      </c>
    </row>
    <row r="19" spans="2:56" s="1" customFormat="1" ht="6.95" customHeight="1" x14ac:dyDescent="0.3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  <c r="AZ19" s="172" t="s">
        <v>886</v>
      </c>
      <c r="BA19" s="172" t="s">
        <v>3</v>
      </c>
      <c r="BB19" s="172" t="s">
        <v>3</v>
      </c>
      <c r="BC19" s="172" t="s">
        <v>887</v>
      </c>
      <c r="BD19" s="172" t="s">
        <v>190</v>
      </c>
    </row>
    <row r="20" spans="2:56" s="1" customFormat="1" ht="14.45" customHeight="1" x14ac:dyDescent="0.3">
      <c r="B20" s="31"/>
      <c r="C20" s="32"/>
      <c r="D20" s="28" t="s">
        <v>36</v>
      </c>
      <c r="E20" s="32"/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226" t="s">
        <v>3</v>
      </c>
      <c r="P20" s="200"/>
      <c r="Q20" s="32"/>
      <c r="R20" s="33"/>
      <c r="AZ20" s="172" t="s">
        <v>888</v>
      </c>
      <c r="BA20" s="172" t="s">
        <v>3</v>
      </c>
      <c r="BB20" s="172" t="s">
        <v>3</v>
      </c>
      <c r="BC20" s="172" t="s">
        <v>889</v>
      </c>
      <c r="BD20" s="172" t="s">
        <v>190</v>
      </c>
    </row>
    <row r="21" spans="2:56" s="1" customFormat="1" ht="18" customHeight="1" x14ac:dyDescent="0.3">
      <c r="B21" s="31"/>
      <c r="C21" s="32"/>
      <c r="D21" s="32"/>
      <c r="E21" s="26" t="s">
        <v>37</v>
      </c>
      <c r="F21" s="32"/>
      <c r="G21" s="32"/>
      <c r="H21" s="32"/>
      <c r="I21" s="32"/>
      <c r="J21" s="32"/>
      <c r="K21" s="32"/>
      <c r="L21" s="32"/>
      <c r="M21" s="28" t="s">
        <v>30</v>
      </c>
      <c r="N21" s="32"/>
      <c r="O21" s="226" t="s">
        <v>3</v>
      </c>
      <c r="P21" s="200"/>
      <c r="Q21" s="32"/>
      <c r="R21" s="33"/>
      <c r="AZ21" s="172" t="s">
        <v>890</v>
      </c>
      <c r="BA21" s="172" t="s">
        <v>3</v>
      </c>
      <c r="BB21" s="172" t="s">
        <v>3</v>
      </c>
      <c r="BC21" s="172" t="s">
        <v>891</v>
      </c>
      <c r="BD21" s="172" t="s">
        <v>190</v>
      </c>
    </row>
    <row r="22" spans="2:56" s="1" customFormat="1" ht="6.95" customHeight="1" x14ac:dyDescent="0.3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  <c r="AZ22" s="172" t="s">
        <v>892</v>
      </c>
      <c r="BA22" s="172" t="s">
        <v>3</v>
      </c>
      <c r="BB22" s="172" t="s">
        <v>3</v>
      </c>
      <c r="BC22" s="172" t="s">
        <v>893</v>
      </c>
      <c r="BD22" s="172" t="s">
        <v>190</v>
      </c>
    </row>
    <row r="23" spans="2:56" s="1" customFormat="1" ht="14.45" customHeight="1" x14ac:dyDescent="0.3">
      <c r="B23" s="31"/>
      <c r="C23" s="32"/>
      <c r="D23" s="28" t="s">
        <v>38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  <c r="AZ23" s="172" t="s">
        <v>894</v>
      </c>
      <c r="BA23" s="172" t="s">
        <v>3</v>
      </c>
      <c r="BB23" s="172" t="s">
        <v>3</v>
      </c>
      <c r="BC23" s="172" t="s">
        <v>871</v>
      </c>
      <c r="BD23" s="172" t="s">
        <v>190</v>
      </c>
    </row>
    <row r="24" spans="2:56" s="1" customFormat="1" ht="20.45" customHeight="1" x14ac:dyDescent="0.3">
      <c r="B24" s="31"/>
      <c r="C24" s="32"/>
      <c r="D24" s="32"/>
      <c r="E24" s="228" t="s">
        <v>7336</v>
      </c>
      <c r="F24" s="200"/>
      <c r="G24" s="200"/>
      <c r="H24" s="200"/>
      <c r="I24" s="200"/>
      <c r="J24" s="200"/>
      <c r="K24" s="200"/>
      <c r="L24" s="200"/>
      <c r="M24" s="32"/>
      <c r="N24" s="32"/>
      <c r="O24" s="32"/>
      <c r="P24" s="32"/>
      <c r="Q24" s="32"/>
      <c r="R24" s="33"/>
      <c r="AZ24" s="172" t="s">
        <v>895</v>
      </c>
      <c r="BA24" s="172" t="s">
        <v>3</v>
      </c>
      <c r="BB24" s="172" t="s">
        <v>3</v>
      </c>
      <c r="BC24" s="172" t="s">
        <v>896</v>
      </c>
      <c r="BD24" s="172" t="s">
        <v>190</v>
      </c>
    </row>
    <row r="25" spans="2:56" s="1" customFormat="1" ht="6.95" customHeight="1" x14ac:dyDescent="0.3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  <c r="AZ25" s="172" t="s">
        <v>897</v>
      </c>
      <c r="BA25" s="172" t="s">
        <v>3</v>
      </c>
      <c r="BB25" s="172" t="s">
        <v>3</v>
      </c>
      <c r="BC25" s="172" t="s">
        <v>898</v>
      </c>
      <c r="BD25" s="172" t="s">
        <v>190</v>
      </c>
    </row>
    <row r="26" spans="2:56" s="1" customFormat="1" ht="6.95" customHeight="1" x14ac:dyDescent="0.3">
      <c r="B26" s="31"/>
      <c r="C26" s="32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2"/>
      <c r="R26" s="33"/>
      <c r="AZ26" s="172" t="s">
        <v>899</v>
      </c>
      <c r="BA26" s="172" t="s">
        <v>3</v>
      </c>
      <c r="BB26" s="172" t="s">
        <v>3</v>
      </c>
      <c r="BC26" s="172" t="s">
        <v>900</v>
      </c>
      <c r="BD26" s="172" t="s">
        <v>190</v>
      </c>
    </row>
    <row r="27" spans="2:56" s="1" customFormat="1" ht="14.45" customHeight="1" x14ac:dyDescent="0.3">
      <c r="B27" s="31"/>
      <c r="C27" s="32"/>
      <c r="D27" s="101" t="s">
        <v>194</v>
      </c>
      <c r="E27" s="32"/>
      <c r="F27" s="32"/>
      <c r="G27" s="32"/>
      <c r="H27" s="32"/>
      <c r="I27" s="32"/>
      <c r="J27" s="32"/>
      <c r="K27" s="32"/>
      <c r="L27" s="32"/>
      <c r="M27" s="229">
        <f>N88</f>
        <v>0</v>
      </c>
      <c r="N27" s="200"/>
      <c r="O27" s="200"/>
      <c r="P27" s="200"/>
      <c r="Q27" s="32"/>
      <c r="R27" s="33"/>
      <c r="AZ27" s="172" t="s">
        <v>901</v>
      </c>
      <c r="BA27" s="172" t="s">
        <v>3</v>
      </c>
      <c r="BB27" s="172" t="s">
        <v>3</v>
      </c>
      <c r="BC27" s="172" t="s">
        <v>902</v>
      </c>
      <c r="BD27" s="172" t="s">
        <v>190</v>
      </c>
    </row>
    <row r="28" spans="2:56" s="1" customFormat="1" ht="14.45" customHeight="1" x14ac:dyDescent="0.3">
      <c r="B28" s="31"/>
      <c r="C28" s="32"/>
      <c r="D28" s="30" t="s">
        <v>195</v>
      </c>
      <c r="E28" s="32"/>
      <c r="F28" s="32"/>
      <c r="G28" s="32"/>
      <c r="H28" s="32"/>
      <c r="I28" s="32"/>
      <c r="J28" s="32"/>
      <c r="K28" s="32"/>
      <c r="L28" s="32"/>
      <c r="M28" s="229">
        <f>N116</f>
        <v>0</v>
      </c>
      <c r="N28" s="200"/>
      <c r="O28" s="200"/>
      <c r="P28" s="200"/>
      <c r="Q28" s="32"/>
      <c r="R28" s="33"/>
      <c r="AZ28" s="172" t="s">
        <v>903</v>
      </c>
      <c r="BA28" s="172" t="s">
        <v>3</v>
      </c>
      <c r="BB28" s="172" t="s">
        <v>3</v>
      </c>
      <c r="BC28" s="172" t="s">
        <v>904</v>
      </c>
      <c r="BD28" s="172" t="s">
        <v>190</v>
      </c>
    </row>
    <row r="29" spans="2:56" s="1" customFormat="1" ht="6.95" customHeight="1" x14ac:dyDescent="0.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3"/>
    </row>
    <row r="30" spans="2:56" s="1" customFormat="1" ht="25.35" customHeight="1" x14ac:dyDescent="0.3">
      <c r="B30" s="31"/>
      <c r="C30" s="32"/>
      <c r="D30" s="102" t="s">
        <v>41</v>
      </c>
      <c r="E30" s="32"/>
      <c r="F30" s="32"/>
      <c r="G30" s="32"/>
      <c r="H30" s="32"/>
      <c r="I30" s="32"/>
      <c r="J30" s="32"/>
      <c r="K30" s="32"/>
      <c r="L30" s="32"/>
      <c r="M30" s="261">
        <f>ROUND(M27+M28,2)</f>
        <v>0</v>
      </c>
      <c r="N30" s="200"/>
      <c r="O30" s="200"/>
      <c r="P30" s="200"/>
      <c r="Q30" s="32"/>
      <c r="R30" s="33"/>
    </row>
    <row r="31" spans="2:56" s="1" customFormat="1" ht="6.95" customHeight="1" x14ac:dyDescent="0.3">
      <c r="B31" s="31"/>
      <c r="C31" s="32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32"/>
      <c r="R31" s="33"/>
    </row>
    <row r="32" spans="2:56" s="1" customFormat="1" ht="14.45" customHeight="1" x14ac:dyDescent="0.3">
      <c r="B32" s="31"/>
      <c r="C32" s="32"/>
      <c r="D32" s="38" t="s">
        <v>42</v>
      </c>
      <c r="E32" s="38" t="s">
        <v>43</v>
      </c>
      <c r="F32" s="39">
        <v>0.21</v>
      </c>
      <c r="G32" s="103" t="s">
        <v>44</v>
      </c>
      <c r="H32" s="260">
        <f>ROUND((SUM(BE116:BE117)+SUM(BE135:BE2094)), 2)</f>
        <v>0</v>
      </c>
      <c r="I32" s="200"/>
      <c r="J32" s="200"/>
      <c r="K32" s="32"/>
      <c r="L32" s="32"/>
      <c r="M32" s="260">
        <f>ROUND(ROUND((SUM(BE116:BE117)+SUM(BE135:BE2094)), 2)*F32, 2)</f>
        <v>0</v>
      </c>
      <c r="N32" s="200"/>
      <c r="O32" s="200"/>
      <c r="P32" s="200"/>
      <c r="Q32" s="32"/>
      <c r="R32" s="33"/>
    </row>
    <row r="33" spans="2:18" s="1" customFormat="1" ht="14.45" customHeight="1" x14ac:dyDescent="0.3">
      <c r="B33" s="31"/>
      <c r="C33" s="32"/>
      <c r="D33" s="32"/>
      <c r="E33" s="38" t="s">
        <v>45</v>
      </c>
      <c r="F33" s="39">
        <v>0.15</v>
      </c>
      <c r="G33" s="103" t="s">
        <v>44</v>
      </c>
      <c r="H33" s="260">
        <f>ROUND((SUM(BF116:BF117)+SUM(BF135:BF2094)), 2)</f>
        <v>0</v>
      </c>
      <c r="I33" s="200"/>
      <c r="J33" s="200"/>
      <c r="K33" s="32"/>
      <c r="L33" s="32"/>
      <c r="M33" s="260">
        <f>ROUND(ROUND((SUM(BF116:BF117)+SUM(BF135:BF2094)), 2)*F33, 2)</f>
        <v>0</v>
      </c>
      <c r="N33" s="200"/>
      <c r="O33" s="200"/>
      <c r="P33" s="200"/>
      <c r="Q33" s="32"/>
      <c r="R33" s="33"/>
    </row>
    <row r="34" spans="2:18" s="1" customFormat="1" ht="14.45" hidden="1" customHeight="1" x14ac:dyDescent="0.3">
      <c r="B34" s="31"/>
      <c r="C34" s="32"/>
      <c r="D34" s="32"/>
      <c r="E34" s="38" t="s">
        <v>46</v>
      </c>
      <c r="F34" s="39">
        <v>0.21</v>
      </c>
      <c r="G34" s="103" t="s">
        <v>44</v>
      </c>
      <c r="H34" s="260">
        <f>ROUND((SUM(BG116:BG117)+SUM(BG135:BG2094)), 2)</f>
        <v>0</v>
      </c>
      <c r="I34" s="200"/>
      <c r="J34" s="200"/>
      <c r="K34" s="32"/>
      <c r="L34" s="32"/>
      <c r="M34" s="260">
        <v>0</v>
      </c>
      <c r="N34" s="200"/>
      <c r="O34" s="200"/>
      <c r="P34" s="200"/>
      <c r="Q34" s="32"/>
      <c r="R34" s="33"/>
    </row>
    <row r="35" spans="2:18" s="1" customFormat="1" ht="14.45" hidden="1" customHeight="1" x14ac:dyDescent="0.3">
      <c r="B35" s="31"/>
      <c r="C35" s="32"/>
      <c r="D35" s="32"/>
      <c r="E35" s="38" t="s">
        <v>47</v>
      </c>
      <c r="F35" s="39">
        <v>0.15</v>
      </c>
      <c r="G35" s="103" t="s">
        <v>44</v>
      </c>
      <c r="H35" s="260">
        <f>ROUND((SUM(BH116:BH117)+SUM(BH135:BH2094)), 2)</f>
        <v>0</v>
      </c>
      <c r="I35" s="200"/>
      <c r="J35" s="200"/>
      <c r="K35" s="32"/>
      <c r="L35" s="32"/>
      <c r="M35" s="260">
        <v>0</v>
      </c>
      <c r="N35" s="200"/>
      <c r="O35" s="200"/>
      <c r="P35" s="200"/>
      <c r="Q35" s="32"/>
      <c r="R35" s="33"/>
    </row>
    <row r="36" spans="2:18" s="1" customFormat="1" ht="14.45" hidden="1" customHeight="1" x14ac:dyDescent="0.3">
      <c r="B36" s="31"/>
      <c r="C36" s="32"/>
      <c r="D36" s="32"/>
      <c r="E36" s="38" t="s">
        <v>48</v>
      </c>
      <c r="F36" s="39">
        <v>0</v>
      </c>
      <c r="G36" s="103" t="s">
        <v>44</v>
      </c>
      <c r="H36" s="260">
        <f>ROUND((SUM(BI116:BI117)+SUM(BI135:BI2094)), 2)</f>
        <v>0</v>
      </c>
      <c r="I36" s="200"/>
      <c r="J36" s="200"/>
      <c r="K36" s="32"/>
      <c r="L36" s="32"/>
      <c r="M36" s="260">
        <v>0</v>
      </c>
      <c r="N36" s="200"/>
      <c r="O36" s="200"/>
      <c r="P36" s="200"/>
      <c r="Q36" s="32"/>
      <c r="R36" s="33"/>
    </row>
    <row r="37" spans="2:18" s="1" customFormat="1" ht="6.95" customHeight="1" x14ac:dyDescent="0.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2:18" s="1" customFormat="1" ht="25.35" customHeight="1" x14ac:dyDescent="0.3">
      <c r="B38" s="31"/>
      <c r="C38" s="100"/>
      <c r="D38" s="104" t="s">
        <v>49</v>
      </c>
      <c r="E38" s="72"/>
      <c r="F38" s="72"/>
      <c r="G38" s="105" t="s">
        <v>50</v>
      </c>
      <c r="H38" s="106" t="s">
        <v>51</v>
      </c>
      <c r="I38" s="72"/>
      <c r="J38" s="72"/>
      <c r="K38" s="72"/>
      <c r="L38" s="259">
        <f>SUM(M30:M36)</f>
        <v>0</v>
      </c>
      <c r="M38" s="220"/>
      <c r="N38" s="220"/>
      <c r="O38" s="220"/>
      <c r="P38" s="222"/>
      <c r="Q38" s="100"/>
      <c r="R38" s="33"/>
    </row>
    <row r="39" spans="2:18" s="1" customFormat="1" ht="14.45" customHeight="1" x14ac:dyDescent="0.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s="1" customFormat="1" ht="14.45" customHeight="1" x14ac:dyDescent="0.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</row>
    <row r="41" spans="2:18" x14ac:dyDescent="0.3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2:18" x14ac:dyDescent="0.3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2:18" x14ac:dyDescent="0.3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2:18" x14ac:dyDescent="0.3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/>
    </row>
    <row r="45" spans="2:18" x14ac:dyDescent="0.3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2:18" x14ac:dyDescent="0.3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2:18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</row>
    <row r="48" spans="2:18" x14ac:dyDescent="0.3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3"/>
    </row>
    <row r="49" spans="2:18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3"/>
    </row>
    <row r="50" spans="2:18" s="1" customFormat="1" ht="15" x14ac:dyDescent="0.3">
      <c r="B50" s="31"/>
      <c r="C50" s="32"/>
      <c r="D50" s="46" t="s">
        <v>52</v>
      </c>
      <c r="E50" s="47"/>
      <c r="F50" s="47"/>
      <c r="G50" s="47"/>
      <c r="H50" s="48"/>
      <c r="I50" s="32"/>
      <c r="J50" s="46" t="s">
        <v>53</v>
      </c>
      <c r="K50" s="47"/>
      <c r="L50" s="47"/>
      <c r="M50" s="47"/>
      <c r="N50" s="47"/>
      <c r="O50" s="47"/>
      <c r="P50" s="48"/>
      <c r="Q50" s="32"/>
      <c r="R50" s="33"/>
    </row>
    <row r="51" spans="2:18" x14ac:dyDescent="0.3">
      <c r="B51" s="21"/>
      <c r="C51" s="22"/>
      <c r="D51" s="49"/>
      <c r="E51" s="22"/>
      <c r="F51" s="22"/>
      <c r="G51" s="22"/>
      <c r="H51" s="50"/>
      <c r="I51" s="22"/>
      <c r="J51" s="49"/>
      <c r="K51" s="22"/>
      <c r="L51" s="22"/>
      <c r="M51" s="22"/>
      <c r="N51" s="22"/>
      <c r="O51" s="22"/>
      <c r="P51" s="50"/>
      <c r="Q51" s="22"/>
      <c r="R51" s="23"/>
    </row>
    <row r="52" spans="2:18" x14ac:dyDescent="0.3">
      <c r="B52" s="21"/>
      <c r="C52" s="22"/>
      <c r="D52" s="49"/>
      <c r="E52" s="22"/>
      <c r="F52" s="22"/>
      <c r="G52" s="22"/>
      <c r="H52" s="50"/>
      <c r="I52" s="22"/>
      <c r="J52" s="49"/>
      <c r="K52" s="22"/>
      <c r="L52" s="22"/>
      <c r="M52" s="22"/>
      <c r="N52" s="22"/>
      <c r="O52" s="22"/>
      <c r="P52" s="50"/>
      <c r="Q52" s="22"/>
      <c r="R52" s="23"/>
    </row>
    <row r="53" spans="2:18" x14ac:dyDescent="0.3">
      <c r="B53" s="21"/>
      <c r="C53" s="22"/>
      <c r="D53" s="49"/>
      <c r="E53" s="22"/>
      <c r="F53" s="22"/>
      <c r="G53" s="22"/>
      <c r="H53" s="50"/>
      <c r="I53" s="22"/>
      <c r="J53" s="49"/>
      <c r="K53" s="22"/>
      <c r="L53" s="22"/>
      <c r="M53" s="22"/>
      <c r="N53" s="22"/>
      <c r="O53" s="22"/>
      <c r="P53" s="50"/>
      <c r="Q53" s="22"/>
      <c r="R53" s="23"/>
    </row>
    <row r="54" spans="2:18" x14ac:dyDescent="0.3">
      <c r="B54" s="21"/>
      <c r="C54" s="22"/>
      <c r="D54" s="49"/>
      <c r="E54" s="22"/>
      <c r="F54" s="22"/>
      <c r="G54" s="22"/>
      <c r="H54" s="50"/>
      <c r="I54" s="22"/>
      <c r="J54" s="49"/>
      <c r="K54" s="22"/>
      <c r="L54" s="22"/>
      <c r="M54" s="22"/>
      <c r="N54" s="22"/>
      <c r="O54" s="22"/>
      <c r="P54" s="50"/>
      <c r="Q54" s="22"/>
      <c r="R54" s="23"/>
    </row>
    <row r="55" spans="2:18" x14ac:dyDescent="0.3">
      <c r="B55" s="21"/>
      <c r="C55" s="22"/>
      <c r="D55" s="49"/>
      <c r="E55" s="22"/>
      <c r="F55" s="22"/>
      <c r="G55" s="22"/>
      <c r="H55" s="50"/>
      <c r="I55" s="22"/>
      <c r="J55" s="49"/>
      <c r="K55" s="22"/>
      <c r="L55" s="22"/>
      <c r="M55" s="22"/>
      <c r="N55" s="22"/>
      <c r="O55" s="22"/>
      <c r="P55" s="50"/>
      <c r="Q55" s="22"/>
      <c r="R55" s="23"/>
    </row>
    <row r="56" spans="2:18" x14ac:dyDescent="0.3">
      <c r="B56" s="21"/>
      <c r="C56" s="22"/>
      <c r="D56" s="49"/>
      <c r="E56" s="22"/>
      <c r="F56" s="22"/>
      <c r="G56" s="22"/>
      <c r="H56" s="50"/>
      <c r="I56" s="22"/>
      <c r="J56" s="49"/>
      <c r="K56" s="22"/>
      <c r="L56" s="22"/>
      <c r="M56" s="22"/>
      <c r="N56" s="22"/>
      <c r="O56" s="22"/>
      <c r="P56" s="50"/>
      <c r="Q56" s="22"/>
      <c r="R56" s="23"/>
    </row>
    <row r="57" spans="2:18" x14ac:dyDescent="0.3">
      <c r="B57" s="21"/>
      <c r="C57" s="22"/>
      <c r="D57" s="49"/>
      <c r="E57" s="22"/>
      <c r="F57" s="22"/>
      <c r="G57" s="22"/>
      <c r="H57" s="50"/>
      <c r="I57" s="22"/>
      <c r="J57" s="49"/>
      <c r="K57" s="22"/>
      <c r="L57" s="22"/>
      <c r="M57" s="22"/>
      <c r="N57" s="22"/>
      <c r="O57" s="22"/>
      <c r="P57" s="50"/>
      <c r="Q57" s="22"/>
      <c r="R57" s="23"/>
    </row>
    <row r="58" spans="2:18" x14ac:dyDescent="0.3">
      <c r="B58" s="21"/>
      <c r="C58" s="22"/>
      <c r="D58" s="49"/>
      <c r="E58" s="22"/>
      <c r="F58" s="22"/>
      <c r="G58" s="22"/>
      <c r="H58" s="50"/>
      <c r="I58" s="22"/>
      <c r="J58" s="49"/>
      <c r="K58" s="22"/>
      <c r="L58" s="22"/>
      <c r="M58" s="22"/>
      <c r="N58" s="22"/>
      <c r="O58" s="22"/>
      <c r="P58" s="50"/>
      <c r="Q58" s="22"/>
      <c r="R58" s="23"/>
    </row>
    <row r="59" spans="2:18" s="1" customFormat="1" ht="15" x14ac:dyDescent="0.3">
      <c r="B59" s="31"/>
      <c r="C59" s="32"/>
      <c r="D59" s="51" t="s">
        <v>54</v>
      </c>
      <c r="E59" s="52"/>
      <c r="F59" s="52"/>
      <c r="G59" s="53" t="s">
        <v>55</v>
      </c>
      <c r="H59" s="54"/>
      <c r="I59" s="32"/>
      <c r="J59" s="51" t="s">
        <v>54</v>
      </c>
      <c r="K59" s="52"/>
      <c r="L59" s="52"/>
      <c r="M59" s="52"/>
      <c r="N59" s="53" t="s">
        <v>55</v>
      </c>
      <c r="O59" s="52"/>
      <c r="P59" s="54"/>
      <c r="Q59" s="32"/>
      <c r="R59" s="33"/>
    </row>
    <row r="60" spans="2:18" x14ac:dyDescent="0.3"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2:18" s="1" customFormat="1" ht="15" x14ac:dyDescent="0.3">
      <c r="B61" s="31"/>
      <c r="C61" s="32"/>
      <c r="D61" s="46" t="s">
        <v>56</v>
      </c>
      <c r="E61" s="47"/>
      <c r="F61" s="47"/>
      <c r="G61" s="47"/>
      <c r="H61" s="48"/>
      <c r="I61" s="32"/>
      <c r="J61" s="46" t="s">
        <v>57</v>
      </c>
      <c r="K61" s="47"/>
      <c r="L61" s="47"/>
      <c r="M61" s="47"/>
      <c r="N61" s="47"/>
      <c r="O61" s="47"/>
      <c r="P61" s="48"/>
      <c r="Q61" s="32"/>
      <c r="R61" s="33"/>
    </row>
    <row r="62" spans="2:18" x14ac:dyDescent="0.3">
      <c r="B62" s="21"/>
      <c r="C62" s="22"/>
      <c r="D62" s="49"/>
      <c r="E62" s="22"/>
      <c r="F62" s="22"/>
      <c r="G62" s="22"/>
      <c r="H62" s="50"/>
      <c r="I62" s="22"/>
      <c r="J62" s="49"/>
      <c r="K62" s="22"/>
      <c r="L62" s="22"/>
      <c r="M62" s="22"/>
      <c r="N62" s="22"/>
      <c r="O62" s="22"/>
      <c r="P62" s="50"/>
      <c r="Q62" s="22"/>
      <c r="R62" s="23"/>
    </row>
    <row r="63" spans="2:18" x14ac:dyDescent="0.3">
      <c r="B63" s="21"/>
      <c r="C63" s="22"/>
      <c r="D63" s="49"/>
      <c r="E63" s="22"/>
      <c r="F63" s="22"/>
      <c r="G63" s="22"/>
      <c r="H63" s="50"/>
      <c r="I63" s="22"/>
      <c r="J63" s="49"/>
      <c r="K63" s="22"/>
      <c r="L63" s="22"/>
      <c r="M63" s="22"/>
      <c r="N63" s="22"/>
      <c r="O63" s="22"/>
      <c r="P63" s="50"/>
      <c r="Q63" s="22"/>
      <c r="R63" s="23"/>
    </row>
    <row r="64" spans="2:18" x14ac:dyDescent="0.3">
      <c r="B64" s="21"/>
      <c r="C64" s="22"/>
      <c r="D64" s="49"/>
      <c r="E64" s="22"/>
      <c r="F64" s="22"/>
      <c r="G64" s="22"/>
      <c r="H64" s="50"/>
      <c r="I64" s="22"/>
      <c r="J64" s="49"/>
      <c r="K64" s="22"/>
      <c r="L64" s="22"/>
      <c r="M64" s="22"/>
      <c r="N64" s="22"/>
      <c r="O64" s="22"/>
      <c r="P64" s="50"/>
      <c r="Q64" s="22"/>
      <c r="R64" s="23"/>
    </row>
    <row r="65" spans="2:18" x14ac:dyDescent="0.3">
      <c r="B65" s="21"/>
      <c r="C65" s="22"/>
      <c r="D65" s="49"/>
      <c r="E65" s="22"/>
      <c r="F65" s="22"/>
      <c r="G65" s="22"/>
      <c r="H65" s="50"/>
      <c r="I65" s="22"/>
      <c r="J65" s="49"/>
      <c r="K65" s="22"/>
      <c r="L65" s="22"/>
      <c r="M65" s="22"/>
      <c r="N65" s="22"/>
      <c r="O65" s="22"/>
      <c r="P65" s="50"/>
      <c r="Q65" s="22"/>
      <c r="R65" s="23"/>
    </row>
    <row r="66" spans="2:18" x14ac:dyDescent="0.3">
      <c r="B66" s="21"/>
      <c r="C66" s="22"/>
      <c r="D66" s="49"/>
      <c r="E66" s="22"/>
      <c r="F66" s="22"/>
      <c r="G66" s="22"/>
      <c r="H66" s="50"/>
      <c r="I66" s="22"/>
      <c r="J66" s="49"/>
      <c r="K66" s="22"/>
      <c r="L66" s="22"/>
      <c r="M66" s="22"/>
      <c r="N66" s="22"/>
      <c r="O66" s="22"/>
      <c r="P66" s="50"/>
      <c r="Q66" s="22"/>
      <c r="R66" s="23"/>
    </row>
    <row r="67" spans="2:18" x14ac:dyDescent="0.3">
      <c r="B67" s="21"/>
      <c r="C67" s="22"/>
      <c r="D67" s="49"/>
      <c r="E67" s="22"/>
      <c r="F67" s="22"/>
      <c r="G67" s="22"/>
      <c r="H67" s="50"/>
      <c r="I67" s="22"/>
      <c r="J67" s="49"/>
      <c r="K67" s="22"/>
      <c r="L67" s="22"/>
      <c r="M67" s="22"/>
      <c r="N67" s="22"/>
      <c r="O67" s="22"/>
      <c r="P67" s="50"/>
      <c r="Q67" s="22"/>
      <c r="R67" s="23"/>
    </row>
    <row r="68" spans="2:18" x14ac:dyDescent="0.3">
      <c r="B68" s="21"/>
      <c r="C68" s="22"/>
      <c r="D68" s="49"/>
      <c r="E68" s="22"/>
      <c r="F68" s="22"/>
      <c r="G68" s="22"/>
      <c r="H68" s="50"/>
      <c r="I68" s="22"/>
      <c r="J68" s="49"/>
      <c r="K68" s="22"/>
      <c r="L68" s="22"/>
      <c r="M68" s="22"/>
      <c r="N68" s="22"/>
      <c r="O68" s="22"/>
      <c r="P68" s="50"/>
      <c r="Q68" s="22"/>
      <c r="R68" s="23"/>
    </row>
    <row r="69" spans="2:18" x14ac:dyDescent="0.3">
      <c r="B69" s="21"/>
      <c r="C69" s="22"/>
      <c r="D69" s="49"/>
      <c r="E69" s="22"/>
      <c r="F69" s="22"/>
      <c r="G69" s="22"/>
      <c r="H69" s="50"/>
      <c r="I69" s="22"/>
      <c r="J69" s="49"/>
      <c r="K69" s="22"/>
      <c r="L69" s="22"/>
      <c r="M69" s="22"/>
      <c r="N69" s="22"/>
      <c r="O69" s="22"/>
      <c r="P69" s="50"/>
      <c r="Q69" s="22"/>
      <c r="R69" s="23"/>
    </row>
    <row r="70" spans="2:18" s="1" customFormat="1" ht="15" x14ac:dyDescent="0.3">
      <c r="B70" s="31"/>
      <c r="C70" s="32"/>
      <c r="D70" s="51" t="s">
        <v>54</v>
      </c>
      <c r="E70" s="52"/>
      <c r="F70" s="52"/>
      <c r="G70" s="53" t="s">
        <v>55</v>
      </c>
      <c r="H70" s="54"/>
      <c r="I70" s="32"/>
      <c r="J70" s="51" t="s">
        <v>54</v>
      </c>
      <c r="K70" s="52"/>
      <c r="L70" s="52"/>
      <c r="M70" s="52"/>
      <c r="N70" s="53" t="s">
        <v>55</v>
      </c>
      <c r="O70" s="52"/>
      <c r="P70" s="54"/>
      <c r="Q70" s="32"/>
      <c r="R70" s="33"/>
    </row>
    <row r="71" spans="2:18" s="1" customFormat="1" ht="14.45" customHeight="1" x14ac:dyDescent="0.3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 x14ac:dyDescent="0.3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 x14ac:dyDescent="0.3">
      <c r="B76" s="31"/>
      <c r="C76" s="212" t="s">
        <v>196</v>
      </c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33"/>
    </row>
    <row r="77" spans="2:18" s="1" customFormat="1" ht="6.95" customHeight="1" x14ac:dyDescent="0.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0" customHeight="1" x14ac:dyDescent="0.3">
      <c r="B78" s="31"/>
      <c r="C78" s="28" t="s">
        <v>16</v>
      </c>
      <c r="D78" s="32"/>
      <c r="E78" s="32"/>
      <c r="F78" s="247" t="str">
        <f>F6</f>
        <v>DOPLNĚNÍ - ROZŠÍŘENÍ KAPACIT ZŠ A MŠ TŘEBOTOV</v>
      </c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32"/>
      <c r="R78" s="33"/>
    </row>
    <row r="79" spans="2:18" s="1" customFormat="1" ht="36.950000000000003" customHeight="1" x14ac:dyDescent="0.3">
      <c r="B79" s="31"/>
      <c r="C79" s="65" t="s">
        <v>192</v>
      </c>
      <c r="D79" s="32"/>
      <c r="E79" s="32"/>
      <c r="F79" s="213" t="str">
        <f>F7</f>
        <v>05_1 - SO 04 - NOVÁ BUDOVA - STAVEBNÍ PRÁCE</v>
      </c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32"/>
      <c r="R79" s="33"/>
    </row>
    <row r="80" spans="2:18" s="1" customFormat="1" ht="6.95" customHeight="1" x14ac:dyDescent="0.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</row>
    <row r="81" spans="2:47" s="1" customFormat="1" ht="18" customHeight="1" x14ac:dyDescent="0.3">
      <c r="B81" s="31"/>
      <c r="C81" s="28" t="s">
        <v>22</v>
      </c>
      <c r="D81" s="32"/>
      <c r="E81" s="32"/>
      <c r="F81" s="26" t="str">
        <f>F9</f>
        <v>Třebotov, Hlavní 190, 252 26 areál školy</v>
      </c>
      <c r="G81" s="32"/>
      <c r="H81" s="32"/>
      <c r="I81" s="32"/>
      <c r="J81" s="32"/>
      <c r="K81" s="28" t="s">
        <v>24</v>
      </c>
      <c r="L81" s="32"/>
      <c r="M81" s="248" t="str">
        <f>IF(O9="","",O9)</f>
        <v>31. 10. 2016</v>
      </c>
      <c r="N81" s="200"/>
      <c r="O81" s="200"/>
      <c r="P81" s="200"/>
      <c r="Q81" s="32"/>
      <c r="R81" s="33"/>
    </row>
    <row r="82" spans="2:47" s="1" customFormat="1" ht="6.95" customHeight="1" x14ac:dyDescent="0.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</row>
    <row r="83" spans="2:47" s="1" customFormat="1" ht="15" x14ac:dyDescent="0.3">
      <c r="B83" s="31"/>
      <c r="C83" s="28" t="s">
        <v>26</v>
      </c>
      <c r="D83" s="32"/>
      <c r="E83" s="32"/>
      <c r="F83" s="26" t="str">
        <f>E12</f>
        <v>Obec Třebotov</v>
      </c>
      <c r="G83" s="32"/>
      <c r="H83" s="32"/>
      <c r="I83" s="32"/>
      <c r="J83" s="32"/>
      <c r="K83" s="28" t="s">
        <v>33</v>
      </c>
      <c r="L83" s="32"/>
      <c r="M83" s="226" t="str">
        <f>E18</f>
        <v>Ing.arch. Jan Linhart</v>
      </c>
      <c r="N83" s="200"/>
      <c r="O83" s="200"/>
      <c r="P83" s="200"/>
      <c r="Q83" s="200"/>
      <c r="R83" s="33"/>
    </row>
    <row r="84" spans="2:47" s="1" customFormat="1" ht="14.45" customHeight="1" x14ac:dyDescent="0.3">
      <c r="B84" s="31"/>
      <c r="C84" s="28" t="s">
        <v>31</v>
      </c>
      <c r="D84" s="32"/>
      <c r="E84" s="32"/>
      <c r="F84" s="26" t="str">
        <f>IF(E15="","",E15)</f>
        <v xml:space="preserve"> </v>
      </c>
      <c r="G84" s="32"/>
      <c r="H84" s="32"/>
      <c r="I84" s="32"/>
      <c r="J84" s="32"/>
      <c r="K84" s="28" t="s">
        <v>36</v>
      </c>
      <c r="L84" s="32"/>
      <c r="M84" s="226" t="str">
        <f>E21</f>
        <v>Vladimír Mrázek</v>
      </c>
      <c r="N84" s="200"/>
      <c r="O84" s="200"/>
      <c r="P84" s="200"/>
      <c r="Q84" s="200"/>
      <c r="R84" s="33"/>
    </row>
    <row r="85" spans="2:47" s="1" customFormat="1" ht="10.35" customHeight="1" x14ac:dyDescent="0.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</row>
    <row r="86" spans="2:47" s="1" customFormat="1" ht="29.25" customHeight="1" x14ac:dyDescent="0.3">
      <c r="B86" s="31"/>
      <c r="C86" s="258" t="s">
        <v>197</v>
      </c>
      <c r="D86" s="246"/>
      <c r="E86" s="246"/>
      <c r="F86" s="246"/>
      <c r="G86" s="246"/>
      <c r="H86" s="100"/>
      <c r="I86" s="100"/>
      <c r="J86" s="100"/>
      <c r="K86" s="100"/>
      <c r="L86" s="100"/>
      <c r="M86" s="100"/>
      <c r="N86" s="258" t="s">
        <v>198</v>
      </c>
      <c r="O86" s="200"/>
      <c r="P86" s="200"/>
      <c r="Q86" s="200"/>
      <c r="R86" s="33"/>
    </row>
    <row r="87" spans="2:47" s="1" customFormat="1" ht="10.35" customHeight="1" x14ac:dyDescent="0.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</row>
    <row r="88" spans="2:47" s="1" customFormat="1" ht="29.25" customHeight="1" x14ac:dyDescent="0.3">
      <c r="B88" s="31"/>
      <c r="C88" s="107" t="s">
        <v>199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199">
        <f>N135</f>
        <v>0</v>
      </c>
      <c r="O88" s="200"/>
      <c r="P88" s="200"/>
      <c r="Q88" s="200"/>
      <c r="R88" s="33"/>
      <c r="AU88" s="17" t="s">
        <v>200</v>
      </c>
    </row>
    <row r="89" spans="2:47" s="6" customFormat="1" ht="24.95" customHeight="1" x14ac:dyDescent="0.3">
      <c r="B89" s="108"/>
      <c r="C89" s="109"/>
      <c r="D89" s="110" t="s">
        <v>617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39">
        <f>N136</f>
        <v>0</v>
      </c>
      <c r="O89" s="249"/>
      <c r="P89" s="249"/>
      <c r="Q89" s="249"/>
      <c r="R89" s="111"/>
    </row>
    <row r="90" spans="2:47" s="7" customFormat="1" ht="19.899999999999999" customHeight="1" x14ac:dyDescent="0.3">
      <c r="B90" s="112"/>
      <c r="C90" s="113"/>
      <c r="D90" s="114" t="s">
        <v>618</v>
      </c>
      <c r="E90" s="113"/>
      <c r="F90" s="113"/>
      <c r="G90" s="113"/>
      <c r="H90" s="113"/>
      <c r="I90" s="113"/>
      <c r="J90" s="113"/>
      <c r="K90" s="113"/>
      <c r="L90" s="113"/>
      <c r="M90" s="113"/>
      <c r="N90" s="255">
        <f>N137</f>
        <v>0</v>
      </c>
      <c r="O90" s="256"/>
      <c r="P90" s="256"/>
      <c r="Q90" s="256"/>
      <c r="R90" s="115"/>
    </row>
    <row r="91" spans="2:47" s="7" customFormat="1" ht="19.899999999999999" customHeight="1" x14ac:dyDescent="0.3">
      <c r="B91" s="112"/>
      <c r="C91" s="113"/>
      <c r="D91" s="114" t="s">
        <v>685</v>
      </c>
      <c r="E91" s="113"/>
      <c r="F91" s="113"/>
      <c r="G91" s="113"/>
      <c r="H91" s="113"/>
      <c r="I91" s="113"/>
      <c r="J91" s="113"/>
      <c r="K91" s="113"/>
      <c r="L91" s="113"/>
      <c r="M91" s="113"/>
      <c r="N91" s="255">
        <f>N189</f>
        <v>0</v>
      </c>
      <c r="O91" s="256"/>
      <c r="P91" s="256"/>
      <c r="Q91" s="256"/>
      <c r="R91" s="115"/>
    </row>
    <row r="92" spans="2:47" s="7" customFormat="1" ht="19.899999999999999" customHeight="1" x14ac:dyDescent="0.3">
      <c r="B92" s="112"/>
      <c r="C92" s="113"/>
      <c r="D92" s="114" t="s">
        <v>905</v>
      </c>
      <c r="E92" s="113"/>
      <c r="F92" s="113"/>
      <c r="G92" s="113"/>
      <c r="H92" s="113"/>
      <c r="I92" s="113"/>
      <c r="J92" s="113"/>
      <c r="K92" s="113"/>
      <c r="L92" s="113"/>
      <c r="M92" s="113"/>
      <c r="N92" s="255">
        <f>N262</f>
        <v>0</v>
      </c>
      <c r="O92" s="256"/>
      <c r="P92" s="256"/>
      <c r="Q92" s="256"/>
      <c r="R92" s="115"/>
    </row>
    <row r="93" spans="2:47" s="7" customFormat="1" ht="19.899999999999999" customHeight="1" x14ac:dyDescent="0.3">
      <c r="B93" s="112"/>
      <c r="C93" s="113"/>
      <c r="D93" s="114" t="s">
        <v>906</v>
      </c>
      <c r="E93" s="113"/>
      <c r="F93" s="113"/>
      <c r="G93" s="113"/>
      <c r="H93" s="113"/>
      <c r="I93" s="113"/>
      <c r="J93" s="113"/>
      <c r="K93" s="113"/>
      <c r="L93" s="113"/>
      <c r="M93" s="113"/>
      <c r="N93" s="255">
        <f>N555</f>
        <v>0</v>
      </c>
      <c r="O93" s="256"/>
      <c r="P93" s="256"/>
      <c r="Q93" s="256"/>
      <c r="R93" s="115"/>
    </row>
    <row r="94" spans="2:47" s="7" customFormat="1" ht="19.899999999999999" customHeight="1" x14ac:dyDescent="0.3">
      <c r="B94" s="112"/>
      <c r="C94" s="113"/>
      <c r="D94" s="114" t="s">
        <v>686</v>
      </c>
      <c r="E94" s="113"/>
      <c r="F94" s="113"/>
      <c r="G94" s="113"/>
      <c r="H94" s="113"/>
      <c r="I94" s="113"/>
      <c r="J94" s="113"/>
      <c r="K94" s="113"/>
      <c r="L94" s="113"/>
      <c r="M94" s="113"/>
      <c r="N94" s="255">
        <f>N627</f>
        <v>0</v>
      </c>
      <c r="O94" s="256"/>
      <c r="P94" s="256"/>
      <c r="Q94" s="256"/>
      <c r="R94" s="115"/>
    </row>
    <row r="95" spans="2:47" s="7" customFormat="1" ht="19.899999999999999" customHeight="1" x14ac:dyDescent="0.3">
      <c r="B95" s="112"/>
      <c r="C95" s="113"/>
      <c r="D95" s="114" t="s">
        <v>907</v>
      </c>
      <c r="E95" s="113"/>
      <c r="F95" s="113"/>
      <c r="G95" s="113"/>
      <c r="H95" s="113"/>
      <c r="I95" s="113"/>
      <c r="J95" s="113"/>
      <c r="K95" s="113"/>
      <c r="L95" s="113"/>
      <c r="M95" s="113"/>
      <c r="N95" s="255">
        <f>N630</f>
        <v>0</v>
      </c>
      <c r="O95" s="256"/>
      <c r="P95" s="256"/>
      <c r="Q95" s="256"/>
      <c r="R95" s="115"/>
    </row>
    <row r="96" spans="2:47" s="7" customFormat="1" ht="19.899999999999999" customHeight="1" x14ac:dyDescent="0.3">
      <c r="B96" s="112"/>
      <c r="C96" s="113"/>
      <c r="D96" s="114" t="s">
        <v>619</v>
      </c>
      <c r="E96" s="113"/>
      <c r="F96" s="113"/>
      <c r="G96" s="113"/>
      <c r="H96" s="113"/>
      <c r="I96" s="113"/>
      <c r="J96" s="113"/>
      <c r="K96" s="113"/>
      <c r="L96" s="113"/>
      <c r="M96" s="113"/>
      <c r="N96" s="255">
        <f>N907</f>
        <v>0</v>
      </c>
      <c r="O96" s="256"/>
      <c r="P96" s="256"/>
      <c r="Q96" s="256"/>
      <c r="R96" s="115"/>
    </row>
    <row r="97" spans="2:18" s="7" customFormat="1" ht="19.899999999999999" customHeight="1" x14ac:dyDescent="0.3">
      <c r="B97" s="112"/>
      <c r="C97" s="113"/>
      <c r="D97" s="114" t="s">
        <v>620</v>
      </c>
      <c r="E97" s="113"/>
      <c r="F97" s="113"/>
      <c r="G97" s="113"/>
      <c r="H97" s="113"/>
      <c r="I97" s="113"/>
      <c r="J97" s="113"/>
      <c r="K97" s="113"/>
      <c r="L97" s="113"/>
      <c r="M97" s="113"/>
      <c r="N97" s="255">
        <f>N943</f>
        <v>0</v>
      </c>
      <c r="O97" s="256"/>
      <c r="P97" s="256"/>
      <c r="Q97" s="256"/>
      <c r="R97" s="115"/>
    </row>
    <row r="98" spans="2:18" s="7" customFormat="1" ht="19.899999999999999" customHeight="1" x14ac:dyDescent="0.3">
      <c r="B98" s="112"/>
      <c r="C98" s="113"/>
      <c r="D98" s="114" t="s">
        <v>687</v>
      </c>
      <c r="E98" s="113"/>
      <c r="F98" s="113"/>
      <c r="G98" s="113"/>
      <c r="H98" s="113"/>
      <c r="I98" s="113"/>
      <c r="J98" s="113"/>
      <c r="K98" s="113"/>
      <c r="L98" s="113"/>
      <c r="M98" s="113"/>
      <c r="N98" s="255">
        <f>N949</f>
        <v>0</v>
      </c>
      <c r="O98" s="256"/>
      <c r="P98" s="256"/>
      <c r="Q98" s="256"/>
      <c r="R98" s="115"/>
    </row>
    <row r="99" spans="2:18" s="6" customFormat="1" ht="24.95" customHeight="1" x14ac:dyDescent="0.3">
      <c r="B99" s="108"/>
      <c r="C99" s="109"/>
      <c r="D99" s="110" t="s">
        <v>908</v>
      </c>
      <c r="E99" s="109"/>
      <c r="F99" s="109"/>
      <c r="G99" s="109"/>
      <c r="H99" s="109"/>
      <c r="I99" s="109"/>
      <c r="J99" s="109"/>
      <c r="K99" s="109"/>
      <c r="L99" s="109"/>
      <c r="M99" s="109"/>
      <c r="N99" s="239">
        <f>N951</f>
        <v>0</v>
      </c>
      <c r="O99" s="249"/>
      <c r="P99" s="249"/>
      <c r="Q99" s="249"/>
      <c r="R99" s="111"/>
    </row>
    <row r="100" spans="2:18" s="7" customFormat="1" ht="19.899999999999999" customHeight="1" x14ac:dyDescent="0.3">
      <c r="B100" s="112"/>
      <c r="C100" s="113"/>
      <c r="D100" s="114" t="s">
        <v>909</v>
      </c>
      <c r="E100" s="113"/>
      <c r="F100" s="113"/>
      <c r="G100" s="113"/>
      <c r="H100" s="113"/>
      <c r="I100" s="113"/>
      <c r="J100" s="113"/>
      <c r="K100" s="113"/>
      <c r="L100" s="113"/>
      <c r="M100" s="113"/>
      <c r="N100" s="255">
        <f>N952</f>
        <v>0</v>
      </c>
      <c r="O100" s="256"/>
      <c r="P100" s="256"/>
      <c r="Q100" s="256"/>
      <c r="R100" s="115"/>
    </row>
    <row r="101" spans="2:18" s="7" customFormat="1" ht="19.899999999999999" customHeight="1" x14ac:dyDescent="0.3">
      <c r="B101" s="112"/>
      <c r="C101" s="113"/>
      <c r="D101" s="114" t="s">
        <v>910</v>
      </c>
      <c r="E101" s="113"/>
      <c r="F101" s="113"/>
      <c r="G101" s="113"/>
      <c r="H101" s="113"/>
      <c r="I101" s="113"/>
      <c r="J101" s="113"/>
      <c r="K101" s="113"/>
      <c r="L101" s="113"/>
      <c r="M101" s="113"/>
      <c r="N101" s="255">
        <f>N995</f>
        <v>0</v>
      </c>
      <c r="O101" s="256"/>
      <c r="P101" s="256"/>
      <c r="Q101" s="256"/>
      <c r="R101" s="115"/>
    </row>
    <row r="102" spans="2:18" s="7" customFormat="1" ht="19.899999999999999" customHeight="1" x14ac:dyDescent="0.3">
      <c r="B102" s="112"/>
      <c r="C102" s="113"/>
      <c r="D102" s="114" t="s">
        <v>911</v>
      </c>
      <c r="E102" s="113"/>
      <c r="F102" s="113"/>
      <c r="G102" s="113"/>
      <c r="H102" s="113"/>
      <c r="I102" s="113"/>
      <c r="J102" s="113"/>
      <c r="K102" s="113"/>
      <c r="L102" s="113"/>
      <c r="M102" s="113"/>
      <c r="N102" s="255">
        <f>N1167</f>
        <v>0</v>
      </c>
      <c r="O102" s="256"/>
      <c r="P102" s="256"/>
      <c r="Q102" s="256"/>
      <c r="R102" s="115"/>
    </row>
    <row r="103" spans="2:18" s="7" customFormat="1" ht="19.899999999999999" customHeight="1" x14ac:dyDescent="0.3">
      <c r="B103" s="112"/>
      <c r="C103" s="113"/>
      <c r="D103" s="114" t="s">
        <v>912</v>
      </c>
      <c r="E103" s="113"/>
      <c r="F103" s="113"/>
      <c r="G103" s="113"/>
      <c r="H103" s="113"/>
      <c r="I103" s="113"/>
      <c r="J103" s="113"/>
      <c r="K103" s="113"/>
      <c r="L103" s="113"/>
      <c r="M103" s="113"/>
      <c r="N103" s="255">
        <f>N1355</f>
        <v>0</v>
      </c>
      <c r="O103" s="256"/>
      <c r="P103" s="256"/>
      <c r="Q103" s="256"/>
      <c r="R103" s="115"/>
    </row>
    <row r="104" spans="2:18" s="7" customFormat="1" ht="19.899999999999999" customHeight="1" x14ac:dyDescent="0.3">
      <c r="B104" s="112"/>
      <c r="C104" s="113"/>
      <c r="D104" s="114" t="s">
        <v>913</v>
      </c>
      <c r="E104" s="113"/>
      <c r="F104" s="113"/>
      <c r="G104" s="113"/>
      <c r="H104" s="113"/>
      <c r="I104" s="113"/>
      <c r="J104" s="113"/>
      <c r="K104" s="113"/>
      <c r="L104" s="113"/>
      <c r="M104" s="113"/>
      <c r="N104" s="255">
        <f>N1384</f>
        <v>0</v>
      </c>
      <c r="O104" s="256"/>
      <c r="P104" s="256"/>
      <c r="Q104" s="256"/>
      <c r="R104" s="115"/>
    </row>
    <row r="105" spans="2:18" s="7" customFormat="1" ht="19.899999999999999" customHeight="1" x14ac:dyDescent="0.3">
      <c r="B105" s="112"/>
      <c r="C105" s="113"/>
      <c r="D105" s="114" t="s">
        <v>914</v>
      </c>
      <c r="E105" s="113"/>
      <c r="F105" s="113"/>
      <c r="G105" s="113"/>
      <c r="H105" s="113"/>
      <c r="I105" s="113"/>
      <c r="J105" s="113"/>
      <c r="K105" s="113"/>
      <c r="L105" s="113"/>
      <c r="M105" s="113"/>
      <c r="N105" s="255">
        <f>N1436</f>
        <v>0</v>
      </c>
      <c r="O105" s="256"/>
      <c r="P105" s="256"/>
      <c r="Q105" s="256"/>
      <c r="R105" s="115"/>
    </row>
    <row r="106" spans="2:18" s="7" customFormat="1" ht="19.899999999999999" customHeight="1" x14ac:dyDescent="0.3">
      <c r="B106" s="112"/>
      <c r="C106" s="113"/>
      <c r="D106" s="114" t="s">
        <v>915</v>
      </c>
      <c r="E106" s="113"/>
      <c r="F106" s="113"/>
      <c r="G106" s="113"/>
      <c r="H106" s="113"/>
      <c r="I106" s="113"/>
      <c r="J106" s="113"/>
      <c r="K106" s="113"/>
      <c r="L106" s="113"/>
      <c r="M106" s="113"/>
      <c r="N106" s="255">
        <f>N1441</f>
        <v>0</v>
      </c>
      <c r="O106" s="256"/>
      <c r="P106" s="256"/>
      <c r="Q106" s="256"/>
      <c r="R106" s="115"/>
    </row>
    <row r="107" spans="2:18" s="7" customFormat="1" ht="19.899999999999999" customHeight="1" x14ac:dyDescent="0.3">
      <c r="B107" s="112"/>
      <c r="C107" s="113"/>
      <c r="D107" s="114" t="s">
        <v>916</v>
      </c>
      <c r="E107" s="113"/>
      <c r="F107" s="113"/>
      <c r="G107" s="113"/>
      <c r="H107" s="113"/>
      <c r="I107" s="113"/>
      <c r="J107" s="113"/>
      <c r="K107" s="113"/>
      <c r="L107" s="113"/>
      <c r="M107" s="113"/>
      <c r="N107" s="255">
        <f>N1554</f>
        <v>0</v>
      </c>
      <c r="O107" s="256"/>
      <c r="P107" s="256"/>
      <c r="Q107" s="256"/>
      <c r="R107" s="115"/>
    </row>
    <row r="108" spans="2:18" s="7" customFormat="1" ht="19.899999999999999" customHeight="1" x14ac:dyDescent="0.3">
      <c r="B108" s="112"/>
      <c r="C108" s="113"/>
      <c r="D108" s="114" t="s">
        <v>917</v>
      </c>
      <c r="E108" s="113"/>
      <c r="F108" s="113"/>
      <c r="G108" s="113"/>
      <c r="H108" s="113"/>
      <c r="I108" s="113"/>
      <c r="J108" s="113"/>
      <c r="K108" s="113"/>
      <c r="L108" s="113"/>
      <c r="M108" s="113"/>
      <c r="N108" s="255">
        <f>N1585</f>
        <v>0</v>
      </c>
      <c r="O108" s="256"/>
      <c r="P108" s="256"/>
      <c r="Q108" s="256"/>
      <c r="R108" s="115"/>
    </row>
    <row r="109" spans="2:18" s="7" customFormat="1" ht="19.899999999999999" customHeight="1" x14ac:dyDescent="0.3">
      <c r="B109" s="112"/>
      <c r="C109" s="113"/>
      <c r="D109" s="114" t="s">
        <v>918</v>
      </c>
      <c r="E109" s="113"/>
      <c r="F109" s="113"/>
      <c r="G109" s="113"/>
      <c r="H109" s="113"/>
      <c r="I109" s="113"/>
      <c r="J109" s="113"/>
      <c r="K109" s="113"/>
      <c r="L109" s="113"/>
      <c r="M109" s="113"/>
      <c r="N109" s="255">
        <f>N1674</f>
        <v>0</v>
      </c>
      <c r="O109" s="256"/>
      <c r="P109" s="256"/>
      <c r="Q109" s="256"/>
      <c r="R109" s="115"/>
    </row>
    <row r="110" spans="2:18" s="7" customFormat="1" ht="19.899999999999999" customHeight="1" x14ac:dyDescent="0.3">
      <c r="B110" s="112"/>
      <c r="C110" s="113"/>
      <c r="D110" s="114" t="s">
        <v>919</v>
      </c>
      <c r="E110" s="113"/>
      <c r="F110" s="113"/>
      <c r="G110" s="113"/>
      <c r="H110" s="113"/>
      <c r="I110" s="113"/>
      <c r="J110" s="113"/>
      <c r="K110" s="113"/>
      <c r="L110" s="113"/>
      <c r="M110" s="113"/>
      <c r="N110" s="255">
        <f>N1707</f>
        <v>0</v>
      </c>
      <c r="O110" s="256"/>
      <c r="P110" s="256"/>
      <c r="Q110" s="256"/>
      <c r="R110" s="115"/>
    </row>
    <row r="111" spans="2:18" s="7" customFormat="1" ht="19.899999999999999" customHeight="1" x14ac:dyDescent="0.3">
      <c r="B111" s="112"/>
      <c r="C111" s="113"/>
      <c r="D111" s="114" t="s">
        <v>920</v>
      </c>
      <c r="E111" s="113"/>
      <c r="F111" s="113"/>
      <c r="G111" s="113"/>
      <c r="H111" s="113"/>
      <c r="I111" s="113"/>
      <c r="J111" s="113"/>
      <c r="K111" s="113"/>
      <c r="L111" s="113"/>
      <c r="M111" s="113"/>
      <c r="N111" s="255">
        <f>N1716</f>
        <v>0</v>
      </c>
      <c r="O111" s="256"/>
      <c r="P111" s="256"/>
      <c r="Q111" s="256"/>
      <c r="R111" s="115"/>
    </row>
    <row r="112" spans="2:18" s="7" customFormat="1" ht="19.899999999999999" customHeight="1" x14ac:dyDescent="0.3">
      <c r="B112" s="112"/>
      <c r="C112" s="113"/>
      <c r="D112" s="114" t="s">
        <v>921</v>
      </c>
      <c r="E112" s="113"/>
      <c r="F112" s="113"/>
      <c r="G112" s="113"/>
      <c r="H112" s="113"/>
      <c r="I112" s="113"/>
      <c r="J112" s="113"/>
      <c r="K112" s="113"/>
      <c r="L112" s="113"/>
      <c r="M112" s="113"/>
      <c r="N112" s="255">
        <f>N1789</f>
        <v>0</v>
      </c>
      <c r="O112" s="256"/>
      <c r="P112" s="256"/>
      <c r="Q112" s="256"/>
      <c r="R112" s="115"/>
    </row>
    <row r="113" spans="2:21" s="7" customFormat="1" ht="19.899999999999999" customHeight="1" x14ac:dyDescent="0.3">
      <c r="B113" s="112"/>
      <c r="C113" s="113"/>
      <c r="D113" s="114" t="s">
        <v>922</v>
      </c>
      <c r="E113" s="113"/>
      <c r="F113" s="113"/>
      <c r="G113" s="113"/>
      <c r="H113" s="113"/>
      <c r="I113" s="113"/>
      <c r="J113" s="113"/>
      <c r="K113" s="113"/>
      <c r="L113" s="113"/>
      <c r="M113" s="113"/>
      <c r="N113" s="255">
        <f>N1810</f>
        <v>0</v>
      </c>
      <c r="O113" s="256"/>
      <c r="P113" s="256"/>
      <c r="Q113" s="256"/>
      <c r="R113" s="115"/>
    </row>
    <row r="114" spans="2:21" s="7" customFormat="1" ht="19.899999999999999" customHeight="1" x14ac:dyDescent="0.3">
      <c r="B114" s="112"/>
      <c r="C114" s="113"/>
      <c r="D114" s="114" t="s">
        <v>923</v>
      </c>
      <c r="E114" s="113"/>
      <c r="F114" s="113"/>
      <c r="G114" s="113"/>
      <c r="H114" s="113"/>
      <c r="I114" s="113"/>
      <c r="J114" s="113"/>
      <c r="K114" s="113"/>
      <c r="L114" s="113"/>
      <c r="M114" s="113"/>
      <c r="N114" s="255">
        <f>N1857</f>
        <v>0</v>
      </c>
      <c r="O114" s="256"/>
      <c r="P114" s="256"/>
      <c r="Q114" s="256"/>
      <c r="R114" s="115"/>
    </row>
    <row r="115" spans="2:21" s="1" customFormat="1" ht="21.75" customHeight="1" x14ac:dyDescent="0.3"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3"/>
    </row>
    <row r="116" spans="2:21" s="1" customFormat="1" ht="29.25" customHeight="1" x14ac:dyDescent="0.3">
      <c r="B116" s="31"/>
      <c r="C116" s="107" t="s">
        <v>205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257">
        <v>0</v>
      </c>
      <c r="O116" s="200"/>
      <c r="P116" s="200"/>
      <c r="Q116" s="200"/>
      <c r="R116" s="33"/>
      <c r="T116" s="116"/>
      <c r="U116" s="117" t="s">
        <v>42</v>
      </c>
    </row>
    <row r="117" spans="2:21" s="1" customFormat="1" ht="18" customHeight="1" x14ac:dyDescent="0.3">
      <c r="B117" s="31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3"/>
    </row>
    <row r="118" spans="2:21" s="1" customFormat="1" ht="29.25" customHeight="1" x14ac:dyDescent="0.3">
      <c r="B118" s="31"/>
      <c r="C118" s="99" t="s">
        <v>188</v>
      </c>
      <c r="D118" s="100"/>
      <c r="E118" s="100"/>
      <c r="F118" s="100"/>
      <c r="G118" s="100"/>
      <c r="H118" s="100"/>
      <c r="I118" s="100"/>
      <c r="J118" s="100"/>
      <c r="K118" s="100"/>
      <c r="L118" s="201">
        <f>ROUND(SUM(N88+N116),2)</f>
        <v>0</v>
      </c>
      <c r="M118" s="246"/>
      <c r="N118" s="246"/>
      <c r="O118" s="246"/>
      <c r="P118" s="246"/>
      <c r="Q118" s="246"/>
      <c r="R118" s="33"/>
    </row>
    <row r="119" spans="2:21" s="1" customFormat="1" ht="6.95" customHeight="1" x14ac:dyDescent="0.3">
      <c r="B119" s="55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7"/>
    </row>
    <row r="123" spans="2:21" s="1" customFormat="1" ht="6.95" customHeight="1" x14ac:dyDescent="0.3">
      <c r="B123" s="58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60"/>
    </row>
    <row r="124" spans="2:21" s="1" customFormat="1" ht="36.950000000000003" customHeight="1" x14ac:dyDescent="0.3">
      <c r="B124" s="31"/>
      <c r="C124" s="212" t="s">
        <v>206</v>
      </c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33"/>
    </row>
    <row r="125" spans="2:21" s="1" customFormat="1" ht="6.95" customHeight="1" x14ac:dyDescent="0.3">
      <c r="B125" s="31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3"/>
    </row>
    <row r="126" spans="2:21" s="1" customFormat="1" ht="30" customHeight="1" x14ac:dyDescent="0.3">
      <c r="B126" s="31"/>
      <c r="C126" s="28" t="s">
        <v>16</v>
      </c>
      <c r="D126" s="32"/>
      <c r="E126" s="32"/>
      <c r="F126" s="247" t="str">
        <f>F6</f>
        <v>DOPLNĚNÍ - ROZŠÍŘENÍ KAPACIT ZŠ A MŠ TŘEBOTOV</v>
      </c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32"/>
      <c r="R126" s="33"/>
    </row>
    <row r="127" spans="2:21" s="1" customFormat="1" ht="36.950000000000003" customHeight="1" x14ac:dyDescent="0.3">
      <c r="B127" s="31"/>
      <c r="C127" s="65" t="s">
        <v>192</v>
      </c>
      <c r="D127" s="32"/>
      <c r="E127" s="32"/>
      <c r="F127" s="213" t="str">
        <f>F7</f>
        <v>05_1 - SO 04 - NOVÁ BUDOVA - STAVEBNÍ PRÁCE</v>
      </c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32"/>
      <c r="R127" s="33"/>
    </row>
    <row r="128" spans="2:21" s="1" customFormat="1" ht="6.95" customHeight="1" x14ac:dyDescent="0.3">
      <c r="B128" s="31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3"/>
    </row>
    <row r="129" spans="2:65" s="1" customFormat="1" ht="18" customHeight="1" x14ac:dyDescent="0.3">
      <c r="B129" s="31"/>
      <c r="C129" s="28" t="s">
        <v>22</v>
      </c>
      <c r="D129" s="32"/>
      <c r="E129" s="32"/>
      <c r="F129" s="26" t="str">
        <f>F9</f>
        <v>Třebotov, Hlavní 190, 252 26 areál školy</v>
      </c>
      <c r="G129" s="32"/>
      <c r="H129" s="32"/>
      <c r="I129" s="32"/>
      <c r="J129" s="32"/>
      <c r="K129" s="28" t="s">
        <v>24</v>
      </c>
      <c r="L129" s="32"/>
      <c r="M129" s="248" t="str">
        <f>IF(O9="","",O9)</f>
        <v>31. 10. 2016</v>
      </c>
      <c r="N129" s="200"/>
      <c r="O129" s="200"/>
      <c r="P129" s="200"/>
      <c r="Q129" s="32"/>
      <c r="R129" s="33"/>
    </row>
    <row r="130" spans="2:65" s="1" customFormat="1" ht="6.95" customHeight="1" x14ac:dyDescent="0.3">
      <c r="B130" s="31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3"/>
    </row>
    <row r="131" spans="2:65" s="1" customFormat="1" ht="15" x14ac:dyDescent="0.3">
      <c r="B131" s="31"/>
      <c r="C131" s="28" t="s">
        <v>26</v>
      </c>
      <c r="D131" s="32"/>
      <c r="E131" s="32"/>
      <c r="F131" s="26" t="str">
        <f>E12</f>
        <v>Obec Třebotov</v>
      </c>
      <c r="G131" s="32"/>
      <c r="H131" s="32"/>
      <c r="I131" s="32"/>
      <c r="J131" s="32"/>
      <c r="K131" s="28" t="s">
        <v>33</v>
      </c>
      <c r="L131" s="32"/>
      <c r="M131" s="226" t="str">
        <f>E18</f>
        <v>Ing.arch. Jan Linhart</v>
      </c>
      <c r="N131" s="200"/>
      <c r="O131" s="200"/>
      <c r="P131" s="200"/>
      <c r="Q131" s="200"/>
      <c r="R131" s="33"/>
    </row>
    <row r="132" spans="2:65" s="1" customFormat="1" ht="14.45" customHeight="1" x14ac:dyDescent="0.3">
      <c r="B132" s="31"/>
      <c r="C132" s="28" t="s">
        <v>31</v>
      </c>
      <c r="D132" s="32"/>
      <c r="E132" s="32"/>
      <c r="F132" s="26" t="str">
        <f>IF(E15="","",E15)</f>
        <v xml:space="preserve"> </v>
      </c>
      <c r="G132" s="32"/>
      <c r="H132" s="32"/>
      <c r="I132" s="32"/>
      <c r="J132" s="32"/>
      <c r="K132" s="28" t="s">
        <v>36</v>
      </c>
      <c r="L132" s="32"/>
      <c r="M132" s="226" t="str">
        <f>E21</f>
        <v>Vladimír Mrázek</v>
      </c>
      <c r="N132" s="200"/>
      <c r="O132" s="200"/>
      <c r="P132" s="200"/>
      <c r="Q132" s="200"/>
      <c r="R132" s="33"/>
    </row>
    <row r="133" spans="2:65" s="1" customFormat="1" ht="10.35" customHeight="1" x14ac:dyDescent="0.3">
      <c r="B133" s="31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3"/>
    </row>
    <row r="134" spans="2:65" s="8" customFormat="1" ht="29.25" customHeight="1" x14ac:dyDescent="0.3">
      <c r="B134" s="118"/>
      <c r="C134" s="119" t="s">
        <v>207</v>
      </c>
      <c r="D134" s="120" t="s">
        <v>208</v>
      </c>
      <c r="E134" s="120" t="s">
        <v>60</v>
      </c>
      <c r="F134" s="242" t="s">
        <v>209</v>
      </c>
      <c r="G134" s="243"/>
      <c r="H134" s="243"/>
      <c r="I134" s="243"/>
      <c r="J134" s="120" t="s">
        <v>210</v>
      </c>
      <c r="K134" s="120" t="s">
        <v>211</v>
      </c>
      <c r="L134" s="244" t="s">
        <v>212</v>
      </c>
      <c r="M134" s="243"/>
      <c r="N134" s="242" t="s">
        <v>198</v>
      </c>
      <c r="O134" s="243"/>
      <c r="P134" s="243"/>
      <c r="Q134" s="245"/>
      <c r="R134" s="121"/>
      <c r="T134" s="73" t="s">
        <v>213</v>
      </c>
      <c r="U134" s="74" t="s">
        <v>42</v>
      </c>
      <c r="V134" s="74" t="s">
        <v>214</v>
      </c>
      <c r="W134" s="74" t="s">
        <v>215</v>
      </c>
      <c r="X134" s="74" t="s">
        <v>216</v>
      </c>
      <c r="Y134" s="74" t="s">
        <v>217</v>
      </c>
      <c r="Z134" s="74" t="s">
        <v>218</v>
      </c>
      <c r="AA134" s="75" t="s">
        <v>219</v>
      </c>
    </row>
    <row r="135" spans="2:65" s="1" customFormat="1" ht="29.25" customHeight="1" x14ac:dyDescent="0.35">
      <c r="B135" s="31"/>
      <c r="C135" s="77" t="s">
        <v>194</v>
      </c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236">
        <f>BK135</f>
        <v>0</v>
      </c>
      <c r="O135" s="237"/>
      <c r="P135" s="237"/>
      <c r="Q135" s="237"/>
      <c r="R135" s="33"/>
      <c r="T135" s="76"/>
      <c r="U135" s="47"/>
      <c r="V135" s="47"/>
      <c r="W135" s="122">
        <f>W136+W951</f>
        <v>32464.547985000005</v>
      </c>
      <c r="X135" s="47"/>
      <c r="Y135" s="122">
        <f>Y136+Y951</f>
        <v>3892.3204031300002</v>
      </c>
      <c r="Z135" s="47"/>
      <c r="AA135" s="123">
        <f>AA136+AA951</f>
        <v>7.3051999999999992</v>
      </c>
      <c r="AT135" s="17" t="s">
        <v>77</v>
      </c>
      <c r="AU135" s="17" t="s">
        <v>200</v>
      </c>
      <c r="BK135" s="124">
        <f>BK136+BK951</f>
        <v>0</v>
      </c>
    </row>
    <row r="136" spans="2:65" s="9" customFormat="1" ht="37.35" customHeight="1" x14ac:dyDescent="0.35">
      <c r="B136" s="125"/>
      <c r="C136" s="126"/>
      <c r="D136" s="127" t="s">
        <v>617</v>
      </c>
      <c r="E136" s="127"/>
      <c r="F136" s="127"/>
      <c r="G136" s="127"/>
      <c r="H136" s="127"/>
      <c r="I136" s="127"/>
      <c r="J136" s="127"/>
      <c r="K136" s="127"/>
      <c r="L136" s="127"/>
      <c r="M136" s="127"/>
      <c r="N136" s="238">
        <f>BK136</f>
        <v>0</v>
      </c>
      <c r="O136" s="239"/>
      <c r="P136" s="239"/>
      <c r="Q136" s="239"/>
      <c r="R136" s="128"/>
      <c r="T136" s="129"/>
      <c r="U136" s="126"/>
      <c r="V136" s="126"/>
      <c r="W136" s="130">
        <f>W137+W189+W262+W555+W627+W630+W907+W943+W949</f>
        <v>19986.869656000003</v>
      </c>
      <c r="X136" s="126"/>
      <c r="Y136" s="130">
        <f>Y137+Y189+Y262+Y555+Y627+Y630+Y907+Y943+Y949</f>
        <v>3675.5451013600004</v>
      </c>
      <c r="Z136" s="126"/>
      <c r="AA136" s="131">
        <f>AA137+AA189+AA262+AA555+AA627+AA630+AA907+AA943+AA949</f>
        <v>7.3051999999999992</v>
      </c>
      <c r="AR136" s="132" t="s">
        <v>15</v>
      </c>
      <c r="AT136" s="133" t="s">
        <v>77</v>
      </c>
      <c r="AU136" s="133" t="s">
        <v>78</v>
      </c>
      <c r="AY136" s="132" t="s">
        <v>221</v>
      </c>
      <c r="BK136" s="134">
        <f>BK137+BK189+BK262+BK555+BK627+BK630+BK907+BK943+BK949</f>
        <v>0</v>
      </c>
    </row>
    <row r="137" spans="2:65" s="9" customFormat="1" ht="19.899999999999999" customHeight="1" x14ac:dyDescent="0.3">
      <c r="B137" s="125"/>
      <c r="C137" s="126"/>
      <c r="D137" s="135" t="s">
        <v>618</v>
      </c>
      <c r="E137" s="135"/>
      <c r="F137" s="135"/>
      <c r="G137" s="135"/>
      <c r="H137" s="135"/>
      <c r="I137" s="135"/>
      <c r="J137" s="135"/>
      <c r="K137" s="135"/>
      <c r="L137" s="135"/>
      <c r="M137" s="135"/>
      <c r="N137" s="240">
        <f>BK137</f>
        <v>0</v>
      </c>
      <c r="O137" s="241"/>
      <c r="P137" s="241"/>
      <c r="Q137" s="241"/>
      <c r="R137" s="128"/>
      <c r="T137" s="129"/>
      <c r="U137" s="126"/>
      <c r="V137" s="126"/>
      <c r="W137" s="130">
        <f>SUM(W138:W188)</f>
        <v>2328.4177840000002</v>
      </c>
      <c r="X137" s="126"/>
      <c r="Y137" s="130">
        <f>SUM(Y138:Y188)</f>
        <v>4.1653612000000004</v>
      </c>
      <c r="Z137" s="126"/>
      <c r="AA137" s="131">
        <f>SUM(AA138:AA188)</f>
        <v>0</v>
      </c>
      <c r="AR137" s="132" t="s">
        <v>15</v>
      </c>
      <c r="AT137" s="133" t="s">
        <v>77</v>
      </c>
      <c r="AU137" s="133" t="s">
        <v>15</v>
      </c>
      <c r="AY137" s="132" t="s">
        <v>221</v>
      </c>
      <c r="BK137" s="134">
        <f>SUM(BK138:BK188)</f>
        <v>0</v>
      </c>
    </row>
    <row r="138" spans="2:65" s="1" customFormat="1" ht="28.9" customHeight="1" x14ac:dyDescent="0.3">
      <c r="B138" s="136"/>
      <c r="C138" s="137" t="s">
        <v>924</v>
      </c>
      <c r="D138" s="137" t="s">
        <v>222</v>
      </c>
      <c r="E138" s="138" t="s">
        <v>925</v>
      </c>
      <c r="F138" s="250" t="s">
        <v>926</v>
      </c>
      <c r="G138" s="251"/>
      <c r="H138" s="251"/>
      <c r="I138" s="251"/>
      <c r="J138" s="139" t="s">
        <v>520</v>
      </c>
      <c r="K138" s="140">
        <v>2022.021</v>
      </c>
      <c r="L138" s="252"/>
      <c r="M138" s="251"/>
      <c r="N138" s="252">
        <f>ROUND(L138*K138,2)</f>
        <v>0</v>
      </c>
      <c r="O138" s="251"/>
      <c r="P138" s="251"/>
      <c r="Q138" s="251"/>
      <c r="R138" s="141"/>
      <c r="T138" s="142" t="s">
        <v>3</v>
      </c>
      <c r="U138" s="40" t="s">
        <v>43</v>
      </c>
      <c r="V138" s="143">
        <v>0.152</v>
      </c>
      <c r="W138" s="143">
        <f>V138*K138</f>
        <v>307.34719200000001</v>
      </c>
      <c r="X138" s="143">
        <v>0</v>
      </c>
      <c r="Y138" s="143">
        <f>X138*K138</f>
        <v>0</v>
      </c>
      <c r="Z138" s="143">
        <v>0</v>
      </c>
      <c r="AA138" s="144">
        <f>Z138*K138</f>
        <v>0</v>
      </c>
      <c r="AR138" s="17" t="s">
        <v>231</v>
      </c>
      <c r="AT138" s="17" t="s">
        <v>222</v>
      </c>
      <c r="AU138" s="17" t="s">
        <v>190</v>
      </c>
      <c r="AY138" s="17" t="s">
        <v>221</v>
      </c>
      <c r="BE138" s="145">
        <f>IF(U138="základní",N138,0)</f>
        <v>0</v>
      </c>
      <c r="BF138" s="145">
        <f>IF(U138="snížená",N138,0)</f>
        <v>0</v>
      </c>
      <c r="BG138" s="145">
        <f>IF(U138="zákl. přenesená",N138,0)</f>
        <v>0</v>
      </c>
      <c r="BH138" s="145">
        <f>IF(U138="sníž. přenesená",N138,0)</f>
        <v>0</v>
      </c>
      <c r="BI138" s="145">
        <f>IF(U138="nulová",N138,0)</f>
        <v>0</v>
      </c>
      <c r="BJ138" s="17" t="s">
        <v>15</v>
      </c>
      <c r="BK138" s="145">
        <f>ROUND(L138*K138,2)</f>
        <v>0</v>
      </c>
      <c r="BL138" s="17" t="s">
        <v>231</v>
      </c>
      <c r="BM138" s="17" t="s">
        <v>927</v>
      </c>
    </row>
    <row r="139" spans="2:65" s="12" customFormat="1" ht="20.45" customHeight="1" x14ac:dyDescent="0.3">
      <c r="B139" s="173"/>
      <c r="C139" s="174"/>
      <c r="D139" s="174"/>
      <c r="E139" s="175" t="s">
        <v>3</v>
      </c>
      <c r="F139" s="281" t="s">
        <v>928</v>
      </c>
      <c r="G139" s="278"/>
      <c r="H139" s="278"/>
      <c r="I139" s="278"/>
      <c r="J139" s="174"/>
      <c r="K139" s="176" t="s">
        <v>3</v>
      </c>
      <c r="L139" s="174"/>
      <c r="M139" s="174"/>
      <c r="N139" s="174"/>
      <c r="O139" s="174"/>
      <c r="P139" s="174"/>
      <c r="Q139" s="174"/>
      <c r="R139" s="177"/>
      <c r="T139" s="178"/>
      <c r="U139" s="174"/>
      <c r="V139" s="174"/>
      <c r="W139" s="174"/>
      <c r="X139" s="174"/>
      <c r="Y139" s="174"/>
      <c r="Z139" s="174"/>
      <c r="AA139" s="179"/>
      <c r="AT139" s="180" t="s">
        <v>524</v>
      </c>
      <c r="AU139" s="180" t="s">
        <v>190</v>
      </c>
      <c r="AV139" s="12" t="s">
        <v>15</v>
      </c>
      <c r="AW139" s="12" t="s">
        <v>35</v>
      </c>
      <c r="AX139" s="12" t="s">
        <v>78</v>
      </c>
      <c r="AY139" s="180" t="s">
        <v>221</v>
      </c>
    </row>
    <row r="140" spans="2:65" s="10" customFormat="1" ht="20.45" customHeight="1" x14ac:dyDescent="0.3">
      <c r="B140" s="153"/>
      <c r="C140" s="154"/>
      <c r="D140" s="154"/>
      <c r="E140" s="155" t="s">
        <v>3</v>
      </c>
      <c r="F140" s="272" t="s">
        <v>929</v>
      </c>
      <c r="G140" s="273"/>
      <c r="H140" s="273"/>
      <c r="I140" s="273"/>
      <c r="J140" s="154"/>
      <c r="K140" s="156">
        <v>17.25</v>
      </c>
      <c r="L140" s="154"/>
      <c r="M140" s="154"/>
      <c r="N140" s="154"/>
      <c r="O140" s="154"/>
      <c r="P140" s="154"/>
      <c r="Q140" s="154"/>
      <c r="R140" s="157"/>
      <c r="T140" s="158"/>
      <c r="U140" s="154"/>
      <c r="V140" s="154"/>
      <c r="W140" s="154"/>
      <c r="X140" s="154"/>
      <c r="Y140" s="154"/>
      <c r="Z140" s="154"/>
      <c r="AA140" s="159"/>
      <c r="AT140" s="160" t="s">
        <v>524</v>
      </c>
      <c r="AU140" s="160" t="s">
        <v>190</v>
      </c>
      <c r="AV140" s="10" t="s">
        <v>190</v>
      </c>
      <c r="AW140" s="10" t="s">
        <v>35</v>
      </c>
      <c r="AX140" s="10" t="s">
        <v>78</v>
      </c>
      <c r="AY140" s="160" t="s">
        <v>221</v>
      </c>
    </row>
    <row r="141" spans="2:65" s="10" customFormat="1" ht="20.45" customHeight="1" x14ac:dyDescent="0.3">
      <c r="B141" s="153"/>
      <c r="C141" s="154"/>
      <c r="D141" s="154"/>
      <c r="E141" s="155" t="s">
        <v>3</v>
      </c>
      <c r="F141" s="272" t="s">
        <v>930</v>
      </c>
      <c r="G141" s="273"/>
      <c r="H141" s="273"/>
      <c r="I141" s="273"/>
      <c r="J141" s="154"/>
      <c r="K141" s="156">
        <v>126.5</v>
      </c>
      <c r="L141" s="154"/>
      <c r="M141" s="154"/>
      <c r="N141" s="154"/>
      <c r="O141" s="154"/>
      <c r="P141" s="154"/>
      <c r="Q141" s="154"/>
      <c r="R141" s="157"/>
      <c r="T141" s="158"/>
      <c r="U141" s="154"/>
      <c r="V141" s="154"/>
      <c r="W141" s="154"/>
      <c r="X141" s="154"/>
      <c r="Y141" s="154"/>
      <c r="Z141" s="154"/>
      <c r="AA141" s="159"/>
      <c r="AT141" s="160" t="s">
        <v>524</v>
      </c>
      <c r="AU141" s="160" t="s">
        <v>190</v>
      </c>
      <c r="AV141" s="10" t="s">
        <v>190</v>
      </c>
      <c r="AW141" s="10" t="s">
        <v>35</v>
      </c>
      <c r="AX141" s="10" t="s">
        <v>78</v>
      </c>
      <c r="AY141" s="160" t="s">
        <v>221</v>
      </c>
    </row>
    <row r="142" spans="2:65" s="10" customFormat="1" ht="20.45" customHeight="1" x14ac:dyDescent="0.3">
      <c r="B142" s="153"/>
      <c r="C142" s="154"/>
      <c r="D142" s="154"/>
      <c r="E142" s="155" t="s">
        <v>3</v>
      </c>
      <c r="F142" s="272" t="s">
        <v>931</v>
      </c>
      <c r="G142" s="273"/>
      <c r="H142" s="273"/>
      <c r="I142" s="273"/>
      <c r="J142" s="154"/>
      <c r="K142" s="156">
        <v>776.75</v>
      </c>
      <c r="L142" s="154"/>
      <c r="M142" s="154"/>
      <c r="N142" s="154"/>
      <c r="O142" s="154"/>
      <c r="P142" s="154"/>
      <c r="Q142" s="154"/>
      <c r="R142" s="157"/>
      <c r="T142" s="158"/>
      <c r="U142" s="154"/>
      <c r="V142" s="154"/>
      <c r="W142" s="154"/>
      <c r="X142" s="154"/>
      <c r="Y142" s="154"/>
      <c r="Z142" s="154"/>
      <c r="AA142" s="159"/>
      <c r="AT142" s="160" t="s">
        <v>524</v>
      </c>
      <c r="AU142" s="160" t="s">
        <v>190</v>
      </c>
      <c r="AV142" s="10" t="s">
        <v>190</v>
      </c>
      <c r="AW142" s="10" t="s">
        <v>35</v>
      </c>
      <c r="AX142" s="10" t="s">
        <v>78</v>
      </c>
      <c r="AY142" s="160" t="s">
        <v>221</v>
      </c>
    </row>
    <row r="143" spans="2:65" s="10" customFormat="1" ht="20.45" customHeight="1" x14ac:dyDescent="0.3">
      <c r="B143" s="153"/>
      <c r="C143" s="154"/>
      <c r="D143" s="154"/>
      <c r="E143" s="155" t="s">
        <v>3</v>
      </c>
      <c r="F143" s="272" t="s">
        <v>932</v>
      </c>
      <c r="G143" s="273"/>
      <c r="H143" s="273"/>
      <c r="I143" s="273"/>
      <c r="J143" s="154"/>
      <c r="K143" s="156">
        <v>76.5</v>
      </c>
      <c r="L143" s="154"/>
      <c r="M143" s="154"/>
      <c r="N143" s="154"/>
      <c r="O143" s="154"/>
      <c r="P143" s="154"/>
      <c r="Q143" s="154"/>
      <c r="R143" s="157"/>
      <c r="T143" s="158"/>
      <c r="U143" s="154"/>
      <c r="V143" s="154"/>
      <c r="W143" s="154"/>
      <c r="X143" s="154"/>
      <c r="Y143" s="154"/>
      <c r="Z143" s="154"/>
      <c r="AA143" s="159"/>
      <c r="AT143" s="160" t="s">
        <v>524</v>
      </c>
      <c r="AU143" s="160" t="s">
        <v>190</v>
      </c>
      <c r="AV143" s="10" t="s">
        <v>190</v>
      </c>
      <c r="AW143" s="10" t="s">
        <v>35</v>
      </c>
      <c r="AX143" s="10" t="s">
        <v>78</v>
      </c>
      <c r="AY143" s="160" t="s">
        <v>221</v>
      </c>
    </row>
    <row r="144" spans="2:65" s="10" customFormat="1" ht="20.45" customHeight="1" x14ac:dyDescent="0.3">
      <c r="B144" s="153"/>
      <c r="C144" s="154"/>
      <c r="D144" s="154"/>
      <c r="E144" s="155" t="s">
        <v>3</v>
      </c>
      <c r="F144" s="272" t="s">
        <v>933</v>
      </c>
      <c r="G144" s="273"/>
      <c r="H144" s="273"/>
      <c r="I144" s="273"/>
      <c r="J144" s="154"/>
      <c r="K144" s="156">
        <v>1197.9000000000001</v>
      </c>
      <c r="L144" s="154"/>
      <c r="M144" s="154"/>
      <c r="N144" s="154"/>
      <c r="O144" s="154"/>
      <c r="P144" s="154"/>
      <c r="Q144" s="154"/>
      <c r="R144" s="157"/>
      <c r="T144" s="158"/>
      <c r="U144" s="154"/>
      <c r="V144" s="154"/>
      <c r="W144" s="154"/>
      <c r="X144" s="154"/>
      <c r="Y144" s="154"/>
      <c r="Z144" s="154"/>
      <c r="AA144" s="159"/>
      <c r="AT144" s="160" t="s">
        <v>524</v>
      </c>
      <c r="AU144" s="160" t="s">
        <v>190</v>
      </c>
      <c r="AV144" s="10" t="s">
        <v>190</v>
      </c>
      <c r="AW144" s="10" t="s">
        <v>35</v>
      </c>
      <c r="AX144" s="10" t="s">
        <v>78</v>
      </c>
      <c r="AY144" s="160" t="s">
        <v>221</v>
      </c>
    </row>
    <row r="145" spans="2:51" s="10" customFormat="1" ht="20.45" customHeight="1" x14ac:dyDescent="0.3">
      <c r="B145" s="153"/>
      <c r="C145" s="154"/>
      <c r="D145" s="154"/>
      <c r="E145" s="155" t="s">
        <v>3</v>
      </c>
      <c r="F145" s="272" t="s">
        <v>934</v>
      </c>
      <c r="G145" s="273"/>
      <c r="H145" s="273"/>
      <c r="I145" s="273"/>
      <c r="J145" s="154"/>
      <c r="K145" s="156">
        <v>352</v>
      </c>
      <c r="L145" s="154"/>
      <c r="M145" s="154"/>
      <c r="N145" s="154"/>
      <c r="O145" s="154"/>
      <c r="P145" s="154"/>
      <c r="Q145" s="154"/>
      <c r="R145" s="157"/>
      <c r="T145" s="158"/>
      <c r="U145" s="154"/>
      <c r="V145" s="154"/>
      <c r="W145" s="154"/>
      <c r="X145" s="154"/>
      <c r="Y145" s="154"/>
      <c r="Z145" s="154"/>
      <c r="AA145" s="159"/>
      <c r="AT145" s="160" t="s">
        <v>524</v>
      </c>
      <c r="AU145" s="160" t="s">
        <v>190</v>
      </c>
      <c r="AV145" s="10" t="s">
        <v>190</v>
      </c>
      <c r="AW145" s="10" t="s">
        <v>35</v>
      </c>
      <c r="AX145" s="10" t="s">
        <v>78</v>
      </c>
      <c r="AY145" s="160" t="s">
        <v>221</v>
      </c>
    </row>
    <row r="146" spans="2:51" s="10" customFormat="1" ht="20.45" customHeight="1" x14ac:dyDescent="0.3">
      <c r="B146" s="153"/>
      <c r="C146" s="154"/>
      <c r="D146" s="154"/>
      <c r="E146" s="155" t="s">
        <v>3</v>
      </c>
      <c r="F146" s="272" t="s">
        <v>935</v>
      </c>
      <c r="G146" s="273"/>
      <c r="H146" s="273"/>
      <c r="I146" s="273"/>
      <c r="J146" s="154"/>
      <c r="K146" s="156">
        <v>2116</v>
      </c>
      <c r="L146" s="154"/>
      <c r="M146" s="154"/>
      <c r="N146" s="154"/>
      <c r="O146" s="154"/>
      <c r="P146" s="154"/>
      <c r="Q146" s="154"/>
      <c r="R146" s="157"/>
      <c r="T146" s="158"/>
      <c r="U146" s="154"/>
      <c r="V146" s="154"/>
      <c r="W146" s="154"/>
      <c r="X146" s="154"/>
      <c r="Y146" s="154"/>
      <c r="Z146" s="154"/>
      <c r="AA146" s="159"/>
      <c r="AT146" s="160" t="s">
        <v>524</v>
      </c>
      <c r="AU146" s="160" t="s">
        <v>190</v>
      </c>
      <c r="AV146" s="10" t="s">
        <v>190</v>
      </c>
      <c r="AW146" s="10" t="s">
        <v>35</v>
      </c>
      <c r="AX146" s="10" t="s">
        <v>78</v>
      </c>
      <c r="AY146" s="160" t="s">
        <v>221</v>
      </c>
    </row>
    <row r="147" spans="2:51" s="10" customFormat="1" ht="20.45" customHeight="1" x14ac:dyDescent="0.3">
      <c r="B147" s="153"/>
      <c r="C147" s="154"/>
      <c r="D147" s="154"/>
      <c r="E147" s="155" t="s">
        <v>3</v>
      </c>
      <c r="F147" s="272" t="s">
        <v>936</v>
      </c>
      <c r="G147" s="273"/>
      <c r="H147" s="273"/>
      <c r="I147" s="273"/>
      <c r="J147" s="154"/>
      <c r="K147" s="156">
        <v>252</v>
      </c>
      <c r="L147" s="154"/>
      <c r="M147" s="154"/>
      <c r="N147" s="154"/>
      <c r="O147" s="154"/>
      <c r="P147" s="154"/>
      <c r="Q147" s="154"/>
      <c r="R147" s="157"/>
      <c r="T147" s="158"/>
      <c r="U147" s="154"/>
      <c r="V147" s="154"/>
      <c r="W147" s="154"/>
      <c r="X147" s="154"/>
      <c r="Y147" s="154"/>
      <c r="Z147" s="154"/>
      <c r="AA147" s="159"/>
      <c r="AT147" s="160" t="s">
        <v>524</v>
      </c>
      <c r="AU147" s="160" t="s">
        <v>190</v>
      </c>
      <c r="AV147" s="10" t="s">
        <v>190</v>
      </c>
      <c r="AW147" s="10" t="s">
        <v>35</v>
      </c>
      <c r="AX147" s="10" t="s">
        <v>78</v>
      </c>
      <c r="AY147" s="160" t="s">
        <v>221</v>
      </c>
    </row>
    <row r="148" spans="2:51" s="12" customFormat="1" ht="20.45" customHeight="1" x14ac:dyDescent="0.3">
      <c r="B148" s="173"/>
      <c r="C148" s="174"/>
      <c r="D148" s="174"/>
      <c r="E148" s="175" t="s">
        <v>3</v>
      </c>
      <c r="F148" s="277" t="s">
        <v>937</v>
      </c>
      <c r="G148" s="278"/>
      <c r="H148" s="278"/>
      <c r="I148" s="278"/>
      <c r="J148" s="174"/>
      <c r="K148" s="176" t="s">
        <v>3</v>
      </c>
      <c r="L148" s="174"/>
      <c r="M148" s="174"/>
      <c r="N148" s="174"/>
      <c r="O148" s="174"/>
      <c r="P148" s="174"/>
      <c r="Q148" s="174"/>
      <c r="R148" s="177"/>
      <c r="T148" s="178"/>
      <c r="U148" s="174"/>
      <c r="V148" s="174"/>
      <c r="W148" s="174"/>
      <c r="X148" s="174"/>
      <c r="Y148" s="174"/>
      <c r="Z148" s="174"/>
      <c r="AA148" s="179"/>
      <c r="AT148" s="180" t="s">
        <v>524</v>
      </c>
      <c r="AU148" s="180" t="s">
        <v>190</v>
      </c>
      <c r="AV148" s="12" t="s">
        <v>15</v>
      </c>
      <c r="AW148" s="12" t="s">
        <v>35</v>
      </c>
      <c r="AX148" s="12" t="s">
        <v>78</v>
      </c>
      <c r="AY148" s="180" t="s">
        <v>221</v>
      </c>
    </row>
    <row r="149" spans="2:51" s="12" customFormat="1" ht="20.45" customHeight="1" x14ac:dyDescent="0.3">
      <c r="B149" s="173"/>
      <c r="C149" s="174"/>
      <c r="D149" s="174"/>
      <c r="E149" s="175" t="s">
        <v>3</v>
      </c>
      <c r="F149" s="277" t="s">
        <v>938</v>
      </c>
      <c r="G149" s="278"/>
      <c r="H149" s="278"/>
      <c r="I149" s="278"/>
      <c r="J149" s="174"/>
      <c r="K149" s="176" t="s">
        <v>3</v>
      </c>
      <c r="L149" s="174"/>
      <c r="M149" s="174"/>
      <c r="N149" s="174"/>
      <c r="O149" s="174"/>
      <c r="P149" s="174"/>
      <c r="Q149" s="174"/>
      <c r="R149" s="177"/>
      <c r="T149" s="178"/>
      <c r="U149" s="174"/>
      <c r="V149" s="174"/>
      <c r="W149" s="174"/>
      <c r="X149" s="174"/>
      <c r="Y149" s="174"/>
      <c r="Z149" s="174"/>
      <c r="AA149" s="179"/>
      <c r="AT149" s="180" t="s">
        <v>524</v>
      </c>
      <c r="AU149" s="180" t="s">
        <v>190</v>
      </c>
      <c r="AV149" s="12" t="s">
        <v>15</v>
      </c>
      <c r="AW149" s="12" t="s">
        <v>35</v>
      </c>
      <c r="AX149" s="12" t="s">
        <v>78</v>
      </c>
      <c r="AY149" s="180" t="s">
        <v>221</v>
      </c>
    </row>
    <row r="150" spans="2:51" s="10" customFormat="1" ht="40.15" customHeight="1" x14ac:dyDescent="0.3">
      <c r="B150" s="153"/>
      <c r="C150" s="154"/>
      <c r="D150" s="154"/>
      <c r="E150" s="155" t="s">
        <v>3</v>
      </c>
      <c r="F150" s="272" t="s">
        <v>939</v>
      </c>
      <c r="G150" s="273"/>
      <c r="H150" s="273"/>
      <c r="I150" s="273"/>
      <c r="J150" s="154"/>
      <c r="K150" s="156">
        <v>81.52</v>
      </c>
      <c r="L150" s="154"/>
      <c r="M150" s="154"/>
      <c r="N150" s="154"/>
      <c r="O150" s="154"/>
      <c r="P150" s="154"/>
      <c r="Q150" s="154"/>
      <c r="R150" s="157"/>
      <c r="T150" s="158"/>
      <c r="U150" s="154"/>
      <c r="V150" s="154"/>
      <c r="W150" s="154"/>
      <c r="X150" s="154"/>
      <c r="Y150" s="154"/>
      <c r="Z150" s="154"/>
      <c r="AA150" s="159"/>
      <c r="AT150" s="160" t="s">
        <v>524</v>
      </c>
      <c r="AU150" s="160" t="s">
        <v>190</v>
      </c>
      <c r="AV150" s="10" t="s">
        <v>190</v>
      </c>
      <c r="AW150" s="10" t="s">
        <v>35</v>
      </c>
      <c r="AX150" s="10" t="s">
        <v>78</v>
      </c>
      <c r="AY150" s="160" t="s">
        <v>221</v>
      </c>
    </row>
    <row r="151" spans="2:51" s="10" customFormat="1" ht="20.45" customHeight="1" x14ac:dyDescent="0.3">
      <c r="B151" s="153"/>
      <c r="C151" s="154"/>
      <c r="D151" s="154"/>
      <c r="E151" s="155" t="s">
        <v>3</v>
      </c>
      <c r="F151" s="272" t="s">
        <v>940</v>
      </c>
      <c r="G151" s="273"/>
      <c r="H151" s="273"/>
      <c r="I151" s="273"/>
      <c r="J151" s="154"/>
      <c r="K151" s="156">
        <v>1.1399999999999999</v>
      </c>
      <c r="L151" s="154"/>
      <c r="M151" s="154"/>
      <c r="N151" s="154"/>
      <c r="O151" s="154"/>
      <c r="P151" s="154"/>
      <c r="Q151" s="154"/>
      <c r="R151" s="157"/>
      <c r="T151" s="158"/>
      <c r="U151" s="154"/>
      <c r="V151" s="154"/>
      <c r="W151" s="154"/>
      <c r="X151" s="154"/>
      <c r="Y151" s="154"/>
      <c r="Z151" s="154"/>
      <c r="AA151" s="159"/>
      <c r="AT151" s="160" t="s">
        <v>524</v>
      </c>
      <c r="AU151" s="160" t="s">
        <v>190</v>
      </c>
      <c r="AV151" s="10" t="s">
        <v>190</v>
      </c>
      <c r="AW151" s="10" t="s">
        <v>35</v>
      </c>
      <c r="AX151" s="10" t="s">
        <v>78</v>
      </c>
      <c r="AY151" s="160" t="s">
        <v>221</v>
      </c>
    </row>
    <row r="152" spans="2:51" s="10" customFormat="1" ht="20.45" customHeight="1" x14ac:dyDescent="0.3">
      <c r="B152" s="153"/>
      <c r="C152" s="154"/>
      <c r="D152" s="154"/>
      <c r="E152" s="155" t="s">
        <v>3</v>
      </c>
      <c r="F152" s="272" t="s">
        <v>941</v>
      </c>
      <c r="G152" s="273"/>
      <c r="H152" s="273"/>
      <c r="I152" s="273"/>
      <c r="J152" s="154"/>
      <c r="K152" s="156">
        <v>0.84699999999999998</v>
      </c>
      <c r="L152" s="154"/>
      <c r="M152" s="154"/>
      <c r="N152" s="154"/>
      <c r="O152" s="154"/>
      <c r="P152" s="154"/>
      <c r="Q152" s="154"/>
      <c r="R152" s="157"/>
      <c r="T152" s="158"/>
      <c r="U152" s="154"/>
      <c r="V152" s="154"/>
      <c r="W152" s="154"/>
      <c r="X152" s="154"/>
      <c r="Y152" s="154"/>
      <c r="Z152" s="154"/>
      <c r="AA152" s="159"/>
      <c r="AT152" s="160" t="s">
        <v>524</v>
      </c>
      <c r="AU152" s="160" t="s">
        <v>190</v>
      </c>
      <c r="AV152" s="10" t="s">
        <v>190</v>
      </c>
      <c r="AW152" s="10" t="s">
        <v>35</v>
      </c>
      <c r="AX152" s="10" t="s">
        <v>78</v>
      </c>
      <c r="AY152" s="160" t="s">
        <v>221</v>
      </c>
    </row>
    <row r="153" spans="2:51" s="10" customFormat="1" ht="20.45" customHeight="1" x14ac:dyDescent="0.3">
      <c r="B153" s="153"/>
      <c r="C153" s="154"/>
      <c r="D153" s="154"/>
      <c r="E153" s="155" t="s">
        <v>3</v>
      </c>
      <c r="F153" s="272" t="s">
        <v>942</v>
      </c>
      <c r="G153" s="273"/>
      <c r="H153" s="273"/>
      <c r="I153" s="273"/>
      <c r="J153" s="154"/>
      <c r="K153" s="156">
        <v>4</v>
      </c>
      <c r="L153" s="154"/>
      <c r="M153" s="154"/>
      <c r="N153" s="154"/>
      <c r="O153" s="154"/>
      <c r="P153" s="154"/>
      <c r="Q153" s="154"/>
      <c r="R153" s="157"/>
      <c r="T153" s="158"/>
      <c r="U153" s="154"/>
      <c r="V153" s="154"/>
      <c r="W153" s="154"/>
      <c r="X153" s="154"/>
      <c r="Y153" s="154"/>
      <c r="Z153" s="154"/>
      <c r="AA153" s="159"/>
      <c r="AT153" s="160" t="s">
        <v>524</v>
      </c>
      <c r="AU153" s="160" t="s">
        <v>190</v>
      </c>
      <c r="AV153" s="10" t="s">
        <v>190</v>
      </c>
      <c r="AW153" s="10" t="s">
        <v>35</v>
      </c>
      <c r="AX153" s="10" t="s">
        <v>78</v>
      </c>
      <c r="AY153" s="160" t="s">
        <v>221</v>
      </c>
    </row>
    <row r="154" spans="2:51" s="10" customFormat="1" ht="20.45" customHeight="1" x14ac:dyDescent="0.3">
      <c r="B154" s="153"/>
      <c r="C154" s="154"/>
      <c r="D154" s="154"/>
      <c r="E154" s="155" t="s">
        <v>3</v>
      </c>
      <c r="F154" s="272" t="s">
        <v>943</v>
      </c>
      <c r="G154" s="273"/>
      <c r="H154" s="273"/>
      <c r="I154" s="273"/>
      <c r="J154" s="154"/>
      <c r="K154" s="156">
        <v>47.540999999999997</v>
      </c>
      <c r="L154" s="154"/>
      <c r="M154" s="154"/>
      <c r="N154" s="154"/>
      <c r="O154" s="154"/>
      <c r="P154" s="154"/>
      <c r="Q154" s="154"/>
      <c r="R154" s="157"/>
      <c r="T154" s="158"/>
      <c r="U154" s="154"/>
      <c r="V154" s="154"/>
      <c r="W154" s="154"/>
      <c r="X154" s="154"/>
      <c r="Y154" s="154"/>
      <c r="Z154" s="154"/>
      <c r="AA154" s="159"/>
      <c r="AT154" s="160" t="s">
        <v>524</v>
      </c>
      <c r="AU154" s="160" t="s">
        <v>190</v>
      </c>
      <c r="AV154" s="10" t="s">
        <v>190</v>
      </c>
      <c r="AW154" s="10" t="s">
        <v>35</v>
      </c>
      <c r="AX154" s="10" t="s">
        <v>78</v>
      </c>
      <c r="AY154" s="160" t="s">
        <v>221</v>
      </c>
    </row>
    <row r="155" spans="2:51" s="10" customFormat="1" ht="20.45" customHeight="1" x14ac:dyDescent="0.3">
      <c r="B155" s="153"/>
      <c r="C155" s="154"/>
      <c r="D155" s="154"/>
      <c r="E155" s="155" t="s">
        <v>3</v>
      </c>
      <c r="F155" s="272" t="s">
        <v>944</v>
      </c>
      <c r="G155" s="273"/>
      <c r="H155" s="273"/>
      <c r="I155" s="273"/>
      <c r="J155" s="154"/>
      <c r="K155" s="156">
        <v>4.75</v>
      </c>
      <c r="L155" s="154"/>
      <c r="M155" s="154"/>
      <c r="N155" s="154"/>
      <c r="O155" s="154"/>
      <c r="P155" s="154"/>
      <c r="Q155" s="154"/>
      <c r="R155" s="157"/>
      <c r="T155" s="158"/>
      <c r="U155" s="154"/>
      <c r="V155" s="154"/>
      <c r="W155" s="154"/>
      <c r="X155" s="154"/>
      <c r="Y155" s="154"/>
      <c r="Z155" s="154"/>
      <c r="AA155" s="159"/>
      <c r="AT155" s="160" t="s">
        <v>524</v>
      </c>
      <c r="AU155" s="160" t="s">
        <v>190</v>
      </c>
      <c r="AV155" s="10" t="s">
        <v>190</v>
      </c>
      <c r="AW155" s="10" t="s">
        <v>35</v>
      </c>
      <c r="AX155" s="10" t="s">
        <v>78</v>
      </c>
      <c r="AY155" s="160" t="s">
        <v>221</v>
      </c>
    </row>
    <row r="156" spans="2:51" s="10" customFormat="1" ht="20.45" customHeight="1" x14ac:dyDescent="0.3">
      <c r="B156" s="153"/>
      <c r="C156" s="154"/>
      <c r="D156" s="154"/>
      <c r="E156" s="155" t="s">
        <v>3</v>
      </c>
      <c r="F156" s="272" t="s">
        <v>945</v>
      </c>
      <c r="G156" s="273"/>
      <c r="H156" s="273"/>
      <c r="I156" s="273"/>
      <c r="J156" s="154"/>
      <c r="K156" s="156">
        <v>0.35399999999999998</v>
      </c>
      <c r="L156" s="154"/>
      <c r="M156" s="154"/>
      <c r="N156" s="154"/>
      <c r="O156" s="154"/>
      <c r="P156" s="154"/>
      <c r="Q156" s="154"/>
      <c r="R156" s="157"/>
      <c r="T156" s="158"/>
      <c r="U156" s="154"/>
      <c r="V156" s="154"/>
      <c r="W156" s="154"/>
      <c r="X156" s="154"/>
      <c r="Y156" s="154"/>
      <c r="Z156" s="154"/>
      <c r="AA156" s="159"/>
      <c r="AT156" s="160" t="s">
        <v>524</v>
      </c>
      <c r="AU156" s="160" t="s">
        <v>190</v>
      </c>
      <c r="AV156" s="10" t="s">
        <v>190</v>
      </c>
      <c r="AW156" s="10" t="s">
        <v>35</v>
      </c>
      <c r="AX156" s="10" t="s">
        <v>78</v>
      </c>
      <c r="AY156" s="160" t="s">
        <v>221</v>
      </c>
    </row>
    <row r="157" spans="2:51" s="13" customFormat="1" ht="20.45" customHeight="1" x14ac:dyDescent="0.3">
      <c r="B157" s="181"/>
      <c r="C157" s="182"/>
      <c r="D157" s="182"/>
      <c r="E157" s="183" t="s">
        <v>3</v>
      </c>
      <c r="F157" s="279" t="s">
        <v>946</v>
      </c>
      <c r="G157" s="280"/>
      <c r="H157" s="280"/>
      <c r="I157" s="280"/>
      <c r="J157" s="182"/>
      <c r="K157" s="184">
        <v>5055.0519999999997</v>
      </c>
      <c r="L157" s="182"/>
      <c r="M157" s="182"/>
      <c r="N157" s="182"/>
      <c r="O157" s="182"/>
      <c r="P157" s="182"/>
      <c r="Q157" s="182"/>
      <c r="R157" s="185"/>
      <c r="T157" s="186"/>
      <c r="U157" s="182"/>
      <c r="V157" s="182"/>
      <c r="W157" s="182"/>
      <c r="X157" s="182"/>
      <c r="Y157" s="182"/>
      <c r="Z157" s="182"/>
      <c r="AA157" s="187"/>
      <c r="AT157" s="188" t="s">
        <v>524</v>
      </c>
      <c r="AU157" s="188" t="s">
        <v>190</v>
      </c>
      <c r="AV157" s="13" t="s">
        <v>254</v>
      </c>
      <c r="AW157" s="13" t="s">
        <v>35</v>
      </c>
      <c r="AX157" s="13" t="s">
        <v>78</v>
      </c>
      <c r="AY157" s="188" t="s">
        <v>221</v>
      </c>
    </row>
    <row r="158" spans="2:51" s="10" customFormat="1" ht="20.45" customHeight="1" x14ac:dyDescent="0.3">
      <c r="B158" s="153"/>
      <c r="C158" s="154"/>
      <c r="D158" s="154"/>
      <c r="E158" s="155" t="s">
        <v>3</v>
      </c>
      <c r="F158" s="272" t="s">
        <v>947</v>
      </c>
      <c r="G158" s="273"/>
      <c r="H158" s="273"/>
      <c r="I158" s="273"/>
      <c r="J158" s="154"/>
      <c r="K158" s="156">
        <v>-5055.0519999999997</v>
      </c>
      <c r="L158" s="154"/>
      <c r="M158" s="154"/>
      <c r="N158" s="154"/>
      <c r="O158" s="154"/>
      <c r="P158" s="154"/>
      <c r="Q158" s="154"/>
      <c r="R158" s="157"/>
      <c r="T158" s="158"/>
      <c r="U158" s="154"/>
      <c r="V158" s="154"/>
      <c r="W158" s="154"/>
      <c r="X158" s="154"/>
      <c r="Y158" s="154"/>
      <c r="Z158" s="154"/>
      <c r="AA158" s="159"/>
      <c r="AT158" s="160" t="s">
        <v>524</v>
      </c>
      <c r="AU158" s="160" t="s">
        <v>190</v>
      </c>
      <c r="AV158" s="10" t="s">
        <v>190</v>
      </c>
      <c r="AW158" s="10" t="s">
        <v>35</v>
      </c>
      <c r="AX158" s="10" t="s">
        <v>78</v>
      </c>
      <c r="AY158" s="160" t="s">
        <v>221</v>
      </c>
    </row>
    <row r="159" spans="2:51" s="11" customFormat="1" ht="20.45" customHeight="1" x14ac:dyDescent="0.3">
      <c r="B159" s="161"/>
      <c r="C159" s="162"/>
      <c r="D159" s="162"/>
      <c r="E159" s="163" t="s">
        <v>3</v>
      </c>
      <c r="F159" s="270" t="s">
        <v>526</v>
      </c>
      <c r="G159" s="271"/>
      <c r="H159" s="271"/>
      <c r="I159" s="271"/>
      <c r="J159" s="162"/>
      <c r="K159" s="164">
        <v>9.0949470177292804E-13</v>
      </c>
      <c r="L159" s="162"/>
      <c r="M159" s="162"/>
      <c r="N159" s="162"/>
      <c r="O159" s="162"/>
      <c r="P159" s="162"/>
      <c r="Q159" s="162"/>
      <c r="R159" s="165"/>
      <c r="T159" s="166"/>
      <c r="U159" s="162"/>
      <c r="V159" s="162"/>
      <c r="W159" s="162"/>
      <c r="X159" s="162"/>
      <c r="Y159" s="162"/>
      <c r="Z159" s="162"/>
      <c r="AA159" s="167"/>
      <c r="AT159" s="168" t="s">
        <v>524</v>
      </c>
      <c r="AU159" s="168" t="s">
        <v>190</v>
      </c>
      <c r="AV159" s="11" t="s">
        <v>231</v>
      </c>
      <c r="AW159" s="11" t="s">
        <v>35</v>
      </c>
      <c r="AX159" s="11" t="s">
        <v>78</v>
      </c>
      <c r="AY159" s="168" t="s">
        <v>221</v>
      </c>
    </row>
    <row r="160" spans="2:51" s="10" customFormat="1" ht="20.45" customHeight="1" x14ac:dyDescent="0.3">
      <c r="B160" s="153"/>
      <c r="C160" s="154"/>
      <c r="D160" s="154"/>
      <c r="E160" s="155" t="s">
        <v>3</v>
      </c>
      <c r="F160" s="272" t="s">
        <v>948</v>
      </c>
      <c r="G160" s="273"/>
      <c r="H160" s="273"/>
      <c r="I160" s="273"/>
      <c r="J160" s="154"/>
      <c r="K160" s="156">
        <v>2022.021</v>
      </c>
      <c r="L160" s="154"/>
      <c r="M160" s="154"/>
      <c r="N160" s="154"/>
      <c r="O160" s="154"/>
      <c r="P160" s="154"/>
      <c r="Q160" s="154"/>
      <c r="R160" s="157"/>
      <c r="T160" s="158"/>
      <c r="U160" s="154"/>
      <c r="V160" s="154"/>
      <c r="W160" s="154"/>
      <c r="X160" s="154"/>
      <c r="Y160" s="154"/>
      <c r="Z160" s="154"/>
      <c r="AA160" s="159"/>
      <c r="AT160" s="160" t="s">
        <v>524</v>
      </c>
      <c r="AU160" s="160" t="s">
        <v>190</v>
      </c>
      <c r="AV160" s="10" t="s">
        <v>190</v>
      </c>
      <c r="AW160" s="10" t="s">
        <v>35</v>
      </c>
      <c r="AX160" s="10" t="s">
        <v>15</v>
      </c>
      <c r="AY160" s="160" t="s">
        <v>221</v>
      </c>
    </row>
    <row r="161" spans="2:65" s="1" customFormat="1" ht="28.9" customHeight="1" x14ac:dyDescent="0.3">
      <c r="B161" s="136"/>
      <c r="C161" s="137" t="s">
        <v>949</v>
      </c>
      <c r="D161" s="137" t="s">
        <v>222</v>
      </c>
      <c r="E161" s="138" t="s">
        <v>950</v>
      </c>
      <c r="F161" s="250" t="s">
        <v>951</v>
      </c>
      <c r="G161" s="251"/>
      <c r="H161" s="251"/>
      <c r="I161" s="251"/>
      <c r="J161" s="139" t="s">
        <v>520</v>
      </c>
      <c r="K161" s="140">
        <v>2022.021</v>
      </c>
      <c r="L161" s="252"/>
      <c r="M161" s="251"/>
      <c r="N161" s="252">
        <f>ROUND(L161*K161,2)</f>
        <v>0</v>
      </c>
      <c r="O161" s="251"/>
      <c r="P161" s="251"/>
      <c r="Q161" s="251"/>
      <c r="R161" s="141"/>
      <c r="T161" s="142" t="s">
        <v>3</v>
      </c>
      <c r="U161" s="40" t="s">
        <v>43</v>
      </c>
      <c r="V161" s="143">
        <v>0.04</v>
      </c>
      <c r="W161" s="143">
        <f>V161*K161</f>
        <v>80.880840000000006</v>
      </c>
      <c r="X161" s="143">
        <v>0</v>
      </c>
      <c r="Y161" s="143">
        <f>X161*K161</f>
        <v>0</v>
      </c>
      <c r="Z161" s="143">
        <v>0</v>
      </c>
      <c r="AA161" s="144">
        <f>Z161*K161</f>
        <v>0</v>
      </c>
      <c r="AR161" s="17" t="s">
        <v>231</v>
      </c>
      <c r="AT161" s="17" t="s">
        <v>222</v>
      </c>
      <c r="AU161" s="17" t="s">
        <v>190</v>
      </c>
      <c r="AY161" s="17" t="s">
        <v>221</v>
      </c>
      <c r="BE161" s="145">
        <f>IF(U161="základní",N161,0)</f>
        <v>0</v>
      </c>
      <c r="BF161" s="145">
        <f>IF(U161="snížená",N161,0)</f>
        <v>0</v>
      </c>
      <c r="BG161" s="145">
        <f>IF(U161="zákl. přenesená",N161,0)</f>
        <v>0</v>
      </c>
      <c r="BH161" s="145">
        <f>IF(U161="sníž. přenesená",N161,0)</f>
        <v>0</v>
      </c>
      <c r="BI161" s="145">
        <f>IF(U161="nulová",N161,0)</f>
        <v>0</v>
      </c>
      <c r="BJ161" s="17" t="s">
        <v>15</v>
      </c>
      <c r="BK161" s="145">
        <f>ROUND(L161*K161,2)</f>
        <v>0</v>
      </c>
      <c r="BL161" s="17" t="s">
        <v>231</v>
      </c>
      <c r="BM161" s="17" t="s">
        <v>952</v>
      </c>
    </row>
    <row r="162" spans="2:65" s="1" customFormat="1" ht="28.9" customHeight="1" x14ac:dyDescent="0.3">
      <c r="B162" s="136"/>
      <c r="C162" s="137" t="s">
        <v>953</v>
      </c>
      <c r="D162" s="137" t="s">
        <v>222</v>
      </c>
      <c r="E162" s="138" t="s">
        <v>954</v>
      </c>
      <c r="F162" s="250" t="s">
        <v>955</v>
      </c>
      <c r="G162" s="251"/>
      <c r="H162" s="251"/>
      <c r="I162" s="251"/>
      <c r="J162" s="139" t="s">
        <v>520</v>
      </c>
      <c r="K162" s="140">
        <v>2527.5259999999998</v>
      </c>
      <c r="L162" s="252"/>
      <c r="M162" s="251"/>
      <c r="N162" s="252">
        <f>ROUND(L162*K162,2)</f>
        <v>0</v>
      </c>
      <c r="O162" s="251"/>
      <c r="P162" s="251"/>
      <c r="Q162" s="251"/>
      <c r="R162" s="141"/>
      <c r="T162" s="142" t="s">
        <v>3</v>
      </c>
      <c r="U162" s="40" t="s">
        <v>43</v>
      </c>
      <c r="V162" s="143">
        <v>0.23</v>
      </c>
      <c r="W162" s="143">
        <f>V162*K162</f>
        <v>581.33097999999995</v>
      </c>
      <c r="X162" s="143">
        <v>0</v>
      </c>
      <c r="Y162" s="143">
        <f>X162*K162</f>
        <v>0</v>
      </c>
      <c r="Z162" s="143">
        <v>0</v>
      </c>
      <c r="AA162" s="144">
        <f>Z162*K162</f>
        <v>0</v>
      </c>
      <c r="AR162" s="17" t="s">
        <v>231</v>
      </c>
      <c r="AT162" s="17" t="s">
        <v>222</v>
      </c>
      <c r="AU162" s="17" t="s">
        <v>190</v>
      </c>
      <c r="AY162" s="17" t="s">
        <v>221</v>
      </c>
      <c r="BE162" s="145">
        <f>IF(U162="základní",N162,0)</f>
        <v>0</v>
      </c>
      <c r="BF162" s="145">
        <f>IF(U162="snížená",N162,0)</f>
        <v>0</v>
      </c>
      <c r="BG162" s="145">
        <f>IF(U162="zákl. přenesená",N162,0)</f>
        <v>0</v>
      </c>
      <c r="BH162" s="145">
        <f>IF(U162="sníž. přenesená",N162,0)</f>
        <v>0</v>
      </c>
      <c r="BI162" s="145">
        <f>IF(U162="nulová",N162,0)</f>
        <v>0</v>
      </c>
      <c r="BJ162" s="17" t="s">
        <v>15</v>
      </c>
      <c r="BK162" s="145">
        <f>ROUND(L162*K162,2)</f>
        <v>0</v>
      </c>
      <c r="BL162" s="17" t="s">
        <v>231</v>
      </c>
      <c r="BM162" s="17" t="s">
        <v>956</v>
      </c>
    </row>
    <row r="163" spans="2:65" s="10" customFormat="1" ht="20.45" customHeight="1" x14ac:dyDescent="0.3">
      <c r="B163" s="153"/>
      <c r="C163" s="154"/>
      <c r="D163" s="154"/>
      <c r="E163" s="155" t="s">
        <v>3</v>
      </c>
      <c r="F163" s="274" t="s">
        <v>957</v>
      </c>
      <c r="G163" s="273"/>
      <c r="H163" s="273"/>
      <c r="I163" s="273"/>
      <c r="J163" s="154"/>
      <c r="K163" s="156">
        <v>2527.5259999999998</v>
      </c>
      <c r="L163" s="154"/>
      <c r="M163" s="154"/>
      <c r="N163" s="154"/>
      <c r="O163" s="154"/>
      <c r="P163" s="154"/>
      <c r="Q163" s="154"/>
      <c r="R163" s="157"/>
      <c r="T163" s="158"/>
      <c r="U163" s="154"/>
      <c r="V163" s="154"/>
      <c r="W163" s="154"/>
      <c r="X163" s="154"/>
      <c r="Y163" s="154"/>
      <c r="Z163" s="154"/>
      <c r="AA163" s="159"/>
      <c r="AT163" s="160" t="s">
        <v>524</v>
      </c>
      <c r="AU163" s="160" t="s">
        <v>190</v>
      </c>
      <c r="AV163" s="10" t="s">
        <v>190</v>
      </c>
      <c r="AW163" s="10" t="s">
        <v>35</v>
      </c>
      <c r="AX163" s="10" t="s">
        <v>15</v>
      </c>
      <c r="AY163" s="160" t="s">
        <v>221</v>
      </c>
    </row>
    <row r="164" spans="2:65" s="1" customFormat="1" ht="28.9" customHeight="1" x14ac:dyDescent="0.3">
      <c r="B164" s="136"/>
      <c r="C164" s="137" t="s">
        <v>958</v>
      </c>
      <c r="D164" s="137" t="s">
        <v>222</v>
      </c>
      <c r="E164" s="138" t="s">
        <v>959</v>
      </c>
      <c r="F164" s="250" t="s">
        <v>960</v>
      </c>
      <c r="G164" s="251"/>
      <c r="H164" s="251"/>
      <c r="I164" s="251"/>
      <c r="J164" s="139" t="s">
        <v>520</v>
      </c>
      <c r="K164" s="140">
        <v>2527.5259999999998</v>
      </c>
      <c r="L164" s="252"/>
      <c r="M164" s="251"/>
      <c r="N164" s="252">
        <f>ROUND(L164*K164,2)</f>
        <v>0</v>
      </c>
      <c r="O164" s="251"/>
      <c r="P164" s="251"/>
      <c r="Q164" s="251"/>
      <c r="R164" s="141"/>
      <c r="T164" s="142" t="s">
        <v>3</v>
      </c>
      <c r="U164" s="40" t="s">
        <v>43</v>
      </c>
      <c r="V164" s="143">
        <v>0.10199999999999999</v>
      </c>
      <c r="W164" s="143">
        <f>V164*K164</f>
        <v>257.80765199999996</v>
      </c>
      <c r="X164" s="143">
        <v>0</v>
      </c>
      <c r="Y164" s="143">
        <f>X164*K164</f>
        <v>0</v>
      </c>
      <c r="Z164" s="143">
        <v>0</v>
      </c>
      <c r="AA164" s="144">
        <f>Z164*K164</f>
        <v>0</v>
      </c>
      <c r="AR164" s="17" t="s">
        <v>231</v>
      </c>
      <c r="AT164" s="17" t="s">
        <v>222</v>
      </c>
      <c r="AU164" s="17" t="s">
        <v>190</v>
      </c>
      <c r="AY164" s="17" t="s">
        <v>221</v>
      </c>
      <c r="BE164" s="145">
        <f>IF(U164="základní",N164,0)</f>
        <v>0</v>
      </c>
      <c r="BF164" s="145">
        <f>IF(U164="snížená",N164,0)</f>
        <v>0</v>
      </c>
      <c r="BG164" s="145">
        <f>IF(U164="zákl. přenesená",N164,0)</f>
        <v>0</v>
      </c>
      <c r="BH164" s="145">
        <f>IF(U164="sníž. přenesená",N164,0)</f>
        <v>0</v>
      </c>
      <c r="BI164" s="145">
        <f>IF(U164="nulová",N164,0)</f>
        <v>0</v>
      </c>
      <c r="BJ164" s="17" t="s">
        <v>15</v>
      </c>
      <c r="BK164" s="145">
        <f>ROUND(L164*K164,2)</f>
        <v>0</v>
      </c>
      <c r="BL164" s="17" t="s">
        <v>231</v>
      </c>
      <c r="BM164" s="17" t="s">
        <v>961</v>
      </c>
    </row>
    <row r="165" spans="2:65" s="1" customFormat="1" ht="28.9" customHeight="1" x14ac:dyDescent="0.3">
      <c r="B165" s="136"/>
      <c r="C165" s="137" t="s">
        <v>962</v>
      </c>
      <c r="D165" s="137" t="s">
        <v>222</v>
      </c>
      <c r="E165" s="138" t="s">
        <v>963</v>
      </c>
      <c r="F165" s="250" t="s">
        <v>964</v>
      </c>
      <c r="G165" s="251"/>
      <c r="H165" s="251"/>
      <c r="I165" s="251"/>
      <c r="J165" s="139" t="s">
        <v>520</v>
      </c>
      <c r="K165" s="140">
        <v>505.505</v>
      </c>
      <c r="L165" s="252"/>
      <c r="M165" s="251"/>
      <c r="N165" s="252">
        <f>ROUND(L165*K165,2)</f>
        <v>0</v>
      </c>
      <c r="O165" s="251"/>
      <c r="P165" s="251"/>
      <c r="Q165" s="251"/>
      <c r="R165" s="141"/>
      <c r="T165" s="142" t="s">
        <v>3</v>
      </c>
      <c r="U165" s="40" t="s">
        <v>43</v>
      </c>
      <c r="V165" s="143">
        <v>0.77500000000000002</v>
      </c>
      <c r="W165" s="143">
        <f>V165*K165</f>
        <v>391.76637499999998</v>
      </c>
      <c r="X165" s="143">
        <v>8.2400000000000008E-3</v>
      </c>
      <c r="Y165" s="143">
        <f>X165*K165</f>
        <v>4.1653612000000004</v>
      </c>
      <c r="Z165" s="143">
        <v>0</v>
      </c>
      <c r="AA165" s="144">
        <f>Z165*K165</f>
        <v>0</v>
      </c>
      <c r="AR165" s="17" t="s">
        <v>231</v>
      </c>
      <c r="AT165" s="17" t="s">
        <v>222</v>
      </c>
      <c r="AU165" s="17" t="s">
        <v>190</v>
      </c>
      <c r="AY165" s="17" t="s">
        <v>221</v>
      </c>
      <c r="BE165" s="145">
        <f>IF(U165="základní",N165,0)</f>
        <v>0</v>
      </c>
      <c r="BF165" s="145">
        <f>IF(U165="snížená",N165,0)</f>
        <v>0</v>
      </c>
      <c r="BG165" s="145">
        <f>IF(U165="zákl. přenesená",N165,0)</f>
        <v>0</v>
      </c>
      <c r="BH165" s="145">
        <f>IF(U165="sníž. přenesená",N165,0)</f>
        <v>0</v>
      </c>
      <c r="BI165" s="145">
        <f>IF(U165="nulová",N165,0)</f>
        <v>0</v>
      </c>
      <c r="BJ165" s="17" t="s">
        <v>15</v>
      </c>
      <c r="BK165" s="145">
        <f>ROUND(L165*K165,2)</f>
        <v>0</v>
      </c>
      <c r="BL165" s="17" t="s">
        <v>231</v>
      </c>
      <c r="BM165" s="17" t="s">
        <v>965</v>
      </c>
    </row>
    <row r="166" spans="2:65" s="10" customFormat="1" ht="20.45" customHeight="1" x14ac:dyDescent="0.3">
      <c r="B166" s="153"/>
      <c r="C166" s="154"/>
      <c r="D166" s="154"/>
      <c r="E166" s="155" t="s">
        <v>3</v>
      </c>
      <c r="F166" s="274" t="s">
        <v>966</v>
      </c>
      <c r="G166" s="273"/>
      <c r="H166" s="273"/>
      <c r="I166" s="273"/>
      <c r="J166" s="154"/>
      <c r="K166" s="156">
        <v>505.505</v>
      </c>
      <c r="L166" s="154"/>
      <c r="M166" s="154"/>
      <c r="N166" s="154"/>
      <c r="O166" s="154"/>
      <c r="P166" s="154"/>
      <c r="Q166" s="154"/>
      <c r="R166" s="157"/>
      <c r="T166" s="158"/>
      <c r="U166" s="154"/>
      <c r="V166" s="154"/>
      <c r="W166" s="154"/>
      <c r="X166" s="154"/>
      <c r="Y166" s="154"/>
      <c r="Z166" s="154"/>
      <c r="AA166" s="159"/>
      <c r="AT166" s="160" t="s">
        <v>524</v>
      </c>
      <c r="AU166" s="160" t="s">
        <v>190</v>
      </c>
      <c r="AV166" s="10" t="s">
        <v>190</v>
      </c>
      <c r="AW166" s="10" t="s">
        <v>35</v>
      </c>
      <c r="AX166" s="10" t="s">
        <v>15</v>
      </c>
      <c r="AY166" s="160" t="s">
        <v>221</v>
      </c>
    </row>
    <row r="167" spans="2:65" s="1" customFormat="1" ht="28.9" customHeight="1" x14ac:dyDescent="0.3">
      <c r="B167" s="136"/>
      <c r="C167" s="137" t="s">
        <v>967</v>
      </c>
      <c r="D167" s="137" t="s">
        <v>222</v>
      </c>
      <c r="E167" s="138" t="s">
        <v>968</v>
      </c>
      <c r="F167" s="250" t="s">
        <v>969</v>
      </c>
      <c r="G167" s="251"/>
      <c r="H167" s="251"/>
      <c r="I167" s="251"/>
      <c r="J167" s="139" t="s">
        <v>520</v>
      </c>
      <c r="K167" s="140">
        <v>318.46800000000002</v>
      </c>
      <c r="L167" s="252"/>
      <c r="M167" s="251"/>
      <c r="N167" s="252">
        <f>ROUND(L167*K167,2)</f>
        <v>0</v>
      </c>
      <c r="O167" s="251"/>
      <c r="P167" s="251"/>
      <c r="Q167" s="251"/>
      <c r="R167" s="141"/>
      <c r="T167" s="142" t="s">
        <v>3</v>
      </c>
      <c r="U167" s="40" t="s">
        <v>43</v>
      </c>
      <c r="V167" s="143">
        <v>0.51900000000000002</v>
      </c>
      <c r="W167" s="143">
        <f>V167*K167</f>
        <v>165.28489200000001</v>
      </c>
      <c r="X167" s="143">
        <v>0</v>
      </c>
      <c r="Y167" s="143">
        <f>X167*K167</f>
        <v>0</v>
      </c>
      <c r="Z167" s="143">
        <v>0</v>
      </c>
      <c r="AA167" s="144">
        <f>Z167*K167</f>
        <v>0</v>
      </c>
      <c r="AR167" s="17" t="s">
        <v>231</v>
      </c>
      <c r="AT167" s="17" t="s">
        <v>222</v>
      </c>
      <c r="AU167" s="17" t="s">
        <v>190</v>
      </c>
      <c r="AY167" s="17" t="s">
        <v>221</v>
      </c>
      <c r="BE167" s="145">
        <f>IF(U167="základní",N167,0)</f>
        <v>0</v>
      </c>
      <c r="BF167" s="145">
        <f>IF(U167="snížená",N167,0)</f>
        <v>0</v>
      </c>
      <c r="BG167" s="145">
        <f>IF(U167="zákl. přenesená",N167,0)</f>
        <v>0</v>
      </c>
      <c r="BH167" s="145">
        <f>IF(U167="sníž. přenesená",N167,0)</f>
        <v>0</v>
      </c>
      <c r="BI167" s="145">
        <f>IF(U167="nulová",N167,0)</f>
        <v>0</v>
      </c>
      <c r="BJ167" s="17" t="s">
        <v>15</v>
      </c>
      <c r="BK167" s="145">
        <f>ROUND(L167*K167,2)</f>
        <v>0</v>
      </c>
      <c r="BL167" s="17" t="s">
        <v>231</v>
      </c>
      <c r="BM167" s="17" t="s">
        <v>970</v>
      </c>
    </row>
    <row r="168" spans="2:65" s="10" customFormat="1" ht="20.45" customHeight="1" x14ac:dyDescent="0.3">
      <c r="B168" s="153"/>
      <c r="C168" s="154"/>
      <c r="D168" s="154"/>
      <c r="E168" s="155" t="s">
        <v>3</v>
      </c>
      <c r="F168" s="274" t="s">
        <v>971</v>
      </c>
      <c r="G168" s="273"/>
      <c r="H168" s="273"/>
      <c r="I168" s="273"/>
      <c r="J168" s="154"/>
      <c r="K168" s="156">
        <v>318.46800000000002</v>
      </c>
      <c r="L168" s="154"/>
      <c r="M168" s="154"/>
      <c r="N168" s="154"/>
      <c r="O168" s="154"/>
      <c r="P168" s="154"/>
      <c r="Q168" s="154"/>
      <c r="R168" s="157"/>
      <c r="T168" s="158"/>
      <c r="U168" s="154"/>
      <c r="V168" s="154"/>
      <c r="W168" s="154"/>
      <c r="X168" s="154"/>
      <c r="Y168" s="154"/>
      <c r="Z168" s="154"/>
      <c r="AA168" s="159"/>
      <c r="AT168" s="160" t="s">
        <v>524</v>
      </c>
      <c r="AU168" s="160" t="s">
        <v>190</v>
      </c>
      <c r="AV168" s="10" t="s">
        <v>190</v>
      </c>
      <c r="AW168" s="10" t="s">
        <v>35</v>
      </c>
      <c r="AX168" s="10" t="s">
        <v>15</v>
      </c>
      <c r="AY168" s="160" t="s">
        <v>221</v>
      </c>
    </row>
    <row r="169" spans="2:65" s="1" customFormat="1" ht="28.9" customHeight="1" x14ac:dyDescent="0.3">
      <c r="B169" s="136"/>
      <c r="C169" s="137" t="s">
        <v>972</v>
      </c>
      <c r="D169" s="137" t="s">
        <v>222</v>
      </c>
      <c r="E169" s="138" t="s">
        <v>973</v>
      </c>
      <c r="F169" s="250" t="s">
        <v>974</v>
      </c>
      <c r="G169" s="251"/>
      <c r="H169" s="251"/>
      <c r="I169" s="251"/>
      <c r="J169" s="139" t="s">
        <v>520</v>
      </c>
      <c r="K169" s="140">
        <v>80.881</v>
      </c>
      <c r="L169" s="252"/>
      <c r="M169" s="251"/>
      <c r="N169" s="252">
        <f>ROUND(L169*K169,2)</f>
        <v>0</v>
      </c>
      <c r="O169" s="251"/>
      <c r="P169" s="251"/>
      <c r="Q169" s="251"/>
      <c r="R169" s="141"/>
      <c r="T169" s="142" t="s">
        <v>3</v>
      </c>
      <c r="U169" s="40" t="s">
        <v>43</v>
      </c>
      <c r="V169" s="143">
        <v>0.72899999999999998</v>
      </c>
      <c r="W169" s="143">
        <f>V169*K169</f>
        <v>58.962249</v>
      </c>
      <c r="X169" s="143">
        <v>0</v>
      </c>
      <c r="Y169" s="143">
        <f>X169*K169</f>
        <v>0</v>
      </c>
      <c r="Z169" s="143">
        <v>0</v>
      </c>
      <c r="AA169" s="144">
        <f>Z169*K169</f>
        <v>0</v>
      </c>
      <c r="AR169" s="17" t="s">
        <v>231</v>
      </c>
      <c r="AT169" s="17" t="s">
        <v>222</v>
      </c>
      <c r="AU169" s="17" t="s">
        <v>190</v>
      </c>
      <c r="AY169" s="17" t="s">
        <v>221</v>
      </c>
      <c r="BE169" s="145">
        <f>IF(U169="základní",N169,0)</f>
        <v>0</v>
      </c>
      <c r="BF169" s="145">
        <f>IF(U169="snížená",N169,0)</f>
        <v>0</v>
      </c>
      <c r="BG169" s="145">
        <f>IF(U169="zákl. přenesená",N169,0)</f>
        <v>0</v>
      </c>
      <c r="BH169" s="145">
        <f>IF(U169="sníž. přenesená",N169,0)</f>
        <v>0</v>
      </c>
      <c r="BI169" s="145">
        <f>IF(U169="nulová",N169,0)</f>
        <v>0</v>
      </c>
      <c r="BJ169" s="17" t="s">
        <v>15</v>
      </c>
      <c r="BK169" s="145">
        <f>ROUND(L169*K169,2)</f>
        <v>0</v>
      </c>
      <c r="BL169" s="17" t="s">
        <v>231</v>
      </c>
      <c r="BM169" s="17" t="s">
        <v>975</v>
      </c>
    </row>
    <row r="170" spans="2:65" s="10" customFormat="1" ht="20.45" customHeight="1" x14ac:dyDescent="0.3">
      <c r="B170" s="153"/>
      <c r="C170" s="154"/>
      <c r="D170" s="154"/>
      <c r="E170" s="155" t="s">
        <v>3</v>
      </c>
      <c r="F170" s="274" t="s">
        <v>976</v>
      </c>
      <c r="G170" s="273"/>
      <c r="H170" s="273"/>
      <c r="I170" s="273"/>
      <c r="J170" s="154"/>
      <c r="K170" s="156">
        <v>80.881</v>
      </c>
      <c r="L170" s="154"/>
      <c r="M170" s="154"/>
      <c r="N170" s="154"/>
      <c r="O170" s="154"/>
      <c r="P170" s="154"/>
      <c r="Q170" s="154"/>
      <c r="R170" s="157"/>
      <c r="T170" s="158"/>
      <c r="U170" s="154"/>
      <c r="V170" s="154"/>
      <c r="W170" s="154"/>
      <c r="X170" s="154"/>
      <c r="Y170" s="154"/>
      <c r="Z170" s="154"/>
      <c r="AA170" s="159"/>
      <c r="AT170" s="160" t="s">
        <v>524</v>
      </c>
      <c r="AU170" s="160" t="s">
        <v>190</v>
      </c>
      <c r="AV170" s="10" t="s">
        <v>190</v>
      </c>
      <c r="AW170" s="10" t="s">
        <v>35</v>
      </c>
      <c r="AX170" s="10" t="s">
        <v>15</v>
      </c>
      <c r="AY170" s="160" t="s">
        <v>221</v>
      </c>
    </row>
    <row r="171" spans="2:65" s="1" customFormat="1" ht="40.15" customHeight="1" x14ac:dyDescent="0.3">
      <c r="B171" s="136"/>
      <c r="C171" s="137" t="s">
        <v>977</v>
      </c>
      <c r="D171" s="137" t="s">
        <v>222</v>
      </c>
      <c r="E171" s="138" t="s">
        <v>698</v>
      </c>
      <c r="F171" s="250" t="s">
        <v>978</v>
      </c>
      <c r="G171" s="251"/>
      <c r="H171" s="251"/>
      <c r="I171" s="251"/>
      <c r="J171" s="139" t="s">
        <v>520</v>
      </c>
      <c r="K171" s="140">
        <v>498.26</v>
      </c>
      <c r="L171" s="252"/>
      <c r="M171" s="251"/>
      <c r="N171" s="252">
        <f>ROUND(L171*K171,2)</f>
        <v>0</v>
      </c>
      <c r="O171" s="251"/>
      <c r="P171" s="251"/>
      <c r="Q171" s="251"/>
      <c r="R171" s="141"/>
      <c r="T171" s="142" t="s">
        <v>3</v>
      </c>
      <c r="U171" s="40" t="s">
        <v>43</v>
      </c>
      <c r="V171" s="143">
        <v>4.3999999999999997E-2</v>
      </c>
      <c r="W171" s="143">
        <f>V171*K171</f>
        <v>21.923439999999999</v>
      </c>
      <c r="X171" s="143">
        <v>0</v>
      </c>
      <c r="Y171" s="143">
        <f>X171*K171</f>
        <v>0</v>
      </c>
      <c r="Z171" s="143">
        <v>0</v>
      </c>
      <c r="AA171" s="144">
        <f>Z171*K171</f>
        <v>0</v>
      </c>
      <c r="AR171" s="17" t="s">
        <v>231</v>
      </c>
      <c r="AT171" s="17" t="s">
        <v>222</v>
      </c>
      <c r="AU171" s="17" t="s">
        <v>190</v>
      </c>
      <c r="AY171" s="17" t="s">
        <v>221</v>
      </c>
      <c r="BE171" s="145">
        <f>IF(U171="základní",N171,0)</f>
        <v>0</v>
      </c>
      <c r="BF171" s="145">
        <f>IF(U171="snížená",N171,0)</f>
        <v>0</v>
      </c>
      <c r="BG171" s="145">
        <f>IF(U171="zákl. přenesená",N171,0)</f>
        <v>0</v>
      </c>
      <c r="BH171" s="145">
        <f>IF(U171="sníž. přenesená",N171,0)</f>
        <v>0</v>
      </c>
      <c r="BI171" s="145">
        <f>IF(U171="nulová",N171,0)</f>
        <v>0</v>
      </c>
      <c r="BJ171" s="17" t="s">
        <v>15</v>
      </c>
      <c r="BK171" s="145">
        <f>ROUND(L171*K171,2)</f>
        <v>0</v>
      </c>
      <c r="BL171" s="17" t="s">
        <v>231</v>
      </c>
      <c r="BM171" s="17" t="s">
        <v>979</v>
      </c>
    </row>
    <row r="172" spans="2:65" s="1" customFormat="1" ht="28.9" customHeight="1" x14ac:dyDescent="0.3">
      <c r="B172" s="136"/>
      <c r="C172" s="137" t="s">
        <v>980</v>
      </c>
      <c r="D172" s="137" t="s">
        <v>222</v>
      </c>
      <c r="E172" s="138" t="s">
        <v>702</v>
      </c>
      <c r="F172" s="250" t="s">
        <v>703</v>
      </c>
      <c r="G172" s="251"/>
      <c r="H172" s="251"/>
      <c r="I172" s="251"/>
      <c r="J172" s="139" t="s">
        <v>520</v>
      </c>
      <c r="K172" s="140">
        <v>4051.2869999999998</v>
      </c>
      <c r="L172" s="252"/>
      <c r="M172" s="251"/>
      <c r="N172" s="252">
        <f>ROUND(L172*K172,2)</f>
        <v>0</v>
      </c>
      <c r="O172" s="251"/>
      <c r="P172" s="251"/>
      <c r="Q172" s="251"/>
      <c r="R172" s="141"/>
      <c r="T172" s="142" t="s">
        <v>3</v>
      </c>
      <c r="U172" s="40" t="s">
        <v>43</v>
      </c>
      <c r="V172" s="143">
        <v>4.8000000000000001E-2</v>
      </c>
      <c r="W172" s="143">
        <f>V172*K172</f>
        <v>194.46177599999999</v>
      </c>
      <c r="X172" s="143">
        <v>0</v>
      </c>
      <c r="Y172" s="143">
        <f>X172*K172</f>
        <v>0</v>
      </c>
      <c r="Z172" s="143">
        <v>0</v>
      </c>
      <c r="AA172" s="144">
        <f>Z172*K172</f>
        <v>0</v>
      </c>
      <c r="AR172" s="17" t="s">
        <v>231</v>
      </c>
      <c r="AT172" s="17" t="s">
        <v>222</v>
      </c>
      <c r="AU172" s="17" t="s">
        <v>190</v>
      </c>
      <c r="AY172" s="17" t="s">
        <v>221</v>
      </c>
      <c r="BE172" s="145">
        <f>IF(U172="základní",N172,0)</f>
        <v>0</v>
      </c>
      <c r="BF172" s="145">
        <f>IF(U172="snížená",N172,0)</f>
        <v>0</v>
      </c>
      <c r="BG172" s="145">
        <f>IF(U172="zákl. přenesená",N172,0)</f>
        <v>0</v>
      </c>
      <c r="BH172" s="145">
        <f>IF(U172="sníž. přenesená",N172,0)</f>
        <v>0</v>
      </c>
      <c r="BI172" s="145">
        <f>IF(U172="nulová",N172,0)</f>
        <v>0</v>
      </c>
      <c r="BJ172" s="17" t="s">
        <v>15</v>
      </c>
      <c r="BK172" s="145">
        <f>ROUND(L172*K172,2)</f>
        <v>0</v>
      </c>
      <c r="BL172" s="17" t="s">
        <v>231</v>
      </c>
      <c r="BM172" s="17" t="s">
        <v>981</v>
      </c>
    </row>
    <row r="173" spans="2:65" s="10" customFormat="1" ht="20.45" customHeight="1" x14ac:dyDescent="0.3">
      <c r="B173" s="153"/>
      <c r="C173" s="154"/>
      <c r="D173" s="154"/>
      <c r="E173" s="155" t="s">
        <v>3</v>
      </c>
      <c r="F173" s="274" t="s">
        <v>982</v>
      </c>
      <c r="G173" s="273"/>
      <c r="H173" s="273"/>
      <c r="I173" s="273"/>
      <c r="J173" s="154"/>
      <c r="K173" s="156">
        <v>4051.2869999999998</v>
      </c>
      <c r="L173" s="154"/>
      <c r="M173" s="154"/>
      <c r="N173" s="154"/>
      <c r="O173" s="154"/>
      <c r="P173" s="154"/>
      <c r="Q173" s="154"/>
      <c r="R173" s="157"/>
      <c r="T173" s="158"/>
      <c r="U173" s="154"/>
      <c r="V173" s="154"/>
      <c r="W173" s="154"/>
      <c r="X173" s="154"/>
      <c r="Y173" s="154"/>
      <c r="Z173" s="154"/>
      <c r="AA173" s="159"/>
      <c r="AT173" s="160" t="s">
        <v>524</v>
      </c>
      <c r="AU173" s="160" t="s">
        <v>190</v>
      </c>
      <c r="AV173" s="10" t="s">
        <v>190</v>
      </c>
      <c r="AW173" s="10" t="s">
        <v>35</v>
      </c>
      <c r="AX173" s="10" t="s">
        <v>15</v>
      </c>
      <c r="AY173" s="160" t="s">
        <v>221</v>
      </c>
    </row>
    <row r="174" spans="2:65" s="1" customFormat="1" ht="28.9" customHeight="1" x14ac:dyDescent="0.3">
      <c r="B174" s="136"/>
      <c r="C174" s="137" t="s">
        <v>983</v>
      </c>
      <c r="D174" s="137" t="s">
        <v>222</v>
      </c>
      <c r="E174" s="138" t="s">
        <v>984</v>
      </c>
      <c r="F174" s="250" t="s">
        <v>985</v>
      </c>
      <c r="G174" s="251"/>
      <c r="H174" s="251"/>
      <c r="I174" s="251"/>
      <c r="J174" s="139" t="s">
        <v>520</v>
      </c>
      <c r="K174" s="140">
        <v>505.505</v>
      </c>
      <c r="L174" s="252"/>
      <c r="M174" s="251"/>
      <c r="N174" s="252">
        <f>ROUND(L174*K174,2)</f>
        <v>0</v>
      </c>
      <c r="O174" s="251"/>
      <c r="P174" s="251"/>
      <c r="Q174" s="251"/>
      <c r="R174" s="141"/>
      <c r="T174" s="142" t="s">
        <v>3</v>
      </c>
      <c r="U174" s="40" t="s">
        <v>43</v>
      </c>
      <c r="V174" s="143">
        <v>0.06</v>
      </c>
      <c r="W174" s="143">
        <f>V174*K174</f>
        <v>30.330299999999998</v>
      </c>
      <c r="X174" s="143">
        <v>0</v>
      </c>
      <c r="Y174" s="143">
        <f>X174*K174</f>
        <v>0</v>
      </c>
      <c r="Z174" s="143">
        <v>0</v>
      </c>
      <c r="AA174" s="144">
        <f>Z174*K174</f>
        <v>0</v>
      </c>
      <c r="AR174" s="17" t="s">
        <v>231</v>
      </c>
      <c r="AT174" s="17" t="s">
        <v>222</v>
      </c>
      <c r="AU174" s="17" t="s">
        <v>190</v>
      </c>
      <c r="AY174" s="17" t="s">
        <v>221</v>
      </c>
      <c r="BE174" s="145">
        <f>IF(U174="základní",N174,0)</f>
        <v>0</v>
      </c>
      <c r="BF174" s="145">
        <f>IF(U174="snížená",N174,0)</f>
        <v>0</v>
      </c>
      <c r="BG174" s="145">
        <f>IF(U174="zákl. přenesená",N174,0)</f>
        <v>0</v>
      </c>
      <c r="BH174" s="145">
        <f>IF(U174="sníž. přenesená",N174,0)</f>
        <v>0</v>
      </c>
      <c r="BI174" s="145">
        <f>IF(U174="nulová",N174,0)</f>
        <v>0</v>
      </c>
      <c r="BJ174" s="17" t="s">
        <v>15</v>
      </c>
      <c r="BK174" s="145">
        <f>ROUND(L174*K174,2)</f>
        <v>0</v>
      </c>
      <c r="BL174" s="17" t="s">
        <v>231</v>
      </c>
      <c r="BM174" s="17" t="s">
        <v>986</v>
      </c>
    </row>
    <row r="175" spans="2:65" s="1" customFormat="1" ht="28.9" customHeight="1" x14ac:dyDescent="0.3">
      <c r="B175" s="136"/>
      <c r="C175" s="137" t="s">
        <v>987</v>
      </c>
      <c r="D175" s="137" t="s">
        <v>222</v>
      </c>
      <c r="E175" s="138" t="s">
        <v>706</v>
      </c>
      <c r="F175" s="250" t="s">
        <v>707</v>
      </c>
      <c r="G175" s="251"/>
      <c r="H175" s="251"/>
      <c r="I175" s="251"/>
      <c r="J175" s="139" t="s">
        <v>520</v>
      </c>
      <c r="K175" s="140">
        <v>498.26</v>
      </c>
      <c r="L175" s="252"/>
      <c r="M175" s="251"/>
      <c r="N175" s="252">
        <f>ROUND(L175*K175,2)</f>
        <v>0</v>
      </c>
      <c r="O175" s="251"/>
      <c r="P175" s="251"/>
      <c r="Q175" s="251"/>
      <c r="R175" s="141"/>
      <c r="T175" s="142" t="s">
        <v>3</v>
      </c>
      <c r="U175" s="40" t="s">
        <v>43</v>
      </c>
      <c r="V175" s="143">
        <v>9.7000000000000003E-2</v>
      </c>
      <c r="W175" s="143">
        <f>V175*K175</f>
        <v>48.331220000000002</v>
      </c>
      <c r="X175" s="143">
        <v>0</v>
      </c>
      <c r="Y175" s="143">
        <f>X175*K175</f>
        <v>0</v>
      </c>
      <c r="Z175" s="143">
        <v>0</v>
      </c>
      <c r="AA175" s="144">
        <f>Z175*K175</f>
        <v>0</v>
      </c>
      <c r="AR175" s="17" t="s">
        <v>231</v>
      </c>
      <c r="AT175" s="17" t="s">
        <v>222</v>
      </c>
      <c r="AU175" s="17" t="s">
        <v>190</v>
      </c>
      <c r="AY175" s="17" t="s">
        <v>221</v>
      </c>
      <c r="BE175" s="145">
        <f>IF(U175="základní",N175,0)</f>
        <v>0</v>
      </c>
      <c r="BF175" s="145">
        <f>IF(U175="snížená",N175,0)</f>
        <v>0</v>
      </c>
      <c r="BG175" s="145">
        <f>IF(U175="zákl. přenesená",N175,0)</f>
        <v>0</v>
      </c>
      <c r="BH175" s="145">
        <f>IF(U175="sníž. přenesená",N175,0)</f>
        <v>0</v>
      </c>
      <c r="BI175" s="145">
        <f>IF(U175="nulová",N175,0)</f>
        <v>0</v>
      </c>
      <c r="BJ175" s="17" t="s">
        <v>15</v>
      </c>
      <c r="BK175" s="145">
        <f>ROUND(L175*K175,2)</f>
        <v>0</v>
      </c>
      <c r="BL175" s="17" t="s">
        <v>231</v>
      </c>
      <c r="BM175" s="17" t="s">
        <v>988</v>
      </c>
    </row>
    <row r="176" spans="2:65" s="1" customFormat="1" ht="20.45" customHeight="1" x14ac:dyDescent="0.3">
      <c r="B176" s="136"/>
      <c r="C176" s="137" t="s">
        <v>989</v>
      </c>
      <c r="D176" s="137" t="s">
        <v>222</v>
      </c>
      <c r="E176" s="138" t="s">
        <v>712</v>
      </c>
      <c r="F176" s="250" t="s">
        <v>713</v>
      </c>
      <c r="G176" s="251"/>
      <c r="H176" s="251"/>
      <c r="I176" s="251"/>
      <c r="J176" s="139" t="s">
        <v>520</v>
      </c>
      <c r="K176" s="140">
        <v>4556.7920000000004</v>
      </c>
      <c r="L176" s="252"/>
      <c r="M176" s="251"/>
      <c r="N176" s="252">
        <f>ROUND(L176*K176,2)</f>
        <v>0</v>
      </c>
      <c r="O176" s="251"/>
      <c r="P176" s="251"/>
      <c r="Q176" s="251"/>
      <c r="R176" s="141"/>
      <c r="T176" s="142" t="s">
        <v>3</v>
      </c>
      <c r="U176" s="40" t="s">
        <v>43</v>
      </c>
      <c r="V176" s="143">
        <v>8.9999999999999993E-3</v>
      </c>
      <c r="W176" s="143">
        <f>V176*K176</f>
        <v>41.011127999999999</v>
      </c>
      <c r="X176" s="143">
        <v>0</v>
      </c>
      <c r="Y176" s="143">
        <f>X176*K176</f>
        <v>0</v>
      </c>
      <c r="Z176" s="143">
        <v>0</v>
      </c>
      <c r="AA176" s="144">
        <f>Z176*K176</f>
        <v>0</v>
      </c>
      <c r="AR176" s="17" t="s">
        <v>231</v>
      </c>
      <c r="AT176" s="17" t="s">
        <v>222</v>
      </c>
      <c r="AU176" s="17" t="s">
        <v>190</v>
      </c>
      <c r="AY176" s="17" t="s">
        <v>221</v>
      </c>
      <c r="BE176" s="145">
        <f>IF(U176="základní",N176,0)</f>
        <v>0</v>
      </c>
      <c r="BF176" s="145">
        <f>IF(U176="snížená",N176,0)</f>
        <v>0</v>
      </c>
      <c r="BG176" s="145">
        <f>IF(U176="zákl. přenesená",N176,0)</f>
        <v>0</v>
      </c>
      <c r="BH176" s="145">
        <f>IF(U176="sníž. přenesená",N176,0)</f>
        <v>0</v>
      </c>
      <c r="BI176" s="145">
        <f>IF(U176="nulová",N176,0)</f>
        <v>0</v>
      </c>
      <c r="BJ176" s="17" t="s">
        <v>15</v>
      </c>
      <c r="BK176" s="145">
        <f>ROUND(L176*K176,2)</f>
        <v>0</v>
      </c>
      <c r="BL176" s="17" t="s">
        <v>231</v>
      </c>
      <c r="BM176" s="17" t="s">
        <v>990</v>
      </c>
    </row>
    <row r="177" spans="2:65" s="10" customFormat="1" ht="20.45" customHeight="1" x14ac:dyDescent="0.3">
      <c r="B177" s="153"/>
      <c r="C177" s="154"/>
      <c r="D177" s="154"/>
      <c r="E177" s="155" t="s">
        <v>3</v>
      </c>
      <c r="F177" s="274" t="s">
        <v>991</v>
      </c>
      <c r="G177" s="273"/>
      <c r="H177" s="273"/>
      <c r="I177" s="273"/>
      <c r="J177" s="154"/>
      <c r="K177" s="156">
        <v>4556.7920000000004</v>
      </c>
      <c r="L177" s="154"/>
      <c r="M177" s="154"/>
      <c r="N177" s="154"/>
      <c r="O177" s="154"/>
      <c r="P177" s="154"/>
      <c r="Q177" s="154"/>
      <c r="R177" s="157"/>
      <c r="T177" s="158"/>
      <c r="U177" s="154"/>
      <c r="V177" s="154"/>
      <c r="W177" s="154"/>
      <c r="X177" s="154"/>
      <c r="Y177" s="154"/>
      <c r="Z177" s="154"/>
      <c r="AA177" s="159"/>
      <c r="AT177" s="160" t="s">
        <v>524</v>
      </c>
      <c r="AU177" s="160" t="s">
        <v>190</v>
      </c>
      <c r="AV177" s="10" t="s">
        <v>190</v>
      </c>
      <c r="AW177" s="10" t="s">
        <v>35</v>
      </c>
      <c r="AX177" s="10" t="s">
        <v>15</v>
      </c>
      <c r="AY177" s="160" t="s">
        <v>221</v>
      </c>
    </row>
    <row r="178" spans="2:65" s="1" customFormat="1" ht="28.9" customHeight="1" x14ac:dyDescent="0.3">
      <c r="B178" s="136"/>
      <c r="C178" s="137" t="s">
        <v>992</v>
      </c>
      <c r="D178" s="137" t="s">
        <v>222</v>
      </c>
      <c r="E178" s="138" t="s">
        <v>715</v>
      </c>
      <c r="F178" s="250" t="s">
        <v>716</v>
      </c>
      <c r="G178" s="251"/>
      <c r="H178" s="251"/>
      <c r="I178" s="251"/>
      <c r="J178" s="139" t="s">
        <v>613</v>
      </c>
      <c r="K178" s="140">
        <v>7746.5460000000003</v>
      </c>
      <c r="L178" s="252"/>
      <c r="M178" s="251"/>
      <c r="N178" s="252">
        <f>ROUND(L178*K178,2)</f>
        <v>0</v>
      </c>
      <c r="O178" s="251"/>
      <c r="P178" s="251"/>
      <c r="Q178" s="251"/>
      <c r="R178" s="141"/>
      <c r="T178" s="142" t="s">
        <v>3</v>
      </c>
      <c r="U178" s="40" t="s">
        <v>43</v>
      </c>
      <c r="V178" s="143">
        <v>0</v>
      </c>
      <c r="W178" s="143">
        <f>V178*K178</f>
        <v>0</v>
      </c>
      <c r="X178" s="143">
        <v>0</v>
      </c>
      <c r="Y178" s="143">
        <f>X178*K178</f>
        <v>0</v>
      </c>
      <c r="Z178" s="143">
        <v>0</v>
      </c>
      <c r="AA178" s="144">
        <f>Z178*K178</f>
        <v>0</v>
      </c>
      <c r="AR178" s="17" t="s">
        <v>231</v>
      </c>
      <c r="AT178" s="17" t="s">
        <v>222</v>
      </c>
      <c r="AU178" s="17" t="s">
        <v>190</v>
      </c>
      <c r="AY178" s="17" t="s">
        <v>221</v>
      </c>
      <c r="BE178" s="145">
        <f>IF(U178="základní",N178,0)</f>
        <v>0</v>
      </c>
      <c r="BF178" s="145">
        <f>IF(U178="snížená",N178,0)</f>
        <v>0</v>
      </c>
      <c r="BG178" s="145">
        <f>IF(U178="zákl. přenesená",N178,0)</f>
        <v>0</v>
      </c>
      <c r="BH178" s="145">
        <f>IF(U178="sníž. přenesená",N178,0)</f>
        <v>0</v>
      </c>
      <c r="BI178" s="145">
        <f>IF(U178="nulová",N178,0)</f>
        <v>0</v>
      </c>
      <c r="BJ178" s="17" t="s">
        <v>15</v>
      </c>
      <c r="BK178" s="145">
        <f>ROUND(L178*K178,2)</f>
        <v>0</v>
      </c>
      <c r="BL178" s="17" t="s">
        <v>231</v>
      </c>
      <c r="BM178" s="17" t="s">
        <v>993</v>
      </c>
    </row>
    <row r="179" spans="2:65" s="10" customFormat="1" ht="20.45" customHeight="1" x14ac:dyDescent="0.3">
      <c r="B179" s="153"/>
      <c r="C179" s="154"/>
      <c r="D179" s="154"/>
      <c r="E179" s="155" t="s">
        <v>3</v>
      </c>
      <c r="F179" s="274" t="s">
        <v>994</v>
      </c>
      <c r="G179" s="273"/>
      <c r="H179" s="273"/>
      <c r="I179" s="273"/>
      <c r="J179" s="154"/>
      <c r="K179" s="156">
        <v>7746.5460000000003</v>
      </c>
      <c r="L179" s="154"/>
      <c r="M179" s="154"/>
      <c r="N179" s="154"/>
      <c r="O179" s="154"/>
      <c r="P179" s="154"/>
      <c r="Q179" s="154"/>
      <c r="R179" s="157"/>
      <c r="T179" s="158"/>
      <c r="U179" s="154"/>
      <c r="V179" s="154"/>
      <c r="W179" s="154"/>
      <c r="X179" s="154"/>
      <c r="Y179" s="154"/>
      <c r="Z179" s="154"/>
      <c r="AA179" s="159"/>
      <c r="AT179" s="160" t="s">
        <v>524</v>
      </c>
      <c r="AU179" s="160" t="s">
        <v>190</v>
      </c>
      <c r="AV179" s="10" t="s">
        <v>190</v>
      </c>
      <c r="AW179" s="10" t="s">
        <v>35</v>
      </c>
      <c r="AX179" s="10" t="s">
        <v>15</v>
      </c>
      <c r="AY179" s="160" t="s">
        <v>221</v>
      </c>
    </row>
    <row r="180" spans="2:65" s="1" customFormat="1" ht="28.9" customHeight="1" x14ac:dyDescent="0.3">
      <c r="B180" s="136"/>
      <c r="C180" s="137" t="s">
        <v>995</v>
      </c>
      <c r="D180" s="137" t="s">
        <v>222</v>
      </c>
      <c r="E180" s="138" t="s">
        <v>996</v>
      </c>
      <c r="F180" s="250" t="s">
        <v>997</v>
      </c>
      <c r="G180" s="251"/>
      <c r="H180" s="251"/>
      <c r="I180" s="251"/>
      <c r="J180" s="139" t="s">
        <v>520</v>
      </c>
      <c r="K180" s="140">
        <v>498.26</v>
      </c>
      <c r="L180" s="252"/>
      <c r="M180" s="251"/>
      <c r="N180" s="252">
        <f>ROUND(L180*K180,2)</f>
        <v>0</v>
      </c>
      <c r="O180" s="251"/>
      <c r="P180" s="251"/>
      <c r="Q180" s="251"/>
      <c r="R180" s="141"/>
      <c r="T180" s="142" t="s">
        <v>3</v>
      </c>
      <c r="U180" s="40" t="s">
        <v>43</v>
      </c>
      <c r="V180" s="143">
        <v>0.29899999999999999</v>
      </c>
      <c r="W180" s="143">
        <f>V180*K180</f>
        <v>148.97973999999999</v>
      </c>
      <c r="X180" s="143">
        <v>0</v>
      </c>
      <c r="Y180" s="143">
        <f>X180*K180</f>
        <v>0</v>
      </c>
      <c r="Z180" s="143">
        <v>0</v>
      </c>
      <c r="AA180" s="144">
        <f>Z180*K180</f>
        <v>0</v>
      </c>
      <c r="AR180" s="17" t="s">
        <v>231</v>
      </c>
      <c r="AT180" s="17" t="s">
        <v>222</v>
      </c>
      <c r="AU180" s="17" t="s">
        <v>190</v>
      </c>
      <c r="AY180" s="17" t="s">
        <v>221</v>
      </c>
      <c r="BE180" s="145">
        <f>IF(U180="základní",N180,0)</f>
        <v>0</v>
      </c>
      <c r="BF180" s="145">
        <f>IF(U180="snížená",N180,0)</f>
        <v>0</v>
      </c>
      <c r="BG180" s="145">
        <f>IF(U180="zákl. přenesená",N180,0)</f>
        <v>0</v>
      </c>
      <c r="BH180" s="145">
        <f>IF(U180="sníž. přenesená",N180,0)</f>
        <v>0</v>
      </c>
      <c r="BI180" s="145">
        <f>IF(U180="nulová",N180,0)</f>
        <v>0</v>
      </c>
      <c r="BJ180" s="17" t="s">
        <v>15</v>
      </c>
      <c r="BK180" s="145">
        <f>ROUND(L180*K180,2)</f>
        <v>0</v>
      </c>
      <c r="BL180" s="17" t="s">
        <v>231</v>
      </c>
      <c r="BM180" s="17" t="s">
        <v>998</v>
      </c>
    </row>
    <row r="181" spans="2:65" s="10" customFormat="1" ht="20.45" customHeight="1" x14ac:dyDescent="0.3">
      <c r="B181" s="153"/>
      <c r="C181" s="154"/>
      <c r="D181" s="154"/>
      <c r="E181" s="155" t="s">
        <v>3</v>
      </c>
      <c r="F181" s="274" t="s">
        <v>999</v>
      </c>
      <c r="G181" s="273"/>
      <c r="H181" s="273"/>
      <c r="I181" s="273"/>
      <c r="J181" s="154"/>
      <c r="K181" s="156">
        <v>93.6</v>
      </c>
      <c r="L181" s="154"/>
      <c r="M181" s="154"/>
      <c r="N181" s="154"/>
      <c r="O181" s="154"/>
      <c r="P181" s="154"/>
      <c r="Q181" s="154"/>
      <c r="R181" s="157"/>
      <c r="T181" s="158"/>
      <c r="U181" s="154"/>
      <c r="V181" s="154"/>
      <c r="W181" s="154"/>
      <c r="X181" s="154"/>
      <c r="Y181" s="154"/>
      <c r="Z181" s="154"/>
      <c r="AA181" s="159"/>
      <c r="AT181" s="160" t="s">
        <v>524</v>
      </c>
      <c r="AU181" s="160" t="s">
        <v>190</v>
      </c>
      <c r="AV181" s="10" t="s">
        <v>190</v>
      </c>
      <c r="AW181" s="10" t="s">
        <v>35</v>
      </c>
      <c r="AX181" s="10" t="s">
        <v>78</v>
      </c>
      <c r="AY181" s="160" t="s">
        <v>221</v>
      </c>
    </row>
    <row r="182" spans="2:65" s="10" customFormat="1" ht="20.45" customHeight="1" x14ac:dyDescent="0.3">
      <c r="B182" s="153"/>
      <c r="C182" s="154"/>
      <c r="D182" s="154"/>
      <c r="E182" s="155" t="s">
        <v>3</v>
      </c>
      <c r="F182" s="272" t="s">
        <v>1000</v>
      </c>
      <c r="G182" s="273"/>
      <c r="H182" s="273"/>
      <c r="I182" s="273"/>
      <c r="J182" s="154"/>
      <c r="K182" s="156">
        <v>70.5</v>
      </c>
      <c r="L182" s="154"/>
      <c r="M182" s="154"/>
      <c r="N182" s="154"/>
      <c r="O182" s="154"/>
      <c r="P182" s="154"/>
      <c r="Q182" s="154"/>
      <c r="R182" s="157"/>
      <c r="T182" s="158"/>
      <c r="U182" s="154"/>
      <c r="V182" s="154"/>
      <c r="W182" s="154"/>
      <c r="X182" s="154"/>
      <c r="Y182" s="154"/>
      <c r="Z182" s="154"/>
      <c r="AA182" s="159"/>
      <c r="AT182" s="160" t="s">
        <v>524</v>
      </c>
      <c r="AU182" s="160" t="s">
        <v>190</v>
      </c>
      <c r="AV182" s="10" t="s">
        <v>190</v>
      </c>
      <c r="AW182" s="10" t="s">
        <v>35</v>
      </c>
      <c r="AX182" s="10" t="s">
        <v>78</v>
      </c>
      <c r="AY182" s="160" t="s">
        <v>221</v>
      </c>
    </row>
    <row r="183" spans="2:65" s="10" customFormat="1" ht="20.45" customHeight="1" x14ac:dyDescent="0.3">
      <c r="B183" s="153"/>
      <c r="C183" s="154"/>
      <c r="D183" s="154"/>
      <c r="E183" s="155" t="s">
        <v>3</v>
      </c>
      <c r="F183" s="272" t="s">
        <v>1001</v>
      </c>
      <c r="G183" s="273"/>
      <c r="H183" s="273"/>
      <c r="I183" s="273"/>
      <c r="J183" s="154"/>
      <c r="K183" s="156">
        <v>124.8</v>
      </c>
      <c r="L183" s="154"/>
      <c r="M183" s="154"/>
      <c r="N183" s="154"/>
      <c r="O183" s="154"/>
      <c r="P183" s="154"/>
      <c r="Q183" s="154"/>
      <c r="R183" s="157"/>
      <c r="T183" s="158"/>
      <c r="U183" s="154"/>
      <c r="V183" s="154"/>
      <c r="W183" s="154"/>
      <c r="X183" s="154"/>
      <c r="Y183" s="154"/>
      <c r="Z183" s="154"/>
      <c r="AA183" s="159"/>
      <c r="AT183" s="160" t="s">
        <v>524</v>
      </c>
      <c r="AU183" s="160" t="s">
        <v>190</v>
      </c>
      <c r="AV183" s="10" t="s">
        <v>190</v>
      </c>
      <c r="AW183" s="10" t="s">
        <v>35</v>
      </c>
      <c r="AX183" s="10" t="s">
        <v>78</v>
      </c>
      <c r="AY183" s="160" t="s">
        <v>221</v>
      </c>
    </row>
    <row r="184" spans="2:65" s="10" customFormat="1" ht="20.45" customHeight="1" x14ac:dyDescent="0.3">
      <c r="B184" s="153"/>
      <c r="C184" s="154"/>
      <c r="D184" s="154"/>
      <c r="E184" s="155" t="s">
        <v>3</v>
      </c>
      <c r="F184" s="272" t="s">
        <v>1002</v>
      </c>
      <c r="G184" s="273"/>
      <c r="H184" s="273"/>
      <c r="I184" s="273"/>
      <c r="J184" s="154"/>
      <c r="K184" s="156">
        <v>111.36</v>
      </c>
      <c r="L184" s="154"/>
      <c r="M184" s="154"/>
      <c r="N184" s="154"/>
      <c r="O184" s="154"/>
      <c r="P184" s="154"/>
      <c r="Q184" s="154"/>
      <c r="R184" s="157"/>
      <c r="T184" s="158"/>
      <c r="U184" s="154"/>
      <c r="V184" s="154"/>
      <c r="W184" s="154"/>
      <c r="X184" s="154"/>
      <c r="Y184" s="154"/>
      <c r="Z184" s="154"/>
      <c r="AA184" s="159"/>
      <c r="AT184" s="160" t="s">
        <v>524</v>
      </c>
      <c r="AU184" s="160" t="s">
        <v>190</v>
      </c>
      <c r="AV184" s="10" t="s">
        <v>190</v>
      </c>
      <c r="AW184" s="10" t="s">
        <v>35</v>
      </c>
      <c r="AX184" s="10" t="s">
        <v>78</v>
      </c>
      <c r="AY184" s="160" t="s">
        <v>221</v>
      </c>
    </row>
    <row r="185" spans="2:65" s="10" customFormat="1" ht="20.45" customHeight="1" x14ac:dyDescent="0.3">
      <c r="B185" s="153"/>
      <c r="C185" s="154"/>
      <c r="D185" s="154"/>
      <c r="E185" s="155" t="s">
        <v>3</v>
      </c>
      <c r="F185" s="272" t="s">
        <v>1003</v>
      </c>
      <c r="G185" s="273"/>
      <c r="H185" s="273"/>
      <c r="I185" s="273"/>
      <c r="J185" s="154"/>
      <c r="K185" s="156">
        <v>52.5</v>
      </c>
      <c r="L185" s="154"/>
      <c r="M185" s="154"/>
      <c r="N185" s="154"/>
      <c r="O185" s="154"/>
      <c r="P185" s="154"/>
      <c r="Q185" s="154"/>
      <c r="R185" s="157"/>
      <c r="T185" s="158"/>
      <c r="U185" s="154"/>
      <c r="V185" s="154"/>
      <c r="W185" s="154"/>
      <c r="X185" s="154"/>
      <c r="Y185" s="154"/>
      <c r="Z185" s="154"/>
      <c r="AA185" s="159"/>
      <c r="AT185" s="160" t="s">
        <v>524</v>
      </c>
      <c r="AU185" s="160" t="s">
        <v>190</v>
      </c>
      <c r="AV185" s="10" t="s">
        <v>190</v>
      </c>
      <c r="AW185" s="10" t="s">
        <v>35</v>
      </c>
      <c r="AX185" s="10" t="s">
        <v>78</v>
      </c>
      <c r="AY185" s="160" t="s">
        <v>221</v>
      </c>
    </row>
    <row r="186" spans="2:65" s="10" customFormat="1" ht="20.45" customHeight="1" x14ac:dyDescent="0.3">
      <c r="B186" s="153"/>
      <c r="C186" s="154"/>
      <c r="D186" s="154"/>
      <c r="E186" s="155" t="s">
        <v>3</v>
      </c>
      <c r="F186" s="272" t="s">
        <v>1004</v>
      </c>
      <c r="G186" s="273"/>
      <c r="H186" s="273"/>
      <c r="I186" s="273"/>
      <c r="J186" s="154"/>
      <c r="K186" s="156">
        <v>38</v>
      </c>
      <c r="L186" s="154"/>
      <c r="M186" s="154"/>
      <c r="N186" s="154"/>
      <c r="O186" s="154"/>
      <c r="P186" s="154"/>
      <c r="Q186" s="154"/>
      <c r="R186" s="157"/>
      <c r="T186" s="158"/>
      <c r="U186" s="154"/>
      <c r="V186" s="154"/>
      <c r="W186" s="154"/>
      <c r="X186" s="154"/>
      <c r="Y186" s="154"/>
      <c r="Z186" s="154"/>
      <c r="AA186" s="159"/>
      <c r="AT186" s="160" t="s">
        <v>524</v>
      </c>
      <c r="AU186" s="160" t="s">
        <v>190</v>
      </c>
      <c r="AV186" s="10" t="s">
        <v>190</v>
      </c>
      <c r="AW186" s="10" t="s">
        <v>35</v>
      </c>
      <c r="AX186" s="10" t="s">
        <v>78</v>
      </c>
      <c r="AY186" s="160" t="s">
        <v>221</v>
      </c>
    </row>
    <row r="187" spans="2:65" s="10" customFormat="1" ht="20.45" customHeight="1" x14ac:dyDescent="0.3">
      <c r="B187" s="153"/>
      <c r="C187" s="154"/>
      <c r="D187" s="154"/>
      <c r="E187" s="155" t="s">
        <v>3</v>
      </c>
      <c r="F187" s="272" t="s">
        <v>1005</v>
      </c>
      <c r="G187" s="273"/>
      <c r="H187" s="273"/>
      <c r="I187" s="273"/>
      <c r="J187" s="154"/>
      <c r="K187" s="156">
        <v>7.5</v>
      </c>
      <c r="L187" s="154"/>
      <c r="M187" s="154"/>
      <c r="N187" s="154"/>
      <c r="O187" s="154"/>
      <c r="P187" s="154"/>
      <c r="Q187" s="154"/>
      <c r="R187" s="157"/>
      <c r="T187" s="158"/>
      <c r="U187" s="154"/>
      <c r="V187" s="154"/>
      <c r="W187" s="154"/>
      <c r="X187" s="154"/>
      <c r="Y187" s="154"/>
      <c r="Z187" s="154"/>
      <c r="AA187" s="159"/>
      <c r="AT187" s="160" t="s">
        <v>524</v>
      </c>
      <c r="AU187" s="160" t="s">
        <v>190</v>
      </c>
      <c r="AV187" s="10" t="s">
        <v>190</v>
      </c>
      <c r="AW187" s="10" t="s">
        <v>35</v>
      </c>
      <c r="AX187" s="10" t="s">
        <v>78</v>
      </c>
      <c r="AY187" s="160" t="s">
        <v>221</v>
      </c>
    </row>
    <row r="188" spans="2:65" s="11" customFormat="1" ht="20.45" customHeight="1" x14ac:dyDescent="0.3">
      <c r="B188" s="161"/>
      <c r="C188" s="162"/>
      <c r="D188" s="162"/>
      <c r="E188" s="163" t="s">
        <v>3</v>
      </c>
      <c r="F188" s="270" t="s">
        <v>526</v>
      </c>
      <c r="G188" s="271"/>
      <c r="H188" s="271"/>
      <c r="I188" s="271"/>
      <c r="J188" s="162"/>
      <c r="K188" s="164">
        <v>498.26</v>
      </c>
      <c r="L188" s="162"/>
      <c r="M188" s="162"/>
      <c r="N188" s="162"/>
      <c r="O188" s="162"/>
      <c r="P188" s="162"/>
      <c r="Q188" s="162"/>
      <c r="R188" s="165"/>
      <c r="T188" s="166"/>
      <c r="U188" s="162"/>
      <c r="V188" s="162"/>
      <c r="W188" s="162"/>
      <c r="X188" s="162"/>
      <c r="Y188" s="162"/>
      <c r="Z188" s="162"/>
      <c r="AA188" s="167"/>
      <c r="AT188" s="168" t="s">
        <v>524</v>
      </c>
      <c r="AU188" s="168" t="s">
        <v>190</v>
      </c>
      <c r="AV188" s="11" t="s">
        <v>231</v>
      </c>
      <c r="AW188" s="11" t="s">
        <v>35</v>
      </c>
      <c r="AX188" s="11" t="s">
        <v>15</v>
      </c>
      <c r="AY188" s="168" t="s">
        <v>221</v>
      </c>
    </row>
    <row r="189" spans="2:65" s="9" customFormat="1" ht="29.85" customHeight="1" x14ac:dyDescent="0.3">
      <c r="B189" s="125"/>
      <c r="C189" s="126"/>
      <c r="D189" s="135" t="s">
        <v>685</v>
      </c>
      <c r="E189" s="135"/>
      <c r="F189" s="135"/>
      <c r="G189" s="135"/>
      <c r="H189" s="135"/>
      <c r="I189" s="135"/>
      <c r="J189" s="135"/>
      <c r="K189" s="135"/>
      <c r="L189" s="135"/>
      <c r="M189" s="135"/>
      <c r="N189" s="240">
        <f>BK189</f>
        <v>0</v>
      </c>
      <c r="O189" s="241"/>
      <c r="P189" s="241"/>
      <c r="Q189" s="241"/>
      <c r="R189" s="128"/>
      <c r="T189" s="129"/>
      <c r="U189" s="126"/>
      <c r="V189" s="126"/>
      <c r="W189" s="130">
        <f>SUM(W190:W261)</f>
        <v>958.29084499999988</v>
      </c>
      <c r="X189" s="126"/>
      <c r="Y189" s="130">
        <f>SUM(Y190:Y261)</f>
        <v>632.80336726000019</v>
      </c>
      <c r="Z189" s="126"/>
      <c r="AA189" s="131">
        <f>SUM(AA190:AA261)</f>
        <v>0</v>
      </c>
      <c r="AR189" s="132" t="s">
        <v>15</v>
      </c>
      <c r="AT189" s="133" t="s">
        <v>77</v>
      </c>
      <c r="AU189" s="133" t="s">
        <v>15</v>
      </c>
      <c r="AY189" s="132" t="s">
        <v>221</v>
      </c>
      <c r="BK189" s="134">
        <f>SUM(BK190:BK261)</f>
        <v>0</v>
      </c>
    </row>
    <row r="190" spans="2:65" s="1" customFormat="1" ht="20.45" customHeight="1" x14ac:dyDescent="0.3">
      <c r="B190" s="136"/>
      <c r="C190" s="137" t="s">
        <v>1006</v>
      </c>
      <c r="D190" s="137" t="s">
        <v>222</v>
      </c>
      <c r="E190" s="138" t="s">
        <v>1007</v>
      </c>
      <c r="F190" s="250" t="s">
        <v>1008</v>
      </c>
      <c r="G190" s="251"/>
      <c r="H190" s="251"/>
      <c r="I190" s="251"/>
      <c r="J190" s="139" t="s">
        <v>376</v>
      </c>
      <c r="K190" s="140">
        <v>1</v>
      </c>
      <c r="L190" s="252"/>
      <c r="M190" s="251"/>
      <c r="N190" s="252">
        <f>ROUND(L190*K190,2)</f>
        <v>0</v>
      </c>
      <c r="O190" s="251"/>
      <c r="P190" s="251"/>
      <c r="Q190" s="251"/>
      <c r="R190" s="141"/>
      <c r="T190" s="142" t="s">
        <v>3</v>
      </c>
      <c r="U190" s="40" t="s">
        <v>43</v>
      </c>
      <c r="V190" s="143">
        <v>0.92</v>
      </c>
      <c r="W190" s="143">
        <f>V190*K190</f>
        <v>0.92</v>
      </c>
      <c r="X190" s="143">
        <v>0</v>
      </c>
      <c r="Y190" s="143">
        <f>X190*K190</f>
        <v>0</v>
      </c>
      <c r="Z190" s="143">
        <v>0</v>
      </c>
      <c r="AA190" s="144">
        <f>Z190*K190</f>
        <v>0</v>
      </c>
      <c r="AR190" s="17" t="s">
        <v>231</v>
      </c>
      <c r="AT190" s="17" t="s">
        <v>222</v>
      </c>
      <c r="AU190" s="17" t="s">
        <v>190</v>
      </c>
      <c r="AY190" s="17" t="s">
        <v>221</v>
      </c>
      <c r="BE190" s="145">
        <f>IF(U190="základní",N190,0)</f>
        <v>0</v>
      </c>
      <c r="BF190" s="145">
        <f>IF(U190="snížená",N190,0)</f>
        <v>0</v>
      </c>
      <c r="BG190" s="145">
        <f>IF(U190="zákl. přenesená",N190,0)</f>
        <v>0</v>
      </c>
      <c r="BH190" s="145">
        <f>IF(U190="sníž. přenesená",N190,0)</f>
        <v>0</v>
      </c>
      <c r="BI190" s="145">
        <f>IF(U190="nulová",N190,0)</f>
        <v>0</v>
      </c>
      <c r="BJ190" s="17" t="s">
        <v>15</v>
      </c>
      <c r="BK190" s="145">
        <f>ROUND(L190*K190,2)</f>
        <v>0</v>
      </c>
      <c r="BL190" s="17" t="s">
        <v>231</v>
      </c>
      <c r="BM190" s="17" t="s">
        <v>1009</v>
      </c>
    </row>
    <row r="191" spans="2:65" s="1" customFormat="1" ht="74.45" customHeight="1" x14ac:dyDescent="0.3">
      <c r="B191" s="31"/>
      <c r="C191" s="32"/>
      <c r="D191" s="32"/>
      <c r="E191" s="32"/>
      <c r="F191" s="266" t="s">
        <v>1010</v>
      </c>
      <c r="G191" s="200"/>
      <c r="H191" s="200"/>
      <c r="I191" s="200"/>
      <c r="J191" s="32"/>
      <c r="K191" s="32"/>
      <c r="L191" s="32"/>
      <c r="M191" s="32"/>
      <c r="N191" s="32"/>
      <c r="O191" s="32"/>
      <c r="P191" s="32"/>
      <c r="Q191" s="32"/>
      <c r="R191" s="33"/>
      <c r="T191" s="70"/>
      <c r="U191" s="32"/>
      <c r="V191" s="32"/>
      <c r="W191" s="32"/>
      <c r="X191" s="32"/>
      <c r="Y191" s="32"/>
      <c r="Z191" s="32"/>
      <c r="AA191" s="71"/>
      <c r="AT191" s="17" t="s">
        <v>250</v>
      </c>
      <c r="AU191" s="17" t="s">
        <v>190</v>
      </c>
    </row>
    <row r="192" spans="2:65" s="1" customFormat="1" ht="40.15" customHeight="1" x14ac:dyDescent="0.3">
      <c r="B192" s="136"/>
      <c r="C192" s="137" t="s">
        <v>1011</v>
      </c>
      <c r="D192" s="137" t="s">
        <v>222</v>
      </c>
      <c r="E192" s="138" t="s">
        <v>1012</v>
      </c>
      <c r="F192" s="250" t="s">
        <v>1013</v>
      </c>
      <c r="G192" s="251"/>
      <c r="H192" s="251"/>
      <c r="I192" s="251"/>
      <c r="J192" s="139" t="s">
        <v>536</v>
      </c>
      <c r="K192" s="140">
        <v>114</v>
      </c>
      <c r="L192" s="252"/>
      <c r="M192" s="251"/>
      <c r="N192" s="252">
        <f>ROUND(L192*K192,2)</f>
        <v>0</v>
      </c>
      <c r="O192" s="251"/>
      <c r="P192" s="251"/>
      <c r="Q192" s="251"/>
      <c r="R192" s="141"/>
      <c r="T192" s="142" t="s">
        <v>3</v>
      </c>
      <c r="U192" s="40" t="s">
        <v>43</v>
      </c>
      <c r="V192" s="143">
        <v>0.92</v>
      </c>
      <c r="W192" s="143">
        <f>V192*K192</f>
        <v>104.88000000000001</v>
      </c>
      <c r="X192" s="143">
        <v>0</v>
      </c>
      <c r="Y192" s="143">
        <f>X192*K192</f>
        <v>0</v>
      </c>
      <c r="Z192" s="143">
        <v>0</v>
      </c>
      <c r="AA192" s="144">
        <f>Z192*K192</f>
        <v>0</v>
      </c>
      <c r="AR192" s="17" t="s">
        <v>231</v>
      </c>
      <c r="AT192" s="17" t="s">
        <v>222</v>
      </c>
      <c r="AU192" s="17" t="s">
        <v>190</v>
      </c>
      <c r="AY192" s="17" t="s">
        <v>221</v>
      </c>
      <c r="BE192" s="145">
        <f>IF(U192="základní",N192,0)</f>
        <v>0</v>
      </c>
      <c r="BF192" s="145">
        <f>IF(U192="snížená",N192,0)</f>
        <v>0</v>
      </c>
      <c r="BG192" s="145">
        <f>IF(U192="zákl. přenesená",N192,0)</f>
        <v>0</v>
      </c>
      <c r="BH192" s="145">
        <f>IF(U192="sníž. přenesená",N192,0)</f>
        <v>0</v>
      </c>
      <c r="BI192" s="145">
        <f>IF(U192="nulová",N192,0)</f>
        <v>0</v>
      </c>
      <c r="BJ192" s="17" t="s">
        <v>15</v>
      </c>
      <c r="BK192" s="145">
        <f>ROUND(L192*K192,2)</f>
        <v>0</v>
      </c>
      <c r="BL192" s="17" t="s">
        <v>231</v>
      </c>
      <c r="BM192" s="17" t="s">
        <v>1014</v>
      </c>
    </row>
    <row r="193" spans="2:65" s="1" customFormat="1" ht="51.6" customHeight="1" x14ac:dyDescent="0.3">
      <c r="B193" s="31"/>
      <c r="C193" s="32"/>
      <c r="D193" s="32"/>
      <c r="E193" s="32"/>
      <c r="F193" s="266" t="s">
        <v>1015</v>
      </c>
      <c r="G193" s="200"/>
      <c r="H193" s="200"/>
      <c r="I193" s="200"/>
      <c r="J193" s="32"/>
      <c r="K193" s="32"/>
      <c r="L193" s="32"/>
      <c r="M193" s="32"/>
      <c r="N193" s="32"/>
      <c r="O193" s="32"/>
      <c r="P193" s="32"/>
      <c r="Q193" s="32"/>
      <c r="R193" s="33"/>
      <c r="T193" s="70"/>
      <c r="U193" s="32"/>
      <c r="V193" s="32"/>
      <c r="W193" s="32"/>
      <c r="X193" s="32"/>
      <c r="Y193" s="32"/>
      <c r="Z193" s="32"/>
      <c r="AA193" s="71"/>
      <c r="AT193" s="17" t="s">
        <v>250</v>
      </c>
      <c r="AU193" s="17" t="s">
        <v>190</v>
      </c>
    </row>
    <row r="194" spans="2:65" s="10" customFormat="1" ht="20.45" customHeight="1" x14ac:dyDescent="0.3">
      <c r="B194" s="153"/>
      <c r="C194" s="154"/>
      <c r="D194" s="154"/>
      <c r="E194" s="155" t="s">
        <v>3</v>
      </c>
      <c r="F194" s="272" t="s">
        <v>1016</v>
      </c>
      <c r="G194" s="273"/>
      <c r="H194" s="273"/>
      <c r="I194" s="273"/>
      <c r="J194" s="154"/>
      <c r="K194" s="156">
        <v>114</v>
      </c>
      <c r="L194" s="154"/>
      <c r="M194" s="154"/>
      <c r="N194" s="154"/>
      <c r="O194" s="154"/>
      <c r="P194" s="154"/>
      <c r="Q194" s="154"/>
      <c r="R194" s="157"/>
      <c r="T194" s="158"/>
      <c r="U194" s="154"/>
      <c r="V194" s="154"/>
      <c r="W194" s="154"/>
      <c r="X194" s="154"/>
      <c r="Y194" s="154"/>
      <c r="Z194" s="154"/>
      <c r="AA194" s="159"/>
      <c r="AT194" s="160" t="s">
        <v>524</v>
      </c>
      <c r="AU194" s="160" t="s">
        <v>190</v>
      </c>
      <c r="AV194" s="10" t="s">
        <v>190</v>
      </c>
      <c r="AW194" s="10" t="s">
        <v>35</v>
      </c>
      <c r="AX194" s="10" t="s">
        <v>15</v>
      </c>
      <c r="AY194" s="160" t="s">
        <v>221</v>
      </c>
    </row>
    <row r="195" spans="2:65" s="1" customFormat="1" ht="40.15" customHeight="1" x14ac:dyDescent="0.3">
      <c r="B195" s="136"/>
      <c r="C195" s="137" t="s">
        <v>804</v>
      </c>
      <c r="D195" s="137" t="s">
        <v>222</v>
      </c>
      <c r="E195" s="138" t="s">
        <v>1017</v>
      </c>
      <c r="F195" s="250" t="s">
        <v>1018</v>
      </c>
      <c r="G195" s="251"/>
      <c r="H195" s="251"/>
      <c r="I195" s="251"/>
      <c r="J195" s="139" t="s">
        <v>520</v>
      </c>
      <c r="K195" s="140">
        <v>50.8</v>
      </c>
      <c r="L195" s="252"/>
      <c r="M195" s="251"/>
      <c r="N195" s="252">
        <f>ROUND(L195*K195,2)</f>
        <v>0</v>
      </c>
      <c r="O195" s="251"/>
      <c r="P195" s="251"/>
      <c r="Q195" s="251"/>
      <c r="R195" s="141"/>
      <c r="T195" s="142" t="s">
        <v>3</v>
      </c>
      <c r="U195" s="40" t="s">
        <v>43</v>
      </c>
      <c r="V195" s="143">
        <v>0.92</v>
      </c>
      <c r="W195" s="143">
        <f>V195*K195</f>
        <v>46.735999999999997</v>
      </c>
      <c r="X195" s="143">
        <v>0</v>
      </c>
      <c r="Y195" s="143">
        <f>X195*K195</f>
        <v>0</v>
      </c>
      <c r="Z195" s="143">
        <v>0</v>
      </c>
      <c r="AA195" s="144">
        <f>Z195*K195</f>
        <v>0</v>
      </c>
      <c r="AR195" s="17" t="s">
        <v>231</v>
      </c>
      <c r="AT195" s="17" t="s">
        <v>222</v>
      </c>
      <c r="AU195" s="17" t="s">
        <v>190</v>
      </c>
      <c r="AY195" s="17" t="s">
        <v>221</v>
      </c>
      <c r="BE195" s="145">
        <f>IF(U195="základní",N195,0)</f>
        <v>0</v>
      </c>
      <c r="BF195" s="145">
        <f>IF(U195="snížená",N195,0)</f>
        <v>0</v>
      </c>
      <c r="BG195" s="145">
        <f>IF(U195="zákl. přenesená",N195,0)</f>
        <v>0</v>
      </c>
      <c r="BH195" s="145">
        <f>IF(U195="sníž. přenesená",N195,0)</f>
        <v>0</v>
      </c>
      <c r="BI195" s="145">
        <f>IF(U195="nulová",N195,0)</f>
        <v>0</v>
      </c>
      <c r="BJ195" s="17" t="s">
        <v>15</v>
      </c>
      <c r="BK195" s="145">
        <f>ROUND(L195*K195,2)</f>
        <v>0</v>
      </c>
      <c r="BL195" s="17" t="s">
        <v>231</v>
      </c>
      <c r="BM195" s="17" t="s">
        <v>1019</v>
      </c>
    </row>
    <row r="196" spans="2:65" s="10" customFormat="1" ht="20.45" customHeight="1" x14ac:dyDescent="0.3">
      <c r="B196" s="153"/>
      <c r="C196" s="154"/>
      <c r="D196" s="154"/>
      <c r="E196" s="155" t="s">
        <v>3</v>
      </c>
      <c r="F196" s="274" t="s">
        <v>1020</v>
      </c>
      <c r="G196" s="273"/>
      <c r="H196" s="273"/>
      <c r="I196" s="273"/>
      <c r="J196" s="154"/>
      <c r="K196" s="156">
        <v>50.8</v>
      </c>
      <c r="L196" s="154"/>
      <c r="M196" s="154"/>
      <c r="N196" s="154"/>
      <c r="O196" s="154"/>
      <c r="P196" s="154"/>
      <c r="Q196" s="154"/>
      <c r="R196" s="157"/>
      <c r="T196" s="158"/>
      <c r="U196" s="154"/>
      <c r="V196" s="154"/>
      <c r="W196" s="154"/>
      <c r="X196" s="154"/>
      <c r="Y196" s="154"/>
      <c r="Z196" s="154"/>
      <c r="AA196" s="159"/>
      <c r="AT196" s="160" t="s">
        <v>524</v>
      </c>
      <c r="AU196" s="160" t="s">
        <v>190</v>
      </c>
      <c r="AV196" s="10" t="s">
        <v>190</v>
      </c>
      <c r="AW196" s="10" t="s">
        <v>35</v>
      </c>
      <c r="AX196" s="10" t="s">
        <v>15</v>
      </c>
      <c r="AY196" s="160" t="s">
        <v>221</v>
      </c>
    </row>
    <row r="197" spans="2:65" s="1" customFormat="1" ht="40.15" customHeight="1" x14ac:dyDescent="0.3">
      <c r="B197" s="136"/>
      <c r="C197" s="137" t="s">
        <v>808</v>
      </c>
      <c r="D197" s="137" t="s">
        <v>222</v>
      </c>
      <c r="E197" s="138" t="s">
        <v>1021</v>
      </c>
      <c r="F197" s="250" t="s">
        <v>1022</v>
      </c>
      <c r="G197" s="251"/>
      <c r="H197" s="251"/>
      <c r="I197" s="251"/>
      <c r="J197" s="139" t="s">
        <v>536</v>
      </c>
      <c r="K197" s="140">
        <v>330.2</v>
      </c>
      <c r="L197" s="252"/>
      <c r="M197" s="251"/>
      <c r="N197" s="252">
        <f>ROUND(L197*K197,2)</f>
        <v>0</v>
      </c>
      <c r="O197" s="251"/>
      <c r="P197" s="251"/>
      <c r="Q197" s="251"/>
      <c r="R197" s="141"/>
      <c r="T197" s="142" t="s">
        <v>3</v>
      </c>
      <c r="U197" s="40" t="s">
        <v>43</v>
      </c>
      <c r="V197" s="143">
        <v>0.111</v>
      </c>
      <c r="W197" s="143">
        <f>V197*K197</f>
        <v>36.652200000000001</v>
      </c>
      <c r="X197" s="143">
        <v>2.7E-4</v>
      </c>
      <c r="Y197" s="143">
        <f>X197*K197</f>
        <v>8.9153999999999997E-2</v>
      </c>
      <c r="Z197" s="143">
        <v>0</v>
      </c>
      <c r="AA197" s="144">
        <f>Z197*K197</f>
        <v>0</v>
      </c>
      <c r="AR197" s="17" t="s">
        <v>231</v>
      </c>
      <c r="AT197" s="17" t="s">
        <v>222</v>
      </c>
      <c r="AU197" s="17" t="s">
        <v>190</v>
      </c>
      <c r="AY197" s="17" t="s">
        <v>221</v>
      </c>
      <c r="BE197" s="145">
        <f>IF(U197="základní",N197,0)</f>
        <v>0</v>
      </c>
      <c r="BF197" s="145">
        <f>IF(U197="snížená",N197,0)</f>
        <v>0</v>
      </c>
      <c r="BG197" s="145">
        <f>IF(U197="zákl. přenesená",N197,0)</f>
        <v>0</v>
      </c>
      <c r="BH197" s="145">
        <f>IF(U197="sníž. přenesená",N197,0)</f>
        <v>0</v>
      </c>
      <c r="BI197" s="145">
        <f>IF(U197="nulová",N197,0)</f>
        <v>0</v>
      </c>
      <c r="BJ197" s="17" t="s">
        <v>15</v>
      </c>
      <c r="BK197" s="145">
        <f>ROUND(L197*K197,2)</f>
        <v>0</v>
      </c>
      <c r="BL197" s="17" t="s">
        <v>231</v>
      </c>
      <c r="BM197" s="17" t="s">
        <v>1023</v>
      </c>
    </row>
    <row r="198" spans="2:65" s="10" customFormat="1" ht="20.45" customHeight="1" x14ac:dyDescent="0.3">
      <c r="B198" s="153"/>
      <c r="C198" s="154"/>
      <c r="D198" s="154"/>
      <c r="E198" s="155" t="s">
        <v>3</v>
      </c>
      <c r="F198" s="274" t="s">
        <v>1024</v>
      </c>
      <c r="G198" s="273"/>
      <c r="H198" s="273"/>
      <c r="I198" s="273"/>
      <c r="J198" s="154"/>
      <c r="K198" s="156">
        <v>330.2</v>
      </c>
      <c r="L198" s="154"/>
      <c r="M198" s="154"/>
      <c r="N198" s="154"/>
      <c r="O198" s="154"/>
      <c r="P198" s="154"/>
      <c r="Q198" s="154"/>
      <c r="R198" s="157"/>
      <c r="T198" s="158"/>
      <c r="U198" s="154"/>
      <c r="V198" s="154"/>
      <c r="W198" s="154"/>
      <c r="X198" s="154"/>
      <c r="Y198" s="154"/>
      <c r="Z198" s="154"/>
      <c r="AA198" s="159"/>
      <c r="AT198" s="160" t="s">
        <v>524</v>
      </c>
      <c r="AU198" s="160" t="s">
        <v>190</v>
      </c>
      <c r="AV198" s="10" t="s">
        <v>190</v>
      </c>
      <c r="AW198" s="10" t="s">
        <v>35</v>
      </c>
      <c r="AX198" s="10" t="s">
        <v>15</v>
      </c>
      <c r="AY198" s="160" t="s">
        <v>221</v>
      </c>
    </row>
    <row r="199" spans="2:65" s="1" customFormat="1" ht="20.45" customHeight="1" x14ac:dyDescent="0.3">
      <c r="B199" s="136"/>
      <c r="C199" s="149" t="s">
        <v>792</v>
      </c>
      <c r="D199" s="149" t="s">
        <v>382</v>
      </c>
      <c r="E199" s="150" t="s">
        <v>1025</v>
      </c>
      <c r="F199" s="267" t="s">
        <v>1026</v>
      </c>
      <c r="G199" s="268"/>
      <c r="H199" s="268"/>
      <c r="I199" s="268"/>
      <c r="J199" s="151" t="s">
        <v>536</v>
      </c>
      <c r="K199" s="152">
        <v>379.73</v>
      </c>
      <c r="L199" s="269"/>
      <c r="M199" s="268"/>
      <c r="N199" s="269">
        <f>ROUND(L199*K199,2)</f>
        <v>0</v>
      </c>
      <c r="O199" s="251"/>
      <c r="P199" s="251"/>
      <c r="Q199" s="251"/>
      <c r="R199" s="141"/>
      <c r="T199" s="142" t="s">
        <v>3</v>
      </c>
      <c r="U199" s="40" t="s">
        <v>43</v>
      </c>
      <c r="V199" s="143">
        <v>0</v>
      </c>
      <c r="W199" s="143">
        <f>V199*K199</f>
        <v>0</v>
      </c>
      <c r="X199" s="143">
        <v>5.0000000000000001E-4</v>
      </c>
      <c r="Y199" s="143">
        <f>X199*K199</f>
        <v>0.18986500000000001</v>
      </c>
      <c r="Z199" s="143">
        <v>0</v>
      </c>
      <c r="AA199" s="144">
        <f>Z199*K199</f>
        <v>0</v>
      </c>
      <c r="AR199" s="17" t="s">
        <v>273</v>
      </c>
      <c r="AT199" s="17" t="s">
        <v>382</v>
      </c>
      <c r="AU199" s="17" t="s">
        <v>190</v>
      </c>
      <c r="AY199" s="17" t="s">
        <v>221</v>
      </c>
      <c r="BE199" s="145">
        <f>IF(U199="základní",N199,0)</f>
        <v>0</v>
      </c>
      <c r="BF199" s="145">
        <f>IF(U199="snížená",N199,0)</f>
        <v>0</v>
      </c>
      <c r="BG199" s="145">
        <f>IF(U199="zákl. přenesená",N199,0)</f>
        <v>0</v>
      </c>
      <c r="BH199" s="145">
        <f>IF(U199="sníž. přenesená",N199,0)</f>
        <v>0</v>
      </c>
      <c r="BI199" s="145">
        <f>IF(U199="nulová",N199,0)</f>
        <v>0</v>
      </c>
      <c r="BJ199" s="17" t="s">
        <v>15</v>
      </c>
      <c r="BK199" s="145">
        <f>ROUND(L199*K199,2)</f>
        <v>0</v>
      </c>
      <c r="BL199" s="17" t="s">
        <v>231</v>
      </c>
      <c r="BM199" s="17" t="s">
        <v>1027</v>
      </c>
    </row>
    <row r="200" spans="2:65" s="1" customFormat="1" ht="28.9" customHeight="1" x14ac:dyDescent="0.3">
      <c r="B200" s="136"/>
      <c r="C200" s="137" t="s">
        <v>701</v>
      </c>
      <c r="D200" s="137" t="s">
        <v>222</v>
      </c>
      <c r="E200" s="138" t="s">
        <v>1028</v>
      </c>
      <c r="F200" s="250" t="s">
        <v>1029</v>
      </c>
      <c r="G200" s="251"/>
      <c r="H200" s="251"/>
      <c r="I200" s="251"/>
      <c r="J200" s="139" t="s">
        <v>246</v>
      </c>
      <c r="K200" s="140">
        <v>127</v>
      </c>
      <c r="L200" s="252"/>
      <c r="M200" s="251"/>
      <c r="N200" s="252">
        <f>ROUND(L200*K200,2)</f>
        <v>0</v>
      </c>
      <c r="O200" s="251"/>
      <c r="P200" s="251"/>
      <c r="Q200" s="251"/>
      <c r="R200" s="141"/>
      <c r="T200" s="142" t="s">
        <v>3</v>
      </c>
      <c r="U200" s="40" t="s">
        <v>43</v>
      </c>
      <c r="V200" s="143">
        <v>4.4999999999999998E-2</v>
      </c>
      <c r="W200" s="143">
        <f>V200*K200</f>
        <v>5.7149999999999999</v>
      </c>
      <c r="X200" s="143">
        <v>4.8999999999999998E-4</v>
      </c>
      <c r="Y200" s="143">
        <f>X200*K200</f>
        <v>6.2230000000000001E-2</v>
      </c>
      <c r="Z200" s="143">
        <v>0</v>
      </c>
      <c r="AA200" s="144">
        <f>Z200*K200</f>
        <v>0</v>
      </c>
      <c r="AR200" s="17" t="s">
        <v>231</v>
      </c>
      <c r="AT200" s="17" t="s">
        <v>222</v>
      </c>
      <c r="AU200" s="17" t="s">
        <v>190</v>
      </c>
      <c r="AY200" s="17" t="s">
        <v>221</v>
      </c>
      <c r="BE200" s="145">
        <f>IF(U200="základní",N200,0)</f>
        <v>0</v>
      </c>
      <c r="BF200" s="145">
        <f>IF(U200="snížená",N200,0)</f>
        <v>0</v>
      </c>
      <c r="BG200" s="145">
        <f>IF(U200="zákl. přenesená",N200,0)</f>
        <v>0</v>
      </c>
      <c r="BH200" s="145">
        <f>IF(U200="sníž. přenesená",N200,0)</f>
        <v>0</v>
      </c>
      <c r="BI200" s="145">
        <f>IF(U200="nulová",N200,0)</f>
        <v>0</v>
      </c>
      <c r="BJ200" s="17" t="s">
        <v>15</v>
      </c>
      <c r="BK200" s="145">
        <f>ROUND(L200*K200,2)</f>
        <v>0</v>
      </c>
      <c r="BL200" s="17" t="s">
        <v>231</v>
      </c>
      <c r="BM200" s="17" t="s">
        <v>1030</v>
      </c>
    </row>
    <row r="201" spans="2:65" s="10" customFormat="1" ht="20.45" customHeight="1" x14ac:dyDescent="0.3">
      <c r="B201" s="153"/>
      <c r="C201" s="154"/>
      <c r="D201" s="154"/>
      <c r="E201" s="155" t="s">
        <v>3</v>
      </c>
      <c r="F201" s="274" t="s">
        <v>1031</v>
      </c>
      <c r="G201" s="273"/>
      <c r="H201" s="273"/>
      <c r="I201" s="273"/>
      <c r="J201" s="154"/>
      <c r="K201" s="156">
        <v>127</v>
      </c>
      <c r="L201" s="154"/>
      <c r="M201" s="154"/>
      <c r="N201" s="154"/>
      <c r="O201" s="154"/>
      <c r="P201" s="154"/>
      <c r="Q201" s="154"/>
      <c r="R201" s="157"/>
      <c r="T201" s="158"/>
      <c r="U201" s="154"/>
      <c r="V201" s="154"/>
      <c r="W201" s="154"/>
      <c r="X201" s="154"/>
      <c r="Y201" s="154"/>
      <c r="Z201" s="154"/>
      <c r="AA201" s="159"/>
      <c r="AT201" s="160" t="s">
        <v>524</v>
      </c>
      <c r="AU201" s="160" t="s">
        <v>190</v>
      </c>
      <c r="AV201" s="10" t="s">
        <v>190</v>
      </c>
      <c r="AW201" s="10" t="s">
        <v>35</v>
      </c>
      <c r="AX201" s="10" t="s">
        <v>15</v>
      </c>
      <c r="AY201" s="160" t="s">
        <v>221</v>
      </c>
    </row>
    <row r="202" spans="2:65" s="1" customFormat="1" ht="20.45" customHeight="1" x14ac:dyDescent="0.3">
      <c r="B202" s="136"/>
      <c r="C202" s="137" t="s">
        <v>1032</v>
      </c>
      <c r="D202" s="137" t="s">
        <v>222</v>
      </c>
      <c r="E202" s="138" t="s">
        <v>1033</v>
      </c>
      <c r="F202" s="250" t="s">
        <v>1034</v>
      </c>
      <c r="G202" s="251"/>
      <c r="H202" s="251"/>
      <c r="I202" s="251"/>
      <c r="J202" s="139" t="s">
        <v>520</v>
      </c>
      <c r="K202" s="140">
        <v>138.08600000000001</v>
      </c>
      <c r="L202" s="252"/>
      <c r="M202" s="251"/>
      <c r="N202" s="252">
        <f>ROUND(L202*K202,2)</f>
        <v>0</v>
      </c>
      <c r="O202" s="251"/>
      <c r="P202" s="251"/>
      <c r="Q202" s="251"/>
      <c r="R202" s="141"/>
      <c r="T202" s="142" t="s">
        <v>3</v>
      </c>
      <c r="U202" s="40" t="s">
        <v>43</v>
      </c>
      <c r="V202" s="143">
        <v>0.629</v>
      </c>
      <c r="W202" s="143">
        <f>V202*K202</f>
        <v>86.856094000000013</v>
      </c>
      <c r="X202" s="143">
        <v>2.45329</v>
      </c>
      <c r="Y202" s="143">
        <f>X202*K202</f>
        <v>338.76500294000004</v>
      </c>
      <c r="Z202" s="143">
        <v>0</v>
      </c>
      <c r="AA202" s="144">
        <f>Z202*K202</f>
        <v>0</v>
      </c>
      <c r="AR202" s="17" t="s">
        <v>231</v>
      </c>
      <c r="AT202" s="17" t="s">
        <v>222</v>
      </c>
      <c r="AU202" s="17" t="s">
        <v>190</v>
      </c>
      <c r="AY202" s="17" t="s">
        <v>221</v>
      </c>
      <c r="BE202" s="145">
        <f>IF(U202="základní",N202,0)</f>
        <v>0</v>
      </c>
      <c r="BF202" s="145">
        <f>IF(U202="snížená",N202,0)</f>
        <v>0</v>
      </c>
      <c r="BG202" s="145">
        <f>IF(U202="zákl. přenesená",N202,0)</f>
        <v>0</v>
      </c>
      <c r="BH202" s="145">
        <f>IF(U202="sníž. přenesená",N202,0)</f>
        <v>0</v>
      </c>
      <c r="BI202" s="145">
        <f>IF(U202="nulová",N202,0)</f>
        <v>0</v>
      </c>
      <c r="BJ202" s="17" t="s">
        <v>15</v>
      </c>
      <c r="BK202" s="145">
        <f>ROUND(L202*K202,2)</f>
        <v>0</v>
      </c>
      <c r="BL202" s="17" t="s">
        <v>231</v>
      </c>
      <c r="BM202" s="17" t="s">
        <v>1035</v>
      </c>
    </row>
    <row r="203" spans="2:65" s="10" customFormat="1" ht="20.45" customHeight="1" x14ac:dyDescent="0.3">
      <c r="B203" s="153"/>
      <c r="C203" s="154"/>
      <c r="D203" s="154"/>
      <c r="E203" s="155" t="s">
        <v>3</v>
      </c>
      <c r="F203" s="274" t="s">
        <v>1036</v>
      </c>
      <c r="G203" s="273"/>
      <c r="H203" s="273"/>
      <c r="I203" s="273"/>
      <c r="J203" s="154"/>
      <c r="K203" s="156">
        <v>6.3</v>
      </c>
      <c r="L203" s="154"/>
      <c r="M203" s="154"/>
      <c r="N203" s="154"/>
      <c r="O203" s="154"/>
      <c r="P203" s="154"/>
      <c r="Q203" s="154"/>
      <c r="R203" s="157"/>
      <c r="T203" s="158"/>
      <c r="U203" s="154"/>
      <c r="V203" s="154"/>
      <c r="W203" s="154"/>
      <c r="X203" s="154"/>
      <c r="Y203" s="154"/>
      <c r="Z203" s="154"/>
      <c r="AA203" s="159"/>
      <c r="AT203" s="160" t="s">
        <v>524</v>
      </c>
      <c r="AU203" s="160" t="s">
        <v>190</v>
      </c>
      <c r="AV203" s="10" t="s">
        <v>190</v>
      </c>
      <c r="AW203" s="10" t="s">
        <v>35</v>
      </c>
      <c r="AX203" s="10" t="s">
        <v>78</v>
      </c>
      <c r="AY203" s="160" t="s">
        <v>221</v>
      </c>
    </row>
    <row r="204" spans="2:65" s="10" customFormat="1" ht="28.9" customHeight="1" x14ac:dyDescent="0.3">
      <c r="B204" s="153"/>
      <c r="C204" s="154"/>
      <c r="D204" s="154"/>
      <c r="E204" s="155" t="s">
        <v>3</v>
      </c>
      <c r="F204" s="272" t="s">
        <v>1037</v>
      </c>
      <c r="G204" s="273"/>
      <c r="H204" s="273"/>
      <c r="I204" s="273"/>
      <c r="J204" s="154"/>
      <c r="K204" s="156">
        <v>130.536</v>
      </c>
      <c r="L204" s="154"/>
      <c r="M204" s="154"/>
      <c r="N204" s="154"/>
      <c r="O204" s="154"/>
      <c r="P204" s="154"/>
      <c r="Q204" s="154"/>
      <c r="R204" s="157"/>
      <c r="T204" s="158"/>
      <c r="U204" s="154"/>
      <c r="V204" s="154"/>
      <c r="W204" s="154"/>
      <c r="X204" s="154"/>
      <c r="Y204" s="154"/>
      <c r="Z204" s="154"/>
      <c r="AA204" s="159"/>
      <c r="AT204" s="160" t="s">
        <v>524</v>
      </c>
      <c r="AU204" s="160" t="s">
        <v>190</v>
      </c>
      <c r="AV204" s="10" t="s">
        <v>190</v>
      </c>
      <c r="AW204" s="10" t="s">
        <v>35</v>
      </c>
      <c r="AX204" s="10" t="s">
        <v>78</v>
      </c>
      <c r="AY204" s="160" t="s">
        <v>221</v>
      </c>
    </row>
    <row r="205" spans="2:65" s="10" customFormat="1" ht="20.45" customHeight="1" x14ac:dyDescent="0.3">
      <c r="B205" s="153"/>
      <c r="C205" s="154"/>
      <c r="D205" s="154"/>
      <c r="E205" s="155" t="s">
        <v>3</v>
      </c>
      <c r="F205" s="272" t="s">
        <v>1038</v>
      </c>
      <c r="G205" s="273"/>
      <c r="H205" s="273"/>
      <c r="I205" s="273"/>
      <c r="J205" s="154"/>
      <c r="K205" s="156">
        <v>1.25</v>
      </c>
      <c r="L205" s="154"/>
      <c r="M205" s="154"/>
      <c r="N205" s="154"/>
      <c r="O205" s="154"/>
      <c r="P205" s="154"/>
      <c r="Q205" s="154"/>
      <c r="R205" s="157"/>
      <c r="T205" s="158"/>
      <c r="U205" s="154"/>
      <c r="V205" s="154"/>
      <c r="W205" s="154"/>
      <c r="X205" s="154"/>
      <c r="Y205" s="154"/>
      <c r="Z205" s="154"/>
      <c r="AA205" s="159"/>
      <c r="AT205" s="160" t="s">
        <v>524</v>
      </c>
      <c r="AU205" s="160" t="s">
        <v>190</v>
      </c>
      <c r="AV205" s="10" t="s">
        <v>190</v>
      </c>
      <c r="AW205" s="10" t="s">
        <v>35</v>
      </c>
      <c r="AX205" s="10" t="s">
        <v>78</v>
      </c>
      <c r="AY205" s="160" t="s">
        <v>221</v>
      </c>
    </row>
    <row r="206" spans="2:65" s="11" customFormat="1" ht="20.45" customHeight="1" x14ac:dyDescent="0.3">
      <c r="B206" s="161"/>
      <c r="C206" s="162"/>
      <c r="D206" s="162"/>
      <c r="E206" s="163" t="s">
        <v>3</v>
      </c>
      <c r="F206" s="270" t="s">
        <v>526</v>
      </c>
      <c r="G206" s="271"/>
      <c r="H206" s="271"/>
      <c r="I206" s="271"/>
      <c r="J206" s="162"/>
      <c r="K206" s="164">
        <v>138.08600000000001</v>
      </c>
      <c r="L206" s="162"/>
      <c r="M206" s="162"/>
      <c r="N206" s="162"/>
      <c r="O206" s="162"/>
      <c r="P206" s="162"/>
      <c r="Q206" s="162"/>
      <c r="R206" s="165"/>
      <c r="T206" s="166"/>
      <c r="U206" s="162"/>
      <c r="V206" s="162"/>
      <c r="W206" s="162"/>
      <c r="X206" s="162"/>
      <c r="Y206" s="162"/>
      <c r="Z206" s="162"/>
      <c r="AA206" s="167"/>
      <c r="AT206" s="168" t="s">
        <v>524</v>
      </c>
      <c r="AU206" s="168" t="s">
        <v>190</v>
      </c>
      <c r="AV206" s="11" t="s">
        <v>231</v>
      </c>
      <c r="AW206" s="11" t="s">
        <v>35</v>
      </c>
      <c r="AX206" s="11" t="s">
        <v>15</v>
      </c>
      <c r="AY206" s="168" t="s">
        <v>221</v>
      </c>
    </row>
    <row r="207" spans="2:65" s="1" customFormat="1" ht="28.9" customHeight="1" x14ac:dyDescent="0.3">
      <c r="B207" s="136"/>
      <c r="C207" s="137" t="s">
        <v>1039</v>
      </c>
      <c r="D207" s="137" t="s">
        <v>222</v>
      </c>
      <c r="E207" s="138" t="s">
        <v>1040</v>
      </c>
      <c r="F207" s="250" t="s">
        <v>1041</v>
      </c>
      <c r="G207" s="251"/>
      <c r="H207" s="251"/>
      <c r="I207" s="251"/>
      <c r="J207" s="139" t="s">
        <v>613</v>
      </c>
      <c r="K207" s="140">
        <v>10.439</v>
      </c>
      <c r="L207" s="252"/>
      <c r="M207" s="251"/>
      <c r="N207" s="252">
        <f>ROUND(L207*K207,2)</f>
        <v>0</v>
      </c>
      <c r="O207" s="251"/>
      <c r="P207" s="251"/>
      <c r="Q207" s="251"/>
      <c r="R207" s="141"/>
      <c r="T207" s="142" t="s">
        <v>3</v>
      </c>
      <c r="U207" s="40" t="s">
        <v>43</v>
      </c>
      <c r="V207" s="143">
        <v>32.820999999999998</v>
      </c>
      <c r="W207" s="143">
        <f>V207*K207</f>
        <v>342.61841899999996</v>
      </c>
      <c r="X207" s="143">
        <v>1.0601700000000001</v>
      </c>
      <c r="Y207" s="143">
        <f>X207*K207</f>
        <v>11.067114630000001</v>
      </c>
      <c r="Z207" s="143">
        <v>0</v>
      </c>
      <c r="AA207" s="144">
        <f>Z207*K207</f>
        <v>0</v>
      </c>
      <c r="AR207" s="17" t="s">
        <v>231</v>
      </c>
      <c r="AT207" s="17" t="s">
        <v>222</v>
      </c>
      <c r="AU207" s="17" t="s">
        <v>190</v>
      </c>
      <c r="AY207" s="17" t="s">
        <v>221</v>
      </c>
      <c r="BE207" s="145">
        <f>IF(U207="základní",N207,0)</f>
        <v>0</v>
      </c>
      <c r="BF207" s="145">
        <f>IF(U207="snížená",N207,0)</f>
        <v>0</v>
      </c>
      <c r="BG207" s="145">
        <f>IF(U207="zákl. přenesená",N207,0)</f>
        <v>0</v>
      </c>
      <c r="BH207" s="145">
        <f>IF(U207="sníž. přenesená",N207,0)</f>
        <v>0</v>
      </c>
      <c r="BI207" s="145">
        <f>IF(U207="nulová",N207,0)</f>
        <v>0</v>
      </c>
      <c r="BJ207" s="17" t="s">
        <v>15</v>
      </c>
      <c r="BK207" s="145">
        <f>ROUND(L207*K207,2)</f>
        <v>0</v>
      </c>
      <c r="BL207" s="17" t="s">
        <v>231</v>
      </c>
      <c r="BM207" s="17" t="s">
        <v>1042</v>
      </c>
    </row>
    <row r="208" spans="2:65" s="10" customFormat="1" ht="20.45" customHeight="1" x14ac:dyDescent="0.3">
      <c r="B208" s="153"/>
      <c r="C208" s="154"/>
      <c r="D208" s="154"/>
      <c r="E208" s="155" t="s">
        <v>3</v>
      </c>
      <c r="F208" s="274" t="s">
        <v>1043</v>
      </c>
      <c r="G208" s="273"/>
      <c r="H208" s="273"/>
      <c r="I208" s="273"/>
      <c r="J208" s="154"/>
      <c r="K208" s="156">
        <v>10.439</v>
      </c>
      <c r="L208" s="154"/>
      <c r="M208" s="154"/>
      <c r="N208" s="154"/>
      <c r="O208" s="154"/>
      <c r="P208" s="154"/>
      <c r="Q208" s="154"/>
      <c r="R208" s="157"/>
      <c r="T208" s="158"/>
      <c r="U208" s="154"/>
      <c r="V208" s="154"/>
      <c r="W208" s="154"/>
      <c r="X208" s="154"/>
      <c r="Y208" s="154"/>
      <c r="Z208" s="154"/>
      <c r="AA208" s="159"/>
      <c r="AT208" s="160" t="s">
        <v>524</v>
      </c>
      <c r="AU208" s="160" t="s">
        <v>190</v>
      </c>
      <c r="AV208" s="10" t="s">
        <v>190</v>
      </c>
      <c r="AW208" s="10" t="s">
        <v>35</v>
      </c>
      <c r="AX208" s="10" t="s">
        <v>15</v>
      </c>
      <c r="AY208" s="160" t="s">
        <v>221</v>
      </c>
    </row>
    <row r="209" spans="2:65" s="1" customFormat="1" ht="28.9" customHeight="1" x14ac:dyDescent="0.3">
      <c r="B209" s="136"/>
      <c r="C209" s="137" t="s">
        <v>1044</v>
      </c>
      <c r="D209" s="137" t="s">
        <v>222</v>
      </c>
      <c r="E209" s="138" t="s">
        <v>1045</v>
      </c>
      <c r="F209" s="250" t="s">
        <v>1046</v>
      </c>
      <c r="G209" s="251"/>
      <c r="H209" s="251"/>
      <c r="I209" s="251"/>
      <c r="J209" s="139" t="s">
        <v>613</v>
      </c>
      <c r="K209" s="140">
        <v>0.375</v>
      </c>
      <c r="L209" s="252"/>
      <c r="M209" s="251"/>
      <c r="N209" s="252">
        <f>ROUND(L209*K209,2)</f>
        <v>0</v>
      </c>
      <c r="O209" s="251"/>
      <c r="P209" s="251"/>
      <c r="Q209" s="251"/>
      <c r="R209" s="141"/>
      <c r="T209" s="142" t="s">
        <v>3</v>
      </c>
      <c r="U209" s="40" t="s">
        <v>43</v>
      </c>
      <c r="V209" s="143">
        <v>15.231</v>
      </c>
      <c r="W209" s="143">
        <f>V209*K209</f>
        <v>5.7116249999999997</v>
      </c>
      <c r="X209" s="143">
        <v>1.0530600000000001</v>
      </c>
      <c r="Y209" s="143">
        <f>X209*K209</f>
        <v>0.39489750000000001</v>
      </c>
      <c r="Z209" s="143">
        <v>0</v>
      </c>
      <c r="AA209" s="144">
        <f>Z209*K209</f>
        <v>0</v>
      </c>
      <c r="AR209" s="17" t="s">
        <v>231</v>
      </c>
      <c r="AT209" s="17" t="s">
        <v>222</v>
      </c>
      <c r="AU209" s="17" t="s">
        <v>190</v>
      </c>
      <c r="AY209" s="17" t="s">
        <v>221</v>
      </c>
      <c r="BE209" s="145">
        <f>IF(U209="základní",N209,0)</f>
        <v>0</v>
      </c>
      <c r="BF209" s="145">
        <f>IF(U209="snížená",N209,0)</f>
        <v>0</v>
      </c>
      <c r="BG209" s="145">
        <f>IF(U209="zákl. přenesená",N209,0)</f>
        <v>0</v>
      </c>
      <c r="BH209" s="145">
        <f>IF(U209="sníž. přenesená",N209,0)</f>
        <v>0</v>
      </c>
      <c r="BI209" s="145">
        <f>IF(U209="nulová",N209,0)</f>
        <v>0</v>
      </c>
      <c r="BJ209" s="17" t="s">
        <v>15</v>
      </c>
      <c r="BK209" s="145">
        <f>ROUND(L209*K209,2)</f>
        <v>0</v>
      </c>
      <c r="BL209" s="17" t="s">
        <v>231</v>
      </c>
      <c r="BM209" s="17" t="s">
        <v>1047</v>
      </c>
    </row>
    <row r="210" spans="2:65" s="10" customFormat="1" ht="20.45" customHeight="1" x14ac:dyDescent="0.3">
      <c r="B210" s="153"/>
      <c r="C210" s="154"/>
      <c r="D210" s="154"/>
      <c r="E210" s="155" t="s">
        <v>3</v>
      </c>
      <c r="F210" s="274" t="s">
        <v>1048</v>
      </c>
      <c r="G210" s="273"/>
      <c r="H210" s="273"/>
      <c r="I210" s="273"/>
      <c r="J210" s="154"/>
      <c r="K210" s="156">
        <v>0.375</v>
      </c>
      <c r="L210" s="154"/>
      <c r="M210" s="154"/>
      <c r="N210" s="154"/>
      <c r="O210" s="154"/>
      <c r="P210" s="154"/>
      <c r="Q210" s="154"/>
      <c r="R210" s="157"/>
      <c r="T210" s="158"/>
      <c r="U210" s="154"/>
      <c r="V210" s="154"/>
      <c r="W210" s="154"/>
      <c r="X210" s="154"/>
      <c r="Y210" s="154"/>
      <c r="Z210" s="154"/>
      <c r="AA210" s="159"/>
      <c r="AT210" s="160" t="s">
        <v>524</v>
      </c>
      <c r="AU210" s="160" t="s">
        <v>190</v>
      </c>
      <c r="AV210" s="10" t="s">
        <v>190</v>
      </c>
      <c r="AW210" s="10" t="s">
        <v>35</v>
      </c>
      <c r="AX210" s="10" t="s">
        <v>15</v>
      </c>
      <c r="AY210" s="160" t="s">
        <v>221</v>
      </c>
    </row>
    <row r="211" spans="2:65" s="1" customFormat="1" ht="20.45" customHeight="1" x14ac:dyDescent="0.3">
      <c r="B211" s="136"/>
      <c r="C211" s="137" t="s">
        <v>1049</v>
      </c>
      <c r="D211" s="137" t="s">
        <v>222</v>
      </c>
      <c r="E211" s="138" t="s">
        <v>1050</v>
      </c>
      <c r="F211" s="250" t="s">
        <v>1051</v>
      </c>
      <c r="G211" s="251"/>
      <c r="H211" s="251"/>
      <c r="I211" s="251"/>
      <c r="J211" s="139" t="s">
        <v>520</v>
      </c>
      <c r="K211" s="140">
        <v>96.122</v>
      </c>
      <c r="L211" s="252"/>
      <c r="M211" s="251"/>
      <c r="N211" s="252">
        <f>ROUND(L211*K211,2)</f>
        <v>0</v>
      </c>
      <c r="O211" s="251"/>
      <c r="P211" s="251"/>
      <c r="Q211" s="251"/>
      <c r="R211" s="141"/>
      <c r="T211" s="142" t="s">
        <v>3</v>
      </c>
      <c r="U211" s="40" t="s">
        <v>43</v>
      </c>
      <c r="V211" s="143">
        <v>0.629</v>
      </c>
      <c r="W211" s="143">
        <f>V211*K211</f>
        <v>60.460737999999999</v>
      </c>
      <c r="X211" s="143">
        <v>2.45329</v>
      </c>
      <c r="Y211" s="143">
        <f>X211*K211</f>
        <v>235.81514138</v>
      </c>
      <c r="Z211" s="143">
        <v>0</v>
      </c>
      <c r="AA211" s="144">
        <f>Z211*K211</f>
        <v>0</v>
      </c>
      <c r="AR211" s="17" t="s">
        <v>231</v>
      </c>
      <c r="AT211" s="17" t="s">
        <v>222</v>
      </c>
      <c r="AU211" s="17" t="s">
        <v>190</v>
      </c>
      <c r="AY211" s="17" t="s">
        <v>221</v>
      </c>
      <c r="BE211" s="145">
        <f>IF(U211="základní",N211,0)</f>
        <v>0</v>
      </c>
      <c r="BF211" s="145">
        <f>IF(U211="snížená",N211,0)</f>
        <v>0</v>
      </c>
      <c r="BG211" s="145">
        <f>IF(U211="zákl. přenesená",N211,0)</f>
        <v>0</v>
      </c>
      <c r="BH211" s="145">
        <f>IF(U211="sníž. přenesená",N211,0)</f>
        <v>0</v>
      </c>
      <c r="BI211" s="145">
        <f>IF(U211="nulová",N211,0)</f>
        <v>0</v>
      </c>
      <c r="BJ211" s="17" t="s">
        <v>15</v>
      </c>
      <c r="BK211" s="145">
        <f>ROUND(L211*K211,2)</f>
        <v>0</v>
      </c>
      <c r="BL211" s="17" t="s">
        <v>231</v>
      </c>
      <c r="BM211" s="17" t="s">
        <v>1052</v>
      </c>
    </row>
    <row r="212" spans="2:65" s="10" customFormat="1" ht="20.45" customHeight="1" x14ac:dyDescent="0.3">
      <c r="B212" s="153"/>
      <c r="C212" s="154"/>
      <c r="D212" s="154"/>
      <c r="E212" s="155" t="s">
        <v>3</v>
      </c>
      <c r="F212" s="274" t="s">
        <v>1053</v>
      </c>
      <c r="G212" s="273"/>
      <c r="H212" s="273"/>
      <c r="I212" s="273"/>
      <c r="J212" s="154"/>
      <c r="K212" s="156">
        <v>22.8</v>
      </c>
      <c r="L212" s="154"/>
      <c r="M212" s="154"/>
      <c r="N212" s="154"/>
      <c r="O212" s="154"/>
      <c r="P212" s="154"/>
      <c r="Q212" s="154"/>
      <c r="R212" s="157"/>
      <c r="T212" s="158"/>
      <c r="U212" s="154"/>
      <c r="V212" s="154"/>
      <c r="W212" s="154"/>
      <c r="X212" s="154"/>
      <c r="Y212" s="154"/>
      <c r="Z212" s="154"/>
      <c r="AA212" s="159"/>
      <c r="AT212" s="160" t="s">
        <v>524</v>
      </c>
      <c r="AU212" s="160" t="s">
        <v>190</v>
      </c>
      <c r="AV212" s="10" t="s">
        <v>190</v>
      </c>
      <c r="AW212" s="10" t="s">
        <v>35</v>
      </c>
      <c r="AX212" s="10" t="s">
        <v>78</v>
      </c>
      <c r="AY212" s="160" t="s">
        <v>221</v>
      </c>
    </row>
    <row r="213" spans="2:65" s="10" customFormat="1" ht="20.45" customHeight="1" x14ac:dyDescent="0.3">
      <c r="B213" s="153"/>
      <c r="C213" s="154"/>
      <c r="D213" s="154"/>
      <c r="E213" s="155" t="s">
        <v>3</v>
      </c>
      <c r="F213" s="272" t="s">
        <v>1054</v>
      </c>
      <c r="G213" s="273"/>
      <c r="H213" s="273"/>
      <c r="I213" s="273"/>
      <c r="J213" s="154"/>
      <c r="K213" s="156">
        <v>5.94</v>
      </c>
      <c r="L213" s="154"/>
      <c r="M213" s="154"/>
      <c r="N213" s="154"/>
      <c r="O213" s="154"/>
      <c r="P213" s="154"/>
      <c r="Q213" s="154"/>
      <c r="R213" s="157"/>
      <c r="T213" s="158"/>
      <c r="U213" s="154"/>
      <c r="V213" s="154"/>
      <c r="W213" s="154"/>
      <c r="X213" s="154"/>
      <c r="Y213" s="154"/>
      <c r="Z213" s="154"/>
      <c r="AA213" s="159"/>
      <c r="AT213" s="160" t="s">
        <v>524</v>
      </c>
      <c r="AU213" s="160" t="s">
        <v>190</v>
      </c>
      <c r="AV213" s="10" t="s">
        <v>190</v>
      </c>
      <c r="AW213" s="10" t="s">
        <v>35</v>
      </c>
      <c r="AX213" s="10" t="s">
        <v>78</v>
      </c>
      <c r="AY213" s="160" t="s">
        <v>221</v>
      </c>
    </row>
    <row r="214" spans="2:65" s="10" customFormat="1" ht="20.45" customHeight="1" x14ac:dyDescent="0.3">
      <c r="B214" s="153"/>
      <c r="C214" s="154"/>
      <c r="D214" s="154"/>
      <c r="E214" s="155" t="s">
        <v>3</v>
      </c>
      <c r="F214" s="272" t="s">
        <v>1055</v>
      </c>
      <c r="G214" s="273"/>
      <c r="H214" s="273"/>
      <c r="I214" s="273"/>
      <c r="J214" s="154"/>
      <c r="K214" s="156">
        <v>10.34</v>
      </c>
      <c r="L214" s="154"/>
      <c r="M214" s="154"/>
      <c r="N214" s="154"/>
      <c r="O214" s="154"/>
      <c r="P214" s="154"/>
      <c r="Q214" s="154"/>
      <c r="R214" s="157"/>
      <c r="T214" s="158"/>
      <c r="U214" s="154"/>
      <c r="V214" s="154"/>
      <c r="W214" s="154"/>
      <c r="X214" s="154"/>
      <c r="Y214" s="154"/>
      <c r="Z214" s="154"/>
      <c r="AA214" s="159"/>
      <c r="AT214" s="160" t="s">
        <v>524</v>
      </c>
      <c r="AU214" s="160" t="s">
        <v>190</v>
      </c>
      <c r="AV214" s="10" t="s">
        <v>190</v>
      </c>
      <c r="AW214" s="10" t="s">
        <v>35</v>
      </c>
      <c r="AX214" s="10" t="s">
        <v>78</v>
      </c>
      <c r="AY214" s="160" t="s">
        <v>221</v>
      </c>
    </row>
    <row r="215" spans="2:65" s="10" customFormat="1" ht="20.45" customHeight="1" x14ac:dyDescent="0.3">
      <c r="B215" s="153"/>
      <c r="C215" s="154"/>
      <c r="D215" s="154"/>
      <c r="E215" s="155" t="s">
        <v>3</v>
      </c>
      <c r="F215" s="272" t="s">
        <v>1056</v>
      </c>
      <c r="G215" s="273"/>
      <c r="H215" s="273"/>
      <c r="I215" s="273"/>
      <c r="J215" s="154"/>
      <c r="K215" s="156">
        <v>14.3</v>
      </c>
      <c r="L215" s="154"/>
      <c r="M215" s="154"/>
      <c r="N215" s="154"/>
      <c r="O215" s="154"/>
      <c r="P215" s="154"/>
      <c r="Q215" s="154"/>
      <c r="R215" s="157"/>
      <c r="T215" s="158"/>
      <c r="U215" s="154"/>
      <c r="V215" s="154"/>
      <c r="W215" s="154"/>
      <c r="X215" s="154"/>
      <c r="Y215" s="154"/>
      <c r="Z215" s="154"/>
      <c r="AA215" s="159"/>
      <c r="AT215" s="160" t="s">
        <v>524</v>
      </c>
      <c r="AU215" s="160" t="s">
        <v>190</v>
      </c>
      <c r="AV215" s="10" t="s">
        <v>190</v>
      </c>
      <c r="AW215" s="10" t="s">
        <v>35</v>
      </c>
      <c r="AX215" s="10" t="s">
        <v>78</v>
      </c>
      <c r="AY215" s="160" t="s">
        <v>221</v>
      </c>
    </row>
    <row r="216" spans="2:65" s="10" customFormat="1" ht="28.9" customHeight="1" x14ac:dyDescent="0.3">
      <c r="B216" s="153"/>
      <c r="C216" s="154"/>
      <c r="D216" s="154"/>
      <c r="E216" s="155" t="s">
        <v>3</v>
      </c>
      <c r="F216" s="272" t="s">
        <v>1057</v>
      </c>
      <c r="G216" s="273"/>
      <c r="H216" s="273"/>
      <c r="I216" s="273"/>
      <c r="J216" s="154"/>
      <c r="K216" s="156">
        <v>26.224</v>
      </c>
      <c r="L216" s="154"/>
      <c r="M216" s="154"/>
      <c r="N216" s="154"/>
      <c r="O216" s="154"/>
      <c r="P216" s="154"/>
      <c r="Q216" s="154"/>
      <c r="R216" s="157"/>
      <c r="T216" s="158"/>
      <c r="U216" s="154"/>
      <c r="V216" s="154"/>
      <c r="W216" s="154"/>
      <c r="X216" s="154"/>
      <c r="Y216" s="154"/>
      <c r="Z216" s="154"/>
      <c r="AA216" s="159"/>
      <c r="AT216" s="160" t="s">
        <v>524</v>
      </c>
      <c r="AU216" s="160" t="s">
        <v>190</v>
      </c>
      <c r="AV216" s="10" t="s">
        <v>190</v>
      </c>
      <c r="AW216" s="10" t="s">
        <v>35</v>
      </c>
      <c r="AX216" s="10" t="s">
        <v>78</v>
      </c>
      <c r="AY216" s="160" t="s">
        <v>221</v>
      </c>
    </row>
    <row r="217" spans="2:65" s="10" customFormat="1" ht="20.45" customHeight="1" x14ac:dyDescent="0.3">
      <c r="B217" s="153"/>
      <c r="C217" s="154"/>
      <c r="D217" s="154"/>
      <c r="E217" s="155" t="s">
        <v>3</v>
      </c>
      <c r="F217" s="272" t="s">
        <v>1058</v>
      </c>
      <c r="G217" s="273"/>
      <c r="H217" s="273"/>
      <c r="I217" s="273"/>
      <c r="J217" s="154"/>
      <c r="K217" s="156">
        <v>0.32200000000000001</v>
      </c>
      <c r="L217" s="154"/>
      <c r="M217" s="154"/>
      <c r="N217" s="154"/>
      <c r="O217" s="154"/>
      <c r="P217" s="154"/>
      <c r="Q217" s="154"/>
      <c r="R217" s="157"/>
      <c r="T217" s="158"/>
      <c r="U217" s="154"/>
      <c r="V217" s="154"/>
      <c r="W217" s="154"/>
      <c r="X217" s="154"/>
      <c r="Y217" s="154"/>
      <c r="Z217" s="154"/>
      <c r="AA217" s="159"/>
      <c r="AT217" s="160" t="s">
        <v>524</v>
      </c>
      <c r="AU217" s="160" t="s">
        <v>190</v>
      </c>
      <c r="AV217" s="10" t="s">
        <v>190</v>
      </c>
      <c r="AW217" s="10" t="s">
        <v>35</v>
      </c>
      <c r="AX217" s="10" t="s">
        <v>78</v>
      </c>
      <c r="AY217" s="160" t="s">
        <v>221</v>
      </c>
    </row>
    <row r="218" spans="2:65" s="10" customFormat="1" ht="20.45" customHeight="1" x14ac:dyDescent="0.3">
      <c r="B218" s="153"/>
      <c r="C218" s="154"/>
      <c r="D218" s="154"/>
      <c r="E218" s="155" t="s">
        <v>3</v>
      </c>
      <c r="F218" s="272" t="s">
        <v>1059</v>
      </c>
      <c r="G218" s="273"/>
      <c r="H218" s="273"/>
      <c r="I218" s="273"/>
      <c r="J218" s="154"/>
      <c r="K218" s="156">
        <v>3.8559999999999999</v>
      </c>
      <c r="L218" s="154"/>
      <c r="M218" s="154"/>
      <c r="N218" s="154"/>
      <c r="O218" s="154"/>
      <c r="P218" s="154"/>
      <c r="Q218" s="154"/>
      <c r="R218" s="157"/>
      <c r="T218" s="158"/>
      <c r="U218" s="154"/>
      <c r="V218" s="154"/>
      <c r="W218" s="154"/>
      <c r="X218" s="154"/>
      <c r="Y218" s="154"/>
      <c r="Z218" s="154"/>
      <c r="AA218" s="159"/>
      <c r="AT218" s="160" t="s">
        <v>524</v>
      </c>
      <c r="AU218" s="160" t="s">
        <v>190</v>
      </c>
      <c r="AV218" s="10" t="s">
        <v>190</v>
      </c>
      <c r="AW218" s="10" t="s">
        <v>35</v>
      </c>
      <c r="AX218" s="10" t="s">
        <v>78</v>
      </c>
      <c r="AY218" s="160" t="s">
        <v>221</v>
      </c>
    </row>
    <row r="219" spans="2:65" s="10" customFormat="1" ht="20.45" customHeight="1" x14ac:dyDescent="0.3">
      <c r="B219" s="153"/>
      <c r="C219" s="154"/>
      <c r="D219" s="154"/>
      <c r="E219" s="155" t="s">
        <v>3</v>
      </c>
      <c r="F219" s="272" t="s">
        <v>1060</v>
      </c>
      <c r="G219" s="273"/>
      <c r="H219" s="273"/>
      <c r="I219" s="273"/>
      <c r="J219" s="154"/>
      <c r="K219" s="156">
        <v>0.67200000000000004</v>
      </c>
      <c r="L219" s="154"/>
      <c r="M219" s="154"/>
      <c r="N219" s="154"/>
      <c r="O219" s="154"/>
      <c r="P219" s="154"/>
      <c r="Q219" s="154"/>
      <c r="R219" s="157"/>
      <c r="T219" s="158"/>
      <c r="U219" s="154"/>
      <c r="V219" s="154"/>
      <c r="W219" s="154"/>
      <c r="X219" s="154"/>
      <c r="Y219" s="154"/>
      <c r="Z219" s="154"/>
      <c r="AA219" s="159"/>
      <c r="AT219" s="160" t="s">
        <v>524</v>
      </c>
      <c r="AU219" s="160" t="s">
        <v>190</v>
      </c>
      <c r="AV219" s="10" t="s">
        <v>190</v>
      </c>
      <c r="AW219" s="10" t="s">
        <v>35</v>
      </c>
      <c r="AX219" s="10" t="s">
        <v>78</v>
      </c>
      <c r="AY219" s="160" t="s">
        <v>221</v>
      </c>
    </row>
    <row r="220" spans="2:65" s="10" customFormat="1" ht="20.45" customHeight="1" x14ac:dyDescent="0.3">
      <c r="B220" s="153"/>
      <c r="C220" s="154"/>
      <c r="D220" s="154"/>
      <c r="E220" s="155" t="s">
        <v>3</v>
      </c>
      <c r="F220" s="272" t="s">
        <v>1061</v>
      </c>
      <c r="G220" s="273"/>
      <c r="H220" s="273"/>
      <c r="I220" s="273"/>
      <c r="J220" s="154"/>
      <c r="K220" s="156">
        <v>5.0599999999999996</v>
      </c>
      <c r="L220" s="154"/>
      <c r="M220" s="154"/>
      <c r="N220" s="154"/>
      <c r="O220" s="154"/>
      <c r="P220" s="154"/>
      <c r="Q220" s="154"/>
      <c r="R220" s="157"/>
      <c r="T220" s="158"/>
      <c r="U220" s="154"/>
      <c r="V220" s="154"/>
      <c r="W220" s="154"/>
      <c r="X220" s="154"/>
      <c r="Y220" s="154"/>
      <c r="Z220" s="154"/>
      <c r="AA220" s="159"/>
      <c r="AT220" s="160" t="s">
        <v>524</v>
      </c>
      <c r="AU220" s="160" t="s">
        <v>190</v>
      </c>
      <c r="AV220" s="10" t="s">
        <v>190</v>
      </c>
      <c r="AW220" s="10" t="s">
        <v>35</v>
      </c>
      <c r="AX220" s="10" t="s">
        <v>78</v>
      </c>
      <c r="AY220" s="160" t="s">
        <v>221</v>
      </c>
    </row>
    <row r="221" spans="2:65" s="10" customFormat="1" ht="20.45" customHeight="1" x14ac:dyDescent="0.3">
      <c r="B221" s="153"/>
      <c r="C221" s="154"/>
      <c r="D221" s="154"/>
      <c r="E221" s="155" t="s">
        <v>3</v>
      </c>
      <c r="F221" s="272" t="s">
        <v>1062</v>
      </c>
      <c r="G221" s="273"/>
      <c r="H221" s="273"/>
      <c r="I221" s="273"/>
      <c r="J221" s="154"/>
      <c r="K221" s="156">
        <v>0.9</v>
      </c>
      <c r="L221" s="154"/>
      <c r="M221" s="154"/>
      <c r="N221" s="154"/>
      <c r="O221" s="154"/>
      <c r="P221" s="154"/>
      <c r="Q221" s="154"/>
      <c r="R221" s="157"/>
      <c r="T221" s="158"/>
      <c r="U221" s="154"/>
      <c r="V221" s="154"/>
      <c r="W221" s="154"/>
      <c r="X221" s="154"/>
      <c r="Y221" s="154"/>
      <c r="Z221" s="154"/>
      <c r="AA221" s="159"/>
      <c r="AT221" s="160" t="s">
        <v>524</v>
      </c>
      <c r="AU221" s="160" t="s">
        <v>190</v>
      </c>
      <c r="AV221" s="10" t="s">
        <v>190</v>
      </c>
      <c r="AW221" s="10" t="s">
        <v>35</v>
      </c>
      <c r="AX221" s="10" t="s">
        <v>78</v>
      </c>
      <c r="AY221" s="160" t="s">
        <v>221</v>
      </c>
    </row>
    <row r="222" spans="2:65" s="10" customFormat="1" ht="20.45" customHeight="1" x14ac:dyDescent="0.3">
      <c r="B222" s="153"/>
      <c r="C222" s="154"/>
      <c r="D222" s="154"/>
      <c r="E222" s="155" t="s">
        <v>3</v>
      </c>
      <c r="F222" s="272" t="s">
        <v>1063</v>
      </c>
      <c r="G222" s="273"/>
      <c r="H222" s="273"/>
      <c r="I222" s="273"/>
      <c r="J222" s="154"/>
      <c r="K222" s="156">
        <v>3.3769999999999998</v>
      </c>
      <c r="L222" s="154"/>
      <c r="M222" s="154"/>
      <c r="N222" s="154"/>
      <c r="O222" s="154"/>
      <c r="P222" s="154"/>
      <c r="Q222" s="154"/>
      <c r="R222" s="157"/>
      <c r="T222" s="158"/>
      <c r="U222" s="154"/>
      <c r="V222" s="154"/>
      <c r="W222" s="154"/>
      <c r="X222" s="154"/>
      <c r="Y222" s="154"/>
      <c r="Z222" s="154"/>
      <c r="AA222" s="159"/>
      <c r="AT222" s="160" t="s">
        <v>524</v>
      </c>
      <c r="AU222" s="160" t="s">
        <v>190</v>
      </c>
      <c r="AV222" s="10" t="s">
        <v>190</v>
      </c>
      <c r="AW222" s="10" t="s">
        <v>35</v>
      </c>
      <c r="AX222" s="10" t="s">
        <v>78</v>
      </c>
      <c r="AY222" s="160" t="s">
        <v>221</v>
      </c>
    </row>
    <row r="223" spans="2:65" s="10" customFormat="1" ht="20.45" customHeight="1" x14ac:dyDescent="0.3">
      <c r="B223" s="153"/>
      <c r="C223" s="154"/>
      <c r="D223" s="154"/>
      <c r="E223" s="155" t="s">
        <v>3</v>
      </c>
      <c r="F223" s="272" t="s">
        <v>1064</v>
      </c>
      <c r="G223" s="273"/>
      <c r="H223" s="273"/>
      <c r="I223" s="273"/>
      <c r="J223" s="154"/>
      <c r="K223" s="156">
        <v>0.85799999999999998</v>
      </c>
      <c r="L223" s="154"/>
      <c r="M223" s="154"/>
      <c r="N223" s="154"/>
      <c r="O223" s="154"/>
      <c r="P223" s="154"/>
      <c r="Q223" s="154"/>
      <c r="R223" s="157"/>
      <c r="T223" s="158"/>
      <c r="U223" s="154"/>
      <c r="V223" s="154"/>
      <c r="W223" s="154"/>
      <c r="X223" s="154"/>
      <c r="Y223" s="154"/>
      <c r="Z223" s="154"/>
      <c r="AA223" s="159"/>
      <c r="AT223" s="160" t="s">
        <v>524</v>
      </c>
      <c r="AU223" s="160" t="s">
        <v>190</v>
      </c>
      <c r="AV223" s="10" t="s">
        <v>190</v>
      </c>
      <c r="AW223" s="10" t="s">
        <v>35</v>
      </c>
      <c r="AX223" s="10" t="s">
        <v>78</v>
      </c>
      <c r="AY223" s="160" t="s">
        <v>221</v>
      </c>
    </row>
    <row r="224" spans="2:65" s="10" customFormat="1" ht="20.45" customHeight="1" x14ac:dyDescent="0.3">
      <c r="B224" s="153"/>
      <c r="C224" s="154"/>
      <c r="D224" s="154"/>
      <c r="E224" s="155" t="s">
        <v>3</v>
      </c>
      <c r="F224" s="272" t="s">
        <v>1065</v>
      </c>
      <c r="G224" s="273"/>
      <c r="H224" s="273"/>
      <c r="I224" s="273"/>
      <c r="J224" s="154"/>
      <c r="K224" s="156">
        <v>1.4730000000000001</v>
      </c>
      <c r="L224" s="154"/>
      <c r="M224" s="154"/>
      <c r="N224" s="154"/>
      <c r="O224" s="154"/>
      <c r="P224" s="154"/>
      <c r="Q224" s="154"/>
      <c r="R224" s="157"/>
      <c r="T224" s="158"/>
      <c r="U224" s="154"/>
      <c r="V224" s="154"/>
      <c r="W224" s="154"/>
      <c r="X224" s="154"/>
      <c r="Y224" s="154"/>
      <c r="Z224" s="154"/>
      <c r="AA224" s="159"/>
      <c r="AT224" s="160" t="s">
        <v>524</v>
      </c>
      <c r="AU224" s="160" t="s">
        <v>190</v>
      </c>
      <c r="AV224" s="10" t="s">
        <v>190</v>
      </c>
      <c r="AW224" s="10" t="s">
        <v>35</v>
      </c>
      <c r="AX224" s="10" t="s">
        <v>78</v>
      </c>
      <c r="AY224" s="160" t="s">
        <v>221</v>
      </c>
    </row>
    <row r="225" spans="2:65" s="11" customFormat="1" ht="20.45" customHeight="1" x14ac:dyDescent="0.3">
      <c r="B225" s="161"/>
      <c r="C225" s="162"/>
      <c r="D225" s="162"/>
      <c r="E225" s="163" t="s">
        <v>3</v>
      </c>
      <c r="F225" s="270" t="s">
        <v>526</v>
      </c>
      <c r="G225" s="271"/>
      <c r="H225" s="271"/>
      <c r="I225" s="271"/>
      <c r="J225" s="162"/>
      <c r="K225" s="164">
        <v>96.122</v>
      </c>
      <c r="L225" s="162"/>
      <c r="M225" s="162"/>
      <c r="N225" s="162"/>
      <c r="O225" s="162"/>
      <c r="P225" s="162"/>
      <c r="Q225" s="162"/>
      <c r="R225" s="165"/>
      <c r="T225" s="166"/>
      <c r="U225" s="162"/>
      <c r="V225" s="162"/>
      <c r="W225" s="162"/>
      <c r="X225" s="162"/>
      <c r="Y225" s="162"/>
      <c r="Z225" s="162"/>
      <c r="AA225" s="167"/>
      <c r="AT225" s="168" t="s">
        <v>524</v>
      </c>
      <c r="AU225" s="168" t="s">
        <v>190</v>
      </c>
      <c r="AV225" s="11" t="s">
        <v>231</v>
      </c>
      <c r="AW225" s="11" t="s">
        <v>35</v>
      </c>
      <c r="AX225" s="11" t="s">
        <v>15</v>
      </c>
      <c r="AY225" s="168" t="s">
        <v>221</v>
      </c>
    </row>
    <row r="226" spans="2:65" s="1" customFormat="1" ht="20.45" customHeight="1" x14ac:dyDescent="0.3">
      <c r="B226" s="136"/>
      <c r="C226" s="137" t="s">
        <v>1066</v>
      </c>
      <c r="D226" s="137" t="s">
        <v>222</v>
      </c>
      <c r="E226" s="138" t="s">
        <v>1067</v>
      </c>
      <c r="F226" s="250" t="s">
        <v>1068</v>
      </c>
      <c r="G226" s="251"/>
      <c r="H226" s="251"/>
      <c r="I226" s="251"/>
      <c r="J226" s="139" t="s">
        <v>536</v>
      </c>
      <c r="K226" s="140">
        <v>243.38800000000001</v>
      </c>
      <c r="L226" s="252"/>
      <c r="M226" s="251"/>
      <c r="N226" s="252">
        <f>ROUND(L226*K226,2)</f>
        <v>0</v>
      </c>
      <c r="O226" s="251"/>
      <c r="P226" s="251"/>
      <c r="Q226" s="251"/>
      <c r="R226" s="141"/>
      <c r="T226" s="142" t="s">
        <v>3</v>
      </c>
      <c r="U226" s="40" t="s">
        <v>43</v>
      </c>
      <c r="V226" s="143">
        <v>0.36399999999999999</v>
      </c>
      <c r="W226" s="143">
        <f>V226*K226</f>
        <v>88.593232</v>
      </c>
      <c r="X226" s="143">
        <v>1.0300000000000001E-3</v>
      </c>
      <c r="Y226" s="143">
        <f>X226*K226</f>
        <v>0.25068964000000005</v>
      </c>
      <c r="Z226" s="143">
        <v>0</v>
      </c>
      <c r="AA226" s="144">
        <f>Z226*K226</f>
        <v>0</v>
      </c>
      <c r="AR226" s="17" t="s">
        <v>231</v>
      </c>
      <c r="AT226" s="17" t="s">
        <v>222</v>
      </c>
      <c r="AU226" s="17" t="s">
        <v>190</v>
      </c>
      <c r="AY226" s="17" t="s">
        <v>221</v>
      </c>
      <c r="BE226" s="145">
        <f>IF(U226="základní",N226,0)</f>
        <v>0</v>
      </c>
      <c r="BF226" s="145">
        <f>IF(U226="snížená",N226,0)</f>
        <v>0</v>
      </c>
      <c r="BG226" s="145">
        <f>IF(U226="zákl. přenesená",N226,0)</f>
        <v>0</v>
      </c>
      <c r="BH226" s="145">
        <f>IF(U226="sníž. přenesená",N226,0)</f>
        <v>0</v>
      </c>
      <c r="BI226" s="145">
        <f>IF(U226="nulová",N226,0)</f>
        <v>0</v>
      </c>
      <c r="BJ226" s="17" t="s">
        <v>15</v>
      </c>
      <c r="BK226" s="145">
        <f>ROUND(L226*K226,2)</f>
        <v>0</v>
      </c>
      <c r="BL226" s="17" t="s">
        <v>231</v>
      </c>
      <c r="BM226" s="17" t="s">
        <v>1069</v>
      </c>
    </row>
    <row r="227" spans="2:65" s="10" customFormat="1" ht="20.45" customHeight="1" x14ac:dyDescent="0.3">
      <c r="B227" s="153"/>
      <c r="C227" s="154"/>
      <c r="D227" s="154"/>
      <c r="E227" s="155" t="s">
        <v>3</v>
      </c>
      <c r="F227" s="274" t="s">
        <v>1070</v>
      </c>
      <c r="G227" s="273"/>
      <c r="H227" s="273"/>
      <c r="I227" s="273"/>
      <c r="J227" s="154"/>
      <c r="K227" s="156">
        <v>57</v>
      </c>
      <c r="L227" s="154"/>
      <c r="M227" s="154"/>
      <c r="N227" s="154"/>
      <c r="O227" s="154"/>
      <c r="P227" s="154"/>
      <c r="Q227" s="154"/>
      <c r="R227" s="157"/>
      <c r="T227" s="158"/>
      <c r="U227" s="154"/>
      <c r="V227" s="154"/>
      <c r="W227" s="154"/>
      <c r="X227" s="154"/>
      <c r="Y227" s="154"/>
      <c r="Z227" s="154"/>
      <c r="AA227" s="159"/>
      <c r="AT227" s="160" t="s">
        <v>524</v>
      </c>
      <c r="AU227" s="160" t="s">
        <v>190</v>
      </c>
      <c r="AV227" s="10" t="s">
        <v>190</v>
      </c>
      <c r="AW227" s="10" t="s">
        <v>35</v>
      </c>
      <c r="AX227" s="10" t="s">
        <v>78</v>
      </c>
      <c r="AY227" s="160" t="s">
        <v>221</v>
      </c>
    </row>
    <row r="228" spans="2:65" s="10" customFormat="1" ht="20.45" customHeight="1" x14ac:dyDescent="0.3">
      <c r="B228" s="153"/>
      <c r="C228" s="154"/>
      <c r="D228" s="154"/>
      <c r="E228" s="155" t="s">
        <v>3</v>
      </c>
      <c r="F228" s="272" t="s">
        <v>1071</v>
      </c>
      <c r="G228" s="273"/>
      <c r="H228" s="273"/>
      <c r="I228" s="273"/>
      <c r="J228" s="154"/>
      <c r="K228" s="156">
        <v>14.85</v>
      </c>
      <c r="L228" s="154"/>
      <c r="M228" s="154"/>
      <c r="N228" s="154"/>
      <c r="O228" s="154"/>
      <c r="P228" s="154"/>
      <c r="Q228" s="154"/>
      <c r="R228" s="157"/>
      <c r="T228" s="158"/>
      <c r="U228" s="154"/>
      <c r="V228" s="154"/>
      <c r="W228" s="154"/>
      <c r="X228" s="154"/>
      <c r="Y228" s="154"/>
      <c r="Z228" s="154"/>
      <c r="AA228" s="159"/>
      <c r="AT228" s="160" t="s">
        <v>524</v>
      </c>
      <c r="AU228" s="160" t="s">
        <v>190</v>
      </c>
      <c r="AV228" s="10" t="s">
        <v>190</v>
      </c>
      <c r="AW228" s="10" t="s">
        <v>35</v>
      </c>
      <c r="AX228" s="10" t="s">
        <v>78</v>
      </c>
      <c r="AY228" s="160" t="s">
        <v>221</v>
      </c>
    </row>
    <row r="229" spans="2:65" s="10" customFormat="1" ht="20.45" customHeight="1" x14ac:dyDescent="0.3">
      <c r="B229" s="153"/>
      <c r="C229" s="154"/>
      <c r="D229" s="154"/>
      <c r="E229" s="155" t="s">
        <v>3</v>
      </c>
      <c r="F229" s="272" t="s">
        <v>1072</v>
      </c>
      <c r="G229" s="273"/>
      <c r="H229" s="273"/>
      <c r="I229" s="273"/>
      <c r="J229" s="154"/>
      <c r="K229" s="156">
        <v>25.85</v>
      </c>
      <c r="L229" s="154"/>
      <c r="M229" s="154"/>
      <c r="N229" s="154"/>
      <c r="O229" s="154"/>
      <c r="P229" s="154"/>
      <c r="Q229" s="154"/>
      <c r="R229" s="157"/>
      <c r="T229" s="158"/>
      <c r="U229" s="154"/>
      <c r="V229" s="154"/>
      <c r="W229" s="154"/>
      <c r="X229" s="154"/>
      <c r="Y229" s="154"/>
      <c r="Z229" s="154"/>
      <c r="AA229" s="159"/>
      <c r="AT229" s="160" t="s">
        <v>524</v>
      </c>
      <c r="AU229" s="160" t="s">
        <v>190</v>
      </c>
      <c r="AV229" s="10" t="s">
        <v>190</v>
      </c>
      <c r="AW229" s="10" t="s">
        <v>35</v>
      </c>
      <c r="AX229" s="10" t="s">
        <v>78</v>
      </c>
      <c r="AY229" s="160" t="s">
        <v>221</v>
      </c>
    </row>
    <row r="230" spans="2:65" s="10" customFormat="1" ht="20.45" customHeight="1" x14ac:dyDescent="0.3">
      <c r="B230" s="153"/>
      <c r="C230" s="154"/>
      <c r="D230" s="154"/>
      <c r="E230" s="155" t="s">
        <v>3</v>
      </c>
      <c r="F230" s="272" t="s">
        <v>1073</v>
      </c>
      <c r="G230" s="273"/>
      <c r="H230" s="273"/>
      <c r="I230" s="273"/>
      <c r="J230" s="154"/>
      <c r="K230" s="156">
        <v>35.75</v>
      </c>
      <c r="L230" s="154"/>
      <c r="M230" s="154"/>
      <c r="N230" s="154"/>
      <c r="O230" s="154"/>
      <c r="P230" s="154"/>
      <c r="Q230" s="154"/>
      <c r="R230" s="157"/>
      <c r="T230" s="158"/>
      <c r="U230" s="154"/>
      <c r="V230" s="154"/>
      <c r="W230" s="154"/>
      <c r="X230" s="154"/>
      <c r="Y230" s="154"/>
      <c r="Z230" s="154"/>
      <c r="AA230" s="159"/>
      <c r="AT230" s="160" t="s">
        <v>524</v>
      </c>
      <c r="AU230" s="160" t="s">
        <v>190</v>
      </c>
      <c r="AV230" s="10" t="s">
        <v>190</v>
      </c>
      <c r="AW230" s="10" t="s">
        <v>35</v>
      </c>
      <c r="AX230" s="10" t="s">
        <v>78</v>
      </c>
      <c r="AY230" s="160" t="s">
        <v>221</v>
      </c>
    </row>
    <row r="231" spans="2:65" s="10" customFormat="1" ht="28.9" customHeight="1" x14ac:dyDescent="0.3">
      <c r="B231" s="153"/>
      <c r="C231" s="154"/>
      <c r="D231" s="154"/>
      <c r="E231" s="155" t="s">
        <v>3</v>
      </c>
      <c r="F231" s="272" t="s">
        <v>1074</v>
      </c>
      <c r="G231" s="273"/>
      <c r="H231" s="273"/>
      <c r="I231" s="273"/>
      <c r="J231" s="154"/>
      <c r="K231" s="156">
        <v>65.56</v>
      </c>
      <c r="L231" s="154"/>
      <c r="M231" s="154"/>
      <c r="N231" s="154"/>
      <c r="O231" s="154"/>
      <c r="P231" s="154"/>
      <c r="Q231" s="154"/>
      <c r="R231" s="157"/>
      <c r="T231" s="158"/>
      <c r="U231" s="154"/>
      <c r="V231" s="154"/>
      <c r="W231" s="154"/>
      <c r="X231" s="154"/>
      <c r="Y231" s="154"/>
      <c r="Z231" s="154"/>
      <c r="AA231" s="159"/>
      <c r="AT231" s="160" t="s">
        <v>524</v>
      </c>
      <c r="AU231" s="160" t="s">
        <v>190</v>
      </c>
      <c r="AV231" s="10" t="s">
        <v>190</v>
      </c>
      <c r="AW231" s="10" t="s">
        <v>35</v>
      </c>
      <c r="AX231" s="10" t="s">
        <v>78</v>
      </c>
      <c r="AY231" s="160" t="s">
        <v>221</v>
      </c>
    </row>
    <row r="232" spans="2:65" s="10" customFormat="1" ht="20.45" customHeight="1" x14ac:dyDescent="0.3">
      <c r="B232" s="153"/>
      <c r="C232" s="154"/>
      <c r="D232" s="154"/>
      <c r="E232" s="155" t="s">
        <v>3</v>
      </c>
      <c r="F232" s="272" t="s">
        <v>1075</v>
      </c>
      <c r="G232" s="273"/>
      <c r="H232" s="273"/>
      <c r="I232" s="273"/>
      <c r="J232" s="154"/>
      <c r="K232" s="156">
        <v>8.5679999999999996</v>
      </c>
      <c r="L232" s="154"/>
      <c r="M232" s="154"/>
      <c r="N232" s="154"/>
      <c r="O232" s="154"/>
      <c r="P232" s="154"/>
      <c r="Q232" s="154"/>
      <c r="R232" s="157"/>
      <c r="T232" s="158"/>
      <c r="U232" s="154"/>
      <c r="V232" s="154"/>
      <c r="W232" s="154"/>
      <c r="X232" s="154"/>
      <c r="Y232" s="154"/>
      <c r="Z232" s="154"/>
      <c r="AA232" s="159"/>
      <c r="AT232" s="160" t="s">
        <v>524</v>
      </c>
      <c r="AU232" s="160" t="s">
        <v>190</v>
      </c>
      <c r="AV232" s="10" t="s">
        <v>190</v>
      </c>
      <c r="AW232" s="10" t="s">
        <v>35</v>
      </c>
      <c r="AX232" s="10" t="s">
        <v>78</v>
      </c>
      <c r="AY232" s="160" t="s">
        <v>221</v>
      </c>
    </row>
    <row r="233" spans="2:65" s="10" customFormat="1" ht="20.45" customHeight="1" x14ac:dyDescent="0.3">
      <c r="B233" s="153"/>
      <c r="C233" s="154"/>
      <c r="D233" s="154"/>
      <c r="E233" s="155" t="s">
        <v>3</v>
      </c>
      <c r="F233" s="272" t="s">
        <v>1076</v>
      </c>
      <c r="G233" s="273"/>
      <c r="H233" s="273"/>
      <c r="I233" s="273"/>
      <c r="J233" s="154"/>
      <c r="K233" s="156">
        <v>1.68</v>
      </c>
      <c r="L233" s="154"/>
      <c r="M233" s="154"/>
      <c r="N233" s="154"/>
      <c r="O233" s="154"/>
      <c r="P233" s="154"/>
      <c r="Q233" s="154"/>
      <c r="R233" s="157"/>
      <c r="T233" s="158"/>
      <c r="U233" s="154"/>
      <c r="V233" s="154"/>
      <c r="W233" s="154"/>
      <c r="X233" s="154"/>
      <c r="Y233" s="154"/>
      <c r="Z233" s="154"/>
      <c r="AA233" s="159"/>
      <c r="AT233" s="160" t="s">
        <v>524</v>
      </c>
      <c r="AU233" s="160" t="s">
        <v>190</v>
      </c>
      <c r="AV233" s="10" t="s">
        <v>190</v>
      </c>
      <c r="AW233" s="10" t="s">
        <v>35</v>
      </c>
      <c r="AX233" s="10" t="s">
        <v>78</v>
      </c>
      <c r="AY233" s="160" t="s">
        <v>221</v>
      </c>
    </row>
    <row r="234" spans="2:65" s="10" customFormat="1" ht="20.45" customHeight="1" x14ac:dyDescent="0.3">
      <c r="B234" s="153"/>
      <c r="C234" s="154"/>
      <c r="D234" s="154"/>
      <c r="E234" s="155" t="s">
        <v>3</v>
      </c>
      <c r="F234" s="272" t="s">
        <v>1077</v>
      </c>
      <c r="G234" s="273"/>
      <c r="H234" s="273"/>
      <c r="I234" s="273"/>
      <c r="J234" s="154"/>
      <c r="K234" s="156">
        <v>12.65</v>
      </c>
      <c r="L234" s="154"/>
      <c r="M234" s="154"/>
      <c r="N234" s="154"/>
      <c r="O234" s="154"/>
      <c r="P234" s="154"/>
      <c r="Q234" s="154"/>
      <c r="R234" s="157"/>
      <c r="T234" s="158"/>
      <c r="U234" s="154"/>
      <c r="V234" s="154"/>
      <c r="W234" s="154"/>
      <c r="X234" s="154"/>
      <c r="Y234" s="154"/>
      <c r="Z234" s="154"/>
      <c r="AA234" s="159"/>
      <c r="AT234" s="160" t="s">
        <v>524</v>
      </c>
      <c r="AU234" s="160" t="s">
        <v>190</v>
      </c>
      <c r="AV234" s="10" t="s">
        <v>190</v>
      </c>
      <c r="AW234" s="10" t="s">
        <v>35</v>
      </c>
      <c r="AX234" s="10" t="s">
        <v>78</v>
      </c>
      <c r="AY234" s="160" t="s">
        <v>221</v>
      </c>
    </row>
    <row r="235" spans="2:65" s="10" customFormat="1" ht="20.45" customHeight="1" x14ac:dyDescent="0.3">
      <c r="B235" s="153"/>
      <c r="C235" s="154"/>
      <c r="D235" s="154"/>
      <c r="E235" s="155" t="s">
        <v>3</v>
      </c>
      <c r="F235" s="272" t="s">
        <v>1078</v>
      </c>
      <c r="G235" s="273"/>
      <c r="H235" s="273"/>
      <c r="I235" s="273"/>
      <c r="J235" s="154"/>
      <c r="K235" s="156">
        <v>3</v>
      </c>
      <c r="L235" s="154"/>
      <c r="M235" s="154"/>
      <c r="N235" s="154"/>
      <c r="O235" s="154"/>
      <c r="P235" s="154"/>
      <c r="Q235" s="154"/>
      <c r="R235" s="157"/>
      <c r="T235" s="158"/>
      <c r="U235" s="154"/>
      <c r="V235" s="154"/>
      <c r="W235" s="154"/>
      <c r="X235" s="154"/>
      <c r="Y235" s="154"/>
      <c r="Z235" s="154"/>
      <c r="AA235" s="159"/>
      <c r="AT235" s="160" t="s">
        <v>524</v>
      </c>
      <c r="AU235" s="160" t="s">
        <v>190</v>
      </c>
      <c r="AV235" s="10" t="s">
        <v>190</v>
      </c>
      <c r="AW235" s="10" t="s">
        <v>35</v>
      </c>
      <c r="AX235" s="10" t="s">
        <v>78</v>
      </c>
      <c r="AY235" s="160" t="s">
        <v>221</v>
      </c>
    </row>
    <row r="236" spans="2:65" s="10" customFormat="1" ht="20.45" customHeight="1" x14ac:dyDescent="0.3">
      <c r="B236" s="153"/>
      <c r="C236" s="154"/>
      <c r="D236" s="154"/>
      <c r="E236" s="155" t="s">
        <v>3</v>
      </c>
      <c r="F236" s="272" t="s">
        <v>1079</v>
      </c>
      <c r="G236" s="273"/>
      <c r="H236" s="273"/>
      <c r="I236" s="273"/>
      <c r="J236" s="154"/>
      <c r="K236" s="156">
        <v>8.69</v>
      </c>
      <c r="L236" s="154"/>
      <c r="M236" s="154"/>
      <c r="N236" s="154"/>
      <c r="O236" s="154"/>
      <c r="P236" s="154"/>
      <c r="Q236" s="154"/>
      <c r="R236" s="157"/>
      <c r="T236" s="158"/>
      <c r="U236" s="154"/>
      <c r="V236" s="154"/>
      <c r="W236" s="154"/>
      <c r="X236" s="154"/>
      <c r="Y236" s="154"/>
      <c r="Z236" s="154"/>
      <c r="AA236" s="159"/>
      <c r="AT236" s="160" t="s">
        <v>524</v>
      </c>
      <c r="AU236" s="160" t="s">
        <v>190</v>
      </c>
      <c r="AV236" s="10" t="s">
        <v>190</v>
      </c>
      <c r="AW236" s="10" t="s">
        <v>35</v>
      </c>
      <c r="AX236" s="10" t="s">
        <v>78</v>
      </c>
      <c r="AY236" s="160" t="s">
        <v>221</v>
      </c>
    </row>
    <row r="237" spans="2:65" s="10" customFormat="1" ht="20.45" customHeight="1" x14ac:dyDescent="0.3">
      <c r="B237" s="153"/>
      <c r="C237" s="154"/>
      <c r="D237" s="154"/>
      <c r="E237" s="155" t="s">
        <v>3</v>
      </c>
      <c r="F237" s="272" t="s">
        <v>1080</v>
      </c>
      <c r="G237" s="273"/>
      <c r="H237" s="273"/>
      <c r="I237" s="273"/>
      <c r="J237" s="154"/>
      <c r="K237" s="156">
        <v>2.86</v>
      </c>
      <c r="L237" s="154"/>
      <c r="M237" s="154"/>
      <c r="N237" s="154"/>
      <c r="O237" s="154"/>
      <c r="P237" s="154"/>
      <c r="Q237" s="154"/>
      <c r="R237" s="157"/>
      <c r="T237" s="158"/>
      <c r="U237" s="154"/>
      <c r="V237" s="154"/>
      <c r="W237" s="154"/>
      <c r="X237" s="154"/>
      <c r="Y237" s="154"/>
      <c r="Z237" s="154"/>
      <c r="AA237" s="159"/>
      <c r="AT237" s="160" t="s">
        <v>524</v>
      </c>
      <c r="AU237" s="160" t="s">
        <v>190</v>
      </c>
      <c r="AV237" s="10" t="s">
        <v>190</v>
      </c>
      <c r="AW237" s="10" t="s">
        <v>35</v>
      </c>
      <c r="AX237" s="10" t="s">
        <v>78</v>
      </c>
      <c r="AY237" s="160" t="s">
        <v>221</v>
      </c>
    </row>
    <row r="238" spans="2:65" s="10" customFormat="1" ht="20.45" customHeight="1" x14ac:dyDescent="0.3">
      <c r="B238" s="153"/>
      <c r="C238" s="154"/>
      <c r="D238" s="154"/>
      <c r="E238" s="155" t="s">
        <v>3</v>
      </c>
      <c r="F238" s="272" t="s">
        <v>1081</v>
      </c>
      <c r="G238" s="273"/>
      <c r="H238" s="273"/>
      <c r="I238" s="273"/>
      <c r="J238" s="154"/>
      <c r="K238" s="156">
        <v>6.93</v>
      </c>
      <c r="L238" s="154"/>
      <c r="M238" s="154"/>
      <c r="N238" s="154"/>
      <c r="O238" s="154"/>
      <c r="P238" s="154"/>
      <c r="Q238" s="154"/>
      <c r="R238" s="157"/>
      <c r="T238" s="158"/>
      <c r="U238" s="154"/>
      <c r="V238" s="154"/>
      <c r="W238" s="154"/>
      <c r="X238" s="154"/>
      <c r="Y238" s="154"/>
      <c r="Z238" s="154"/>
      <c r="AA238" s="159"/>
      <c r="AT238" s="160" t="s">
        <v>524</v>
      </c>
      <c r="AU238" s="160" t="s">
        <v>190</v>
      </c>
      <c r="AV238" s="10" t="s">
        <v>190</v>
      </c>
      <c r="AW238" s="10" t="s">
        <v>35</v>
      </c>
      <c r="AX238" s="10" t="s">
        <v>78</v>
      </c>
      <c r="AY238" s="160" t="s">
        <v>221</v>
      </c>
    </row>
    <row r="239" spans="2:65" s="11" customFormat="1" ht="20.45" customHeight="1" x14ac:dyDescent="0.3">
      <c r="B239" s="161"/>
      <c r="C239" s="162"/>
      <c r="D239" s="162"/>
      <c r="E239" s="163" t="s">
        <v>3</v>
      </c>
      <c r="F239" s="270" t="s">
        <v>526</v>
      </c>
      <c r="G239" s="271"/>
      <c r="H239" s="271"/>
      <c r="I239" s="271"/>
      <c r="J239" s="162"/>
      <c r="K239" s="164">
        <v>243.38800000000001</v>
      </c>
      <c r="L239" s="162"/>
      <c r="M239" s="162"/>
      <c r="N239" s="162"/>
      <c r="O239" s="162"/>
      <c r="P239" s="162"/>
      <c r="Q239" s="162"/>
      <c r="R239" s="165"/>
      <c r="T239" s="166"/>
      <c r="U239" s="162"/>
      <c r="V239" s="162"/>
      <c r="W239" s="162"/>
      <c r="X239" s="162"/>
      <c r="Y239" s="162"/>
      <c r="Z239" s="162"/>
      <c r="AA239" s="167"/>
      <c r="AT239" s="168" t="s">
        <v>524</v>
      </c>
      <c r="AU239" s="168" t="s">
        <v>190</v>
      </c>
      <c r="AV239" s="11" t="s">
        <v>231</v>
      </c>
      <c r="AW239" s="11" t="s">
        <v>35</v>
      </c>
      <c r="AX239" s="11" t="s">
        <v>15</v>
      </c>
      <c r="AY239" s="168" t="s">
        <v>221</v>
      </c>
    </row>
    <row r="240" spans="2:65" s="1" customFormat="1" ht="28.9" customHeight="1" x14ac:dyDescent="0.3">
      <c r="B240" s="136"/>
      <c r="C240" s="137" t="s">
        <v>1082</v>
      </c>
      <c r="D240" s="137" t="s">
        <v>222</v>
      </c>
      <c r="E240" s="138" t="s">
        <v>1083</v>
      </c>
      <c r="F240" s="250" t="s">
        <v>1084</v>
      </c>
      <c r="G240" s="251"/>
      <c r="H240" s="251"/>
      <c r="I240" s="251"/>
      <c r="J240" s="139" t="s">
        <v>536</v>
      </c>
      <c r="K240" s="140">
        <v>243.38800000000001</v>
      </c>
      <c r="L240" s="252"/>
      <c r="M240" s="251"/>
      <c r="N240" s="252">
        <f>ROUND(L240*K240,2)</f>
        <v>0</v>
      </c>
      <c r="O240" s="251"/>
      <c r="P240" s="251"/>
      <c r="Q240" s="251"/>
      <c r="R240" s="141"/>
      <c r="T240" s="142" t="s">
        <v>3</v>
      </c>
      <c r="U240" s="40" t="s">
        <v>43</v>
      </c>
      <c r="V240" s="143">
        <v>0.20100000000000001</v>
      </c>
      <c r="W240" s="143">
        <f>V240*K240</f>
        <v>48.920988000000001</v>
      </c>
      <c r="X240" s="143">
        <v>0</v>
      </c>
      <c r="Y240" s="143">
        <f>X240*K240</f>
        <v>0</v>
      </c>
      <c r="Z240" s="143">
        <v>0</v>
      </c>
      <c r="AA240" s="144">
        <f>Z240*K240</f>
        <v>0</v>
      </c>
      <c r="AR240" s="17" t="s">
        <v>231</v>
      </c>
      <c r="AT240" s="17" t="s">
        <v>222</v>
      </c>
      <c r="AU240" s="17" t="s">
        <v>190</v>
      </c>
      <c r="AY240" s="17" t="s">
        <v>221</v>
      </c>
      <c r="BE240" s="145">
        <f>IF(U240="základní",N240,0)</f>
        <v>0</v>
      </c>
      <c r="BF240" s="145">
        <f>IF(U240="snížená",N240,0)</f>
        <v>0</v>
      </c>
      <c r="BG240" s="145">
        <f>IF(U240="zákl. přenesená",N240,0)</f>
        <v>0</v>
      </c>
      <c r="BH240" s="145">
        <f>IF(U240="sníž. přenesená",N240,0)</f>
        <v>0</v>
      </c>
      <c r="BI240" s="145">
        <f>IF(U240="nulová",N240,0)</f>
        <v>0</v>
      </c>
      <c r="BJ240" s="17" t="s">
        <v>15</v>
      </c>
      <c r="BK240" s="145">
        <f>ROUND(L240*K240,2)</f>
        <v>0</v>
      </c>
      <c r="BL240" s="17" t="s">
        <v>231</v>
      </c>
      <c r="BM240" s="17" t="s">
        <v>1085</v>
      </c>
    </row>
    <row r="241" spans="2:65" s="1" customFormat="1" ht="20.45" customHeight="1" x14ac:dyDescent="0.3">
      <c r="B241" s="136"/>
      <c r="C241" s="137" t="s">
        <v>1086</v>
      </c>
      <c r="D241" s="137" t="s">
        <v>222</v>
      </c>
      <c r="E241" s="138" t="s">
        <v>1087</v>
      </c>
      <c r="F241" s="250" t="s">
        <v>1088</v>
      </c>
      <c r="G241" s="251"/>
      <c r="H241" s="251"/>
      <c r="I241" s="251"/>
      <c r="J241" s="139" t="s">
        <v>376</v>
      </c>
      <c r="K241" s="140">
        <v>1</v>
      </c>
      <c r="L241" s="252"/>
      <c r="M241" s="251"/>
      <c r="N241" s="252">
        <f>ROUND(L241*K241,2)</f>
        <v>0</v>
      </c>
      <c r="O241" s="251"/>
      <c r="P241" s="251"/>
      <c r="Q241" s="251"/>
      <c r="R241" s="141"/>
      <c r="T241" s="142" t="s">
        <v>3</v>
      </c>
      <c r="U241" s="40" t="s">
        <v>43</v>
      </c>
      <c r="V241" s="143">
        <v>0.20100000000000001</v>
      </c>
      <c r="W241" s="143">
        <f>V241*K241</f>
        <v>0.20100000000000001</v>
      </c>
      <c r="X241" s="143">
        <v>0</v>
      </c>
      <c r="Y241" s="143">
        <f>X241*K241</f>
        <v>0</v>
      </c>
      <c r="Z241" s="143">
        <v>0</v>
      </c>
      <c r="AA241" s="144">
        <f>Z241*K241</f>
        <v>0</v>
      </c>
      <c r="AR241" s="17" t="s">
        <v>231</v>
      </c>
      <c r="AT241" s="17" t="s">
        <v>222</v>
      </c>
      <c r="AU241" s="17" t="s">
        <v>190</v>
      </c>
      <c r="AY241" s="17" t="s">
        <v>221</v>
      </c>
      <c r="BE241" s="145">
        <f>IF(U241="základní",N241,0)</f>
        <v>0</v>
      </c>
      <c r="BF241" s="145">
        <f>IF(U241="snížená",N241,0)</f>
        <v>0</v>
      </c>
      <c r="BG241" s="145">
        <f>IF(U241="zákl. přenesená",N241,0)</f>
        <v>0</v>
      </c>
      <c r="BH241" s="145">
        <f>IF(U241="sníž. přenesená",N241,0)</f>
        <v>0</v>
      </c>
      <c r="BI241" s="145">
        <f>IF(U241="nulová",N241,0)</f>
        <v>0</v>
      </c>
      <c r="BJ241" s="17" t="s">
        <v>15</v>
      </c>
      <c r="BK241" s="145">
        <f>ROUND(L241*K241,2)</f>
        <v>0</v>
      </c>
      <c r="BL241" s="17" t="s">
        <v>231</v>
      </c>
      <c r="BM241" s="17" t="s">
        <v>1089</v>
      </c>
    </row>
    <row r="242" spans="2:65" s="1" customFormat="1" ht="20.45" customHeight="1" x14ac:dyDescent="0.3">
      <c r="B242" s="136"/>
      <c r="C242" s="137" t="s">
        <v>1090</v>
      </c>
      <c r="D242" s="137" t="s">
        <v>222</v>
      </c>
      <c r="E242" s="138" t="s">
        <v>1091</v>
      </c>
      <c r="F242" s="250" t="s">
        <v>1092</v>
      </c>
      <c r="G242" s="251"/>
      <c r="H242" s="251"/>
      <c r="I242" s="251"/>
      <c r="J242" s="139" t="s">
        <v>520</v>
      </c>
      <c r="K242" s="140">
        <v>15.504</v>
      </c>
      <c r="L242" s="252"/>
      <c r="M242" s="251"/>
      <c r="N242" s="252">
        <f>ROUND(L242*K242,2)</f>
        <v>0</v>
      </c>
      <c r="O242" s="251"/>
      <c r="P242" s="251"/>
      <c r="Q242" s="251"/>
      <c r="R242" s="141"/>
      <c r="T242" s="142" t="s">
        <v>3</v>
      </c>
      <c r="U242" s="40" t="s">
        <v>43</v>
      </c>
      <c r="V242" s="143">
        <v>0.629</v>
      </c>
      <c r="W242" s="143">
        <f>V242*K242</f>
        <v>9.7520159999999994</v>
      </c>
      <c r="X242" s="143">
        <v>2.45329</v>
      </c>
      <c r="Y242" s="143">
        <f>X242*K242</f>
        <v>38.035808160000002</v>
      </c>
      <c r="Z242" s="143">
        <v>0</v>
      </c>
      <c r="AA242" s="144">
        <f>Z242*K242</f>
        <v>0</v>
      </c>
      <c r="AR242" s="17" t="s">
        <v>231</v>
      </c>
      <c r="AT242" s="17" t="s">
        <v>222</v>
      </c>
      <c r="AU242" s="17" t="s">
        <v>190</v>
      </c>
      <c r="AY242" s="17" t="s">
        <v>221</v>
      </c>
      <c r="BE242" s="145">
        <f>IF(U242="základní",N242,0)</f>
        <v>0</v>
      </c>
      <c r="BF242" s="145">
        <f>IF(U242="snížená",N242,0)</f>
        <v>0</v>
      </c>
      <c r="BG242" s="145">
        <f>IF(U242="zákl. přenesená",N242,0)</f>
        <v>0</v>
      </c>
      <c r="BH242" s="145">
        <f>IF(U242="sníž. přenesená",N242,0)</f>
        <v>0</v>
      </c>
      <c r="BI242" s="145">
        <f>IF(U242="nulová",N242,0)</f>
        <v>0</v>
      </c>
      <c r="BJ242" s="17" t="s">
        <v>15</v>
      </c>
      <c r="BK242" s="145">
        <f>ROUND(L242*K242,2)</f>
        <v>0</v>
      </c>
      <c r="BL242" s="17" t="s">
        <v>231</v>
      </c>
      <c r="BM242" s="17" t="s">
        <v>1093</v>
      </c>
    </row>
    <row r="243" spans="2:65" s="10" customFormat="1" ht="20.45" customHeight="1" x14ac:dyDescent="0.3">
      <c r="B243" s="153"/>
      <c r="C243" s="154"/>
      <c r="D243" s="154"/>
      <c r="E243" s="155" t="s">
        <v>3</v>
      </c>
      <c r="F243" s="274" t="s">
        <v>1094</v>
      </c>
      <c r="G243" s="273"/>
      <c r="H243" s="273"/>
      <c r="I243" s="273"/>
      <c r="J243" s="154"/>
      <c r="K243" s="156">
        <v>7.2</v>
      </c>
      <c r="L243" s="154"/>
      <c r="M243" s="154"/>
      <c r="N243" s="154"/>
      <c r="O243" s="154"/>
      <c r="P243" s="154"/>
      <c r="Q243" s="154"/>
      <c r="R243" s="157"/>
      <c r="T243" s="158"/>
      <c r="U243" s="154"/>
      <c r="V243" s="154"/>
      <c r="W243" s="154"/>
      <c r="X243" s="154"/>
      <c r="Y243" s="154"/>
      <c r="Z243" s="154"/>
      <c r="AA243" s="159"/>
      <c r="AT243" s="160" t="s">
        <v>524</v>
      </c>
      <c r="AU243" s="160" t="s">
        <v>190</v>
      </c>
      <c r="AV243" s="10" t="s">
        <v>190</v>
      </c>
      <c r="AW243" s="10" t="s">
        <v>35</v>
      </c>
      <c r="AX243" s="10" t="s">
        <v>78</v>
      </c>
      <c r="AY243" s="160" t="s">
        <v>221</v>
      </c>
    </row>
    <row r="244" spans="2:65" s="10" customFormat="1" ht="20.45" customHeight="1" x14ac:dyDescent="0.3">
      <c r="B244" s="153"/>
      <c r="C244" s="154"/>
      <c r="D244" s="154"/>
      <c r="E244" s="155" t="s">
        <v>3</v>
      </c>
      <c r="F244" s="272" t="s">
        <v>1095</v>
      </c>
      <c r="G244" s="273"/>
      <c r="H244" s="273"/>
      <c r="I244" s="273"/>
      <c r="J244" s="154"/>
      <c r="K244" s="156">
        <v>4.8</v>
      </c>
      <c r="L244" s="154"/>
      <c r="M244" s="154"/>
      <c r="N244" s="154"/>
      <c r="O244" s="154"/>
      <c r="P244" s="154"/>
      <c r="Q244" s="154"/>
      <c r="R244" s="157"/>
      <c r="T244" s="158"/>
      <c r="U244" s="154"/>
      <c r="V244" s="154"/>
      <c r="W244" s="154"/>
      <c r="X244" s="154"/>
      <c r="Y244" s="154"/>
      <c r="Z244" s="154"/>
      <c r="AA244" s="159"/>
      <c r="AT244" s="160" t="s">
        <v>524</v>
      </c>
      <c r="AU244" s="160" t="s">
        <v>190</v>
      </c>
      <c r="AV244" s="10" t="s">
        <v>190</v>
      </c>
      <c r="AW244" s="10" t="s">
        <v>35</v>
      </c>
      <c r="AX244" s="10" t="s">
        <v>78</v>
      </c>
      <c r="AY244" s="160" t="s">
        <v>221</v>
      </c>
    </row>
    <row r="245" spans="2:65" s="10" customFormat="1" ht="20.45" customHeight="1" x14ac:dyDescent="0.3">
      <c r="B245" s="153"/>
      <c r="C245" s="154"/>
      <c r="D245" s="154"/>
      <c r="E245" s="155" t="s">
        <v>3</v>
      </c>
      <c r="F245" s="272" t="s">
        <v>1096</v>
      </c>
      <c r="G245" s="273"/>
      <c r="H245" s="273"/>
      <c r="I245" s="273"/>
      <c r="J245" s="154"/>
      <c r="K245" s="156">
        <v>1.1040000000000001</v>
      </c>
      <c r="L245" s="154"/>
      <c r="M245" s="154"/>
      <c r="N245" s="154"/>
      <c r="O245" s="154"/>
      <c r="P245" s="154"/>
      <c r="Q245" s="154"/>
      <c r="R245" s="157"/>
      <c r="T245" s="158"/>
      <c r="U245" s="154"/>
      <c r="V245" s="154"/>
      <c r="W245" s="154"/>
      <c r="X245" s="154"/>
      <c r="Y245" s="154"/>
      <c r="Z245" s="154"/>
      <c r="AA245" s="159"/>
      <c r="AT245" s="160" t="s">
        <v>524</v>
      </c>
      <c r="AU245" s="160" t="s">
        <v>190</v>
      </c>
      <c r="AV245" s="10" t="s">
        <v>190</v>
      </c>
      <c r="AW245" s="10" t="s">
        <v>35</v>
      </c>
      <c r="AX245" s="10" t="s">
        <v>78</v>
      </c>
      <c r="AY245" s="160" t="s">
        <v>221</v>
      </c>
    </row>
    <row r="246" spans="2:65" s="10" customFormat="1" ht="20.45" customHeight="1" x14ac:dyDescent="0.3">
      <c r="B246" s="153"/>
      <c r="C246" s="154"/>
      <c r="D246" s="154"/>
      <c r="E246" s="155" t="s">
        <v>3</v>
      </c>
      <c r="F246" s="272" t="s">
        <v>1097</v>
      </c>
      <c r="G246" s="273"/>
      <c r="H246" s="273"/>
      <c r="I246" s="273"/>
      <c r="J246" s="154"/>
      <c r="K246" s="156">
        <v>2.4</v>
      </c>
      <c r="L246" s="154"/>
      <c r="M246" s="154"/>
      <c r="N246" s="154"/>
      <c r="O246" s="154"/>
      <c r="P246" s="154"/>
      <c r="Q246" s="154"/>
      <c r="R246" s="157"/>
      <c r="T246" s="158"/>
      <c r="U246" s="154"/>
      <c r="V246" s="154"/>
      <c r="W246" s="154"/>
      <c r="X246" s="154"/>
      <c r="Y246" s="154"/>
      <c r="Z246" s="154"/>
      <c r="AA246" s="159"/>
      <c r="AT246" s="160" t="s">
        <v>524</v>
      </c>
      <c r="AU246" s="160" t="s">
        <v>190</v>
      </c>
      <c r="AV246" s="10" t="s">
        <v>190</v>
      </c>
      <c r="AW246" s="10" t="s">
        <v>35</v>
      </c>
      <c r="AX246" s="10" t="s">
        <v>78</v>
      </c>
      <c r="AY246" s="160" t="s">
        <v>221</v>
      </c>
    </row>
    <row r="247" spans="2:65" s="11" customFormat="1" ht="20.45" customHeight="1" x14ac:dyDescent="0.3">
      <c r="B247" s="161"/>
      <c r="C247" s="162"/>
      <c r="D247" s="162"/>
      <c r="E247" s="163" t="s">
        <v>3</v>
      </c>
      <c r="F247" s="270" t="s">
        <v>526</v>
      </c>
      <c r="G247" s="271"/>
      <c r="H247" s="271"/>
      <c r="I247" s="271"/>
      <c r="J247" s="162"/>
      <c r="K247" s="164">
        <v>15.504</v>
      </c>
      <c r="L247" s="162"/>
      <c r="M247" s="162"/>
      <c r="N247" s="162"/>
      <c r="O247" s="162"/>
      <c r="P247" s="162"/>
      <c r="Q247" s="162"/>
      <c r="R247" s="165"/>
      <c r="T247" s="166"/>
      <c r="U247" s="162"/>
      <c r="V247" s="162"/>
      <c r="W247" s="162"/>
      <c r="X247" s="162"/>
      <c r="Y247" s="162"/>
      <c r="Z247" s="162"/>
      <c r="AA247" s="167"/>
      <c r="AT247" s="168" t="s">
        <v>524</v>
      </c>
      <c r="AU247" s="168" t="s">
        <v>190</v>
      </c>
      <c r="AV247" s="11" t="s">
        <v>231</v>
      </c>
      <c r="AW247" s="11" t="s">
        <v>35</v>
      </c>
      <c r="AX247" s="11" t="s">
        <v>15</v>
      </c>
      <c r="AY247" s="168" t="s">
        <v>221</v>
      </c>
    </row>
    <row r="248" spans="2:65" s="1" customFormat="1" ht="20.45" customHeight="1" x14ac:dyDescent="0.3">
      <c r="B248" s="136"/>
      <c r="C248" s="137" t="s">
        <v>1098</v>
      </c>
      <c r="D248" s="137" t="s">
        <v>222</v>
      </c>
      <c r="E248" s="138" t="s">
        <v>1099</v>
      </c>
      <c r="F248" s="250" t="s">
        <v>1100</v>
      </c>
      <c r="G248" s="251"/>
      <c r="H248" s="251"/>
      <c r="I248" s="251"/>
      <c r="J248" s="139" t="s">
        <v>536</v>
      </c>
      <c r="K248" s="140">
        <v>32.520000000000003</v>
      </c>
      <c r="L248" s="252"/>
      <c r="M248" s="251"/>
      <c r="N248" s="252">
        <f>ROUND(L248*K248,2)</f>
        <v>0</v>
      </c>
      <c r="O248" s="251"/>
      <c r="P248" s="251"/>
      <c r="Q248" s="251"/>
      <c r="R248" s="141"/>
      <c r="T248" s="142" t="s">
        <v>3</v>
      </c>
      <c r="U248" s="40" t="s">
        <v>43</v>
      </c>
      <c r="V248" s="143">
        <v>0.36399999999999999</v>
      </c>
      <c r="W248" s="143">
        <f>V248*K248</f>
        <v>11.837280000000002</v>
      </c>
      <c r="X248" s="143">
        <v>1.0300000000000001E-3</v>
      </c>
      <c r="Y248" s="143">
        <f>X248*K248</f>
        <v>3.3495600000000007E-2</v>
      </c>
      <c r="Z248" s="143">
        <v>0</v>
      </c>
      <c r="AA248" s="144">
        <f>Z248*K248</f>
        <v>0</v>
      </c>
      <c r="AR248" s="17" t="s">
        <v>231</v>
      </c>
      <c r="AT248" s="17" t="s">
        <v>222</v>
      </c>
      <c r="AU248" s="17" t="s">
        <v>190</v>
      </c>
      <c r="AY248" s="17" t="s">
        <v>221</v>
      </c>
      <c r="BE248" s="145">
        <f>IF(U248="základní",N248,0)</f>
        <v>0</v>
      </c>
      <c r="BF248" s="145">
        <f>IF(U248="snížená",N248,0)</f>
        <v>0</v>
      </c>
      <c r="BG248" s="145">
        <f>IF(U248="zákl. přenesená",N248,0)</f>
        <v>0</v>
      </c>
      <c r="BH248" s="145">
        <f>IF(U248="sníž. přenesená",N248,0)</f>
        <v>0</v>
      </c>
      <c r="BI248" s="145">
        <f>IF(U248="nulová",N248,0)</f>
        <v>0</v>
      </c>
      <c r="BJ248" s="17" t="s">
        <v>15</v>
      </c>
      <c r="BK248" s="145">
        <f>ROUND(L248*K248,2)</f>
        <v>0</v>
      </c>
      <c r="BL248" s="17" t="s">
        <v>231</v>
      </c>
      <c r="BM248" s="17" t="s">
        <v>1101</v>
      </c>
    </row>
    <row r="249" spans="2:65" s="10" customFormat="1" ht="20.45" customHeight="1" x14ac:dyDescent="0.3">
      <c r="B249" s="153"/>
      <c r="C249" s="154"/>
      <c r="D249" s="154"/>
      <c r="E249" s="155" t="s">
        <v>3</v>
      </c>
      <c r="F249" s="274" t="s">
        <v>1102</v>
      </c>
      <c r="G249" s="273"/>
      <c r="H249" s="273"/>
      <c r="I249" s="273"/>
      <c r="J249" s="154"/>
      <c r="K249" s="156">
        <v>14.4</v>
      </c>
      <c r="L249" s="154"/>
      <c r="M249" s="154"/>
      <c r="N249" s="154"/>
      <c r="O249" s="154"/>
      <c r="P249" s="154"/>
      <c r="Q249" s="154"/>
      <c r="R249" s="157"/>
      <c r="T249" s="158"/>
      <c r="U249" s="154"/>
      <c r="V249" s="154"/>
      <c r="W249" s="154"/>
      <c r="X249" s="154"/>
      <c r="Y249" s="154"/>
      <c r="Z249" s="154"/>
      <c r="AA249" s="159"/>
      <c r="AT249" s="160" t="s">
        <v>524</v>
      </c>
      <c r="AU249" s="160" t="s">
        <v>190</v>
      </c>
      <c r="AV249" s="10" t="s">
        <v>190</v>
      </c>
      <c r="AW249" s="10" t="s">
        <v>35</v>
      </c>
      <c r="AX249" s="10" t="s">
        <v>78</v>
      </c>
      <c r="AY249" s="160" t="s">
        <v>221</v>
      </c>
    </row>
    <row r="250" spans="2:65" s="10" customFormat="1" ht="20.45" customHeight="1" x14ac:dyDescent="0.3">
      <c r="B250" s="153"/>
      <c r="C250" s="154"/>
      <c r="D250" s="154"/>
      <c r="E250" s="155" t="s">
        <v>3</v>
      </c>
      <c r="F250" s="272" t="s">
        <v>1103</v>
      </c>
      <c r="G250" s="273"/>
      <c r="H250" s="273"/>
      <c r="I250" s="273"/>
      <c r="J250" s="154"/>
      <c r="K250" s="156">
        <v>9.6</v>
      </c>
      <c r="L250" s="154"/>
      <c r="M250" s="154"/>
      <c r="N250" s="154"/>
      <c r="O250" s="154"/>
      <c r="P250" s="154"/>
      <c r="Q250" s="154"/>
      <c r="R250" s="157"/>
      <c r="T250" s="158"/>
      <c r="U250" s="154"/>
      <c r="V250" s="154"/>
      <c r="W250" s="154"/>
      <c r="X250" s="154"/>
      <c r="Y250" s="154"/>
      <c r="Z250" s="154"/>
      <c r="AA250" s="159"/>
      <c r="AT250" s="160" t="s">
        <v>524</v>
      </c>
      <c r="AU250" s="160" t="s">
        <v>190</v>
      </c>
      <c r="AV250" s="10" t="s">
        <v>190</v>
      </c>
      <c r="AW250" s="10" t="s">
        <v>35</v>
      </c>
      <c r="AX250" s="10" t="s">
        <v>78</v>
      </c>
      <c r="AY250" s="160" t="s">
        <v>221</v>
      </c>
    </row>
    <row r="251" spans="2:65" s="10" customFormat="1" ht="20.45" customHeight="1" x14ac:dyDescent="0.3">
      <c r="B251" s="153"/>
      <c r="C251" s="154"/>
      <c r="D251" s="154"/>
      <c r="E251" s="155" t="s">
        <v>3</v>
      </c>
      <c r="F251" s="272" t="s">
        <v>1104</v>
      </c>
      <c r="G251" s="273"/>
      <c r="H251" s="273"/>
      <c r="I251" s="273"/>
      <c r="J251" s="154"/>
      <c r="K251" s="156">
        <v>3.72</v>
      </c>
      <c r="L251" s="154"/>
      <c r="M251" s="154"/>
      <c r="N251" s="154"/>
      <c r="O251" s="154"/>
      <c r="P251" s="154"/>
      <c r="Q251" s="154"/>
      <c r="R251" s="157"/>
      <c r="T251" s="158"/>
      <c r="U251" s="154"/>
      <c r="V251" s="154"/>
      <c r="W251" s="154"/>
      <c r="X251" s="154"/>
      <c r="Y251" s="154"/>
      <c r="Z251" s="154"/>
      <c r="AA251" s="159"/>
      <c r="AT251" s="160" t="s">
        <v>524</v>
      </c>
      <c r="AU251" s="160" t="s">
        <v>190</v>
      </c>
      <c r="AV251" s="10" t="s">
        <v>190</v>
      </c>
      <c r="AW251" s="10" t="s">
        <v>35</v>
      </c>
      <c r="AX251" s="10" t="s">
        <v>78</v>
      </c>
      <c r="AY251" s="160" t="s">
        <v>221</v>
      </c>
    </row>
    <row r="252" spans="2:65" s="10" customFormat="1" ht="20.45" customHeight="1" x14ac:dyDescent="0.3">
      <c r="B252" s="153"/>
      <c r="C252" s="154"/>
      <c r="D252" s="154"/>
      <c r="E252" s="155" t="s">
        <v>3</v>
      </c>
      <c r="F252" s="272" t="s">
        <v>1105</v>
      </c>
      <c r="G252" s="273"/>
      <c r="H252" s="273"/>
      <c r="I252" s="273"/>
      <c r="J252" s="154"/>
      <c r="K252" s="156">
        <v>4.8</v>
      </c>
      <c r="L252" s="154"/>
      <c r="M252" s="154"/>
      <c r="N252" s="154"/>
      <c r="O252" s="154"/>
      <c r="P252" s="154"/>
      <c r="Q252" s="154"/>
      <c r="R252" s="157"/>
      <c r="T252" s="158"/>
      <c r="U252" s="154"/>
      <c r="V252" s="154"/>
      <c r="W252" s="154"/>
      <c r="X252" s="154"/>
      <c r="Y252" s="154"/>
      <c r="Z252" s="154"/>
      <c r="AA252" s="159"/>
      <c r="AT252" s="160" t="s">
        <v>524</v>
      </c>
      <c r="AU252" s="160" t="s">
        <v>190</v>
      </c>
      <c r="AV252" s="10" t="s">
        <v>190</v>
      </c>
      <c r="AW252" s="10" t="s">
        <v>35</v>
      </c>
      <c r="AX252" s="10" t="s">
        <v>78</v>
      </c>
      <c r="AY252" s="160" t="s">
        <v>221</v>
      </c>
    </row>
    <row r="253" spans="2:65" s="11" customFormat="1" ht="20.45" customHeight="1" x14ac:dyDescent="0.3">
      <c r="B253" s="161"/>
      <c r="C253" s="162"/>
      <c r="D253" s="162"/>
      <c r="E253" s="163" t="s">
        <v>3</v>
      </c>
      <c r="F253" s="270" t="s">
        <v>526</v>
      </c>
      <c r="G253" s="271"/>
      <c r="H253" s="271"/>
      <c r="I253" s="271"/>
      <c r="J253" s="162"/>
      <c r="K253" s="164">
        <v>32.520000000000003</v>
      </c>
      <c r="L253" s="162"/>
      <c r="M253" s="162"/>
      <c r="N253" s="162"/>
      <c r="O253" s="162"/>
      <c r="P253" s="162"/>
      <c r="Q253" s="162"/>
      <c r="R253" s="165"/>
      <c r="T253" s="166"/>
      <c r="U253" s="162"/>
      <c r="V253" s="162"/>
      <c r="W253" s="162"/>
      <c r="X253" s="162"/>
      <c r="Y253" s="162"/>
      <c r="Z253" s="162"/>
      <c r="AA253" s="167"/>
      <c r="AT253" s="168" t="s">
        <v>524</v>
      </c>
      <c r="AU253" s="168" t="s">
        <v>190</v>
      </c>
      <c r="AV253" s="11" t="s">
        <v>231</v>
      </c>
      <c r="AW253" s="11" t="s">
        <v>35</v>
      </c>
      <c r="AX253" s="11" t="s">
        <v>15</v>
      </c>
      <c r="AY253" s="168" t="s">
        <v>221</v>
      </c>
    </row>
    <row r="254" spans="2:65" s="1" customFormat="1" ht="28.9" customHeight="1" x14ac:dyDescent="0.3">
      <c r="B254" s="136"/>
      <c r="C254" s="137" t="s">
        <v>1106</v>
      </c>
      <c r="D254" s="137" t="s">
        <v>222</v>
      </c>
      <c r="E254" s="138" t="s">
        <v>1107</v>
      </c>
      <c r="F254" s="250" t="s">
        <v>1108</v>
      </c>
      <c r="G254" s="251"/>
      <c r="H254" s="251"/>
      <c r="I254" s="251"/>
      <c r="J254" s="139" t="s">
        <v>536</v>
      </c>
      <c r="K254" s="140">
        <v>32.520000000000003</v>
      </c>
      <c r="L254" s="252"/>
      <c r="M254" s="251"/>
      <c r="N254" s="252">
        <f>ROUND(L254*K254,2)</f>
        <v>0</v>
      </c>
      <c r="O254" s="251"/>
      <c r="P254" s="251"/>
      <c r="Q254" s="251"/>
      <c r="R254" s="141"/>
      <c r="T254" s="142" t="s">
        <v>3</v>
      </c>
      <c r="U254" s="40" t="s">
        <v>43</v>
      </c>
      <c r="V254" s="143">
        <v>0.20100000000000001</v>
      </c>
      <c r="W254" s="143">
        <f>V254*K254</f>
        <v>6.5365200000000012</v>
      </c>
      <c r="X254" s="143">
        <v>0</v>
      </c>
      <c r="Y254" s="143">
        <f>X254*K254</f>
        <v>0</v>
      </c>
      <c r="Z254" s="143">
        <v>0</v>
      </c>
      <c r="AA254" s="144">
        <f>Z254*K254</f>
        <v>0</v>
      </c>
      <c r="AR254" s="17" t="s">
        <v>231</v>
      </c>
      <c r="AT254" s="17" t="s">
        <v>222</v>
      </c>
      <c r="AU254" s="17" t="s">
        <v>190</v>
      </c>
      <c r="AY254" s="17" t="s">
        <v>221</v>
      </c>
      <c r="BE254" s="145">
        <f>IF(U254="základní",N254,0)</f>
        <v>0</v>
      </c>
      <c r="BF254" s="145">
        <f>IF(U254="snížená",N254,0)</f>
        <v>0</v>
      </c>
      <c r="BG254" s="145">
        <f>IF(U254="zákl. přenesená",N254,0)</f>
        <v>0</v>
      </c>
      <c r="BH254" s="145">
        <f>IF(U254="sníž. přenesená",N254,0)</f>
        <v>0</v>
      </c>
      <c r="BI254" s="145">
        <f>IF(U254="nulová",N254,0)</f>
        <v>0</v>
      </c>
      <c r="BJ254" s="17" t="s">
        <v>15</v>
      </c>
      <c r="BK254" s="145">
        <f>ROUND(L254*K254,2)</f>
        <v>0</v>
      </c>
      <c r="BL254" s="17" t="s">
        <v>231</v>
      </c>
      <c r="BM254" s="17" t="s">
        <v>1109</v>
      </c>
    </row>
    <row r="255" spans="2:65" s="1" customFormat="1" ht="28.9" customHeight="1" x14ac:dyDescent="0.3">
      <c r="B255" s="136"/>
      <c r="C255" s="137" t="s">
        <v>1110</v>
      </c>
      <c r="D255" s="137" t="s">
        <v>222</v>
      </c>
      <c r="E255" s="138" t="s">
        <v>1111</v>
      </c>
      <c r="F255" s="250" t="s">
        <v>1112</v>
      </c>
      <c r="G255" s="251"/>
      <c r="H255" s="251"/>
      <c r="I255" s="251"/>
      <c r="J255" s="139" t="s">
        <v>613</v>
      </c>
      <c r="K255" s="140">
        <v>2.8730000000000002</v>
      </c>
      <c r="L255" s="252"/>
      <c r="M255" s="251"/>
      <c r="N255" s="252">
        <f>ROUND(L255*K255,2)</f>
        <v>0</v>
      </c>
      <c r="O255" s="251"/>
      <c r="P255" s="251"/>
      <c r="Q255" s="251"/>
      <c r="R255" s="141"/>
      <c r="T255" s="142" t="s">
        <v>3</v>
      </c>
      <c r="U255" s="40" t="s">
        <v>43</v>
      </c>
      <c r="V255" s="143">
        <v>32.820999999999998</v>
      </c>
      <c r="W255" s="143">
        <f>V255*K255</f>
        <v>94.294733000000008</v>
      </c>
      <c r="X255" s="143">
        <v>1.0601700000000001</v>
      </c>
      <c r="Y255" s="143">
        <f>X255*K255</f>
        <v>3.0458684100000002</v>
      </c>
      <c r="Z255" s="143">
        <v>0</v>
      </c>
      <c r="AA255" s="144">
        <f>Z255*K255</f>
        <v>0</v>
      </c>
      <c r="AR255" s="17" t="s">
        <v>231</v>
      </c>
      <c r="AT255" s="17" t="s">
        <v>222</v>
      </c>
      <c r="AU255" s="17" t="s">
        <v>190</v>
      </c>
      <c r="AY255" s="17" t="s">
        <v>221</v>
      </c>
      <c r="BE255" s="145">
        <f>IF(U255="základní",N255,0)</f>
        <v>0</v>
      </c>
      <c r="BF255" s="145">
        <f>IF(U255="snížená",N255,0)</f>
        <v>0</v>
      </c>
      <c r="BG255" s="145">
        <f>IF(U255="zákl. přenesená",N255,0)</f>
        <v>0</v>
      </c>
      <c r="BH255" s="145">
        <f>IF(U255="sníž. přenesená",N255,0)</f>
        <v>0</v>
      </c>
      <c r="BI255" s="145">
        <f>IF(U255="nulová",N255,0)</f>
        <v>0</v>
      </c>
      <c r="BJ255" s="17" t="s">
        <v>15</v>
      </c>
      <c r="BK255" s="145">
        <f>ROUND(L255*K255,2)</f>
        <v>0</v>
      </c>
      <c r="BL255" s="17" t="s">
        <v>231</v>
      </c>
      <c r="BM255" s="17" t="s">
        <v>1113</v>
      </c>
    </row>
    <row r="256" spans="2:65" s="1" customFormat="1" ht="40.15" customHeight="1" x14ac:dyDescent="0.3">
      <c r="B256" s="136"/>
      <c r="C256" s="137" t="s">
        <v>1114</v>
      </c>
      <c r="D256" s="137" t="s">
        <v>222</v>
      </c>
      <c r="E256" s="138" t="s">
        <v>1115</v>
      </c>
      <c r="F256" s="250" t="s">
        <v>1116</v>
      </c>
      <c r="G256" s="251"/>
      <c r="H256" s="251"/>
      <c r="I256" s="251"/>
      <c r="J256" s="139" t="s">
        <v>536</v>
      </c>
      <c r="K256" s="140">
        <v>7.5</v>
      </c>
      <c r="L256" s="252"/>
      <c r="M256" s="251"/>
      <c r="N256" s="252">
        <f>ROUND(L256*K256,2)</f>
        <v>0</v>
      </c>
      <c r="O256" s="251"/>
      <c r="P256" s="251"/>
      <c r="Q256" s="251"/>
      <c r="R256" s="141"/>
      <c r="T256" s="142" t="s">
        <v>3</v>
      </c>
      <c r="U256" s="40" t="s">
        <v>43</v>
      </c>
      <c r="V256" s="143">
        <v>0.67</v>
      </c>
      <c r="W256" s="143">
        <f>V256*K256</f>
        <v>5.0250000000000004</v>
      </c>
      <c r="X256" s="143">
        <v>0.42831999999999998</v>
      </c>
      <c r="Y256" s="143">
        <f>X256*K256</f>
        <v>3.2123999999999997</v>
      </c>
      <c r="Z256" s="143">
        <v>0</v>
      </c>
      <c r="AA256" s="144">
        <f>Z256*K256</f>
        <v>0</v>
      </c>
      <c r="AR256" s="17" t="s">
        <v>231</v>
      </c>
      <c r="AT256" s="17" t="s">
        <v>222</v>
      </c>
      <c r="AU256" s="17" t="s">
        <v>190</v>
      </c>
      <c r="AY256" s="17" t="s">
        <v>221</v>
      </c>
      <c r="BE256" s="145">
        <f>IF(U256="základní",N256,0)</f>
        <v>0</v>
      </c>
      <c r="BF256" s="145">
        <f>IF(U256="snížená",N256,0)</f>
        <v>0</v>
      </c>
      <c r="BG256" s="145">
        <f>IF(U256="zákl. přenesená",N256,0)</f>
        <v>0</v>
      </c>
      <c r="BH256" s="145">
        <f>IF(U256="sníž. přenesená",N256,0)</f>
        <v>0</v>
      </c>
      <c r="BI256" s="145">
        <f>IF(U256="nulová",N256,0)</f>
        <v>0</v>
      </c>
      <c r="BJ256" s="17" t="s">
        <v>15</v>
      </c>
      <c r="BK256" s="145">
        <f>ROUND(L256*K256,2)</f>
        <v>0</v>
      </c>
      <c r="BL256" s="17" t="s">
        <v>231</v>
      </c>
      <c r="BM256" s="17" t="s">
        <v>1117</v>
      </c>
    </row>
    <row r="257" spans="2:65" s="10" customFormat="1" ht="20.45" customHeight="1" x14ac:dyDescent="0.3">
      <c r="B257" s="153"/>
      <c r="C257" s="154"/>
      <c r="D257" s="154"/>
      <c r="E257" s="155" t="s">
        <v>3</v>
      </c>
      <c r="F257" s="274" t="s">
        <v>1118</v>
      </c>
      <c r="G257" s="273"/>
      <c r="H257" s="273"/>
      <c r="I257" s="273"/>
      <c r="J257" s="154"/>
      <c r="K257" s="156">
        <v>7.5</v>
      </c>
      <c r="L257" s="154"/>
      <c r="M257" s="154"/>
      <c r="N257" s="154"/>
      <c r="O257" s="154"/>
      <c r="P257" s="154"/>
      <c r="Q257" s="154"/>
      <c r="R257" s="157"/>
      <c r="T257" s="158"/>
      <c r="U257" s="154"/>
      <c r="V257" s="154"/>
      <c r="W257" s="154"/>
      <c r="X257" s="154"/>
      <c r="Y257" s="154"/>
      <c r="Z257" s="154"/>
      <c r="AA257" s="159"/>
      <c r="AT257" s="160" t="s">
        <v>524</v>
      </c>
      <c r="AU257" s="160" t="s">
        <v>190</v>
      </c>
      <c r="AV257" s="10" t="s">
        <v>190</v>
      </c>
      <c r="AW257" s="10" t="s">
        <v>35</v>
      </c>
      <c r="AX257" s="10" t="s">
        <v>15</v>
      </c>
      <c r="AY257" s="160" t="s">
        <v>221</v>
      </c>
    </row>
    <row r="258" spans="2:65" s="1" customFormat="1" ht="40.15" customHeight="1" x14ac:dyDescent="0.3">
      <c r="B258" s="136"/>
      <c r="C258" s="137" t="s">
        <v>1119</v>
      </c>
      <c r="D258" s="137" t="s">
        <v>222</v>
      </c>
      <c r="E258" s="138" t="s">
        <v>1120</v>
      </c>
      <c r="F258" s="250" t="s">
        <v>1121</v>
      </c>
      <c r="G258" s="251"/>
      <c r="H258" s="251"/>
      <c r="I258" s="251"/>
      <c r="J258" s="139" t="s">
        <v>536</v>
      </c>
      <c r="K258" s="140">
        <v>1.5</v>
      </c>
      <c r="L258" s="252"/>
      <c r="M258" s="251"/>
      <c r="N258" s="252">
        <f>ROUND(L258*K258,2)</f>
        <v>0</v>
      </c>
      <c r="O258" s="251"/>
      <c r="P258" s="251"/>
      <c r="Q258" s="251"/>
      <c r="R258" s="141"/>
      <c r="T258" s="142" t="s">
        <v>3</v>
      </c>
      <c r="U258" s="40" t="s">
        <v>43</v>
      </c>
      <c r="V258" s="143">
        <v>0.78</v>
      </c>
      <c r="W258" s="143">
        <f>V258*K258</f>
        <v>1.17</v>
      </c>
      <c r="X258" s="143">
        <v>0.55291000000000001</v>
      </c>
      <c r="Y258" s="143">
        <f>X258*K258</f>
        <v>0.82936500000000002</v>
      </c>
      <c r="Z258" s="143">
        <v>0</v>
      </c>
      <c r="AA258" s="144">
        <f>Z258*K258</f>
        <v>0</v>
      </c>
      <c r="AR258" s="17" t="s">
        <v>231</v>
      </c>
      <c r="AT258" s="17" t="s">
        <v>222</v>
      </c>
      <c r="AU258" s="17" t="s">
        <v>190</v>
      </c>
      <c r="AY258" s="17" t="s">
        <v>221</v>
      </c>
      <c r="BE258" s="145">
        <f>IF(U258="základní",N258,0)</f>
        <v>0</v>
      </c>
      <c r="BF258" s="145">
        <f>IF(U258="snížená",N258,0)</f>
        <v>0</v>
      </c>
      <c r="BG258" s="145">
        <f>IF(U258="zákl. přenesená",N258,0)</f>
        <v>0</v>
      </c>
      <c r="BH258" s="145">
        <f>IF(U258="sníž. přenesená",N258,0)</f>
        <v>0</v>
      </c>
      <c r="BI258" s="145">
        <f>IF(U258="nulová",N258,0)</f>
        <v>0</v>
      </c>
      <c r="BJ258" s="17" t="s">
        <v>15</v>
      </c>
      <c r="BK258" s="145">
        <f>ROUND(L258*K258,2)</f>
        <v>0</v>
      </c>
      <c r="BL258" s="17" t="s">
        <v>231</v>
      </c>
      <c r="BM258" s="17" t="s">
        <v>1122</v>
      </c>
    </row>
    <row r="259" spans="2:65" s="10" customFormat="1" ht="20.45" customHeight="1" x14ac:dyDescent="0.3">
      <c r="B259" s="153"/>
      <c r="C259" s="154"/>
      <c r="D259" s="154"/>
      <c r="E259" s="155" t="s">
        <v>3</v>
      </c>
      <c r="F259" s="274" t="s">
        <v>1123</v>
      </c>
      <c r="G259" s="273"/>
      <c r="H259" s="273"/>
      <c r="I259" s="273"/>
      <c r="J259" s="154"/>
      <c r="K259" s="156">
        <v>1.5</v>
      </c>
      <c r="L259" s="154"/>
      <c r="M259" s="154"/>
      <c r="N259" s="154"/>
      <c r="O259" s="154"/>
      <c r="P259" s="154"/>
      <c r="Q259" s="154"/>
      <c r="R259" s="157"/>
      <c r="T259" s="158"/>
      <c r="U259" s="154"/>
      <c r="V259" s="154"/>
      <c r="W259" s="154"/>
      <c r="X259" s="154"/>
      <c r="Y259" s="154"/>
      <c r="Z259" s="154"/>
      <c r="AA259" s="159"/>
      <c r="AT259" s="160" t="s">
        <v>524</v>
      </c>
      <c r="AU259" s="160" t="s">
        <v>190</v>
      </c>
      <c r="AV259" s="10" t="s">
        <v>190</v>
      </c>
      <c r="AW259" s="10" t="s">
        <v>35</v>
      </c>
      <c r="AX259" s="10" t="s">
        <v>15</v>
      </c>
      <c r="AY259" s="160" t="s">
        <v>221</v>
      </c>
    </row>
    <row r="260" spans="2:65" s="1" customFormat="1" ht="40.15" customHeight="1" x14ac:dyDescent="0.3">
      <c r="B260" s="136"/>
      <c r="C260" s="137" t="s">
        <v>1124</v>
      </c>
      <c r="D260" s="137" t="s">
        <v>222</v>
      </c>
      <c r="E260" s="138" t="s">
        <v>1125</v>
      </c>
      <c r="F260" s="250" t="s">
        <v>1126</v>
      </c>
      <c r="G260" s="251"/>
      <c r="H260" s="251"/>
      <c r="I260" s="251"/>
      <c r="J260" s="139" t="s">
        <v>536</v>
      </c>
      <c r="K260" s="140">
        <v>1.5</v>
      </c>
      <c r="L260" s="252"/>
      <c r="M260" s="251"/>
      <c r="N260" s="252">
        <f>ROUND(L260*K260,2)</f>
        <v>0</v>
      </c>
      <c r="O260" s="251"/>
      <c r="P260" s="251"/>
      <c r="Q260" s="251"/>
      <c r="R260" s="141"/>
      <c r="T260" s="142" t="s">
        <v>3</v>
      </c>
      <c r="U260" s="40" t="s">
        <v>43</v>
      </c>
      <c r="V260" s="143">
        <v>0.94</v>
      </c>
      <c r="W260" s="143">
        <f>V260*K260</f>
        <v>1.41</v>
      </c>
      <c r="X260" s="143">
        <v>0.67488999999999999</v>
      </c>
      <c r="Y260" s="143">
        <f>X260*K260</f>
        <v>1.012335</v>
      </c>
      <c r="Z260" s="143">
        <v>0</v>
      </c>
      <c r="AA260" s="144">
        <f>Z260*K260</f>
        <v>0</v>
      </c>
      <c r="AR260" s="17" t="s">
        <v>231</v>
      </c>
      <c r="AT260" s="17" t="s">
        <v>222</v>
      </c>
      <c r="AU260" s="17" t="s">
        <v>190</v>
      </c>
      <c r="AY260" s="17" t="s">
        <v>221</v>
      </c>
      <c r="BE260" s="145">
        <f>IF(U260="základní",N260,0)</f>
        <v>0</v>
      </c>
      <c r="BF260" s="145">
        <f>IF(U260="snížená",N260,0)</f>
        <v>0</v>
      </c>
      <c r="BG260" s="145">
        <f>IF(U260="zákl. přenesená",N260,0)</f>
        <v>0</v>
      </c>
      <c r="BH260" s="145">
        <f>IF(U260="sníž. přenesená",N260,0)</f>
        <v>0</v>
      </c>
      <c r="BI260" s="145">
        <f>IF(U260="nulová",N260,0)</f>
        <v>0</v>
      </c>
      <c r="BJ260" s="17" t="s">
        <v>15</v>
      </c>
      <c r="BK260" s="145">
        <f>ROUND(L260*K260,2)</f>
        <v>0</v>
      </c>
      <c r="BL260" s="17" t="s">
        <v>231</v>
      </c>
      <c r="BM260" s="17" t="s">
        <v>1127</v>
      </c>
    </row>
    <row r="261" spans="2:65" s="10" customFormat="1" ht="20.45" customHeight="1" x14ac:dyDescent="0.3">
      <c r="B261" s="153"/>
      <c r="C261" s="154"/>
      <c r="D261" s="154"/>
      <c r="E261" s="155" t="s">
        <v>3</v>
      </c>
      <c r="F261" s="274" t="s">
        <v>1123</v>
      </c>
      <c r="G261" s="273"/>
      <c r="H261" s="273"/>
      <c r="I261" s="273"/>
      <c r="J261" s="154"/>
      <c r="K261" s="156">
        <v>1.5</v>
      </c>
      <c r="L261" s="154"/>
      <c r="M261" s="154"/>
      <c r="N261" s="154"/>
      <c r="O261" s="154"/>
      <c r="P261" s="154"/>
      <c r="Q261" s="154"/>
      <c r="R261" s="157"/>
      <c r="T261" s="158"/>
      <c r="U261" s="154"/>
      <c r="V261" s="154"/>
      <c r="W261" s="154"/>
      <c r="X261" s="154"/>
      <c r="Y261" s="154"/>
      <c r="Z261" s="154"/>
      <c r="AA261" s="159"/>
      <c r="AT261" s="160" t="s">
        <v>524</v>
      </c>
      <c r="AU261" s="160" t="s">
        <v>190</v>
      </c>
      <c r="AV261" s="10" t="s">
        <v>190</v>
      </c>
      <c r="AW261" s="10" t="s">
        <v>35</v>
      </c>
      <c r="AX261" s="10" t="s">
        <v>15</v>
      </c>
      <c r="AY261" s="160" t="s">
        <v>221</v>
      </c>
    </row>
    <row r="262" spans="2:65" s="9" customFormat="1" ht="29.85" customHeight="1" x14ac:dyDescent="0.3">
      <c r="B262" s="125"/>
      <c r="C262" s="126"/>
      <c r="D262" s="135" t="s">
        <v>905</v>
      </c>
      <c r="E262" s="135"/>
      <c r="F262" s="135"/>
      <c r="G262" s="135"/>
      <c r="H262" s="135"/>
      <c r="I262" s="135"/>
      <c r="J262" s="135"/>
      <c r="K262" s="135"/>
      <c r="L262" s="135"/>
      <c r="M262" s="135"/>
      <c r="N262" s="240">
        <f>BK262</f>
        <v>0</v>
      </c>
      <c r="O262" s="241"/>
      <c r="P262" s="241"/>
      <c r="Q262" s="241"/>
      <c r="R262" s="128"/>
      <c r="T262" s="129"/>
      <c r="U262" s="126"/>
      <c r="V262" s="126"/>
      <c r="W262" s="130">
        <f>SUM(W263:W554)</f>
        <v>4650.4717150000006</v>
      </c>
      <c r="X262" s="126"/>
      <c r="Y262" s="130">
        <f>SUM(Y263:Y554)</f>
        <v>797.9571755500001</v>
      </c>
      <c r="Z262" s="126"/>
      <c r="AA262" s="131">
        <f>SUM(AA263:AA554)</f>
        <v>0</v>
      </c>
      <c r="AR262" s="132" t="s">
        <v>15</v>
      </c>
      <c r="AT262" s="133" t="s">
        <v>77</v>
      </c>
      <c r="AU262" s="133" t="s">
        <v>15</v>
      </c>
      <c r="AY262" s="132" t="s">
        <v>221</v>
      </c>
      <c r="BK262" s="134">
        <f>SUM(BK263:BK554)</f>
        <v>0</v>
      </c>
    </row>
    <row r="263" spans="2:65" s="1" customFormat="1" ht="28.9" customHeight="1" x14ac:dyDescent="0.3">
      <c r="B263" s="136"/>
      <c r="C263" s="137" t="s">
        <v>220</v>
      </c>
      <c r="D263" s="137" t="s">
        <v>222</v>
      </c>
      <c r="E263" s="138" t="s">
        <v>1128</v>
      </c>
      <c r="F263" s="250" t="s">
        <v>1129</v>
      </c>
      <c r="G263" s="251"/>
      <c r="H263" s="251"/>
      <c r="I263" s="251"/>
      <c r="J263" s="139" t="s">
        <v>536</v>
      </c>
      <c r="K263" s="140">
        <v>48.96</v>
      </c>
      <c r="L263" s="252"/>
      <c r="M263" s="251"/>
      <c r="N263" s="252">
        <f>ROUND(L263*K263,2)</f>
        <v>0</v>
      </c>
      <c r="O263" s="251"/>
      <c r="P263" s="251"/>
      <c r="Q263" s="251"/>
      <c r="R263" s="141"/>
      <c r="T263" s="142" t="s">
        <v>3</v>
      </c>
      <c r="U263" s="40" t="s">
        <v>43</v>
      </c>
      <c r="V263" s="143">
        <v>0.82199999999999995</v>
      </c>
      <c r="W263" s="143">
        <f>V263*K263</f>
        <v>40.24512</v>
      </c>
      <c r="X263" s="143">
        <v>0.20674000000000001</v>
      </c>
      <c r="Y263" s="143">
        <f>X263*K263</f>
        <v>10.121990400000001</v>
      </c>
      <c r="Z263" s="143">
        <v>0</v>
      </c>
      <c r="AA263" s="144">
        <f>Z263*K263</f>
        <v>0</v>
      </c>
      <c r="AR263" s="17" t="s">
        <v>231</v>
      </c>
      <c r="AT263" s="17" t="s">
        <v>222</v>
      </c>
      <c r="AU263" s="17" t="s">
        <v>190</v>
      </c>
      <c r="AY263" s="17" t="s">
        <v>221</v>
      </c>
      <c r="BE263" s="145">
        <f>IF(U263="základní",N263,0)</f>
        <v>0</v>
      </c>
      <c r="BF263" s="145">
        <f>IF(U263="snížená",N263,0)</f>
        <v>0</v>
      </c>
      <c r="BG263" s="145">
        <f>IF(U263="zákl. přenesená",N263,0)</f>
        <v>0</v>
      </c>
      <c r="BH263" s="145">
        <f>IF(U263="sníž. přenesená",N263,0)</f>
        <v>0</v>
      </c>
      <c r="BI263" s="145">
        <f>IF(U263="nulová",N263,0)</f>
        <v>0</v>
      </c>
      <c r="BJ263" s="17" t="s">
        <v>15</v>
      </c>
      <c r="BK263" s="145">
        <f>ROUND(L263*K263,2)</f>
        <v>0</v>
      </c>
      <c r="BL263" s="17" t="s">
        <v>231</v>
      </c>
      <c r="BM263" s="17" t="s">
        <v>1130</v>
      </c>
    </row>
    <row r="264" spans="2:65" s="12" customFormat="1" ht="20.45" customHeight="1" x14ac:dyDescent="0.3">
      <c r="B264" s="173"/>
      <c r="C264" s="174"/>
      <c r="D264" s="174"/>
      <c r="E264" s="175" t="s">
        <v>3</v>
      </c>
      <c r="F264" s="281" t="s">
        <v>1131</v>
      </c>
      <c r="G264" s="278"/>
      <c r="H264" s="278"/>
      <c r="I264" s="278"/>
      <c r="J264" s="174"/>
      <c r="K264" s="176" t="s">
        <v>3</v>
      </c>
      <c r="L264" s="174"/>
      <c r="M264" s="174"/>
      <c r="N264" s="174"/>
      <c r="O264" s="174"/>
      <c r="P264" s="174"/>
      <c r="Q264" s="174"/>
      <c r="R264" s="177"/>
      <c r="T264" s="178"/>
      <c r="U264" s="174"/>
      <c r="V264" s="174"/>
      <c r="W264" s="174"/>
      <c r="X264" s="174"/>
      <c r="Y264" s="174"/>
      <c r="Z264" s="174"/>
      <c r="AA264" s="179"/>
      <c r="AT264" s="180" t="s">
        <v>524</v>
      </c>
      <c r="AU264" s="180" t="s">
        <v>190</v>
      </c>
      <c r="AV264" s="12" t="s">
        <v>15</v>
      </c>
      <c r="AW264" s="12" t="s">
        <v>35</v>
      </c>
      <c r="AX264" s="12" t="s">
        <v>78</v>
      </c>
      <c r="AY264" s="180" t="s">
        <v>221</v>
      </c>
    </row>
    <row r="265" spans="2:65" s="10" customFormat="1" ht="20.45" customHeight="1" x14ac:dyDescent="0.3">
      <c r="B265" s="153"/>
      <c r="C265" s="154"/>
      <c r="D265" s="154"/>
      <c r="E265" s="155" t="s">
        <v>3</v>
      </c>
      <c r="F265" s="272" t="s">
        <v>1132</v>
      </c>
      <c r="G265" s="273"/>
      <c r="H265" s="273"/>
      <c r="I265" s="273"/>
      <c r="J265" s="154"/>
      <c r="K265" s="156">
        <v>48.96</v>
      </c>
      <c r="L265" s="154"/>
      <c r="M265" s="154"/>
      <c r="N265" s="154"/>
      <c r="O265" s="154"/>
      <c r="P265" s="154"/>
      <c r="Q265" s="154"/>
      <c r="R265" s="157"/>
      <c r="T265" s="158"/>
      <c r="U265" s="154"/>
      <c r="V265" s="154"/>
      <c r="W265" s="154"/>
      <c r="X265" s="154"/>
      <c r="Y265" s="154"/>
      <c r="Z265" s="154"/>
      <c r="AA265" s="159"/>
      <c r="AT265" s="160" t="s">
        <v>524</v>
      </c>
      <c r="AU265" s="160" t="s">
        <v>190</v>
      </c>
      <c r="AV265" s="10" t="s">
        <v>190</v>
      </c>
      <c r="AW265" s="10" t="s">
        <v>35</v>
      </c>
      <c r="AX265" s="10" t="s">
        <v>15</v>
      </c>
      <c r="AY265" s="160" t="s">
        <v>221</v>
      </c>
    </row>
    <row r="266" spans="2:65" s="1" customFormat="1" ht="28.9" customHeight="1" x14ac:dyDescent="0.3">
      <c r="B266" s="136"/>
      <c r="C266" s="137" t="s">
        <v>265</v>
      </c>
      <c r="D266" s="137" t="s">
        <v>222</v>
      </c>
      <c r="E266" s="138" t="s">
        <v>1133</v>
      </c>
      <c r="F266" s="250" t="s">
        <v>1134</v>
      </c>
      <c r="G266" s="251"/>
      <c r="H266" s="251"/>
      <c r="I266" s="251"/>
      <c r="J266" s="139" t="s">
        <v>536</v>
      </c>
      <c r="K266" s="140">
        <v>47.21</v>
      </c>
      <c r="L266" s="252"/>
      <c r="M266" s="251"/>
      <c r="N266" s="252">
        <f>ROUND(L266*K266,2)</f>
        <v>0</v>
      </c>
      <c r="O266" s="251"/>
      <c r="P266" s="251"/>
      <c r="Q266" s="251"/>
      <c r="R266" s="141"/>
      <c r="T266" s="142" t="s">
        <v>3</v>
      </c>
      <c r="U266" s="40" t="s">
        <v>43</v>
      </c>
      <c r="V266" s="143">
        <v>0.58199999999999996</v>
      </c>
      <c r="W266" s="143">
        <f>V266*K266</f>
        <v>27.476219999999998</v>
      </c>
      <c r="X266" s="143">
        <v>0.1202</v>
      </c>
      <c r="Y266" s="143">
        <f>X266*K266</f>
        <v>5.6746420000000004</v>
      </c>
      <c r="Z266" s="143">
        <v>0</v>
      </c>
      <c r="AA266" s="144">
        <f>Z266*K266</f>
        <v>0</v>
      </c>
      <c r="AR266" s="17" t="s">
        <v>231</v>
      </c>
      <c r="AT266" s="17" t="s">
        <v>222</v>
      </c>
      <c r="AU266" s="17" t="s">
        <v>190</v>
      </c>
      <c r="AY266" s="17" t="s">
        <v>221</v>
      </c>
      <c r="BE266" s="145">
        <f>IF(U266="základní",N266,0)</f>
        <v>0</v>
      </c>
      <c r="BF266" s="145">
        <f>IF(U266="snížená",N266,0)</f>
        <v>0</v>
      </c>
      <c r="BG266" s="145">
        <f>IF(U266="zákl. přenesená",N266,0)</f>
        <v>0</v>
      </c>
      <c r="BH266" s="145">
        <f>IF(U266="sníž. přenesená",N266,0)</f>
        <v>0</v>
      </c>
      <c r="BI266" s="145">
        <f>IF(U266="nulová",N266,0)</f>
        <v>0</v>
      </c>
      <c r="BJ266" s="17" t="s">
        <v>15</v>
      </c>
      <c r="BK266" s="145">
        <f>ROUND(L266*K266,2)</f>
        <v>0</v>
      </c>
      <c r="BL266" s="17" t="s">
        <v>231</v>
      </c>
      <c r="BM266" s="17" t="s">
        <v>1135</v>
      </c>
    </row>
    <row r="267" spans="2:65" s="12" customFormat="1" ht="20.45" customHeight="1" x14ac:dyDescent="0.3">
      <c r="B267" s="173"/>
      <c r="C267" s="174"/>
      <c r="D267" s="174"/>
      <c r="E267" s="175" t="s">
        <v>3</v>
      </c>
      <c r="F267" s="281" t="s">
        <v>1136</v>
      </c>
      <c r="G267" s="278"/>
      <c r="H267" s="278"/>
      <c r="I267" s="278"/>
      <c r="J267" s="174"/>
      <c r="K267" s="176" t="s">
        <v>3</v>
      </c>
      <c r="L267" s="174"/>
      <c r="M267" s="174"/>
      <c r="N267" s="174"/>
      <c r="O267" s="174"/>
      <c r="P267" s="174"/>
      <c r="Q267" s="174"/>
      <c r="R267" s="177"/>
      <c r="T267" s="178"/>
      <c r="U267" s="174"/>
      <c r="V267" s="174"/>
      <c r="W267" s="174"/>
      <c r="X267" s="174"/>
      <c r="Y267" s="174"/>
      <c r="Z267" s="174"/>
      <c r="AA267" s="179"/>
      <c r="AT267" s="180" t="s">
        <v>524</v>
      </c>
      <c r="AU267" s="180" t="s">
        <v>190</v>
      </c>
      <c r="AV267" s="12" t="s">
        <v>15</v>
      </c>
      <c r="AW267" s="12" t="s">
        <v>35</v>
      </c>
      <c r="AX267" s="12" t="s">
        <v>78</v>
      </c>
      <c r="AY267" s="180" t="s">
        <v>221</v>
      </c>
    </row>
    <row r="268" spans="2:65" s="10" customFormat="1" ht="20.45" customHeight="1" x14ac:dyDescent="0.3">
      <c r="B268" s="153"/>
      <c r="C268" s="154"/>
      <c r="D268" s="154"/>
      <c r="E268" s="155" t="s">
        <v>3</v>
      </c>
      <c r="F268" s="272" t="s">
        <v>1137</v>
      </c>
      <c r="G268" s="273"/>
      <c r="H268" s="273"/>
      <c r="I268" s="273"/>
      <c r="J268" s="154"/>
      <c r="K268" s="156">
        <v>9.52</v>
      </c>
      <c r="L268" s="154"/>
      <c r="M268" s="154"/>
      <c r="N268" s="154"/>
      <c r="O268" s="154"/>
      <c r="P268" s="154"/>
      <c r="Q268" s="154"/>
      <c r="R268" s="157"/>
      <c r="T268" s="158"/>
      <c r="U268" s="154"/>
      <c r="V268" s="154"/>
      <c r="W268" s="154"/>
      <c r="X268" s="154"/>
      <c r="Y268" s="154"/>
      <c r="Z268" s="154"/>
      <c r="AA268" s="159"/>
      <c r="AT268" s="160" t="s">
        <v>524</v>
      </c>
      <c r="AU268" s="160" t="s">
        <v>190</v>
      </c>
      <c r="AV268" s="10" t="s">
        <v>190</v>
      </c>
      <c r="AW268" s="10" t="s">
        <v>35</v>
      </c>
      <c r="AX268" s="10" t="s">
        <v>78</v>
      </c>
      <c r="AY268" s="160" t="s">
        <v>221</v>
      </c>
    </row>
    <row r="269" spans="2:65" s="10" customFormat="1" ht="20.45" customHeight="1" x14ac:dyDescent="0.3">
      <c r="B269" s="153"/>
      <c r="C269" s="154"/>
      <c r="D269" s="154"/>
      <c r="E269" s="155" t="s">
        <v>3</v>
      </c>
      <c r="F269" s="272" t="s">
        <v>1138</v>
      </c>
      <c r="G269" s="273"/>
      <c r="H269" s="273"/>
      <c r="I269" s="273"/>
      <c r="J269" s="154"/>
      <c r="K269" s="156">
        <v>12.92</v>
      </c>
      <c r="L269" s="154"/>
      <c r="M269" s="154"/>
      <c r="N269" s="154"/>
      <c r="O269" s="154"/>
      <c r="P269" s="154"/>
      <c r="Q269" s="154"/>
      <c r="R269" s="157"/>
      <c r="T269" s="158"/>
      <c r="U269" s="154"/>
      <c r="V269" s="154"/>
      <c r="W269" s="154"/>
      <c r="X269" s="154"/>
      <c r="Y269" s="154"/>
      <c r="Z269" s="154"/>
      <c r="AA269" s="159"/>
      <c r="AT269" s="160" t="s">
        <v>524</v>
      </c>
      <c r="AU269" s="160" t="s">
        <v>190</v>
      </c>
      <c r="AV269" s="10" t="s">
        <v>190</v>
      </c>
      <c r="AW269" s="10" t="s">
        <v>35</v>
      </c>
      <c r="AX269" s="10" t="s">
        <v>78</v>
      </c>
      <c r="AY269" s="160" t="s">
        <v>221</v>
      </c>
    </row>
    <row r="270" spans="2:65" s="13" customFormat="1" ht="20.45" customHeight="1" x14ac:dyDescent="0.3">
      <c r="B270" s="181"/>
      <c r="C270" s="182"/>
      <c r="D270" s="182"/>
      <c r="E270" s="183" t="s">
        <v>3</v>
      </c>
      <c r="F270" s="279" t="s">
        <v>946</v>
      </c>
      <c r="G270" s="280"/>
      <c r="H270" s="280"/>
      <c r="I270" s="280"/>
      <c r="J270" s="182"/>
      <c r="K270" s="184">
        <v>22.44</v>
      </c>
      <c r="L270" s="182"/>
      <c r="M270" s="182"/>
      <c r="N270" s="182"/>
      <c r="O270" s="182"/>
      <c r="P270" s="182"/>
      <c r="Q270" s="182"/>
      <c r="R270" s="185"/>
      <c r="T270" s="186"/>
      <c r="U270" s="182"/>
      <c r="V270" s="182"/>
      <c r="W270" s="182"/>
      <c r="X270" s="182"/>
      <c r="Y270" s="182"/>
      <c r="Z270" s="182"/>
      <c r="AA270" s="187"/>
      <c r="AT270" s="188" t="s">
        <v>524</v>
      </c>
      <c r="AU270" s="188" t="s">
        <v>190</v>
      </c>
      <c r="AV270" s="13" t="s">
        <v>254</v>
      </c>
      <c r="AW270" s="13" t="s">
        <v>35</v>
      </c>
      <c r="AX270" s="13" t="s">
        <v>78</v>
      </c>
      <c r="AY270" s="188" t="s">
        <v>221</v>
      </c>
    </row>
    <row r="271" spans="2:65" s="12" customFormat="1" ht="20.45" customHeight="1" x14ac:dyDescent="0.3">
      <c r="B271" s="173"/>
      <c r="C271" s="174"/>
      <c r="D271" s="174"/>
      <c r="E271" s="175" t="s">
        <v>3</v>
      </c>
      <c r="F271" s="277" t="s">
        <v>1131</v>
      </c>
      <c r="G271" s="278"/>
      <c r="H271" s="278"/>
      <c r="I271" s="278"/>
      <c r="J271" s="174"/>
      <c r="K271" s="176" t="s">
        <v>3</v>
      </c>
      <c r="L271" s="174"/>
      <c r="M271" s="174"/>
      <c r="N271" s="174"/>
      <c r="O271" s="174"/>
      <c r="P271" s="174"/>
      <c r="Q271" s="174"/>
      <c r="R271" s="177"/>
      <c r="T271" s="178"/>
      <c r="U271" s="174"/>
      <c r="V271" s="174"/>
      <c r="W271" s="174"/>
      <c r="X271" s="174"/>
      <c r="Y271" s="174"/>
      <c r="Z271" s="174"/>
      <c r="AA271" s="179"/>
      <c r="AT271" s="180" t="s">
        <v>524</v>
      </c>
      <c r="AU271" s="180" t="s">
        <v>190</v>
      </c>
      <c r="AV271" s="12" t="s">
        <v>15</v>
      </c>
      <c r="AW271" s="12" t="s">
        <v>35</v>
      </c>
      <c r="AX271" s="12" t="s">
        <v>78</v>
      </c>
      <c r="AY271" s="180" t="s">
        <v>221</v>
      </c>
    </row>
    <row r="272" spans="2:65" s="10" customFormat="1" ht="20.45" customHeight="1" x14ac:dyDescent="0.3">
      <c r="B272" s="153"/>
      <c r="C272" s="154"/>
      <c r="D272" s="154"/>
      <c r="E272" s="155" t="s">
        <v>3</v>
      </c>
      <c r="F272" s="272" t="s">
        <v>1139</v>
      </c>
      <c r="G272" s="273"/>
      <c r="H272" s="273"/>
      <c r="I272" s="273"/>
      <c r="J272" s="154"/>
      <c r="K272" s="156">
        <v>16.66</v>
      </c>
      <c r="L272" s="154"/>
      <c r="M272" s="154"/>
      <c r="N272" s="154"/>
      <c r="O272" s="154"/>
      <c r="P272" s="154"/>
      <c r="Q272" s="154"/>
      <c r="R272" s="157"/>
      <c r="T272" s="158"/>
      <c r="U272" s="154"/>
      <c r="V272" s="154"/>
      <c r="W272" s="154"/>
      <c r="X272" s="154"/>
      <c r="Y272" s="154"/>
      <c r="Z272" s="154"/>
      <c r="AA272" s="159"/>
      <c r="AT272" s="160" t="s">
        <v>524</v>
      </c>
      <c r="AU272" s="160" t="s">
        <v>190</v>
      </c>
      <c r="AV272" s="10" t="s">
        <v>190</v>
      </c>
      <c r="AW272" s="10" t="s">
        <v>35</v>
      </c>
      <c r="AX272" s="10" t="s">
        <v>78</v>
      </c>
      <c r="AY272" s="160" t="s">
        <v>221</v>
      </c>
    </row>
    <row r="273" spans="2:65" s="10" customFormat="1" ht="20.45" customHeight="1" x14ac:dyDescent="0.3">
      <c r="B273" s="153"/>
      <c r="C273" s="154"/>
      <c r="D273" s="154"/>
      <c r="E273" s="155" t="s">
        <v>3</v>
      </c>
      <c r="F273" s="272" t="s">
        <v>1140</v>
      </c>
      <c r="G273" s="273"/>
      <c r="H273" s="273"/>
      <c r="I273" s="273"/>
      <c r="J273" s="154"/>
      <c r="K273" s="156">
        <v>3.74</v>
      </c>
      <c r="L273" s="154"/>
      <c r="M273" s="154"/>
      <c r="N273" s="154"/>
      <c r="O273" s="154"/>
      <c r="P273" s="154"/>
      <c r="Q273" s="154"/>
      <c r="R273" s="157"/>
      <c r="T273" s="158"/>
      <c r="U273" s="154"/>
      <c r="V273" s="154"/>
      <c r="W273" s="154"/>
      <c r="X273" s="154"/>
      <c r="Y273" s="154"/>
      <c r="Z273" s="154"/>
      <c r="AA273" s="159"/>
      <c r="AT273" s="160" t="s">
        <v>524</v>
      </c>
      <c r="AU273" s="160" t="s">
        <v>190</v>
      </c>
      <c r="AV273" s="10" t="s">
        <v>190</v>
      </c>
      <c r="AW273" s="10" t="s">
        <v>35</v>
      </c>
      <c r="AX273" s="10" t="s">
        <v>78</v>
      </c>
      <c r="AY273" s="160" t="s">
        <v>221</v>
      </c>
    </row>
    <row r="274" spans="2:65" s="13" customFormat="1" ht="20.45" customHeight="1" x14ac:dyDescent="0.3">
      <c r="B274" s="181"/>
      <c r="C274" s="182"/>
      <c r="D274" s="182"/>
      <c r="E274" s="183" t="s">
        <v>3</v>
      </c>
      <c r="F274" s="279" t="s">
        <v>946</v>
      </c>
      <c r="G274" s="280"/>
      <c r="H274" s="280"/>
      <c r="I274" s="280"/>
      <c r="J274" s="182"/>
      <c r="K274" s="184">
        <v>20.399999999999999</v>
      </c>
      <c r="L274" s="182"/>
      <c r="M274" s="182"/>
      <c r="N274" s="182"/>
      <c r="O274" s="182"/>
      <c r="P274" s="182"/>
      <c r="Q274" s="182"/>
      <c r="R274" s="185"/>
      <c r="T274" s="186"/>
      <c r="U274" s="182"/>
      <c r="V274" s="182"/>
      <c r="W274" s="182"/>
      <c r="X274" s="182"/>
      <c r="Y274" s="182"/>
      <c r="Z274" s="182"/>
      <c r="AA274" s="187"/>
      <c r="AT274" s="188" t="s">
        <v>524</v>
      </c>
      <c r="AU274" s="188" t="s">
        <v>190</v>
      </c>
      <c r="AV274" s="13" t="s">
        <v>254</v>
      </c>
      <c r="AW274" s="13" t="s">
        <v>35</v>
      </c>
      <c r="AX274" s="13" t="s">
        <v>78</v>
      </c>
      <c r="AY274" s="188" t="s">
        <v>221</v>
      </c>
    </row>
    <row r="275" spans="2:65" s="12" customFormat="1" ht="20.45" customHeight="1" x14ac:dyDescent="0.3">
      <c r="B275" s="173"/>
      <c r="C275" s="174"/>
      <c r="D275" s="174"/>
      <c r="E275" s="175" t="s">
        <v>3</v>
      </c>
      <c r="F275" s="277" t="s">
        <v>1141</v>
      </c>
      <c r="G275" s="278"/>
      <c r="H275" s="278"/>
      <c r="I275" s="278"/>
      <c r="J275" s="174"/>
      <c r="K275" s="176" t="s">
        <v>3</v>
      </c>
      <c r="L275" s="174"/>
      <c r="M275" s="174"/>
      <c r="N275" s="174"/>
      <c r="O275" s="174"/>
      <c r="P275" s="174"/>
      <c r="Q275" s="174"/>
      <c r="R275" s="177"/>
      <c r="T275" s="178"/>
      <c r="U275" s="174"/>
      <c r="V275" s="174"/>
      <c r="W275" s="174"/>
      <c r="X275" s="174"/>
      <c r="Y275" s="174"/>
      <c r="Z275" s="174"/>
      <c r="AA275" s="179"/>
      <c r="AT275" s="180" t="s">
        <v>524</v>
      </c>
      <c r="AU275" s="180" t="s">
        <v>190</v>
      </c>
      <c r="AV275" s="12" t="s">
        <v>15</v>
      </c>
      <c r="AW275" s="12" t="s">
        <v>35</v>
      </c>
      <c r="AX275" s="12" t="s">
        <v>78</v>
      </c>
      <c r="AY275" s="180" t="s">
        <v>221</v>
      </c>
    </row>
    <row r="276" spans="2:65" s="10" customFormat="1" ht="20.45" customHeight="1" x14ac:dyDescent="0.3">
      <c r="B276" s="153"/>
      <c r="C276" s="154"/>
      <c r="D276" s="154"/>
      <c r="E276" s="155" t="s">
        <v>3</v>
      </c>
      <c r="F276" s="272" t="s">
        <v>1142</v>
      </c>
      <c r="G276" s="273"/>
      <c r="H276" s="273"/>
      <c r="I276" s="273"/>
      <c r="J276" s="154"/>
      <c r="K276" s="156">
        <v>4.37</v>
      </c>
      <c r="L276" s="154"/>
      <c r="M276" s="154"/>
      <c r="N276" s="154"/>
      <c r="O276" s="154"/>
      <c r="P276" s="154"/>
      <c r="Q276" s="154"/>
      <c r="R276" s="157"/>
      <c r="T276" s="158"/>
      <c r="U276" s="154"/>
      <c r="V276" s="154"/>
      <c r="W276" s="154"/>
      <c r="X276" s="154"/>
      <c r="Y276" s="154"/>
      <c r="Z276" s="154"/>
      <c r="AA276" s="159"/>
      <c r="AT276" s="160" t="s">
        <v>524</v>
      </c>
      <c r="AU276" s="160" t="s">
        <v>190</v>
      </c>
      <c r="AV276" s="10" t="s">
        <v>190</v>
      </c>
      <c r="AW276" s="10" t="s">
        <v>35</v>
      </c>
      <c r="AX276" s="10" t="s">
        <v>78</v>
      </c>
      <c r="AY276" s="160" t="s">
        <v>221</v>
      </c>
    </row>
    <row r="277" spans="2:65" s="13" customFormat="1" ht="20.45" customHeight="1" x14ac:dyDescent="0.3">
      <c r="B277" s="181"/>
      <c r="C277" s="182"/>
      <c r="D277" s="182"/>
      <c r="E277" s="183" t="s">
        <v>3</v>
      </c>
      <c r="F277" s="279" t="s">
        <v>946</v>
      </c>
      <c r="G277" s="280"/>
      <c r="H277" s="280"/>
      <c r="I277" s="280"/>
      <c r="J277" s="182"/>
      <c r="K277" s="184">
        <v>4.37</v>
      </c>
      <c r="L277" s="182"/>
      <c r="M277" s="182"/>
      <c r="N277" s="182"/>
      <c r="O277" s="182"/>
      <c r="P277" s="182"/>
      <c r="Q277" s="182"/>
      <c r="R277" s="185"/>
      <c r="T277" s="186"/>
      <c r="U277" s="182"/>
      <c r="V277" s="182"/>
      <c r="W277" s="182"/>
      <c r="X277" s="182"/>
      <c r="Y277" s="182"/>
      <c r="Z277" s="182"/>
      <c r="AA277" s="187"/>
      <c r="AT277" s="188" t="s">
        <v>524</v>
      </c>
      <c r="AU277" s="188" t="s">
        <v>190</v>
      </c>
      <c r="AV277" s="13" t="s">
        <v>254</v>
      </c>
      <c r="AW277" s="13" t="s">
        <v>35</v>
      </c>
      <c r="AX277" s="13" t="s">
        <v>78</v>
      </c>
      <c r="AY277" s="188" t="s">
        <v>221</v>
      </c>
    </row>
    <row r="278" spans="2:65" s="11" customFormat="1" ht="20.45" customHeight="1" x14ac:dyDescent="0.3">
      <c r="B278" s="161"/>
      <c r="C278" s="162"/>
      <c r="D278" s="162"/>
      <c r="E278" s="163" t="s">
        <v>3</v>
      </c>
      <c r="F278" s="270" t="s">
        <v>526</v>
      </c>
      <c r="G278" s="271"/>
      <c r="H278" s="271"/>
      <c r="I278" s="271"/>
      <c r="J278" s="162"/>
      <c r="K278" s="164">
        <v>47.21</v>
      </c>
      <c r="L278" s="162"/>
      <c r="M278" s="162"/>
      <c r="N278" s="162"/>
      <c r="O278" s="162"/>
      <c r="P278" s="162"/>
      <c r="Q278" s="162"/>
      <c r="R278" s="165"/>
      <c r="T278" s="166"/>
      <c r="U278" s="162"/>
      <c r="V278" s="162"/>
      <c r="W278" s="162"/>
      <c r="X278" s="162"/>
      <c r="Y278" s="162"/>
      <c r="Z278" s="162"/>
      <c r="AA278" s="167"/>
      <c r="AT278" s="168" t="s">
        <v>524</v>
      </c>
      <c r="AU278" s="168" t="s">
        <v>190</v>
      </c>
      <c r="AV278" s="11" t="s">
        <v>231</v>
      </c>
      <c r="AW278" s="11" t="s">
        <v>35</v>
      </c>
      <c r="AX278" s="11" t="s">
        <v>15</v>
      </c>
      <c r="AY278" s="168" t="s">
        <v>221</v>
      </c>
    </row>
    <row r="279" spans="2:65" s="1" customFormat="1" ht="28.9" customHeight="1" x14ac:dyDescent="0.3">
      <c r="B279" s="136"/>
      <c r="C279" s="137" t="s">
        <v>269</v>
      </c>
      <c r="D279" s="137" t="s">
        <v>222</v>
      </c>
      <c r="E279" s="138" t="s">
        <v>1143</v>
      </c>
      <c r="F279" s="250" t="s">
        <v>1144</v>
      </c>
      <c r="G279" s="251"/>
      <c r="H279" s="251"/>
      <c r="I279" s="251"/>
      <c r="J279" s="139" t="s">
        <v>536</v>
      </c>
      <c r="K279" s="140">
        <v>9.3800000000000008</v>
      </c>
      <c r="L279" s="252"/>
      <c r="M279" s="251"/>
      <c r="N279" s="252">
        <f>ROUND(L279*K279,2)</f>
        <v>0</v>
      </c>
      <c r="O279" s="251"/>
      <c r="P279" s="251"/>
      <c r="Q279" s="251"/>
      <c r="R279" s="141"/>
      <c r="T279" s="142" t="s">
        <v>3</v>
      </c>
      <c r="U279" s="40" t="s">
        <v>43</v>
      </c>
      <c r="V279" s="143">
        <v>0.69</v>
      </c>
      <c r="W279" s="143">
        <f>V279*K279</f>
        <v>6.4722</v>
      </c>
      <c r="X279" s="143">
        <v>0.15994</v>
      </c>
      <c r="Y279" s="143">
        <f>X279*K279</f>
        <v>1.5002372000000002</v>
      </c>
      <c r="Z279" s="143">
        <v>0</v>
      </c>
      <c r="AA279" s="144">
        <f>Z279*K279</f>
        <v>0</v>
      </c>
      <c r="AR279" s="17" t="s">
        <v>231</v>
      </c>
      <c r="AT279" s="17" t="s">
        <v>222</v>
      </c>
      <c r="AU279" s="17" t="s">
        <v>190</v>
      </c>
      <c r="AY279" s="17" t="s">
        <v>221</v>
      </c>
      <c r="BE279" s="145">
        <f>IF(U279="základní",N279,0)</f>
        <v>0</v>
      </c>
      <c r="BF279" s="145">
        <f>IF(U279="snížená",N279,0)</f>
        <v>0</v>
      </c>
      <c r="BG279" s="145">
        <f>IF(U279="zákl. přenesená",N279,0)</f>
        <v>0</v>
      </c>
      <c r="BH279" s="145">
        <f>IF(U279="sníž. přenesená",N279,0)</f>
        <v>0</v>
      </c>
      <c r="BI279" s="145">
        <f>IF(U279="nulová",N279,0)</f>
        <v>0</v>
      </c>
      <c r="BJ279" s="17" t="s">
        <v>15</v>
      </c>
      <c r="BK279" s="145">
        <f>ROUND(L279*K279,2)</f>
        <v>0</v>
      </c>
      <c r="BL279" s="17" t="s">
        <v>231</v>
      </c>
      <c r="BM279" s="17" t="s">
        <v>1145</v>
      </c>
    </row>
    <row r="280" spans="2:65" s="12" customFormat="1" ht="20.45" customHeight="1" x14ac:dyDescent="0.3">
      <c r="B280" s="173"/>
      <c r="C280" s="174"/>
      <c r="D280" s="174"/>
      <c r="E280" s="175" t="s">
        <v>3</v>
      </c>
      <c r="F280" s="281" t="s">
        <v>1136</v>
      </c>
      <c r="G280" s="278"/>
      <c r="H280" s="278"/>
      <c r="I280" s="278"/>
      <c r="J280" s="174"/>
      <c r="K280" s="176" t="s">
        <v>3</v>
      </c>
      <c r="L280" s="174"/>
      <c r="M280" s="174"/>
      <c r="N280" s="174"/>
      <c r="O280" s="174"/>
      <c r="P280" s="174"/>
      <c r="Q280" s="174"/>
      <c r="R280" s="177"/>
      <c r="T280" s="178"/>
      <c r="U280" s="174"/>
      <c r="V280" s="174"/>
      <c r="W280" s="174"/>
      <c r="X280" s="174"/>
      <c r="Y280" s="174"/>
      <c r="Z280" s="174"/>
      <c r="AA280" s="179"/>
      <c r="AT280" s="180" t="s">
        <v>524</v>
      </c>
      <c r="AU280" s="180" t="s">
        <v>190</v>
      </c>
      <c r="AV280" s="12" t="s">
        <v>15</v>
      </c>
      <c r="AW280" s="12" t="s">
        <v>35</v>
      </c>
      <c r="AX280" s="12" t="s">
        <v>78</v>
      </c>
      <c r="AY280" s="180" t="s">
        <v>221</v>
      </c>
    </row>
    <row r="281" spans="2:65" s="10" customFormat="1" ht="20.45" customHeight="1" x14ac:dyDescent="0.3">
      <c r="B281" s="153"/>
      <c r="C281" s="154"/>
      <c r="D281" s="154"/>
      <c r="E281" s="155" t="s">
        <v>3</v>
      </c>
      <c r="F281" s="272" t="s">
        <v>1140</v>
      </c>
      <c r="G281" s="273"/>
      <c r="H281" s="273"/>
      <c r="I281" s="273"/>
      <c r="J281" s="154"/>
      <c r="K281" s="156">
        <v>3.74</v>
      </c>
      <c r="L281" s="154"/>
      <c r="M281" s="154"/>
      <c r="N281" s="154"/>
      <c r="O281" s="154"/>
      <c r="P281" s="154"/>
      <c r="Q281" s="154"/>
      <c r="R281" s="157"/>
      <c r="T281" s="158"/>
      <c r="U281" s="154"/>
      <c r="V281" s="154"/>
      <c r="W281" s="154"/>
      <c r="X281" s="154"/>
      <c r="Y281" s="154"/>
      <c r="Z281" s="154"/>
      <c r="AA281" s="159"/>
      <c r="AT281" s="160" t="s">
        <v>524</v>
      </c>
      <c r="AU281" s="160" t="s">
        <v>190</v>
      </c>
      <c r="AV281" s="10" t="s">
        <v>190</v>
      </c>
      <c r="AW281" s="10" t="s">
        <v>35</v>
      </c>
      <c r="AX281" s="10" t="s">
        <v>78</v>
      </c>
      <c r="AY281" s="160" t="s">
        <v>221</v>
      </c>
    </row>
    <row r="282" spans="2:65" s="12" customFormat="1" ht="20.45" customHeight="1" x14ac:dyDescent="0.3">
      <c r="B282" s="173"/>
      <c r="C282" s="174"/>
      <c r="D282" s="174"/>
      <c r="E282" s="175" t="s">
        <v>3</v>
      </c>
      <c r="F282" s="277" t="s">
        <v>1146</v>
      </c>
      <c r="G282" s="278"/>
      <c r="H282" s="278"/>
      <c r="I282" s="278"/>
      <c r="J282" s="174"/>
      <c r="K282" s="176" t="s">
        <v>3</v>
      </c>
      <c r="L282" s="174"/>
      <c r="M282" s="174"/>
      <c r="N282" s="174"/>
      <c r="O282" s="174"/>
      <c r="P282" s="174"/>
      <c r="Q282" s="174"/>
      <c r="R282" s="177"/>
      <c r="T282" s="178"/>
      <c r="U282" s="174"/>
      <c r="V282" s="174"/>
      <c r="W282" s="174"/>
      <c r="X282" s="174"/>
      <c r="Y282" s="174"/>
      <c r="Z282" s="174"/>
      <c r="AA282" s="179"/>
      <c r="AT282" s="180" t="s">
        <v>524</v>
      </c>
      <c r="AU282" s="180" t="s">
        <v>190</v>
      </c>
      <c r="AV282" s="12" t="s">
        <v>15</v>
      </c>
      <c r="AW282" s="12" t="s">
        <v>35</v>
      </c>
      <c r="AX282" s="12" t="s">
        <v>78</v>
      </c>
      <c r="AY282" s="180" t="s">
        <v>221</v>
      </c>
    </row>
    <row r="283" spans="2:65" s="10" customFormat="1" ht="20.45" customHeight="1" x14ac:dyDescent="0.3">
      <c r="B283" s="153"/>
      <c r="C283" s="154"/>
      <c r="D283" s="154"/>
      <c r="E283" s="155" t="s">
        <v>3</v>
      </c>
      <c r="F283" s="272" t="s">
        <v>1147</v>
      </c>
      <c r="G283" s="273"/>
      <c r="H283" s="273"/>
      <c r="I283" s="273"/>
      <c r="J283" s="154"/>
      <c r="K283" s="156">
        <v>5.64</v>
      </c>
      <c r="L283" s="154"/>
      <c r="M283" s="154"/>
      <c r="N283" s="154"/>
      <c r="O283" s="154"/>
      <c r="P283" s="154"/>
      <c r="Q283" s="154"/>
      <c r="R283" s="157"/>
      <c r="T283" s="158"/>
      <c r="U283" s="154"/>
      <c r="V283" s="154"/>
      <c r="W283" s="154"/>
      <c r="X283" s="154"/>
      <c r="Y283" s="154"/>
      <c r="Z283" s="154"/>
      <c r="AA283" s="159"/>
      <c r="AT283" s="160" t="s">
        <v>524</v>
      </c>
      <c r="AU283" s="160" t="s">
        <v>190</v>
      </c>
      <c r="AV283" s="10" t="s">
        <v>190</v>
      </c>
      <c r="AW283" s="10" t="s">
        <v>35</v>
      </c>
      <c r="AX283" s="10" t="s">
        <v>78</v>
      </c>
      <c r="AY283" s="160" t="s">
        <v>221</v>
      </c>
    </row>
    <row r="284" spans="2:65" s="11" customFormat="1" ht="20.45" customHeight="1" x14ac:dyDescent="0.3">
      <c r="B284" s="161"/>
      <c r="C284" s="162"/>
      <c r="D284" s="162"/>
      <c r="E284" s="163" t="s">
        <v>3</v>
      </c>
      <c r="F284" s="270" t="s">
        <v>526</v>
      </c>
      <c r="G284" s="271"/>
      <c r="H284" s="271"/>
      <c r="I284" s="271"/>
      <c r="J284" s="162"/>
      <c r="K284" s="164">
        <v>9.3800000000000008</v>
      </c>
      <c r="L284" s="162"/>
      <c r="M284" s="162"/>
      <c r="N284" s="162"/>
      <c r="O284" s="162"/>
      <c r="P284" s="162"/>
      <c r="Q284" s="162"/>
      <c r="R284" s="165"/>
      <c r="T284" s="166"/>
      <c r="U284" s="162"/>
      <c r="V284" s="162"/>
      <c r="W284" s="162"/>
      <c r="X284" s="162"/>
      <c r="Y284" s="162"/>
      <c r="Z284" s="162"/>
      <c r="AA284" s="167"/>
      <c r="AT284" s="168" t="s">
        <v>524</v>
      </c>
      <c r="AU284" s="168" t="s">
        <v>190</v>
      </c>
      <c r="AV284" s="11" t="s">
        <v>231</v>
      </c>
      <c r="AW284" s="11" t="s">
        <v>35</v>
      </c>
      <c r="AX284" s="11" t="s">
        <v>15</v>
      </c>
      <c r="AY284" s="168" t="s">
        <v>221</v>
      </c>
    </row>
    <row r="285" spans="2:65" s="1" customFormat="1" ht="28.9" customHeight="1" x14ac:dyDescent="0.3">
      <c r="B285" s="136"/>
      <c r="C285" s="137" t="s">
        <v>1148</v>
      </c>
      <c r="D285" s="137" t="s">
        <v>222</v>
      </c>
      <c r="E285" s="138" t="s">
        <v>1149</v>
      </c>
      <c r="F285" s="250" t="s">
        <v>1150</v>
      </c>
      <c r="G285" s="251"/>
      <c r="H285" s="251"/>
      <c r="I285" s="251"/>
      <c r="J285" s="139" t="s">
        <v>520</v>
      </c>
      <c r="K285" s="140">
        <v>259.80700000000002</v>
      </c>
      <c r="L285" s="252"/>
      <c r="M285" s="251"/>
      <c r="N285" s="252">
        <f>ROUND(L285*K285,2)</f>
        <v>0</v>
      </c>
      <c r="O285" s="251"/>
      <c r="P285" s="251"/>
      <c r="Q285" s="251"/>
      <c r="R285" s="141"/>
      <c r="T285" s="142" t="s">
        <v>3</v>
      </c>
      <c r="U285" s="40" t="s">
        <v>43</v>
      </c>
      <c r="V285" s="143">
        <v>1.2</v>
      </c>
      <c r="W285" s="143">
        <f>V285*K285</f>
        <v>311.76839999999999</v>
      </c>
      <c r="X285" s="143">
        <v>2.45329</v>
      </c>
      <c r="Y285" s="143">
        <f>X285*K285</f>
        <v>637.38191503000007</v>
      </c>
      <c r="Z285" s="143">
        <v>0</v>
      </c>
      <c r="AA285" s="144">
        <f>Z285*K285</f>
        <v>0</v>
      </c>
      <c r="AR285" s="17" t="s">
        <v>231</v>
      </c>
      <c r="AT285" s="17" t="s">
        <v>222</v>
      </c>
      <c r="AU285" s="17" t="s">
        <v>190</v>
      </c>
      <c r="AY285" s="17" t="s">
        <v>221</v>
      </c>
      <c r="BE285" s="145">
        <f>IF(U285="základní",N285,0)</f>
        <v>0</v>
      </c>
      <c r="BF285" s="145">
        <f>IF(U285="snížená",N285,0)</f>
        <v>0</v>
      </c>
      <c r="BG285" s="145">
        <f>IF(U285="zákl. přenesená",N285,0)</f>
        <v>0</v>
      </c>
      <c r="BH285" s="145">
        <f>IF(U285="sníž. přenesená",N285,0)</f>
        <v>0</v>
      </c>
      <c r="BI285" s="145">
        <f>IF(U285="nulová",N285,0)</f>
        <v>0</v>
      </c>
      <c r="BJ285" s="17" t="s">
        <v>15</v>
      </c>
      <c r="BK285" s="145">
        <f>ROUND(L285*K285,2)</f>
        <v>0</v>
      </c>
      <c r="BL285" s="17" t="s">
        <v>231</v>
      </c>
      <c r="BM285" s="17" t="s">
        <v>1151</v>
      </c>
    </row>
    <row r="286" spans="2:65" s="10" customFormat="1" ht="40.15" customHeight="1" x14ac:dyDescent="0.3">
      <c r="B286" s="153"/>
      <c r="C286" s="154"/>
      <c r="D286" s="154"/>
      <c r="E286" s="155" t="s">
        <v>3</v>
      </c>
      <c r="F286" s="274" t="s">
        <v>1152</v>
      </c>
      <c r="G286" s="273"/>
      <c r="H286" s="273"/>
      <c r="I286" s="273"/>
      <c r="J286" s="154"/>
      <c r="K286" s="156">
        <v>10.738</v>
      </c>
      <c r="L286" s="154"/>
      <c r="M286" s="154"/>
      <c r="N286" s="154"/>
      <c r="O286" s="154"/>
      <c r="P286" s="154"/>
      <c r="Q286" s="154"/>
      <c r="R286" s="157"/>
      <c r="T286" s="158"/>
      <c r="U286" s="154"/>
      <c r="V286" s="154"/>
      <c r="W286" s="154"/>
      <c r="X286" s="154"/>
      <c r="Y286" s="154"/>
      <c r="Z286" s="154"/>
      <c r="AA286" s="159"/>
      <c r="AT286" s="160" t="s">
        <v>524</v>
      </c>
      <c r="AU286" s="160" t="s">
        <v>190</v>
      </c>
      <c r="AV286" s="10" t="s">
        <v>190</v>
      </c>
      <c r="AW286" s="10" t="s">
        <v>35</v>
      </c>
      <c r="AX286" s="10" t="s">
        <v>78</v>
      </c>
      <c r="AY286" s="160" t="s">
        <v>221</v>
      </c>
    </row>
    <row r="287" spans="2:65" s="10" customFormat="1" ht="20.45" customHeight="1" x14ac:dyDescent="0.3">
      <c r="B287" s="153"/>
      <c r="C287" s="154"/>
      <c r="D287" s="154"/>
      <c r="E287" s="155" t="s">
        <v>3</v>
      </c>
      <c r="F287" s="272" t="s">
        <v>1153</v>
      </c>
      <c r="G287" s="273"/>
      <c r="H287" s="273"/>
      <c r="I287" s="273"/>
      <c r="J287" s="154"/>
      <c r="K287" s="156">
        <v>5.3579999999999997</v>
      </c>
      <c r="L287" s="154"/>
      <c r="M287" s="154"/>
      <c r="N287" s="154"/>
      <c r="O287" s="154"/>
      <c r="P287" s="154"/>
      <c r="Q287" s="154"/>
      <c r="R287" s="157"/>
      <c r="T287" s="158"/>
      <c r="U287" s="154"/>
      <c r="V287" s="154"/>
      <c r="W287" s="154"/>
      <c r="X287" s="154"/>
      <c r="Y287" s="154"/>
      <c r="Z287" s="154"/>
      <c r="AA287" s="159"/>
      <c r="AT287" s="160" t="s">
        <v>524</v>
      </c>
      <c r="AU287" s="160" t="s">
        <v>190</v>
      </c>
      <c r="AV287" s="10" t="s">
        <v>190</v>
      </c>
      <c r="AW287" s="10" t="s">
        <v>35</v>
      </c>
      <c r="AX287" s="10" t="s">
        <v>78</v>
      </c>
      <c r="AY287" s="160" t="s">
        <v>221</v>
      </c>
    </row>
    <row r="288" spans="2:65" s="10" customFormat="1" ht="20.45" customHeight="1" x14ac:dyDescent="0.3">
      <c r="B288" s="153"/>
      <c r="C288" s="154"/>
      <c r="D288" s="154"/>
      <c r="E288" s="155" t="s">
        <v>3</v>
      </c>
      <c r="F288" s="272" t="s">
        <v>1154</v>
      </c>
      <c r="G288" s="273"/>
      <c r="H288" s="273"/>
      <c r="I288" s="273"/>
      <c r="J288" s="154"/>
      <c r="K288" s="156">
        <v>12.542</v>
      </c>
      <c r="L288" s="154"/>
      <c r="M288" s="154"/>
      <c r="N288" s="154"/>
      <c r="O288" s="154"/>
      <c r="P288" s="154"/>
      <c r="Q288" s="154"/>
      <c r="R288" s="157"/>
      <c r="T288" s="158"/>
      <c r="U288" s="154"/>
      <c r="V288" s="154"/>
      <c r="W288" s="154"/>
      <c r="X288" s="154"/>
      <c r="Y288" s="154"/>
      <c r="Z288" s="154"/>
      <c r="AA288" s="159"/>
      <c r="AT288" s="160" t="s">
        <v>524</v>
      </c>
      <c r="AU288" s="160" t="s">
        <v>190</v>
      </c>
      <c r="AV288" s="10" t="s">
        <v>190</v>
      </c>
      <c r="AW288" s="10" t="s">
        <v>35</v>
      </c>
      <c r="AX288" s="10" t="s">
        <v>78</v>
      </c>
      <c r="AY288" s="160" t="s">
        <v>221</v>
      </c>
    </row>
    <row r="289" spans="2:51" s="10" customFormat="1" ht="20.45" customHeight="1" x14ac:dyDescent="0.3">
      <c r="B289" s="153"/>
      <c r="C289" s="154"/>
      <c r="D289" s="154"/>
      <c r="E289" s="155" t="s">
        <v>3</v>
      </c>
      <c r="F289" s="272" t="s">
        <v>1155</v>
      </c>
      <c r="G289" s="273"/>
      <c r="H289" s="273"/>
      <c r="I289" s="273"/>
      <c r="J289" s="154"/>
      <c r="K289" s="156">
        <v>21.231000000000002</v>
      </c>
      <c r="L289" s="154"/>
      <c r="M289" s="154"/>
      <c r="N289" s="154"/>
      <c r="O289" s="154"/>
      <c r="P289" s="154"/>
      <c r="Q289" s="154"/>
      <c r="R289" s="157"/>
      <c r="T289" s="158"/>
      <c r="U289" s="154"/>
      <c r="V289" s="154"/>
      <c r="W289" s="154"/>
      <c r="X289" s="154"/>
      <c r="Y289" s="154"/>
      <c r="Z289" s="154"/>
      <c r="AA289" s="159"/>
      <c r="AT289" s="160" t="s">
        <v>524</v>
      </c>
      <c r="AU289" s="160" t="s">
        <v>190</v>
      </c>
      <c r="AV289" s="10" t="s">
        <v>190</v>
      </c>
      <c r="AW289" s="10" t="s">
        <v>35</v>
      </c>
      <c r="AX289" s="10" t="s">
        <v>78</v>
      </c>
      <c r="AY289" s="160" t="s">
        <v>221</v>
      </c>
    </row>
    <row r="290" spans="2:51" s="10" customFormat="1" ht="20.45" customHeight="1" x14ac:dyDescent="0.3">
      <c r="B290" s="153"/>
      <c r="C290" s="154"/>
      <c r="D290" s="154"/>
      <c r="E290" s="155" t="s">
        <v>3</v>
      </c>
      <c r="F290" s="272" t="s">
        <v>1156</v>
      </c>
      <c r="G290" s="273"/>
      <c r="H290" s="273"/>
      <c r="I290" s="273"/>
      <c r="J290" s="154"/>
      <c r="K290" s="156">
        <v>22.074000000000002</v>
      </c>
      <c r="L290" s="154"/>
      <c r="M290" s="154"/>
      <c r="N290" s="154"/>
      <c r="O290" s="154"/>
      <c r="P290" s="154"/>
      <c r="Q290" s="154"/>
      <c r="R290" s="157"/>
      <c r="T290" s="158"/>
      <c r="U290" s="154"/>
      <c r="V290" s="154"/>
      <c r="W290" s="154"/>
      <c r="X290" s="154"/>
      <c r="Y290" s="154"/>
      <c r="Z290" s="154"/>
      <c r="AA290" s="159"/>
      <c r="AT290" s="160" t="s">
        <v>524</v>
      </c>
      <c r="AU290" s="160" t="s">
        <v>190</v>
      </c>
      <c r="AV290" s="10" t="s">
        <v>190</v>
      </c>
      <c r="AW290" s="10" t="s">
        <v>35</v>
      </c>
      <c r="AX290" s="10" t="s">
        <v>78</v>
      </c>
      <c r="AY290" s="160" t="s">
        <v>221</v>
      </c>
    </row>
    <row r="291" spans="2:51" s="10" customFormat="1" ht="20.45" customHeight="1" x14ac:dyDescent="0.3">
      <c r="B291" s="153"/>
      <c r="C291" s="154"/>
      <c r="D291" s="154"/>
      <c r="E291" s="155" t="s">
        <v>3</v>
      </c>
      <c r="F291" s="272" t="s">
        <v>1157</v>
      </c>
      <c r="G291" s="273"/>
      <c r="H291" s="273"/>
      <c r="I291" s="273"/>
      <c r="J291" s="154"/>
      <c r="K291" s="156">
        <v>5.43</v>
      </c>
      <c r="L291" s="154"/>
      <c r="M291" s="154"/>
      <c r="N291" s="154"/>
      <c r="O291" s="154"/>
      <c r="P291" s="154"/>
      <c r="Q291" s="154"/>
      <c r="R291" s="157"/>
      <c r="T291" s="158"/>
      <c r="U291" s="154"/>
      <c r="V291" s="154"/>
      <c r="W291" s="154"/>
      <c r="X291" s="154"/>
      <c r="Y291" s="154"/>
      <c r="Z291" s="154"/>
      <c r="AA291" s="159"/>
      <c r="AT291" s="160" t="s">
        <v>524</v>
      </c>
      <c r="AU291" s="160" t="s">
        <v>190</v>
      </c>
      <c r="AV291" s="10" t="s">
        <v>190</v>
      </c>
      <c r="AW291" s="10" t="s">
        <v>35</v>
      </c>
      <c r="AX291" s="10" t="s">
        <v>78</v>
      </c>
      <c r="AY291" s="160" t="s">
        <v>221</v>
      </c>
    </row>
    <row r="292" spans="2:51" s="10" customFormat="1" ht="20.45" customHeight="1" x14ac:dyDescent="0.3">
      <c r="B292" s="153"/>
      <c r="C292" s="154"/>
      <c r="D292" s="154"/>
      <c r="E292" s="155" t="s">
        <v>3</v>
      </c>
      <c r="F292" s="272" t="s">
        <v>1158</v>
      </c>
      <c r="G292" s="273"/>
      <c r="H292" s="273"/>
      <c r="I292" s="273"/>
      <c r="J292" s="154"/>
      <c r="K292" s="156">
        <v>9.4499999999999993</v>
      </c>
      <c r="L292" s="154"/>
      <c r="M292" s="154"/>
      <c r="N292" s="154"/>
      <c r="O292" s="154"/>
      <c r="P292" s="154"/>
      <c r="Q292" s="154"/>
      <c r="R292" s="157"/>
      <c r="T292" s="158"/>
      <c r="U292" s="154"/>
      <c r="V292" s="154"/>
      <c r="W292" s="154"/>
      <c r="X292" s="154"/>
      <c r="Y292" s="154"/>
      <c r="Z292" s="154"/>
      <c r="AA292" s="159"/>
      <c r="AT292" s="160" t="s">
        <v>524</v>
      </c>
      <c r="AU292" s="160" t="s">
        <v>190</v>
      </c>
      <c r="AV292" s="10" t="s">
        <v>190</v>
      </c>
      <c r="AW292" s="10" t="s">
        <v>35</v>
      </c>
      <c r="AX292" s="10" t="s">
        <v>78</v>
      </c>
      <c r="AY292" s="160" t="s">
        <v>221</v>
      </c>
    </row>
    <row r="293" spans="2:51" s="10" customFormat="1" ht="20.45" customHeight="1" x14ac:dyDescent="0.3">
      <c r="B293" s="153"/>
      <c r="C293" s="154"/>
      <c r="D293" s="154"/>
      <c r="E293" s="155" t="s">
        <v>3</v>
      </c>
      <c r="F293" s="272" t="s">
        <v>1159</v>
      </c>
      <c r="G293" s="273"/>
      <c r="H293" s="273"/>
      <c r="I293" s="273"/>
      <c r="J293" s="154"/>
      <c r="K293" s="156">
        <v>8.64</v>
      </c>
      <c r="L293" s="154"/>
      <c r="M293" s="154"/>
      <c r="N293" s="154"/>
      <c r="O293" s="154"/>
      <c r="P293" s="154"/>
      <c r="Q293" s="154"/>
      <c r="R293" s="157"/>
      <c r="T293" s="158"/>
      <c r="U293" s="154"/>
      <c r="V293" s="154"/>
      <c r="W293" s="154"/>
      <c r="X293" s="154"/>
      <c r="Y293" s="154"/>
      <c r="Z293" s="154"/>
      <c r="AA293" s="159"/>
      <c r="AT293" s="160" t="s">
        <v>524</v>
      </c>
      <c r="AU293" s="160" t="s">
        <v>190</v>
      </c>
      <c r="AV293" s="10" t="s">
        <v>190</v>
      </c>
      <c r="AW293" s="10" t="s">
        <v>35</v>
      </c>
      <c r="AX293" s="10" t="s">
        <v>78</v>
      </c>
      <c r="AY293" s="160" t="s">
        <v>221</v>
      </c>
    </row>
    <row r="294" spans="2:51" s="10" customFormat="1" ht="20.45" customHeight="1" x14ac:dyDescent="0.3">
      <c r="B294" s="153"/>
      <c r="C294" s="154"/>
      <c r="D294" s="154"/>
      <c r="E294" s="155" t="s">
        <v>3</v>
      </c>
      <c r="F294" s="272" t="s">
        <v>1160</v>
      </c>
      <c r="G294" s="273"/>
      <c r="H294" s="273"/>
      <c r="I294" s="273"/>
      <c r="J294" s="154"/>
      <c r="K294" s="156">
        <v>0.93200000000000005</v>
      </c>
      <c r="L294" s="154"/>
      <c r="M294" s="154"/>
      <c r="N294" s="154"/>
      <c r="O294" s="154"/>
      <c r="P294" s="154"/>
      <c r="Q294" s="154"/>
      <c r="R294" s="157"/>
      <c r="T294" s="158"/>
      <c r="U294" s="154"/>
      <c r="V294" s="154"/>
      <c r="W294" s="154"/>
      <c r="X294" s="154"/>
      <c r="Y294" s="154"/>
      <c r="Z294" s="154"/>
      <c r="AA294" s="159"/>
      <c r="AT294" s="160" t="s">
        <v>524</v>
      </c>
      <c r="AU294" s="160" t="s">
        <v>190</v>
      </c>
      <c r="AV294" s="10" t="s">
        <v>190</v>
      </c>
      <c r="AW294" s="10" t="s">
        <v>35</v>
      </c>
      <c r="AX294" s="10" t="s">
        <v>78</v>
      </c>
      <c r="AY294" s="160" t="s">
        <v>221</v>
      </c>
    </row>
    <row r="295" spans="2:51" s="10" customFormat="1" ht="28.9" customHeight="1" x14ac:dyDescent="0.3">
      <c r="B295" s="153"/>
      <c r="C295" s="154"/>
      <c r="D295" s="154"/>
      <c r="E295" s="155" t="s">
        <v>3</v>
      </c>
      <c r="F295" s="272" t="s">
        <v>1161</v>
      </c>
      <c r="G295" s="273"/>
      <c r="H295" s="273"/>
      <c r="I295" s="273"/>
      <c r="J295" s="154"/>
      <c r="K295" s="156">
        <v>0.41399999999999998</v>
      </c>
      <c r="L295" s="154"/>
      <c r="M295" s="154"/>
      <c r="N295" s="154"/>
      <c r="O295" s="154"/>
      <c r="P295" s="154"/>
      <c r="Q295" s="154"/>
      <c r="R295" s="157"/>
      <c r="T295" s="158"/>
      <c r="U295" s="154"/>
      <c r="V295" s="154"/>
      <c r="W295" s="154"/>
      <c r="X295" s="154"/>
      <c r="Y295" s="154"/>
      <c r="Z295" s="154"/>
      <c r="AA295" s="159"/>
      <c r="AT295" s="160" t="s">
        <v>524</v>
      </c>
      <c r="AU295" s="160" t="s">
        <v>190</v>
      </c>
      <c r="AV295" s="10" t="s">
        <v>190</v>
      </c>
      <c r="AW295" s="10" t="s">
        <v>35</v>
      </c>
      <c r="AX295" s="10" t="s">
        <v>78</v>
      </c>
      <c r="AY295" s="160" t="s">
        <v>221</v>
      </c>
    </row>
    <row r="296" spans="2:51" s="10" customFormat="1" ht="20.45" customHeight="1" x14ac:dyDescent="0.3">
      <c r="B296" s="153"/>
      <c r="C296" s="154"/>
      <c r="D296" s="154"/>
      <c r="E296" s="155" t="s">
        <v>3</v>
      </c>
      <c r="F296" s="272" t="s">
        <v>1162</v>
      </c>
      <c r="G296" s="273"/>
      <c r="H296" s="273"/>
      <c r="I296" s="273"/>
      <c r="J296" s="154"/>
      <c r="K296" s="156">
        <v>2.6640000000000001</v>
      </c>
      <c r="L296" s="154"/>
      <c r="M296" s="154"/>
      <c r="N296" s="154"/>
      <c r="O296" s="154"/>
      <c r="P296" s="154"/>
      <c r="Q296" s="154"/>
      <c r="R296" s="157"/>
      <c r="T296" s="158"/>
      <c r="U296" s="154"/>
      <c r="V296" s="154"/>
      <c r="W296" s="154"/>
      <c r="X296" s="154"/>
      <c r="Y296" s="154"/>
      <c r="Z296" s="154"/>
      <c r="AA296" s="159"/>
      <c r="AT296" s="160" t="s">
        <v>524</v>
      </c>
      <c r="AU296" s="160" t="s">
        <v>190</v>
      </c>
      <c r="AV296" s="10" t="s">
        <v>190</v>
      </c>
      <c r="AW296" s="10" t="s">
        <v>35</v>
      </c>
      <c r="AX296" s="10" t="s">
        <v>78</v>
      </c>
      <c r="AY296" s="160" t="s">
        <v>221</v>
      </c>
    </row>
    <row r="297" spans="2:51" s="10" customFormat="1" ht="20.45" customHeight="1" x14ac:dyDescent="0.3">
      <c r="B297" s="153"/>
      <c r="C297" s="154"/>
      <c r="D297" s="154"/>
      <c r="E297" s="155" t="s">
        <v>3</v>
      </c>
      <c r="F297" s="272" t="s">
        <v>1163</v>
      </c>
      <c r="G297" s="273"/>
      <c r="H297" s="273"/>
      <c r="I297" s="273"/>
      <c r="J297" s="154"/>
      <c r="K297" s="156">
        <v>3.0390000000000001</v>
      </c>
      <c r="L297" s="154"/>
      <c r="M297" s="154"/>
      <c r="N297" s="154"/>
      <c r="O297" s="154"/>
      <c r="P297" s="154"/>
      <c r="Q297" s="154"/>
      <c r="R297" s="157"/>
      <c r="T297" s="158"/>
      <c r="U297" s="154"/>
      <c r="V297" s="154"/>
      <c r="W297" s="154"/>
      <c r="X297" s="154"/>
      <c r="Y297" s="154"/>
      <c r="Z297" s="154"/>
      <c r="AA297" s="159"/>
      <c r="AT297" s="160" t="s">
        <v>524</v>
      </c>
      <c r="AU297" s="160" t="s">
        <v>190</v>
      </c>
      <c r="AV297" s="10" t="s">
        <v>190</v>
      </c>
      <c r="AW297" s="10" t="s">
        <v>35</v>
      </c>
      <c r="AX297" s="10" t="s">
        <v>78</v>
      </c>
      <c r="AY297" s="160" t="s">
        <v>221</v>
      </c>
    </row>
    <row r="298" spans="2:51" s="10" customFormat="1" ht="20.45" customHeight="1" x14ac:dyDescent="0.3">
      <c r="B298" s="153"/>
      <c r="C298" s="154"/>
      <c r="D298" s="154"/>
      <c r="E298" s="155" t="s">
        <v>3</v>
      </c>
      <c r="F298" s="272" t="s">
        <v>1164</v>
      </c>
      <c r="G298" s="273"/>
      <c r="H298" s="273"/>
      <c r="I298" s="273"/>
      <c r="J298" s="154"/>
      <c r="K298" s="156">
        <v>0.61</v>
      </c>
      <c r="L298" s="154"/>
      <c r="M298" s="154"/>
      <c r="N298" s="154"/>
      <c r="O298" s="154"/>
      <c r="P298" s="154"/>
      <c r="Q298" s="154"/>
      <c r="R298" s="157"/>
      <c r="T298" s="158"/>
      <c r="U298" s="154"/>
      <c r="V298" s="154"/>
      <c r="W298" s="154"/>
      <c r="X298" s="154"/>
      <c r="Y298" s="154"/>
      <c r="Z298" s="154"/>
      <c r="AA298" s="159"/>
      <c r="AT298" s="160" t="s">
        <v>524</v>
      </c>
      <c r="AU298" s="160" t="s">
        <v>190</v>
      </c>
      <c r="AV298" s="10" t="s">
        <v>190</v>
      </c>
      <c r="AW298" s="10" t="s">
        <v>35</v>
      </c>
      <c r="AX298" s="10" t="s">
        <v>78</v>
      </c>
      <c r="AY298" s="160" t="s">
        <v>221</v>
      </c>
    </row>
    <row r="299" spans="2:51" s="10" customFormat="1" ht="20.45" customHeight="1" x14ac:dyDescent="0.3">
      <c r="B299" s="153"/>
      <c r="C299" s="154"/>
      <c r="D299" s="154"/>
      <c r="E299" s="155" t="s">
        <v>3</v>
      </c>
      <c r="F299" s="272" t="s">
        <v>1165</v>
      </c>
      <c r="G299" s="273"/>
      <c r="H299" s="273"/>
      <c r="I299" s="273"/>
      <c r="J299" s="154"/>
      <c r="K299" s="156">
        <v>1.45</v>
      </c>
      <c r="L299" s="154"/>
      <c r="M299" s="154"/>
      <c r="N299" s="154"/>
      <c r="O299" s="154"/>
      <c r="P299" s="154"/>
      <c r="Q299" s="154"/>
      <c r="R299" s="157"/>
      <c r="T299" s="158"/>
      <c r="U299" s="154"/>
      <c r="V299" s="154"/>
      <c r="W299" s="154"/>
      <c r="X299" s="154"/>
      <c r="Y299" s="154"/>
      <c r="Z299" s="154"/>
      <c r="AA299" s="159"/>
      <c r="AT299" s="160" t="s">
        <v>524</v>
      </c>
      <c r="AU299" s="160" t="s">
        <v>190</v>
      </c>
      <c r="AV299" s="10" t="s">
        <v>190</v>
      </c>
      <c r="AW299" s="10" t="s">
        <v>35</v>
      </c>
      <c r="AX299" s="10" t="s">
        <v>78</v>
      </c>
      <c r="AY299" s="160" t="s">
        <v>221</v>
      </c>
    </row>
    <row r="300" spans="2:51" s="10" customFormat="1" ht="28.9" customHeight="1" x14ac:dyDescent="0.3">
      <c r="B300" s="153"/>
      <c r="C300" s="154"/>
      <c r="D300" s="154"/>
      <c r="E300" s="155" t="s">
        <v>3</v>
      </c>
      <c r="F300" s="272" t="s">
        <v>1166</v>
      </c>
      <c r="G300" s="273"/>
      <c r="H300" s="273"/>
      <c r="I300" s="273"/>
      <c r="J300" s="154"/>
      <c r="K300" s="156">
        <v>11.672000000000001</v>
      </c>
      <c r="L300" s="154"/>
      <c r="M300" s="154"/>
      <c r="N300" s="154"/>
      <c r="O300" s="154"/>
      <c r="P300" s="154"/>
      <c r="Q300" s="154"/>
      <c r="R300" s="157"/>
      <c r="T300" s="158"/>
      <c r="U300" s="154"/>
      <c r="V300" s="154"/>
      <c r="W300" s="154"/>
      <c r="X300" s="154"/>
      <c r="Y300" s="154"/>
      <c r="Z300" s="154"/>
      <c r="AA300" s="159"/>
      <c r="AT300" s="160" t="s">
        <v>524</v>
      </c>
      <c r="AU300" s="160" t="s">
        <v>190</v>
      </c>
      <c r="AV300" s="10" t="s">
        <v>190</v>
      </c>
      <c r="AW300" s="10" t="s">
        <v>35</v>
      </c>
      <c r="AX300" s="10" t="s">
        <v>78</v>
      </c>
      <c r="AY300" s="160" t="s">
        <v>221</v>
      </c>
    </row>
    <row r="301" spans="2:51" s="10" customFormat="1" ht="20.45" customHeight="1" x14ac:dyDescent="0.3">
      <c r="B301" s="153"/>
      <c r="C301" s="154"/>
      <c r="D301" s="154"/>
      <c r="E301" s="155" t="s">
        <v>3</v>
      </c>
      <c r="F301" s="272" t="s">
        <v>1167</v>
      </c>
      <c r="G301" s="273"/>
      <c r="H301" s="273"/>
      <c r="I301" s="273"/>
      <c r="J301" s="154"/>
      <c r="K301" s="156">
        <v>5</v>
      </c>
      <c r="L301" s="154"/>
      <c r="M301" s="154"/>
      <c r="N301" s="154"/>
      <c r="O301" s="154"/>
      <c r="P301" s="154"/>
      <c r="Q301" s="154"/>
      <c r="R301" s="157"/>
      <c r="T301" s="158"/>
      <c r="U301" s="154"/>
      <c r="V301" s="154"/>
      <c r="W301" s="154"/>
      <c r="X301" s="154"/>
      <c r="Y301" s="154"/>
      <c r="Z301" s="154"/>
      <c r="AA301" s="159"/>
      <c r="AT301" s="160" t="s">
        <v>524</v>
      </c>
      <c r="AU301" s="160" t="s">
        <v>190</v>
      </c>
      <c r="AV301" s="10" t="s">
        <v>190</v>
      </c>
      <c r="AW301" s="10" t="s">
        <v>35</v>
      </c>
      <c r="AX301" s="10" t="s">
        <v>78</v>
      </c>
      <c r="AY301" s="160" t="s">
        <v>221</v>
      </c>
    </row>
    <row r="302" spans="2:51" s="10" customFormat="1" ht="20.45" customHeight="1" x14ac:dyDescent="0.3">
      <c r="B302" s="153"/>
      <c r="C302" s="154"/>
      <c r="D302" s="154"/>
      <c r="E302" s="155" t="s">
        <v>3</v>
      </c>
      <c r="F302" s="272" t="s">
        <v>1168</v>
      </c>
      <c r="G302" s="273"/>
      <c r="H302" s="273"/>
      <c r="I302" s="273"/>
      <c r="J302" s="154"/>
      <c r="K302" s="156">
        <v>1.6479999999999999</v>
      </c>
      <c r="L302" s="154"/>
      <c r="M302" s="154"/>
      <c r="N302" s="154"/>
      <c r="O302" s="154"/>
      <c r="P302" s="154"/>
      <c r="Q302" s="154"/>
      <c r="R302" s="157"/>
      <c r="T302" s="158"/>
      <c r="U302" s="154"/>
      <c r="V302" s="154"/>
      <c r="W302" s="154"/>
      <c r="X302" s="154"/>
      <c r="Y302" s="154"/>
      <c r="Z302" s="154"/>
      <c r="AA302" s="159"/>
      <c r="AT302" s="160" t="s">
        <v>524</v>
      </c>
      <c r="AU302" s="160" t="s">
        <v>190</v>
      </c>
      <c r="AV302" s="10" t="s">
        <v>190</v>
      </c>
      <c r="AW302" s="10" t="s">
        <v>35</v>
      </c>
      <c r="AX302" s="10" t="s">
        <v>78</v>
      </c>
      <c r="AY302" s="160" t="s">
        <v>221</v>
      </c>
    </row>
    <row r="303" spans="2:51" s="10" customFormat="1" ht="28.9" customHeight="1" x14ac:dyDescent="0.3">
      <c r="B303" s="153"/>
      <c r="C303" s="154"/>
      <c r="D303" s="154"/>
      <c r="E303" s="155" t="s">
        <v>3</v>
      </c>
      <c r="F303" s="272" t="s">
        <v>1169</v>
      </c>
      <c r="G303" s="273"/>
      <c r="H303" s="273"/>
      <c r="I303" s="273"/>
      <c r="J303" s="154"/>
      <c r="K303" s="156">
        <v>1.6930000000000001</v>
      </c>
      <c r="L303" s="154"/>
      <c r="M303" s="154"/>
      <c r="N303" s="154"/>
      <c r="O303" s="154"/>
      <c r="P303" s="154"/>
      <c r="Q303" s="154"/>
      <c r="R303" s="157"/>
      <c r="T303" s="158"/>
      <c r="U303" s="154"/>
      <c r="V303" s="154"/>
      <c r="W303" s="154"/>
      <c r="X303" s="154"/>
      <c r="Y303" s="154"/>
      <c r="Z303" s="154"/>
      <c r="AA303" s="159"/>
      <c r="AT303" s="160" t="s">
        <v>524</v>
      </c>
      <c r="AU303" s="160" t="s">
        <v>190</v>
      </c>
      <c r="AV303" s="10" t="s">
        <v>190</v>
      </c>
      <c r="AW303" s="10" t="s">
        <v>35</v>
      </c>
      <c r="AX303" s="10" t="s">
        <v>78</v>
      </c>
      <c r="AY303" s="160" t="s">
        <v>221</v>
      </c>
    </row>
    <row r="304" spans="2:51" s="10" customFormat="1" ht="20.45" customHeight="1" x14ac:dyDescent="0.3">
      <c r="B304" s="153"/>
      <c r="C304" s="154"/>
      <c r="D304" s="154"/>
      <c r="E304" s="155" t="s">
        <v>3</v>
      </c>
      <c r="F304" s="272" t="s">
        <v>1170</v>
      </c>
      <c r="G304" s="273"/>
      <c r="H304" s="273"/>
      <c r="I304" s="273"/>
      <c r="J304" s="154"/>
      <c r="K304" s="156">
        <v>1.7290000000000001</v>
      </c>
      <c r="L304" s="154"/>
      <c r="M304" s="154"/>
      <c r="N304" s="154"/>
      <c r="O304" s="154"/>
      <c r="P304" s="154"/>
      <c r="Q304" s="154"/>
      <c r="R304" s="157"/>
      <c r="T304" s="158"/>
      <c r="U304" s="154"/>
      <c r="V304" s="154"/>
      <c r="W304" s="154"/>
      <c r="X304" s="154"/>
      <c r="Y304" s="154"/>
      <c r="Z304" s="154"/>
      <c r="AA304" s="159"/>
      <c r="AT304" s="160" t="s">
        <v>524</v>
      </c>
      <c r="AU304" s="160" t="s">
        <v>190</v>
      </c>
      <c r="AV304" s="10" t="s">
        <v>190</v>
      </c>
      <c r="AW304" s="10" t="s">
        <v>35</v>
      </c>
      <c r="AX304" s="10" t="s">
        <v>78</v>
      </c>
      <c r="AY304" s="160" t="s">
        <v>221</v>
      </c>
    </row>
    <row r="305" spans="2:51" s="10" customFormat="1" ht="20.45" customHeight="1" x14ac:dyDescent="0.3">
      <c r="B305" s="153"/>
      <c r="C305" s="154"/>
      <c r="D305" s="154"/>
      <c r="E305" s="155" t="s">
        <v>3</v>
      </c>
      <c r="F305" s="272" t="s">
        <v>1171</v>
      </c>
      <c r="G305" s="273"/>
      <c r="H305" s="273"/>
      <c r="I305" s="273"/>
      <c r="J305" s="154"/>
      <c r="K305" s="156">
        <v>1.6020000000000001</v>
      </c>
      <c r="L305" s="154"/>
      <c r="M305" s="154"/>
      <c r="N305" s="154"/>
      <c r="O305" s="154"/>
      <c r="P305" s="154"/>
      <c r="Q305" s="154"/>
      <c r="R305" s="157"/>
      <c r="T305" s="158"/>
      <c r="U305" s="154"/>
      <c r="V305" s="154"/>
      <c r="W305" s="154"/>
      <c r="X305" s="154"/>
      <c r="Y305" s="154"/>
      <c r="Z305" s="154"/>
      <c r="AA305" s="159"/>
      <c r="AT305" s="160" t="s">
        <v>524</v>
      </c>
      <c r="AU305" s="160" t="s">
        <v>190</v>
      </c>
      <c r="AV305" s="10" t="s">
        <v>190</v>
      </c>
      <c r="AW305" s="10" t="s">
        <v>35</v>
      </c>
      <c r="AX305" s="10" t="s">
        <v>78</v>
      </c>
      <c r="AY305" s="160" t="s">
        <v>221</v>
      </c>
    </row>
    <row r="306" spans="2:51" s="13" customFormat="1" ht="20.45" customHeight="1" x14ac:dyDescent="0.3">
      <c r="B306" s="181"/>
      <c r="C306" s="182"/>
      <c r="D306" s="182"/>
      <c r="E306" s="183" t="s">
        <v>3</v>
      </c>
      <c r="F306" s="279" t="s">
        <v>946</v>
      </c>
      <c r="G306" s="280"/>
      <c r="H306" s="280"/>
      <c r="I306" s="280"/>
      <c r="J306" s="182"/>
      <c r="K306" s="184">
        <v>127.916</v>
      </c>
      <c r="L306" s="182"/>
      <c r="M306" s="182"/>
      <c r="N306" s="182"/>
      <c r="O306" s="182"/>
      <c r="P306" s="182"/>
      <c r="Q306" s="182"/>
      <c r="R306" s="185"/>
      <c r="T306" s="186"/>
      <c r="U306" s="182"/>
      <c r="V306" s="182"/>
      <c r="W306" s="182"/>
      <c r="X306" s="182"/>
      <c r="Y306" s="182"/>
      <c r="Z306" s="182"/>
      <c r="AA306" s="187"/>
      <c r="AT306" s="188" t="s">
        <v>524</v>
      </c>
      <c r="AU306" s="188" t="s">
        <v>190</v>
      </c>
      <c r="AV306" s="13" t="s">
        <v>254</v>
      </c>
      <c r="AW306" s="13" t="s">
        <v>35</v>
      </c>
      <c r="AX306" s="13" t="s">
        <v>78</v>
      </c>
      <c r="AY306" s="188" t="s">
        <v>221</v>
      </c>
    </row>
    <row r="307" spans="2:51" s="10" customFormat="1" ht="28.9" customHeight="1" x14ac:dyDescent="0.3">
      <c r="B307" s="153"/>
      <c r="C307" s="154"/>
      <c r="D307" s="154"/>
      <c r="E307" s="155" t="s">
        <v>3</v>
      </c>
      <c r="F307" s="272" t="s">
        <v>1172</v>
      </c>
      <c r="G307" s="273"/>
      <c r="H307" s="273"/>
      <c r="I307" s="273"/>
      <c r="J307" s="154"/>
      <c r="K307" s="156">
        <v>15.412000000000001</v>
      </c>
      <c r="L307" s="154"/>
      <c r="M307" s="154"/>
      <c r="N307" s="154"/>
      <c r="O307" s="154"/>
      <c r="P307" s="154"/>
      <c r="Q307" s="154"/>
      <c r="R307" s="157"/>
      <c r="T307" s="158"/>
      <c r="U307" s="154"/>
      <c r="V307" s="154"/>
      <c r="W307" s="154"/>
      <c r="X307" s="154"/>
      <c r="Y307" s="154"/>
      <c r="Z307" s="154"/>
      <c r="AA307" s="159"/>
      <c r="AT307" s="160" t="s">
        <v>524</v>
      </c>
      <c r="AU307" s="160" t="s">
        <v>190</v>
      </c>
      <c r="AV307" s="10" t="s">
        <v>190</v>
      </c>
      <c r="AW307" s="10" t="s">
        <v>35</v>
      </c>
      <c r="AX307" s="10" t="s">
        <v>78</v>
      </c>
      <c r="AY307" s="160" t="s">
        <v>221</v>
      </c>
    </row>
    <row r="308" spans="2:51" s="10" customFormat="1" ht="28.9" customHeight="1" x14ac:dyDescent="0.3">
      <c r="B308" s="153"/>
      <c r="C308" s="154"/>
      <c r="D308" s="154"/>
      <c r="E308" s="155" t="s">
        <v>3</v>
      </c>
      <c r="F308" s="272" t="s">
        <v>1173</v>
      </c>
      <c r="G308" s="273"/>
      <c r="H308" s="273"/>
      <c r="I308" s="273"/>
      <c r="J308" s="154"/>
      <c r="K308" s="156">
        <v>7.5970000000000004</v>
      </c>
      <c r="L308" s="154"/>
      <c r="M308" s="154"/>
      <c r="N308" s="154"/>
      <c r="O308" s="154"/>
      <c r="P308" s="154"/>
      <c r="Q308" s="154"/>
      <c r="R308" s="157"/>
      <c r="T308" s="158"/>
      <c r="U308" s="154"/>
      <c r="V308" s="154"/>
      <c r="W308" s="154"/>
      <c r="X308" s="154"/>
      <c r="Y308" s="154"/>
      <c r="Z308" s="154"/>
      <c r="AA308" s="159"/>
      <c r="AT308" s="160" t="s">
        <v>524</v>
      </c>
      <c r="AU308" s="160" t="s">
        <v>190</v>
      </c>
      <c r="AV308" s="10" t="s">
        <v>190</v>
      </c>
      <c r="AW308" s="10" t="s">
        <v>35</v>
      </c>
      <c r="AX308" s="10" t="s">
        <v>78</v>
      </c>
      <c r="AY308" s="160" t="s">
        <v>221</v>
      </c>
    </row>
    <row r="309" spans="2:51" s="10" customFormat="1" ht="20.45" customHeight="1" x14ac:dyDescent="0.3">
      <c r="B309" s="153"/>
      <c r="C309" s="154"/>
      <c r="D309" s="154"/>
      <c r="E309" s="155" t="s">
        <v>3</v>
      </c>
      <c r="F309" s="272" t="s">
        <v>1174</v>
      </c>
      <c r="G309" s="273"/>
      <c r="H309" s="273"/>
      <c r="I309" s="273"/>
      <c r="J309" s="154"/>
      <c r="K309" s="156">
        <v>2.8460000000000001</v>
      </c>
      <c r="L309" s="154"/>
      <c r="M309" s="154"/>
      <c r="N309" s="154"/>
      <c r="O309" s="154"/>
      <c r="P309" s="154"/>
      <c r="Q309" s="154"/>
      <c r="R309" s="157"/>
      <c r="T309" s="158"/>
      <c r="U309" s="154"/>
      <c r="V309" s="154"/>
      <c r="W309" s="154"/>
      <c r="X309" s="154"/>
      <c r="Y309" s="154"/>
      <c r="Z309" s="154"/>
      <c r="AA309" s="159"/>
      <c r="AT309" s="160" t="s">
        <v>524</v>
      </c>
      <c r="AU309" s="160" t="s">
        <v>190</v>
      </c>
      <c r="AV309" s="10" t="s">
        <v>190</v>
      </c>
      <c r="AW309" s="10" t="s">
        <v>35</v>
      </c>
      <c r="AX309" s="10" t="s">
        <v>78</v>
      </c>
      <c r="AY309" s="160" t="s">
        <v>221</v>
      </c>
    </row>
    <row r="310" spans="2:51" s="10" customFormat="1" ht="28.9" customHeight="1" x14ac:dyDescent="0.3">
      <c r="B310" s="153"/>
      <c r="C310" s="154"/>
      <c r="D310" s="154"/>
      <c r="E310" s="155" t="s">
        <v>3</v>
      </c>
      <c r="F310" s="272" t="s">
        <v>1175</v>
      </c>
      <c r="G310" s="273"/>
      <c r="H310" s="273"/>
      <c r="I310" s="273"/>
      <c r="J310" s="154"/>
      <c r="K310" s="156">
        <v>2.5870000000000002</v>
      </c>
      <c r="L310" s="154"/>
      <c r="M310" s="154"/>
      <c r="N310" s="154"/>
      <c r="O310" s="154"/>
      <c r="P310" s="154"/>
      <c r="Q310" s="154"/>
      <c r="R310" s="157"/>
      <c r="T310" s="158"/>
      <c r="U310" s="154"/>
      <c r="V310" s="154"/>
      <c r="W310" s="154"/>
      <c r="X310" s="154"/>
      <c r="Y310" s="154"/>
      <c r="Z310" s="154"/>
      <c r="AA310" s="159"/>
      <c r="AT310" s="160" t="s">
        <v>524</v>
      </c>
      <c r="AU310" s="160" t="s">
        <v>190</v>
      </c>
      <c r="AV310" s="10" t="s">
        <v>190</v>
      </c>
      <c r="AW310" s="10" t="s">
        <v>35</v>
      </c>
      <c r="AX310" s="10" t="s">
        <v>78</v>
      </c>
      <c r="AY310" s="160" t="s">
        <v>221</v>
      </c>
    </row>
    <row r="311" spans="2:51" s="10" customFormat="1" ht="28.9" customHeight="1" x14ac:dyDescent="0.3">
      <c r="B311" s="153"/>
      <c r="C311" s="154"/>
      <c r="D311" s="154"/>
      <c r="E311" s="155" t="s">
        <v>3</v>
      </c>
      <c r="F311" s="272" t="s">
        <v>1176</v>
      </c>
      <c r="G311" s="273"/>
      <c r="H311" s="273"/>
      <c r="I311" s="273"/>
      <c r="J311" s="154"/>
      <c r="K311" s="156">
        <v>1.4790000000000001</v>
      </c>
      <c r="L311" s="154"/>
      <c r="M311" s="154"/>
      <c r="N311" s="154"/>
      <c r="O311" s="154"/>
      <c r="P311" s="154"/>
      <c r="Q311" s="154"/>
      <c r="R311" s="157"/>
      <c r="T311" s="158"/>
      <c r="U311" s="154"/>
      <c r="V311" s="154"/>
      <c r="W311" s="154"/>
      <c r="X311" s="154"/>
      <c r="Y311" s="154"/>
      <c r="Z311" s="154"/>
      <c r="AA311" s="159"/>
      <c r="AT311" s="160" t="s">
        <v>524</v>
      </c>
      <c r="AU311" s="160" t="s">
        <v>190</v>
      </c>
      <c r="AV311" s="10" t="s">
        <v>190</v>
      </c>
      <c r="AW311" s="10" t="s">
        <v>35</v>
      </c>
      <c r="AX311" s="10" t="s">
        <v>78</v>
      </c>
      <c r="AY311" s="160" t="s">
        <v>221</v>
      </c>
    </row>
    <row r="312" spans="2:51" s="10" customFormat="1" ht="20.45" customHeight="1" x14ac:dyDescent="0.3">
      <c r="B312" s="153"/>
      <c r="C312" s="154"/>
      <c r="D312" s="154"/>
      <c r="E312" s="155" t="s">
        <v>3</v>
      </c>
      <c r="F312" s="272" t="s">
        <v>1177</v>
      </c>
      <c r="G312" s="273"/>
      <c r="H312" s="273"/>
      <c r="I312" s="273"/>
      <c r="J312" s="154"/>
      <c r="K312" s="156">
        <v>1.365</v>
      </c>
      <c r="L312" s="154"/>
      <c r="M312" s="154"/>
      <c r="N312" s="154"/>
      <c r="O312" s="154"/>
      <c r="P312" s="154"/>
      <c r="Q312" s="154"/>
      <c r="R312" s="157"/>
      <c r="T312" s="158"/>
      <c r="U312" s="154"/>
      <c r="V312" s="154"/>
      <c r="W312" s="154"/>
      <c r="X312" s="154"/>
      <c r="Y312" s="154"/>
      <c r="Z312" s="154"/>
      <c r="AA312" s="159"/>
      <c r="AT312" s="160" t="s">
        <v>524</v>
      </c>
      <c r="AU312" s="160" t="s">
        <v>190</v>
      </c>
      <c r="AV312" s="10" t="s">
        <v>190</v>
      </c>
      <c r="AW312" s="10" t="s">
        <v>35</v>
      </c>
      <c r="AX312" s="10" t="s">
        <v>78</v>
      </c>
      <c r="AY312" s="160" t="s">
        <v>221</v>
      </c>
    </row>
    <row r="313" spans="2:51" s="10" customFormat="1" ht="28.9" customHeight="1" x14ac:dyDescent="0.3">
      <c r="B313" s="153"/>
      <c r="C313" s="154"/>
      <c r="D313" s="154"/>
      <c r="E313" s="155" t="s">
        <v>3</v>
      </c>
      <c r="F313" s="272" t="s">
        <v>1178</v>
      </c>
      <c r="G313" s="273"/>
      <c r="H313" s="273"/>
      <c r="I313" s="273"/>
      <c r="J313" s="154"/>
      <c r="K313" s="156">
        <v>5.2949999999999999</v>
      </c>
      <c r="L313" s="154"/>
      <c r="M313" s="154"/>
      <c r="N313" s="154"/>
      <c r="O313" s="154"/>
      <c r="P313" s="154"/>
      <c r="Q313" s="154"/>
      <c r="R313" s="157"/>
      <c r="T313" s="158"/>
      <c r="U313" s="154"/>
      <c r="V313" s="154"/>
      <c r="W313" s="154"/>
      <c r="X313" s="154"/>
      <c r="Y313" s="154"/>
      <c r="Z313" s="154"/>
      <c r="AA313" s="159"/>
      <c r="AT313" s="160" t="s">
        <v>524</v>
      </c>
      <c r="AU313" s="160" t="s">
        <v>190</v>
      </c>
      <c r="AV313" s="10" t="s">
        <v>190</v>
      </c>
      <c r="AW313" s="10" t="s">
        <v>35</v>
      </c>
      <c r="AX313" s="10" t="s">
        <v>78</v>
      </c>
      <c r="AY313" s="160" t="s">
        <v>221</v>
      </c>
    </row>
    <row r="314" spans="2:51" s="10" customFormat="1" ht="20.45" customHeight="1" x14ac:dyDescent="0.3">
      <c r="B314" s="153"/>
      <c r="C314" s="154"/>
      <c r="D314" s="154"/>
      <c r="E314" s="155" t="s">
        <v>3</v>
      </c>
      <c r="F314" s="272" t="s">
        <v>1179</v>
      </c>
      <c r="G314" s="273"/>
      <c r="H314" s="273"/>
      <c r="I314" s="273"/>
      <c r="J314" s="154"/>
      <c r="K314" s="156">
        <v>3.7930000000000001</v>
      </c>
      <c r="L314" s="154"/>
      <c r="M314" s="154"/>
      <c r="N314" s="154"/>
      <c r="O314" s="154"/>
      <c r="P314" s="154"/>
      <c r="Q314" s="154"/>
      <c r="R314" s="157"/>
      <c r="T314" s="158"/>
      <c r="U314" s="154"/>
      <c r="V314" s="154"/>
      <c r="W314" s="154"/>
      <c r="X314" s="154"/>
      <c r="Y314" s="154"/>
      <c r="Z314" s="154"/>
      <c r="AA314" s="159"/>
      <c r="AT314" s="160" t="s">
        <v>524</v>
      </c>
      <c r="AU314" s="160" t="s">
        <v>190</v>
      </c>
      <c r="AV314" s="10" t="s">
        <v>190</v>
      </c>
      <c r="AW314" s="10" t="s">
        <v>35</v>
      </c>
      <c r="AX314" s="10" t="s">
        <v>78</v>
      </c>
      <c r="AY314" s="160" t="s">
        <v>221</v>
      </c>
    </row>
    <row r="315" spans="2:51" s="12" customFormat="1" ht="20.45" customHeight="1" x14ac:dyDescent="0.3">
      <c r="B315" s="173"/>
      <c r="C315" s="174"/>
      <c r="D315" s="174"/>
      <c r="E315" s="175" t="s">
        <v>3</v>
      </c>
      <c r="F315" s="277" t="s">
        <v>1180</v>
      </c>
      <c r="G315" s="278"/>
      <c r="H315" s="278"/>
      <c r="I315" s="278"/>
      <c r="J315" s="174"/>
      <c r="K315" s="176" t="s">
        <v>3</v>
      </c>
      <c r="L315" s="174"/>
      <c r="M315" s="174"/>
      <c r="N315" s="174"/>
      <c r="O315" s="174"/>
      <c r="P315" s="174"/>
      <c r="Q315" s="174"/>
      <c r="R315" s="177"/>
      <c r="T315" s="178"/>
      <c r="U315" s="174"/>
      <c r="V315" s="174"/>
      <c r="W315" s="174"/>
      <c r="X315" s="174"/>
      <c r="Y315" s="174"/>
      <c r="Z315" s="174"/>
      <c r="AA315" s="179"/>
      <c r="AT315" s="180" t="s">
        <v>524</v>
      </c>
      <c r="AU315" s="180" t="s">
        <v>190</v>
      </c>
      <c r="AV315" s="12" t="s">
        <v>15</v>
      </c>
      <c r="AW315" s="12" t="s">
        <v>35</v>
      </c>
      <c r="AX315" s="12" t="s">
        <v>78</v>
      </c>
      <c r="AY315" s="180" t="s">
        <v>221</v>
      </c>
    </row>
    <row r="316" spans="2:51" s="10" customFormat="1" ht="20.45" customHeight="1" x14ac:dyDescent="0.3">
      <c r="B316" s="153"/>
      <c r="C316" s="154"/>
      <c r="D316" s="154"/>
      <c r="E316" s="155" t="s">
        <v>3</v>
      </c>
      <c r="F316" s="272" t="s">
        <v>1181</v>
      </c>
      <c r="G316" s="273"/>
      <c r="H316" s="273"/>
      <c r="I316" s="273"/>
      <c r="J316" s="154"/>
      <c r="K316" s="156">
        <v>9.2680000000000007</v>
      </c>
      <c r="L316" s="154"/>
      <c r="M316" s="154"/>
      <c r="N316" s="154"/>
      <c r="O316" s="154"/>
      <c r="P316" s="154"/>
      <c r="Q316" s="154"/>
      <c r="R316" s="157"/>
      <c r="T316" s="158"/>
      <c r="U316" s="154"/>
      <c r="V316" s="154"/>
      <c r="W316" s="154"/>
      <c r="X316" s="154"/>
      <c r="Y316" s="154"/>
      <c r="Z316" s="154"/>
      <c r="AA316" s="159"/>
      <c r="AT316" s="160" t="s">
        <v>524</v>
      </c>
      <c r="AU316" s="160" t="s">
        <v>190</v>
      </c>
      <c r="AV316" s="10" t="s">
        <v>190</v>
      </c>
      <c r="AW316" s="10" t="s">
        <v>35</v>
      </c>
      <c r="AX316" s="10" t="s">
        <v>78</v>
      </c>
      <c r="AY316" s="160" t="s">
        <v>221</v>
      </c>
    </row>
    <row r="317" spans="2:51" s="10" customFormat="1" ht="20.45" customHeight="1" x14ac:dyDescent="0.3">
      <c r="B317" s="153"/>
      <c r="C317" s="154"/>
      <c r="D317" s="154"/>
      <c r="E317" s="155" t="s">
        <v>3</v>
      </c>
      <c r="F317" s="272" t="s">
        <v>1182</v>
      </c>
      <c r="G317" s="273"/>
      <c r="H317" s="273"/>
      <c r="I317" s="273"/>
      <c r="J317" s="154"/>
      <c r="K317" s="156">
        <v>0.43</v>
      </c>
      <c r="L317" s="154"/>
      <c r="M317" s="154"/>
      <c r="N317" s="154"/>
      <c r="O317" s="154"/>
      <c r="P317" s="154"/>
      <c r="Q317" s="154"/>
      <c r="R317" s="157"/>
      <c r="T317" s="158"/>
      <c r="U317" s="154"/>
      <c r="V317" s="154"/>
      <c r="W317" s="154"/>
      <c r="X317" s="154"/>
      <c r="Y317" s="154"/>
      <c r="Z317" s="154"/>
      <c r="AA317" s="159"/>
      <c r="AT317" s="160" t="s">
        <v>524</v>
      </c>
      <c r="AU317" s="160" t="s">
        <v>190</v>
      </c>
      <c r="AV317" s="10" t="s">
        <v>190</v>
      </c>
      <c r="AW317" s="10" t="s">
        <v>35</v>
      </c>
      <c r="AX317" s="10" t="s">
        <v>78</v>
      </c>
      <c r="AY317" s="160" t="s">
        <v>221</v>
      </c>
    </row>
    <row r="318" spans="2:51" s="10" customFormat="1" ht="28.9" customHeight="1" x14ac:dyDescent="0.3">
      <c r="B318" s="153"/>
      <c r="C318" s="154"/>
      <c r="D318" s="154"/>
      <c r="E318" s="155" t="s">
        <v>3</v>
      </c>
      <c r="F318" s="272" t="s">
        <v>1183</v>
      </c>
      <c r="G318" s="273"/>
      <c r="H318" s="273"/>
      <c r="I318" s="273"/>
      <c r="J318" s="154"/>
      <c r="K318" s="156">
        <v>9.2910000000000004</v>
      </c>
      <c r="L318" s="154"/>
      <c r="M318" s="154"/>
      <c r="N318" s="154"/>
      <c r="O318" s="154"/>
      <c r="P318" s="154"/>
      <c r="Q318" s="154"/>
      <c r="R318" s="157"/>
      <c r="T318" s="158"/>
      <c r="U318" s="154"/>
      <c r="V318" s="154"/>
      <c r="W318" s="154"/>
      <c r="X318" s="154"/>
      <c r="Y318" s="154"/>
      <c r="Z318" s="154"/>
      <c r="AA318" s="159"/>
      <c r="AT318" s="160" t="s">
        <v>524</v>
      </c>
      <c r="AU318" s="160" t="s">
        <v>190</v>
      </c>
      <c r="AV318" s="10" t="s">
        <v>190</v>
      </c>
      <c r="AW318" s="10" t="s">
        <v>35</v>
      </c>
      <c r="AX318" s="10" t="s">
        <v>78</v>
      </c>
      <c r="AY318" s="160" t="s">
        <v>221</v>
      </c>
    </row>
    <row r="319" spans="2:51" s="10" customFormat="1" ht="20.45" customHeight="1" x14ac:dyDescent="0.3">
      <c r="B319" s="153"/>
      <c r="C319" s="154"/>
      <c r="D319" s="154"/>
      <c r="E319" s="155" t="s">
        <v>3</v>
      </c>
      <c r="F319" s="272" t="s">
        <v>1184</v>
      </c>
      <c r="G319" s="273"/>
      <c r="H319" s="273"/>
      <c r="I319" s="273"/>
      <c r="J319" s="154"/>
      <c r="K319" s="156">
        <v>5.6760000000000002</v>
      </c>
      <c r="L319" s="154"/>
      <c r="M319" s="154"/>
      <c r="N319" s="154"/>
      <c r="O319" s="154"/>
      <c r="P319" s="154"/>
      <c r="Q319" s="154"/>
      <c r="R319" s="157"/>
      <c r="T319" s="158"/>
      <c r="U319" s="154"/>
      <c r="V319" s="154"/>
      <c r="W319" s="154"/>
      <c r="X319" s="154"/>
      <c r="Y319" s="154"/>
      <c r="Z319" s="154"/>
      <c r="AA319" s="159"/>
      <c r="AT319" s="160" t="s">
        <v>524</v>
      </c>
      <c r="AU319" s="160" t="s">
        <v>190</v>
      </c>
      <c r="AV319" s="10" t="s">
        <v>190</v>
      </c>
      <c r="AW319" s="10" t="s">
        <v>35</v>
      </c>
      <c r="AX319" s="10" t="s">
        <v>78</v>
      </c>
      <c r="AY319" s="160" t="s">
        <v>221</v>
      </c>
    </row>
    <row r="320" spans="2:51" s="10" customFormat="1" ht="28.9" customHeight="1" x14ac:dyDescent="0.3">
      <c r="B320" s="153"/>
      <c r="C320" s="154"/>
      <c r="D320" s="154"/>
      <c r="E320" s="155" t="s">
        <v>3</v>
      </c>
      <c r="F320" s="272" t="s">
        <v>1185</v>
      </c>
      <c r="G320" s="273"/>
      <c r="H320" s="273"/>
      <c r="I320" s="273"/>
      <c r="J320" s="154"/>
      <c r="K320" s="156">
        <v>7.4889999999999999</v>
      </c>
      <c r="L320" s="154"/>
      <c r="M320" s="154"/>
      <c r="N320" s="154"/>
      <c r="O320" s="154"/>
      <c r="P320" s="154"/>
      <c r="Q320" s="154"/>
      <c r="R320" s="157"/>
      <c r="T320" s="158"/>
      <c r="U320" s="154"/>
      <c r="V320" s="154"/>
      <c r="W320" s="154"/>
      <c r="X320" s="154"/>
      <c r="Y320" s="154"/>
      <c r="Z320" s="154"/>
      <c r="AA320" s="159"/>
      <c r="AT320" s="160" t="s">
        <v>524</v>
      </c>
      <c r="AU320" s="160" t="s">
        <v>190</v>
      </c>
      <c r="AV320" s="10" t="s">
        <v>190</v>
      </c>
      <c r="AW320" s="10" t="s">
        <v>35</v>
      </c>
      <c r="AX320" s="10" t="s">
        <v>78</v>
      </c>
      <c r="AY320" s="160" t="s">
        <v>221</v>
      </c>
    </row>
    <row r="321" spans="2:51" s="10" customFormat="1" ht="20.45" customHeight="1" x14ac:dyDescent="0.3">
      <c r="B321" s="153"/>
      <c r="C321" s="154"/>
      <c r="D321" s="154"/>
      <c r="E321" s="155" t="s">
        <v>3</v>
      </c>
      <c r="F321" s="272" t="s">
        <v>1186</v>
      </c>
      <c r="G321" s="273"/>
      <c r="H321" s="273"/>
      <c r="I321" s="273"/>
      <c r="J321" s="154"/>
      <c r="K321" s="156">
        <v>12.420999999999999</v>
      </c>
      <c r="L321" s="154"/>
      <c r="M321" s="154"/>
      <c r="N321" s="154"/>
      <c r="O321" s="154"/>
      <c r="P321" s="154"/>
      <c r="Q321" s="154"/>
      <c r="R321" s="157"/>
      <c r="T321" s="158"/>
      <c r="U321" s="154"/>
      <c r="V321" s="154"/>
      <c r="W321" s="154"/>
      <c r="X321" s="154"/>
      <c r="Y321" s="154"/>
      <c r="Z321" s="154"/>
      <c r="AA321" s="159"/>
      <c r="AT321" s="160" t="s">
        <v>524</v>
      </c>
      <c r="AU321" s="160" t="s">
        <v>190</v>
      </c>
      <c r="AV321" s="10" t="s">
        <v>190</v>
      </c>
      <c r="AW321" s="10" t="s">
        <v>35</v>
      </c>
      <c r="AX321" s="10" t="s">
        <v>78</v>
      </c>
      <c r="AY321" s="160" t="s">
        <v>221</v>
      </c>
    </row>
    <row r="322" spans="2:51" s="10" customFormat="1" ht="20.45" customHeight="1" x14ac:dyDescent="0.3">
      <c r="B322" s="153"/>
      <c r="C322" s="154"/>
      <c r="D322" s="154"/>
      <c r="E322" s="155" t="s">
        <v>3</v>
      </c>
      <c r="F322" s="272" t="s">
        <v>1187</v>
      </c>
      <c r="G322" s="273"/>
      <c r="H322" s="273"/>
      <c r="I322" s="273"/>
      <c r="J322" s="154"/>
      <c r="K322" s="156">
        <v>1.9530000000000001</v>
      </c>
      <c r="L322" s="154"/>
      <c r="M322" s="154"/>
      <c r="N322" s="154"/>
      <c r="O322" s="154"/>
      <c r="P322" s="154"/>
      <c r="Q322" s="154"/>
      <c r="R322" s="157"/>
      <c r="T322" s="158"/>
      <c r="U322" s="154"/>
      <c r="V322" s="154"/>
      <c r="W322" s="154"/>
      <c r="X322" s="154"/>
      <c r="Y322" s="154"/>
      <c r="Z322" s="154"/>
      <c r="AA322" s="159"/>
      <c r="AT322" s="160" t="s">
        <v>524</v>
      </c>
      <c r="AU322" s="160" t="s">
        <v>190</v>
      </c>
      <c r="AV322" s="10" t="s">
        <v>190</v>
      </c>
      <c r="AW322" s="10" t="s">
        <v>35</v>
      </c>
      <c r="AX322" s="10" t="s">
        <v>78</v>
      </c>
      <c r="AY322" s="160" t="s">
        <v>221</v>
      </c>
    </row>
    <row r="323" spans="2:51" s="13" customFormat="1" ht="20.45" customHeight="1" x14ac:dyDescent="0.3">
      <c r="B323" s="181"/>
      <c r="C323" s="182"/>
      <c r="D323" s="182"/>
      <c r="E323" s="183" t="s">
        <v>3</v>
      </c>
      <c r="F323" s="279" t="s">
        <v>946</v>
      </c>
      <c r="G323" s="280"/>
      <c r="H323" s="280"/>
      <c r="I323" s="280"/>
      <c r="J323" s="182"/>
      <c r="K323" s="184">
        <v>86.902000000000001</v>
      </c>
      <c r="L323" s="182"/>
      <c r="M323" s="182"/>
      <c r="N323" s="182"/>
      <c r="O323" s="182"/>
      <c r="P323" s="182"/>
      <c r="Q323" s="182"/>
      <c r="R323" s="185"/>
      <c r="T323" s="186"/>
      <c r="U323" s="182"/>
      <c r="V323" s="182"/>
      <c r="W323" s="182"/>
      <c r="X323" s="182"/>
      <c r="Y323" s="182"/>
      <c r="Z323" s="182"/>
      <c r="AA323" s="187"/>
      <c r="AT323" s="188" t="s">
        <v>524</v>
      </c>
      <c r="AU323" s="188" t="s">
        <v>190</v>
      </c>
      <c r="AV323" s="13" t="s">
        <v>254</v>
      </c>
      <c r="AW323" s="13" t="s">
        <v>35</v>
      </c>
      <c r="AX323" s="13" t="s">
        <v>78</v>
      </c>
      <c r="AY323" s="188" t="s">
        <v>221</v>
      </c>
    </row>
    <row r="324" spans="2:51" s="10" customFormat="1" ht="28.9" customHeight="1" x14ac:dyDescent="0.3">
      <c r="B324" s="153"/>
      <c r="C324" s="154"/>
      <c r="D324" s="154"/>
      <c r="E324" s="155" t="s">
        <v>3</v>
      </c>
      <c r="F324" s="272" t="s">
        <v>1188</v>
      </c>
      <c r="G324" s="273"/>
      <c r="H324" s="273"/>
      <c r="I324" s="273"/>
      <c r="J324" s="154"/>
      <c r="K324" s="156">
        <v>4.2169999999999996</v>
      </c>
      <c r="L324" s="154"/>
      <c r="M324" s="154"/>
      <c r="N324" s="154"/>
      <c r="O324" s="154"/>
      <c r="P324" s="154"/>
      <c r="Q324" s="154"/>
      <c r="R324" s="157"/>
      <c r="T324" s="158"/>
      <c r="U324" s="154"/>
      <c r="V324" s="154"/>
      <c r="W324" s="154"/>
      <c r="X324" s="154"/>
      <c r="Y324" s="154"/>
      <c r="Z324" s="154"/>
      <c r="AA324" s="159"/>
      <c r="AT324" s="160" t="s">
        <v>524</v>
      </c>
      <c r="AU324" s="160" t="s">
        <v>190</v>
      </c>
      <c r="AV324" s="10" t="s">
        <v>190</v>
      </c>
      <c r="AW324" s="10" t="s">
        <v>35</v>
      </c>
      <c r="AX324" s="10" t="s">
        <v>78</v>
      </c>
      <c r="AY324" s="160" t="s">
        <v>221</v>
      </c>
    </row>
    <row r="325" spans="2:51" s="10" customFormat="1" ht="28.9" customHeight="1" x14ac:dyDescent="0.3">
      <c r="B325" s="153"/>
      <c r="C325" s="154"/>
      <c r="D325" s="154"/>
      <c r="E325" s="155" t="s">
        <v>3</v>
      </c>
      <c r="F325" s="272" t="s">
        <v>1189</v>
      </c>
      <c r="G325" s="273"/>
      <c r="H325" s="273"/>
      <c r="I325" s="273"/>
      <c r="J325" s="154"/>
      <c r="K325" s="156">
        <v>5.2370000000000001</v>
      </c>
      <c r="L325" s="154"/>
      <c r="M325" s="154"/>
      <c r="N325" s="154"/>
      <c r="O325" s="154"/>
      <c r="P325" s="154"/>
      <c r="Q325" s="154"/>
      <c r="R325" s="157"/>
      <c r="T325" s="158"/>
      <c r="U325" s="154"/>
      <c r="V325" s="154"/>
      <c r="W325" s="154"/>
      <c r="X325" s="154"/>
      <c r="Y325" s="154"/>
      <c r="Z325" s="154"/>
      <c r="AA325" s="159"/>
      <c r="AT325" s="160" t="s">
        <v>524</v>
      </c>
      <c r="AU325" s="160" t="s">
        <v>190</v>
      </c>
      <c r="AV325" s="10" t="s">
        <v>190</v>
      </c>
      <c r="AW325" s="10" t="s">
        <v>35</v>
      </c>
      <c r="AX325" s="10" t="s">
        <v>78</v>
      </c>
      <c r="AY325" s="160" t="s">
        <v>221</v>
      </c>
    </row>
    <row r="326" spans="2:51" s="10" customFormat="1" ht="20.45" customHeight="1" x14ac:dyDescent="0.3">
      <c r="B326" s="153"/>
      <c r="C326" s="154"/>
      <c r="D326" s="154"/>
      <c r="E326" s="155" t="s">
        <v>3</v>
      </c>
      <c r="F326" s="272" t="s">
        <v>1190</v>
      </c>
      <c r="G326" s="273"/>
      <c r="H326" s="273"/>
      <c r="I326" s="273"/>
      <c r="J326" s="154"/>
      <c r="K326" s="156">
        <v>2.4140000000000001</v>
      </c>
      <c r="L326" s="154"/>
      <c r="M326" s="154"/>
      <c r="N326" s="154"/>
      <c r="O326" s="154"/>
      <c r="P326" s="154"/>
      <c r="Q326" s="154"/>
      <c r="R326" s="157"/>
      <c r="T326" s="158"/>
      <c r="U326" s="154"/>
      <c r="V326" s="154"/>
      <c r="W326" s="154"/>
      <c r="X326" s="154"/>
      <c r="Y326" s="154"/>
      <c r="Z326" s="154"/>
      <c r="AA326" s="159"/>
      <c r="AT326" s="160" t="s">
        <v>524</v>
      </c>
      <c r="AU326" s="160" t="s">
        <v>190</v>
      </c>
      <c r="AV326" s="10" t="s">
        <v>190</v>
      </c>
      <c r="AW326" s="10" t="s">
        <v>35</v>
      </c>
      <c r="AX326" s="10" t="s">
        <v>78</v>
      </c>
      <c r="AY326" s="160" t="s">
        <v>221</v>
      </c>
    </row>
    <row r="327" spans="2:51" s="10" customFormat="1" ht="28.9" customHeight="1" x14ac:dyDescent="0.3">
      <c r="B327" s="153"/>
      <c r="C327" s="154"/>
      <c r="D327" s="154"/>
      <c r="E327" s="155" t="s">
        <v>3</v>
      </c>
      <c r="F327" s="272" t="s">
        <v>1191</v>
      </c>
      <c r="G327" s="273"/>
      <c r="H327" s="273"/>
      <c r="I327" s="273"/>
      <c r="J327" s="154"/>
      <c r="K327" s="156">
        <v>1.371</v>
      </c>
      <c r="L327" s="154"/>
      <c r="M327" s="154"/>
      <c r="N327" s="154"/>
      <c r="O327" s="154"/>
      <c r="P327" s="154"/>
      <c r="Q327" s="154"/>
      <c r="R327" s="157"/>
      <c r="T327" s="158"/>
      <c r="U327" s="154"/>
      <c r="V327" s="154"/>
      <c r="W327" s="154"/>
      <c r="X327" s="154"/>
      <c r="Y327" s="154"/>
      <c r="Z327" s="154"/>
      <c r="AA327" s="159"/>
      <c r="AT327" s="160" t="s">
        <v>524</v>
      </c>
      <c r="AU327" s="160" t="s">
        <v>190</v>
      </c>
      <c r="AV327" s="10" t="s">
        <v>190</v>
      </c>
      <c r="AW327" s="10" t="s">
        <v>35</v>
      </c>
      <c r="AX327" s="10" t="s">
        <v>78</v>
      </c>
      <c r="AY327" s="160" t="s">
        <v>221</v>
      </c>
    </row>
    <row r="328" spans="2:51" s="10" customFormat="1" ht="20.45" customHeight="1" x14ac:dyDescent="0.3">
      <c r="B328" s="153"/>
      <c r="C328" s="154"/>
      <c r="D328" s="154"/>
      <c r="E328" s="155" t="s">
        <v>3</v>
      </c>
      <c r="F328" s="272" t="s">
        <v>1192</v>
      </c>
      <c r="G328" s="273"/>
      <c r="H328" s="273"/>
      <c r="I328" s="273"/>
      <c r="J328" s="154"/>
      <c r="K328" s="156">
        <v>0.57599999999999996</v>
      </c>
      <c r="L328" s="154"/>
      <c r="M328" s="154"/>
      <c r="N328" s="154"/>
      <c r="O328" s="154"/>
      <c r="P328" s="154"/>
      <c r="Q328" s="154"/>
      <c r="R328" s="157"/>
      <c r="T328" s="158"/>
      <c r="U328" s="154"/>
      <c r="V328" s="154"/>
      <c r="W328" s="154"/>
      <c r="X328" s="154"/>
      <c r="Y328" s="154"/>
      <c r="Z328" s="154"/>
      <c r="AA328" s="159"/>
      <c r="AT328" s="160" t="s">
        <v>524</v>
      </c>
      <c r="AU328" s="160" t="s">
        <v>190</v>
      </c>
      <c r="AV328" s="10" t="s">
        <v>190</v>
      </c>
      <c r="AW328" s="10" t="s">
        <v>35</v>
      </c>
      <c r="AX328" s="10" t="s">
        <v>78</v>
      </c>
      <c r="AY328" s="160" t="s">
        <v>221</v>
      </c>
    </row>
    <row r="329" spans="2:51" s="10" customFormat="1" ht="20.45" customHeight="1" x14ac:dyDescent="0.3">
      <c r="B329" s="153"/>
      <c r="C329" s="154"/>
      <c r="D329" s="154"/>
      <c r="E329" s="155" t="s">
        <v>3</v>
      </c>
      <c r="F329" s="272" t="s">
        <v>1193</v>
      </c>
      <c r="G329" s="273"/>
      <c r="H329" s="273"/>
      <c r="I329" s="273"/>
      <c r="J329" s="154"/>
      <c r="K329" s="156">
        <v>0.67200000000000004</v>
      </c>
      <c r="L329" s="154"/>
      <c r="M329" s="154"/>
      <c r="N329" s="154"/>
      <c r="O329" s="154"/>
      <c r="P329" s="154"/>
      <c r="Q329" s="154"/>
      <c r="R329" s="157"/>
      <c r="T329" s="158"/>
      <c r="U329" s="154"/>
      <c r="V329" s="154"/>
      <c r="W329" s="154"/>
      <c r="X329" s="154"/>
      <c r="Y329" s="154"/>
      <c r="Z329" s="154"/>
      <c r="AA329" s="159"/>
      <c r="AT329" s="160" t="s">
        <v>524</v>
      </c>
      <c r="AU329" s="160" t="s">
        <v>190</v>
      </c>
      <c r="AV329" s="10" t="s">
        <v>190</v>
      </c>
      <c r="AW329" s="10" t="s">
        <v>35</v>
      </c>
      <c r="AX329" s="10" t="s">
        <v>78</v>
      </c>
      <c r="AY329" s="160" t="s">
        <v>221</v>
      </c>
    </row>
    <row r="330" spans="2:51" s="13" customFormat="1" ht="20.45" customHeight="1" x14ac:dyDescent="0.3">
      <c r="B330" s="181"/>
      <c r="C330" s="182"/>
      <c r="D330" s="182"/>
      <c r="E330" s="183" t="s">
        <v>3</v>
      </c>
      <c r="F330" s="279" t="s">
        <v>946</v>
      </c>
      <c r="G330" s="280"/>
      <c r="H330" s="280"/>
      <c r="I330" s="280"/>
      <c r="J330" s="182"/>
      <c r="K330" s="184">
        <v>14.487</v>
      </c>
      <c r="L330" s="182"/>
      <c r="M330" s="182"/>
      <c r="N330" s="182"/>
      <c r="O330" s="182"/>
      <c r="P330" s="182"/>
      <c r="Q330" s="182"/>
      <c r="R330" s="185"/>
      <c r="T330" s="186"/>
      <c r="U330" s="182"/>
      <c r="V330" s="182"/>
      <c r="W330" s="182"/>
      <c r="X330" s="182"/>
      <c r="Y330" s="182"/>
      <c r="Z330" s="182"/>
      <c r="AA330" s="187"/>
      <c r="AT330" s="188" t="s">
        <v>524</v>
      </c>
      <c r="AU330" s="188" t="s">
        <v>190</v>
      </c>
      <c r="AV330" s="13" t="s">
        <v>254</v>
      </c>
      <c r="AW330" s="13" t="s">
        <v>35</v>
      </c>
      <c r="AX330" s="13" t="s">
        <v>78</v>
      </c>
      <c r="AY330" s="188" t="s">
        <v>221</v>
      </c>
    </row>
    <row r="331" spans="2:51" s="12" customFormat="1" ht="20.45" customHeight="1" x14ac:dyDescent="0.3">
      <c r="B331" s="173"/>
      <c r="C331" s="174"/>
      <c r="D331" s="174"/>
      <c r="E331" s="175" t="s">
        <v>3</v>
      </c>
      <c r="F331" s="277" t="s">
        <v>1194</v>
      </c>
      <c r="G331" s="278"/>
      <c r="H331" s="278"/>
      <c r="I331" s="278"/>
      <c r="J331" s="174"/>
      <c r="K331" s="176" t="s">
        <v>3</v>
      </c>
      <c r="L331" s="174"/>
      <c r="M331" s="174"/>
      <c r="N331" s="174"/>
      <c r="O331" s="174"/>
      <c r="P331" s="174"/>
      <c r="Q331" s="174"/>
      <c r="R331" s="177"/>
      <c r="T331" s="178"/>
      <c r="U331" s="174"/>
      <c r="V331" s="174"/>
      <c r="W331" s="174"/>
      <c r="X331" s="174"/>
      <c r="Y331" s="174"/>
      <c r="Z331" s="174"/>
      <c r="AA331" s="179"/>
      <c r="AT331" s="180" t="s">
        <v>524</v>
      </c>
      <c r="AU331" s="180" t="s">
        <v>190</v>
      </c>
      <c r="AV331" s="12" t="s">
        <v>15</v>
      </c>
      <c r="AW331" s="12" t="s">
        <v>35</v>
      </c>
      <c r="AX331" s="12" t="s">
        <v>78</v>
      </c>
      <c r="AY331" s="180" t="s">
        <v>221</v>
      </c>
    </row>
    <row r="332" spans="2:51" s="10" customFormat="1" ht="20.45" customHeight="1" x14ac:dyDescent="0.3">
      <c r="B332" s="153"/>
      <c r="C332" s="154"/>
      <c r="D332" s="154"/>
      <c r="E332" s="155" t="s">
        <v>3</v>
      </c>
      <c r="F332" s="272" t="s">
        <v>1195</v>
      </c>
      <c r="G332" s="273"/>
      <c r="H332" s="273"/>
      <c r="I332" s="273"/>
      <c r="J332" s="154"/>
      <c r="K332" s="156">
        <v>1.8779999999999999</v>
      </c>
      <c r="L332" s="154"/>
      <c r="M332" s="154"/>
      <c r="N332" s="154"/>
      <c r="O332" s="154"/>
      <c r="P332" s="154"/>
      <c r="Q332" s="154"/>
      <c r="R332" s="157"/>
      <c r="T332" s="158"/>
      <c r="U332" s="154"/>
      <c r="V332" s="154"/>
      <c r="W332" s="154"/>
      <c r="X332" s="154"/>
      <c r="Y332" s="154"/>
      <c r="Z332" s="154"/>
      <c r="AA332" s="159"/>
      <c r="AT332" s="160" t="s">
        <v>524</v>
      </c>
      <c r="AU332" s="160" t="s">
        <v>190</v>
      </c>
      <c r="AV332" s="10" t="s">
        <v>190</v>
      </c>
      <c r="AW332" s="10" t="s">
        <v>35</v>
      </c>
      <c r="AX332" s="10" t="s">
        <v>78</v>
      </c>
      <c r="AY332" s="160" t="s">
        <v>221</v>
      </c>
    </row>
    <row r="333" spans="2:51" s="10" customFormat="1" ht="20.45" customHeight="1" x14ac:dyDescent="0.3">
      <c r="B333" s="153"/>
      <c r="C333" s="154"/>
      <c r="D333" s="154"/>
      <c r="E333" s="155" t="s">
        <v>3</v>
      </c>
      <c r="F333" s="272" t="s">
        <v>1196</v>
      </c>
      <c r="G333" s="273"/>
      <c r="H333" s="273"/>
      <c r="I333" s="273"/>
      <c r="J333" s="154"/>
      <c r="K333" s="156">
        <v>12.387</v>
      </c>
      <c r="L333" s="154"/>
      <c r="M333" s="154"/>
      <c r="N333" s="154"/>
      <c r="O333" s="154"/>
      <c r="P333" s="154"/>
      <c r="Q333" s="154"/>
      <c r="R333" s="157"/>
      <c r="T333" s="158"/>
      <c r="U333" s="154"/>
      <c r="V333" s="154"/>
      <c r="W333" s="154"/>
      <c r="X333" s="154"/>
      <c r="Y333" s="154"/>
      <c r="Z333" s="154"/>
      <c r="AA333" s="159"/>
      <c r="AT333" s="160" t="s">
        <v>524</v>
      </c>
      <c r="AU333" s="160" t="s">
        <v>190</v>
      </c>
      <c r="AV333" s="10" t="s">
        <v>190</v>
      </c>
      <c r="AW333" s="10" t="s">
        <v>35</v>
      </c>
      <c r="AX333" s="10" t="s">
        <v>78</v>
      </c>
      <c r="AY333" s="160" t="s">
        <v>221</v>
      </c>
    </row>
    <row r="334" spans="2:51" s="10" customFormat="1" ht="20.45" customHeight="1" x14ac:dyDescent="0.3">
      <c r="B334" s="153"/>
      <c r="C334" s="154"/>
      <c r="D334" s="154"/>
      <c r="E334" s="155" t="s">
        <v>3</v>
      </c>
      <c r="F334" s="272" t="s">
        <v>1197</v>
      </c>
      <c r="G334" s="273"/>
      <c r="H334" s="273"/>
      <c r="I334" s="273"/>
      <c r="J334" s="154"/>
      <c r="K334" s="156">
        <v>0.89100000000000001</v>
      </c>
      <c r="L334" s="154"/>
      <c r="M334" s="154"/>
      <c r="N334" s="154"/>
      <c r="O334" s="154"/>
      <c r="P334" s="154"/>
      <c r="Q334" s="154"/>
      <c r="R334" s="157"/>
      <c r="T334" s="158"/>
      <c r="U334" s="154"/>
      <c r="V334" s="154"/>
      <c r="W334" s="154"/>
      <c r="X334" s="154"/>
      <c r="Y334" s="154"/>
      <c r="Z334" s="154"/>
      <c r="AA334" s="159"/>
      <c r="AT334" s="160" t="s">
        <v>524</v>
      </c>
      <c r="AU334" s="160" t="s">
        <v>190</v>
      </c>
      <c r="AV334" s="10" t="s">
        <v>190</v>
      </c>
      <c r="AW334" s="10" t="s">
        <v>35</v>
      </c>
      <c r="AX334" s="10" t="s">
        <v>78</v>
      </c>
      <c r="AY334" s="160" t="s">
        <v>221</v>
      </c>
    </row>
    <row r="335" spans="2:51" s="10" customFormat="1" ht="20.45" customHeight="1" x14ac:dyDescent="0.3">
      <c r="B335" s="153"/>
      <c r="C335" s="154"/>
      <c r="D335" s="154"/>
      <c r="E335" s="155" t="s">
        <v>3</v>
      </c>
      <c r="F335" s="272" t="s">
        <v>1198</v>
      </c>
      <c r="G335" s="273"/>
      <c r="H335" s="273"/>
      <c r="I335" s="273"/>
      <c r="J335" s="154"/>
      <c r="K335" s="156">
        <v>8.5269999999999992</v>
      </c>
      <c r="L335" s="154"/>
      <c r="M335" s="154"/>
      <c r="N335" s="154"/>
      <c r="O335" s="154"/>
      <c r="P335" s="154"/>
      <c r="Q335" s="154"/>
      <c r="R335" s="157"/>
      <c r="T335" s="158"/>
      <c r="U335" s="154"/>
      <c r="V335" s="154"/>
      <c r="W335" s="154"/>
      <c r="X335" s="154"/>
      <c r="Y335" s="154"/>
      <c r="Z335" s="154"/>
      <c r="AA335" s="159"/>
      <c r="AT335" s="160" t="s">
        <v>524</v>
      </c>
      <c r="AU335" s="160" t="s">
        <v>190</v>
      </c>
      <c r="AV335" s="10" t="s">
        <v>190</v>
      </c>
      <c r="AW335" s="10" t="s">
        <v>35</v>
      </c>
      <c r="AX335" s="10" t="s">
        <v>78</v>
      </c>
      <c r="AY335" s="160" t="s">
        <v>221</v>
      </c>
    </row>
    <row r="336" spans="2:51" s="10" customFormat="1" ht="20.45" customHeight="1" x14ac:dyDescent="0.3">
      <c r="B336" s="153"/>
      <c r="C336" s="154"/>
      <c r="D336" s="154"/>
      <c r="E336" s="155" t="s">
        <v>3</v>
      </c>
      <c r="F336" s="272" t="s">
        <v>1199</v>
      </c>
      <c r="G336" s="273"/>
      <c r="H336" s="273"/>
      <c r="I336" s="273"/>
      <c r="J336" s="154"/>
      <c r="K336" s="156">
        <v>1.248</v>
      </c>
      <c r="L336" s="154"/>
      <c r="M336" s="154"/>
      <c r="N336" s="154"/>
      <c r="O336" s="154"/>
      <c r="P336" s="154"/>
      <c r="Q336" s="154"/>
      <c r="R336" s="157"/>
      <c r="T336" s="158"/>
      <c r="U336" s="154"/>
      <c r="V336" s="154"/>
      <c r="W336" s="154"/>
      <c r="X336" s="154"/>
      <c r="Y336" s="154"/>
      <c r="Z336" s="154"/>
      <c r="AA336" s="159"/>
      <c r="AT336" s="160" t="s">
        <v>524</v>
      </c>
      <c r="AU336" s="160" t="s">
        <v>190</v>
      </c>
      <c r="AV336" s="10" t="s">
        <v>190</v>
      </c>
      <c r="AW336" s="10" t="s">
        <v>35</v>
      </c>
      <c r="AX336" s="10" t="s">
        <v>78</v>
      </c>
      <c r="AY336" s="160" t="s">
        <v>221</v>
      </c>
    </row>
    <row r="337" spans="2:65" s="13" customFormat="1" ht="20.45" customHeight="1" x14ac:dyDescent="0.3">
      <c r="B337" s="181"/>
      <c r="C337" s="182"/>
      <c r="D337" s="182"/>
      <c r="E337" s="183" t="s">
        <v>3</v>
      </c>
      <c r="F337" s="279" t="s">
        <v>946</v>
      </c>
      <c r="G337" s="280"/>
      <c r="H337" s="280"/>
      <c r="I337" s="280"/>
      <c r="J337" s="182"/>
      <c r="K337" s="184">
        <v>24.931000000000001</v>
      </c>
      <c r="L337" s="182"/>
      <c r="M337" s="182"/>
      <c r="N337" s="182"/>
      <c r="O337" s="182"/>
      <c r="P337" s="182"/>
      <c r="Q337" s="182"/>
      <c r="R337" s="185"/>
      <c r="T337" s="186"/>
      <c r="U337" s="182"/>
      <c r="V337" s="182"/>
      <c r="W337" s="182"/>
      <c r="X337" s="182"/>
      <c r="Y337" s="182"/>
      <c r="Z337" s="182"/>
      <c r="AA337" s="187"/>
      <c r="AT337" s="188" t="s">
        <v>524</v>
      </c>
      <c r="AU337" s="188" t="s">
        <v>190</v>
      </c>
      <c r="AV337" s="13" t="s">
        <v>254</v>
      </c>
      <c r="AW337" s="13" t="s">
        <v>35</v>
      </c>
      <c r="AX337" s="13" t="s">
        <v>78</v>
      </c>
      <c r="AY337" s="188" t="s">
        <v>221</v>
      </c>
    </row>
    <row r="338" spans="2:65" s="12" customFormat="1" ht="20.45" customHeight="1" x14ac:dyDescent="0.3">
      <c r="B338" s="173"/>
      <c r="C338" s="174"/>
      <c r="D338" s="174"/>
      <c r="E338" s="175" t="s">
        <v>3</v>
      </c>
      <c r="F338" s="277" t="s">
        <v>1200</v>
      </c>
      <c r="G338" s="278"/>
      <c r="H338" s="278"/>
      <c r="I338" s="278"/>
      <c r="J338" s="174"/>
      <c r="K338" s="176" t="s">
        <v>3</v>
      </c>
      <c r="L338" s="174"/>
      <c r="M338" s="174"/>
      <c r="N338" s="174"/>
      <c r="O338" s="174"/>
      <c r="P338" s="174"/>
      <c r="Q338" s="174"/>
      <c r="R338" s="177"/>
      <c r="T338" s="178"/>
      <c r="U338" s="174"/>
      <c r="V338" s="174"/>
      <c r="W338" s="174"/>
      <c r="X338" s="174"/>
      <c r="Y338" s="174"/>
      <c r="Z338" s="174"/>
      <c r="AA338" s="179"/>
      <c r="AT338" s="180" t="s">
        <v>524</v>
      </c>
      <c r="AU338" s="180" t="s">
        <v>190</v>
      </c>
      <c r="AV338" s="12" t="s">
        <v>15</v>
      </c>
      <c r="AW338" s="12" t="s">
        <v>35</v>
      </c>
      <c r="AX338" s="12" t="s">
        <v>78</v>
      </c>
      <c r="AY338" s="180" t="s">
        <v>221</v>
      </c>
    </row>
    <row r="339" spans="2:65" s="10" customFormat="1" ht="20.45" customHeight="1" x14ac:dyDescent="0.3">
      <c r="B339" s="153"/>
      <c r="C339" s="154"/>
      <c r="D339" s="154"/>
      <c r="E339" s="155" t="s">
        <v>3</v>
      </c>
      <c r="F339" s="272" t="s">
        <v>1201</v>
      </c>
      <c r="G339" s="273"/>
      <c r="H339" s="273"/>
      <c r="I339" s="273"/>
      <c r="J339" s="154"/>
      <c r="K339" s="156">
        <v>3.157</v>
      </c>
      <c r="L339" s="154"/>
      <c r="M339" s="154"/>
      <c r="N339" s="154"/>
      <c r="O339" s="154"/>
      <c r="P339" s="154"/>
      <c r="Q339" s="154"/>
      <c r="R339" s="157"/>
      <c r="T339" s="158"/>
      <c r="U339" s="154"/>
      <c r="V339" s="154"/>
      <c r="W339" s="154"/>
      <c r="X339" s="154"/>
      <c r="Y339" s="154"/>
      <c r="Z339" s="154"/>
      <c r="AA339" s="159"/>
      <c r="AT339" s="160" t="s">
        <v>524</v>
      </c>
      <c r="AU339" s="160" t="s">
        <v>190</v>
      </c>
      <c r="AV339" s="10" t="s">
        <v>190</v>
      </c>
      <c r="AW339" s="10" t="s">
        <v>35</v>
      </c>
      <c r="AX339" s="10" t="s">
        <v>78</v>
      </c>
      <c r="AY339" s="160" t="s">
        <v>221</v>
      </c>
    </row>
    <row r="340" spans="2:65" s="10" customFormat="1" ht="20.45" customHeight="1" x14ac:dyDescent="0.3">
      <c r="B340" s="153"/>
      <c r="C340" s="154"/>
      <c r="D340" s="154"/>
      <c r="E340" s="155" t="s">
        <v>3</v>
      </c>
      <c r="F340" s="272" t="s">
        <v>1202</v>
      </c>
      <c r="G340" s="273"/>
      <c r="H340" s="273"/>
      <c r="I340" s="273"/>
      <c r="J340" s="154"/>
      <c r="K340" s="156">
        <v>1.526</v>
      </c>
      <c r="L340" s="154"/>
      <c r="M340" s="154"/>
      <c r="N340" s="154"/>
      <c r="O340" s="154"/>
      <c r="P340" s="154"/>
      <c r="Q340" s="154"/>
      <c r="R340" s="157"/>
      <c r="T340" s="158"/>
      <c r="U340" s="154"/>
      <c r="V340" s="154"/>
      <c r="W340" s="154"/>
      <c r="X340" s="154"/>
      <c r="Y340" s="154"/>
      <c r="Z340" s="154"/>
      <c r="AA340" s="159"/>
      <c r="AT340" s="160" t="s">
        <v>524</v>
      </c>
      <c r="AU340" s="160" t="s">
        <v>190</v>
      </c>
      <c r="AV340" s="10" t="s">
        <v>190</v>
      </c>
      <c r="AW340" s="10" t="s">
        <v>35</v>
      </c>
      <c r="AX340" s="10" t="s">
        <v>78</v>
      </c>
      <c r="AY340" s="160" t="s">
        <v>221</v>
      </c>
    </row>
    <row r="341" spans="2:65" s="10" customFormat="1" ht="20.45" customHeight="1" x14ac:dyDescent="0.3">
      <c r="B341" s="153"/>
      <c r="C341" s="154"/>
      <c r="D341" s="154"/>
      <c r="E341" s="155" t="s">
        <v>3</v>
      </c>
      <c r="F341" s="272" t="s">
        <v>1203</v>
      </c>
      <c r="G341" s="273"/>
      <c r="H341" s="273"/>
      <c r="I341" s="273"/>
      <c r="J341" s="154"/>
      <c r="K341" s="156">
        <v>0.88800000000000001</v>
      </c>
      <c r="L341" s="154"/>
      <c r="M341" s="154"/>
      <c r="N341" s="154"/>
      <c r="O341" s="154"/>
      <c r="P341" s="154"/>
      <c r="Q341" s="154"/>
      <c r="R341" s="157"/>
      <c r="T341" s="158"/>
      <c r="U341" s="154"/>
      <c r="V341" s="154"/>
      <c r="W341" s="154"/>
      <c r="X341" s="154"/>
      <c r="Y341" s="154"/>
      <c r="Z341" s="154"/>
      <c r="AA341" s="159"/>
      <c r="AT341" s="160" t="s">
        <v>524</v>
      </c>
      <c r="AU341" s="160" t="s">
        <v>190</v>
      </c>
      <c r="AV341" s="10" t="s">
        <v>190</v>
      </c>
      <c r="AW341" s="10" t="s">
        <v>35</v>
      </c>
      <c r="AX341" s="10" t="s">
        <v>78</v>
      </c>
      <c r="AY341" s="160" t="s">
        <v>221</v>
      </c>
    </row>
    <row r="342" spans="2:65" s="13" customFormat="1" ht="20.45" customHeight="1" x14ac:dyDescent="0.3">
      <c r="B342" s="181"/>
      <c r="C342" s="182"/>
      <c r="D342" s="182"/>
      <c r="E342" s="183" t="s">
        <v>3</v>
      </c>
      <c r="F342" s="279" t="s">
        <v>946</v>
      </c>
      <c r="G342" s="280"/>
      <c r="H342" s="280"/>
      <c r="I342" s="280"/>
      <c r="J342" s="182"/>
      <c r="K342" s="184">
        <v>5.5709999999999997</v>
      </c>
      <c r="L342" s="182"/>
      <c r="M342" s="182"/>
      <c r="N342" s="182"/>
      <c r="O342" s="182"/>
      <c r="P342" s="182"/>
      <c r="Q342" s="182"/>
      <c r="R342" s="185"/>
      <c r="T342" s="186"/>
      <c r="U342" s="182"/>
      <c r="V342" s="182"/>
      <c r="W342" s="182"/>
      <c r="X342" s="182"/>
      <c r="Y342" s="182"/>
      <c r="Z342" s="182"/>
      <c r="AA342" s="187"/>
      <c r="AT342" s="188" t="s">
        <v>524</v>
      </c>
      <c r="AU342" s="188" t="s">
        <v>190</v>
      </c>
      <c r="AV342" s="13" t="s">
        <v>254</v>
      </c>
      <c r="AW342" s="13" t="s">
        <v>35</v>
      </c>
      <c r="AX342" s="13" t="s">
        <v>78</v>
      </c>
      <c r="AY342" s="188" t="s">
        <v>221</v>
      </c>
    </row>
    <row r="343" spans="2:65" s="11" customFormat="1" ht="20.45" customHeight="1" x14ac:dyDescent="0.3">
      <c r="B343" s="161"/>
      <c r="C343" s="162"/>
      <c r="D343" s="162"/>
      <c r="E343" s="163" t="s">
        <v>3</v>
      </c>
      <c r="F343" s="270" t="s">
        <v>526</v>
      </c>
      <c r="G343" s="271"/>
      <c r="H343" s="271"/>
      <c r="I343" s="271"/>
      <c r="J343" s="162"/>
      <c r="K343" s="164">
        <v>259.80700000000002</v>
      </c>
      <c r="L343" s="162"/>
      <c r="M343" s="162"/>
      <c r="N343" s="162"/>
      <c r="O343" s="162"/>
      <c r="P343" s="162"/>
      <c r="Q343" s="162"/>
      <c r="R343" s="165"/>
      <c r="T343" s="166"/>
      <c r="U343" s="162"/>
      <c r="V343" s="162"/>
      <c r="W343" s="162"/>
      <c r="X343" s="162"/>
      <c r="Y343" s="162"/>
      <c r="Z343" s="162"/>
      <c r="AA343" s="167"/>
      <c r="AT343" s="168" t="s">
        <v>524</v>
      </c>
      <c r="AU343" s="168" t="s">
        <v>190</v>
      </c>
      <c r="AV343" s="11" t="s">
        <v>231</v>
      </c>
      <c r="AW343" s="11" t="s">
        <v>35</v>
      </c>
      <c r="AX343" s="11" t="s">
        <v>15</v>
      </c>
      <c r="AY343" s="168" t="s">
        <v>221</v>
      </c>
    </row>
    <row r="344" spans="2:65" s="1" customFormat="1" ht="28.9" customHeight="1" x14ac:dyDescent="0.3">
      <c r="B344" s="136"/>
      <c r="C344" s="137" t="s">
        <v>1204</v>
      </c>
      <c r="D344" s="137" t="s">
        <v>222</v>
      </c>
      <c r="E344" s="138" t="s">
        <v>1205</v>
      </c>
      <c r="F344" s="250" t="s">
        <v>1206</v>
      </c>
      <c r="G344" s="251"/>
      <c r="H344" s="251"/>
      <c r="I344" s="251"/>
      <c r="J344" s="139" t="s">
        <v>536</v>
      </c>
      <c r="K344" s="140">
        <v>2996.86</v>
      </c>
      <c r="L344" s="252"/>
      <c r="M344" s="251"/>
      <c r="N344" s="252">
        <f>ROUND(L344*K344,2)</f>
        <v>0</v>
      </c>
      <c r="O344" s="251"/>
      <c r="P344" s="251"/>
      <c r="Q344" s="251"/>
      <c r="R344" s="141"/>
      <c r="T344" s="142" t="s">
        <v>3</v>
      </c>
      <c r="U344" s="40" t="s">
        <v>43</v>
      </c>
      <c r="V344" s="143">
        <v>0.51</v>
      </c>
      <c r="W344" s="143">
        <f>V344*K344</f>
        <v>1528.3986</v>
      </c>
      <c r="X344" s="143">
        <v>1.09E-3</v>
      </c>
      <c r="Y344" s="143">
        <f>X344*K344</f>
        <v>3.2665774000000001</v>
      </c>
      <c r="Z344" s="143">
        <v>0</v>
      </c>
      <c r="AA344" s="144">
        <f>Z344*K344</f>
        <v>0</v>
      </c>
      <c r="AR344" s="17" t="s">
        <v>231</v>
      </c>
      <c r="AT344" s="17" t="s">
        <v>222</v>
      </c>
      <c r="AU344" s="17" t="s">
        <v>190</v>
      </c>
      <c r="AY344" s="17" t="s">
        <v>221</v>
      </c>
      <c r="BE344" s="145">
        <f>IF(U344="základní",N344,0)</f>
        <v>0</v>
      </c>
      <c r="BF344" s="145">
        <f>IF(U344="snížená",N344,0)</f>
        <v>0</v>
      </c>
      <c r="BG344" s="145">
        <f>IF(U344="zákl. přenesená",N344,0)</f>
        <v>0</v>
      </c>
      <c r="BH344" s="145">
        <f>IF(U344="sníž. přenesená",N344,0)</f>
        <v>0</v>
      </c>
      <c r="BI344" s="145">
        <f>IF(U344="nulová",N344,0)</f>
        <v>0</v>
      </c>
      <c r="BJ344" s="17" t="s">
        <v>15</v>
      </c>
      <c r="BK344" s="145">
        <f>ROUND(L344*K344,2)</f>
        <v>0</v>
      </c>
      <c r="BL344" s="17" t="s">
        <v>231</v>
      </c>
      <c r="BM344" s="17" t="s">
        <v>1207</v>
      </c>
    </row>
    <row r="345" spans="2:65" s="10" customFormat="1" ht="40.15" customHeight="1" x14ac:dyDescent="0.3">
      <c r="B345" s="153"/>
      <c r="C345" s="154"/>
      <c r="D345" s="154"/>
      <c r="E345" s="155" t="s">
        <v>3</v>
      </c>
      <c r="F345" s="274" t="s">
        <v>1208</v>
      </c>
      <c r="G345" s="273"/>
      <c r="H345" s="273"/>
      <c r="I345" s="273"/>
      <c r="J345" s="154"/>
      <c r="K345" s="156">
        <v>143.17699999999999</v>
      </c>
      <c r="L345" s="154"/>
      <c r="M345" s="154"/>
      <c r="N345" s="154"/>
      <c r="O345" s="154"/>
      <c r="P345" s="154"/>
      <c r="Q345" s="154"/>
      <c r="R345" s="157"/>
      <c r="T345" s="158"/>
      <c r="U345" s="154"/>
      <c r="V345" s="154"/>
      <c r="W345" s="154"/>
      <c r="X345" s="154"/>
      <c r="Y345" s="154"/>
      <c r="Z345" s="154"/>
      <c r="AA345" s="159"/>
      <c r="AT345" s="160" t="s">
        <v>524</v>
      </c>
      <c r="AU345" s="160" t="s">
        <v>190</v>
      </c>
      <c r="AV345" s="10" t="s">
        <v>190</v>
      </c>
      <c r="AW345" s="10" t="s">
        <v>35</v>
      </c>
      <c r="AX345" s="10" t="s">
        <v>78</v>
      </c>
      <c r="AY345" s="160" t="s">
        <v>221</v>
      </c>
    </row>
    <row r="346" spans="2:65" s="10" customFormat="1" ht="20.45" customHeight="1" x14ac:dyDescent="0.3">
      <c r="B346" s="153"/>
      <c r="C346" s="154"/>
      <c r="D346" s="154"/>
      <c r="E346" s="155" t="s">
        <v>3</v>
      </c>
      <c r="F346" s="272" t="s">
        <v>1209</v>
      </c>
      <c r="G346" s="273"/>
      <c r="H346" s="273"/>
      <c r="I346" s="273"/>
      <c r="J346" s="154"/>
      <c r="K346" s="156">
        <v>42.866</v>
      </c>
      <c r="L346" s="154"/>
      <c r="M346" s="154"/>
      <c r="N346" s="154"/>
      <c r="O346" s="154"/>
      <c r="P346" s="154"/>
      <c r="Q346" s="154"/>
      <c r="R346" s="157"/>
      <c r="T346" s="158"/>
      <c r="U346" s="154"/>
      <c r="V346" s="154"/>
      <c r="W346" s="154"/>
      <c r="X346" s="154"/>
      <c r="Y346" s="154"/>
      <c r="Z346" s="154"/>
      <c r="AA346" s="159"/>
      <c r="AT346" s="160" t="s">
        <v>524</v>
      </c>
      <c r="AU346" s="160" t="s">
        <v>190</v>
      </c>
      <c r="AV346" s="10" t="s">
        <v>190</v>
      </c>
      <c r="AW346" s="10" t="s">
        <v>35</v>
      </c>
      <c r="AX346" s="10" t="s">
        <v>78</v>
      </c>
      <c r="AY346" s="160" t="s">
        <v>221</v>
      </c>
    </row>
    <row r="347" spans="2:65" s="10" customFormat="1" ht="20.45" customHeight="1" x14ac:dyDescent="0.3">
      <c r="B347" s="153"/>
      <c r="C347" s="154"/>
      <c r="D347" s="154"/>
      <c r="E347" s="155" t="s">
        <v>3</v>
      </c>
      <c r="F347" s="272" t="s">
        <v>1210</v>
      </c>
      <c r="G347" s="273"/>
      <c r="H347" s="273"/>
      <c r="I347" s="273"/>
      <c r="J347" s="154"/>
      <c r="K347" s="156">
        <v>100.334</v>
      </c>
      <c r="L347" s="154"/>
      <c r="M347" s="154"/>
      <c r="N347" s="154"/>
      <c r="O347" s="154"/>
      <c r="P347" s="154"/>
      <c r="Q347" s="154"/>
      <c r="R347" s="157"/>
      <c r="T347" s="158"/>
      <c r="U347" s="154"/>
      <c r="V347" s="154"/>
      <c r="W347" s="154"/>
      <c r="X347" s="154"/>
      <c r="Y347" s="154"/>
      <c r="Z347" s="154"/>
      <c r="AA347" s="159"/>
      <c r="AT347" s="160" t="s">
        <v>524</v>
      </c>
      <c r="AU347" s="160" t="s">
        <v>190</v>
      </c>
      <c r="AV347" s="10" t="s">
        <v>190</v>
      </c>
      <c r="AW347" s="10" t="s">
        <v>35</v>
      </c>
      <c r="AX347" s="10" t="s">
        <v>78</v>
      </c>
      <c r="AY347" s="160" t="s">
        <v>221</v>
      </c>
    </row>
    <row r="348" spans="2:65" s="10" customFormat="1" ht="20.45" customHeight="1" x14ac:dyDescent="0.3">
      <c r="B348" s="153"/>
      <c r="C348" s="154"/>
      <c r="D348" s="154"/>
      <c r="E348" s="155" t="s">
        <v>3</v>
      </c>
      <c r="F348" s="272" t="s">
        <v>1211</v>
      </c>
      <c r="G348" s="273"/>
      <c r="H348" s="273"/>
      <c r="I348" s="273"/>
      <c r="J348" s="154"/>
      <c r="K348" s="156">
        <v>169.84800000000001</v>
      </c>
      <c r="L348" s="154"/>
      <c r="M348" s="154"/>
      <c r="N348" s="154"/>
      <c r="O348" s="154"/>
      <c r="P348" s="154"/>
      <c r="Q348" s="154"/>
      <c r="R348" s="157"/>
      <c r="T348" s="158"/>
      <c r="U348" s="154"/>
      <c r="V348" s="154"/>
      <c r="W348" s="154"/>
      <c r="X348" s="154"/>
      <c r="Y348" s="154"/>
      <c r="Z348" s="154"/>
      <c r="AA348" s="159"/>
      <c r="AT348" s="160" t="s">
        <v>524</v>
      </c>
      <c r="AU348" s="160" t="s">
        <v>190</v>
      </c>
      <c r="AV348" s="10" t="s">
        <v>190</v>
      </c>
      <c r="AW348" s="10" t="s">
        <v>35</v>
      </c>
      <c r="AX348" s="10" t="s">
        <v>78</v>
      </c>
      <c r="AY348" s="160" t="s">
        <v>221</v>
      </c>
    </row>
    <row r="349" spans="2:65" s="10" customFormat="1" ht="20.45" customHeight="1" x14ac:dyDescent="0.3">
      <c r="B349" s="153"/>
      <c r="C349" s="154"/>
      <c r="D349" s="154"/>
      <c r="E349" s="155" t="s">
        <v>3</v>
      </c>
      <c r="F349" s="272" t="s">
        <v>1212</v>
      </c>
      <c r="G349" s="273"/>
      <c r="H349" s="273"/>
      <c r="I349" s="273"/>
      <c r="J349" s="154"/>
      <c r="K349" s="156">
        <v>176.58799999999999</v>
      </c>
      <c r="L349" s="154"/>
      <c r="M349" s="154"/>
      <c r="N349" s="154"/>
      <c r="O349" s="154"/>
      <c r="P349" s="154"/>
      <c r="Q349" s="154"/>
      <c r="R349" s="157"/>
      <c r="T349" s="158"/>
      <c r="U349" s="154"/>
      <c r="V349" s="154"/>
      <c r="W349" s="154"/>
      <c r="X349" s="154"/>
      <c r="Y349" s="154"/>
      <c r="Z349" s="154"/>
      <c r="AA349" s="159"/>
      <c r="AT349" s="160" t="s">
        <v>524</v>
      </c>
      <c r="AU349" s="160" t="s">
        <v>190</v>
      </c>
      <c r="AV349" s="10" t="s">
        <v>190</v>
      </c>
      <c r="AW349" s="10" t="s">
        <v>35</v>
      </c>
      <c r="AX349" s="10" t="s">
        <v>78</v>
      </c>
      <c r="AY349" s="160" t="s">
        <v>221</v>
      </c>
    </row>
    <row r="350" spans="2:65" s="10" customFormat="1" ht="20.45" customHeight="1" x14ac:dyDescent="0.3">
      <c r="B350" s="153"/>
      <c r="C350" s="154"/>
      <c r="D350" s="154"/>
      <c r="E350" s="155" t="s">
        <v>3</v>
      </c>
      <c r="F350" s="272" t="s">
        <v>1213</v>
      </c>
      <c r="G350" s="273"/>
      <c r="H350" s="273"/>
      <c r="I350" s="273"/>
      <c r="J350" s="154"/>
      <c r="K350" s="156">
        <v>43.44</v>
      </c>
      <c r="L350" s="154"/>
      <c r="M350" s="154"/>
      <c r="N350" s="154"/>
      <c r="O350" s="154"/>
      <c r="P350" s="154"/>
      <c r="Q350" s="154"/>
      <c r="R350" s="157"/>
      <c r="T350" s="158"/>
      <c r="U350" s="154"/>
      <c r="V350" s="154"/>
      <c r="W350" s="154"/>
      <c r="X350" s="154"/>
      <c r="Y350" s="154"/>
      <c r="Z350" s="154"/>
      <c r="AA350" s="159"/>
      <c r="AT350" s="160" t="s">
        <v>524</v>
      </c>
      <c r="AU350" s="160" t="s">
        <v>190</v>
      </c>
      <c r="AV350" s="10" t="s">
        <v>190</v>
      </c>
      <c r="AW350" s="10" t="s">
        <v>35</v>
      </c>
      <c r="AX350" s="10" t="s">
        <v>78</v>
      </c>
      <c r="AY350" s="160" t="s">
        <v>221</v>
      </c>
    </row>
    <row r="351" spans="2:65" s="10" customFormat="1" ht="20.45" customHeight="1" x14ac:dyDescent="0.3">
      <c r="B351" s="153"/>
      <c r="C351" s="154"/>
      <c r="D351" s="154"/>
      <c r="E351" s="155" t="s">
        <v>3</v>
      </c>
      <c r="F351" s="272" t="s">
        <v>1214</v>
      </c>
      <c r="G351" s="273"/>
      <c r="H351" s="273"/>
      <c r="I351" s="273"/>
      <c r="J351" s="154"/>
      <c r="K351" s="156">
        <v>126</v>
      </c>
      <c r="L351" s="154"/>
      <c r="M351" s="154"/>
      <c r="N351" s="154"/>
      <c r="O351" s="154"/>
      <c r="P351" s="154"/>
      <c r="Q351" s="154"/>
      <c r="R351" s="157"/>
      <c r="T351" s="158"/>
      <c r="U351" s="154"/>
      <c r="V351" s="154"/>
      <c r="W351" s="154"/>
      <c r="X351" s="154"/>
      <c r="Y351" s="154"/>
      <c r="Z351" s="154"/>
      <c r="AA351" s="159"/>
      <c r="AT351" s="160" t="s">
        <v>524</v>
      </c>
      <c r="AU351" s="160" t="s">
        <v>190</v>
      </c>
      <c r="AV351" s="10" t="s">
        <v>190</v>
      </c>
      <c r="AW351" s="10" t="s">
        <v>35</v>
      </c>
      <c r="AX351" s="10" t="s">
        <v>78</v>
      </c>
      <c r="AY351" s="160" t="s">
        <v>221</v>
      </c>
    </row>
    <row r="352" spans="2:65" s="10" customFormat="1" ht="20.45" customHeight="1" x14ac:dyDescent="0.3">
      <c r="B352" s="153"/>
      <c r="C352" s="154"/>
      <c r="D352" s="154"/>
      <c r="E352" s="155" t="s">
        <v>3</v>
      </c>
      <c r="F352" s="272" t="s">
        <v>1215</v>
      </c>
      <c r="G352" s="273"/>
      <c r="H352" s="273"/>
      <c r="I352" s="273"/>
      <c r="J352" s="154"/>
      <c r="K352" s="156">
        <v>86.4</v>
      </c>
      <c r="L352" s="154"/>
      <c r="M352" s="154"/>
      <c r="N352" s="154"/>
      <c r="O352" s="154"/>
      <c r="P352" s="154"/>
      <c r="Q352" s="154"/>
      <c r="R352" s="157"/>
      <c r="T352" s="158"/>
      <c r="U352" s="154"/>
      <c r="V352" s="154"/>
      <c r="W352" s="154"/>
      <c r="X352" s="154"/>
      <c r="Y352" s="154"/>
      <c r="Z352" s="154"/>
      <c r="AA352" s="159"/>
      <c r="AT352" s="160" t="s">
        <v>524</v>
      </c>
      <c r="AU352" s="160" t="s">
        <v>190</v>
      </c>
      <c r="AV352" s="10" t="s">
        <v>190</v>
      </c>
      <c r="AW352" s="10" t="s">
        <v>35</v>
      </c>
      <c r="AX352" s="10" t="s">
        <v>78</v>
      </c>
      <c r="AY352" s="160" t="s">
        <v>221</v>
      </c>
    </row>
    <row r="353" spans="2:51" s="10" customFormat="1" ht="20.45" customHeight="1" x14ac:dyDescent="0.3">
      <c r="B353" s="153"/>
      <c r="C353" s="154"/>
      <c r="D353" s="154"/>
      <c r="E353" s="155" t="s">
        <v>3</v>
      </c>
      <c r="F353" s="272" t="s">
        <v>1216</v>
      </c>
      <c r="G353" s="273"/>
      <c r="H353" s="273"/>
      <c r="I353" s="273"/>
      <c r="J353" s="154"/>
      <c r="K353" s="156">
        <v>12.426</v>
      </c>
      <c r="L353" s="154"/>
      <c r="M353" s="154"/>
      <c r="N353" s="154"/>
      <c r="O353" s="154"/>
      <c r="P353" s="154"/>
      <c r="Q353" s="154"/>
      <c r="R353" s="157"/>
      <c r="T353" s="158"/>
      <c r="U353" s="154"/>
      <c r="V353" s="154"/>
      <c r="W353" s="154"/>
      <c r="X353" s="154"/>
      <c r="Y353" s="154"/>
      <c r="Z353" s="154"/>
      <c r="AA353" s="159"/>
      <c r="AT353" s="160" t="s">
        <v>524</v>
      </c>
      <c r="AU353" s="160" t="s">
        <v>190</v>
      </c>
      <c r="AV353" s="10" t="s">
        <v>190</v>
      </c>
      <c r="AW353" s="10" t="s">
        <v>35</v>
      </c>
      <c r="AX353" s="10" t="s">
        <v>78</v>
      </c>
      <c r="AY353" s="160" t="s">
        <v>221</v>
      </c>
    </row>
    <row r="354" spans="2:51" s="10" customFormat="1" ht="20.45" customHeight="1" x14ac:dyDescent="0.3">
      <c r="B354" s="153"/>
      <c r="C354" s="154"/>
      <c r="D354" s="154"/>
      <c r="E354" s="155" t="s">
        <v>3</v>
      </c>
      <c r="F354" s="272" t="s">
        <v>1217</v>
      </c>
      <c r="G354" s="273"/>
      <c r="H354" s="273"/>
      <c r="I354" s="273"/>
      <c r="J354" s="154"/>
      <c r="K354" s="156">
        <v>5.52</v>
      </c>
      <c r="L354" s="154"/>
      <c r="M354" s="154"/>
      <c r="N354" s="154"/>
      <c r="O354" s="154"/>
      <c r="P354" s="154"/>
      <c r="Q354" s="154"/>
      <c r="R354" s="157"/>
      <c r="T354" s="158"/>
      <c r="U354" s="154"/>
      <c r="V354" s="154"/>
      <c r="W354" s="154"/>
      <c r="X354" s="154"/>
      <c r="Y354" s="154"/>
      <c r="Z354" s="154"/>
      <c r="AA354" s="159"/>
      <c r="AT354" s="160" t="s">
        <v>524</v>
      </c>
      <c r="AU354" s="160" t="s">
        <v>190</v>
      </c>
      <c r="AV354" s="10" t="s">
        <v>190</v>
      </c>
      <c r="AW354" s="10" t="s">
        <v>35</v>
      </c>
      <c r="AX354" s="10" t="s">
        <v>78</v>
      </c>
      <c r="AY354" s="160" t="s">
        <v>221</v>
      </c>
    </row>
    <row r="355" spans="2:51" s="10" customFormat="1" ht="20.45" customHeight="1" x14ac:dyDescent="0.3">
      <c r="B355" s="153"/>
      <c r="C355" s="154"/>
      <c r="D355" s="154"/>
      <c r="E355" s="155" t="s">
        <v>3</v>
      </c>
      <c r="F355" s="272" t="s">
        <v>1218</v>
      </c>
      <c r="G355" s="273"/>
      <c r="H355" s="273"/>
      <c r="I355" s="273"/>
      <c r="J355" s="154"/>
      <c r="K355" s="156">
        <v>35.517000000000003</v>
      </c>
      <c r="L355" s="154"/>
      <c r="M355" s="154"/>
      <c r="N355" s="154"/>
      <c r="O355" s="154"/>
      <c r="P355" s="154"/>
      <c r="Q355" s="154"/>
      <c r="R355" s="157"/>
      <c r="T355" s="158"/>
      <c r="U355" s="154"/>
      <c r="V355" s="154"/>
      <c r="W355" s="154"/>
      <c r="X355" s="154"/>
      <c r="Y355" s="154"/>
      <c r="Z355" s="154"/>
      <c r="AA355" s="159"/>
      <c r="AT355" s="160" t="s">
        <v>524</v>
      </c>
      <c r="AU355" s="160" t="s">
        <v>190</v>
      </c>
      <c r="AV355" s="10" t="s">
        <v>190</v>
      </c>
      <c r="AW355" s="10" t="s">
        <v>35</v>
      </c>
      <c r="AX355" s="10" t="s">
        <v>78</v>
      </c>
      <c r="AY355" s="160" t="s">
        <v>221</v>
      </c>
    </row>
    <row r="356" spans="2:51" s="10" customFormat="1" ht="20.45" customHeight="1" x14ac:dyDescent="0.3">
      <c r="B356" s="153"/>
      <c r="C356" s="154"/>
      <c r="D356" s="154"/>
      <c r="E356" s="155" t="s">
        <v>3</v>
      </c>
      <c r="F356" s="272" t="s">
        <v>1219</v>
      </c>
      <c r="G356" s="273"/>
      <c r="H356" s="273"/>
      <c r="I356" s="273"/>
      <c r="J356" s="154"/>
      <c r="K356" s="156">
        <v>40.514000000000003</v>
      </c>
      <c r="L356" s="154"/>
      <c r="M356" s="154"/>
      <c r="N356" s="154"/>
      <c r="O356" s="154"/>
      <c r="P356" s="154"/>
      <c r="Q356" s="154"/>
      <c r="R356" s="157"/>
      <c r="T356" s="158"/>
      <c r="U356" s="154"/>
      <c r="V356" s="154"/>
      <c r="W356" s="154"/>
      <c r="X356" s="154"/>
      <c r="Y356" s="154"/>
      <c r="Z356" s="154"/>
      <c r="AA356" s="159"/>
      <c r="AT356" s="160" t="s">
        <v>524</v>
      </c>
      <c r="AU356" s="160" t="s">
        <v>190</v>
      </c>
      <c r="AV356" s="10" t="s">
        <v>190</v>
      </c>
      <c r="AW356" s="10" t="s">
        <v>35</v>
      </c>
      <c r="AX356" s="10" t="s">
        <v>78</v>
      </c>
      <c r="AY356" s="160" t="s">
        <v>221</v>
      </c>
    </row>
    <row r="357" spans="2:51" s="10" customFormat="1" ht="20.45" customHeight="1" x14ac:dyDescent="0.3">
      <c r="B357" s="153"/>
      <c r="C357" s="154"/>
      <c r="D357" s="154"/>
      <c r="E357" s="155" t="s">
        <v>3</v>
      </c>
      <c r="F357" s="272" t="s">
        <v>1220</v>
      </c>
      <c r="G357" s="273"/>
      <c r="H357" s="273"/>
      <c r="I357" s="273"/>
      <c r="J357" s="154"/>
      <c r="K357" s="156">
        <v>8.1289999999999996</v>
      </c>
      <c r="L357" s="154"/>
      <c r="M357" s="154"/>
      <c r="N357" s="154"/>
      <c r="O357" s="154"/>
      <c r="P357" s="154"/>
      <c r="Q357" s="154"/>
      <c r="R357" s="157"/>
      <c r="T357" s="158"/>
      <c r="U357" s="154"/>
      <c r="V357" s="154"/>
      <c r="W357" s="154"/>
      <c r="X357" s="154"/>
      <c r="Y357" s="154"/>
      <c r="Z357" s="154"/>
      <c r="AA357" s="159"/>
      <c r="AT357" s="160" t="s">
        <v>524</v>
      </c>
      <c r="AU357" s="160" t="s">
        <v>190</v>
      </c>
      <c r="AV357" s="10" t="s">
        <v>190</v>
      </c>
      <c r="AW357" s="10" t="s">
        <v>35</v>
      </c>
      <c r="AX357" s="10" t="s">
        <v>78</v>
      </c>
      <c r="AY357" s="160" t="s">
        <v>221</v>
      </c>
    </row>
    <row r="358" spans="2:51" s="10" customFormat="1" ht="20.45" customHeight="1" x14ac:dyDescent="0.3">
      <c r="B358" s="153"/>
      <c r="C358" s="154"/>
      <c r="D358" s="154"/>
      <c r="E358" s="155" t="s">
        <v>3</v>
      </c>
      <c r="F358" s="272" t="s">
        <v>1221</v>
      </c>
      <c r="G358" s="273"/>
      <c r="H358" s="273"/>
      <c r="I358" s="273"/>
      <c r="J358" s="154"/>
      <c r="K358" s="156">
        <v>19.329999999999998</v>
      </c>
      <c r="L358" s="154"/>
      <c r="M358" s="154"/>
      <c r="N358" s="154"/>
      <c r="O358" s="154"/>
      <c r="P358" s="154"/>
      <c r="Q358" s="154"/>
      <c r="R358" s="157"/>
      <c r="T358" s="158"/>
      <c r="U358" s="154"/>
      <c r="V358" s="154"/>
      <c r="W358" s="154"/>
      <c r="X358" s="154"/>
      <c r="Y358" s="154"/>
      <c r="Z358" s="154"/>
      <c r="AA358" s="159"/>
      <c r="AT358" s="160" t="s">
        <v>524</v>
      </c>
      <c r="AU358" s="160" t="s">
        <v>190</v>
      </c>
      <c r="AV358" s="10" t="s">
        <v>190</v>
      </c>
      <c r="AW358" s="10" t="s">
        <v>35</v>
      </c>
      <c r="AX358" s="10" t="s">
        <v>78</v>
      </c>
      <c r="AY358" s="160" t="s">
        <v>221</v>
      </c>
    </row>
    <row r="359" spans="2:51" s="10" customFormat="1" ht="28.9" customHeight="1" x14ac:dyDescent="0.3">
      <c r="B359" s="153"/>
      <c r="C359" s="154"/>
      <c r="D359" s="154"/>
      <c r="E359" s="155" t="s">
        <v>3</v>
      </c>
      <c r="F359" s="272" t="s">
        <v>1222</v>
      </c>
      <c r="G359" s="273"/>
      <c r="H359" s="273"/>
      <c r="I359" s="273"/>
      <c r="J359" s="154"/>
      <c r="K359" s="156">
        <v>155.624</v>
      </c>
      <c r="L359" s="154"/>
      <c r="M359" s="154"/>
      <c r="N359" s="154"/>
      <c r="O359" s="154"/>
      <c r="P359" s="154"/>
      <c r="Q359" s="154"/>
      <c r="R359" s="157"/>
      <c r="T359" s="158"/>
      <c r="U359" s="154"/>
      <c r="V359" s="154"/>
      <c r="W359" s="154"/>
      <c r="X359" s="154"/>
      <c r="Y359" s="154"/>
      <c r="Z359" s="154"/>
      <c r="AA359" s="159"/>
      <c r="AT359" s="160" t="s">
        <v>524</v>
      </c>
      <c r="AU359" s="160" t="s">
        <v>190</v>
      </c>
      <c r="AV359" s="10" t="s">
        <v>190</v>
      </c>
      <c r="AW359" s="10" t="s">
        <v>35</v>
      </c>
      <c r="AX359" s="10" t="s">
        <v>78</v>
      </c>
      <c r="AY359" s="160" t="s">
        <v>221</v>
      </c>
    </row>
    <row r="360" spans="2:51" s="10" customFormat="1" ht="20.45" customHeight="1" x14ac:dyDescent="0.3">
      <c r="B360" s="153"/>
      <c r="C360" s="154"/>
      <c r="D360" s="154"/>
      <c r="E360" s="155" t="s">
        <v>3</v>
      </c>
      <c r="F360" s="272" t="s">
        <v>1223</v>
      </c>
      <c r="G360" s="273"/>
      <c r="H360" s="273"/>
      <c r="I360" s="273"/>
      <c r="J360" s="154"/>
      <c r="K360" s="156">
        <v>49.997999999999998</v>
      </c>
      <c r="L360" s="154"/>
      <c r="M360" s="154"/>
      <c r="N360" s="154"/>
      <c r="O360" s="154"/>
      <c r="P360" s="154"/>
      <c r="Q360" s="154"/>
      <c r="R360" s="157"/>
      <c r="T360" s="158"/>
      <c r="U360" s="154"/>
      <c r="V360" s="154"/>
      <c r="W360" s="154"/>
      <c r="X360" s="154"/>
      <c r="Y360" s="154"/>
      <c r="Z360" s="154"/>
      <c r="AA360" s="159"/>
      <c r="AT360" s="160" t="s">
        <v>524</v>
      </c>
      <c r="AU360" s="160" t="s">
        <v>190</v>
      </c>
      <c r="AV360" s="10" t="s">
        <v>190</v>
      </c>
      <c r="AW360" s="10" t="s">
        <v>35</v>
      </c>
      <c r="AX360" s="10" t="s">
        <v>78</v>
      </c>
      <c r="AY360" s="160" t="s">
        <v>221</v>
      </c>
    </row>
    <row r="361" spans="2:51" s="10" customFormat="1" ht="20.45" customHeight="1" x14ac:dyDescent="0.3">
      <c r="B361" s="153"/>
      <c r="C361" s="154"/>
      <c r="D361" s="154"/>
      <c r="E361" s="155" t="s">
        <v>3</v>
      </c>
      <c r="F361" s="272" t="s">
        <v>1224</v>
      </c>
      <c r="G361" s="273"/>
      <c r="H361" s="273"/>
      <c r="I361" s="273"/>
      <c r="J361" s="154"/>
      <c r="K361" s="156">
        <v>21.972999999999999</v>
      </c>
      <c r="L361" s="154"/>
      <c r="M361" s="154"/>
      <c r="N361" s="154"/>
      <c r="O361" s="154"/>
      <c r="P361" s="154"/>
      <c r="Q361" s="154"/>
      <c r="R361" s="157"/>
      <c r="T361" s="158"/>
      <c r="U361" s="154"/>
      <c r="V361" s="154"/>
      <c r="W361" s="154"/>
      <c r="X361" s="154"/>
      <c r="Y361" s="154"/>
      <c r="Z361" s="154"/>
      <c r="AA361" s="159"/>
      <c r="AT361" s="160" t="s">
        <v>524</v>
      </c>
      <c r="AU361" s="160" t="s">
        <v>190</v>
      </c>
      <c r="AV361" s="10" t="s">
        <v>190</v>
      </c>
      <c r="AW361" s="10" t="s">
        <v>35</v>
      </c>
      <c r="AX361" s="10" t="s">
        <v>78</v>
      </c>
      <c r="AY361" s="160" t="s">
        <v>221</v>
      </c>
    </row>
    <row r="362" spans="2:51" s="10" customFormat="1" ht="28.9" customHeight="1" x14ac:dyDescent="0.3">
      <c r="B362" s="153"/>
      <c r="C362" s="154"/>
      <c r="D362" s="154"/>
      <c r="E362" s="155" t="s">
        <v>3</v>
      </c>
      <c r="F362" s="272" t="s">
        <v>1225</v>
      </c>
      <c r="G362" s="273"/>
      <c r="H362" s="273"/>
      <c r="I362" s="273"/>
      <c r="J362" s="154"/>
      <c r="K362" s="156">
        <v>22.568000000000001</v>
      </c>
      <c r="L362" s="154"/>
      <c r="M362" s="154"/>
      <c r="N362" s="154"/>
      <c r="O362" s="154"/>
      <c r="P362" s="154"/>
      <c r="Q362" s="154"/>
      <c r="R362" s="157"/>
      <c r="T362" s="158"/>
      <c r="U362" s="154"/>
      <c r="V362" s="154"/>
      <c r="W362" s="154"/>
      <c r="X362" s="154"/>
      <c r="Y362" s="154"/>
      <c r="Z362" s="154"/>
      <c r="AA362" s="159"/>
      <c r="AT362" s="160" t="s">
        <v>524</v>
      </c>
      <c r="AU362" s="160" t="s">
        <v>190</v>
      </c>
      <c r="AV362" s="10" t="s">
        <v>190</v>
      </c>
      <c r="AW362" s="10" t="s">
        <v>35</v>
      </c>
      <c r="AX362" s="10" t="s">
        <v>78</v>
      </c>
      <c r="AY362" s="160" t="s">
        <v>221</v>
      </c>
    </row>
    <row r="363" spans="2:51" s="10" customFormat="1" ht="20.45" customHeight="1" x14ac:dyDescent="0.3">
      <c r="B363" s="153"/>
      <c r="C363" s="154"/>
      <c r="D363" s="154"/>
      <c r="E363" s="155" t="s">
        <v>3</v>
      </c>
      <c r="F363" s="272" t="s">
        <v>1226</v>
      </c>
      <c r="G363" s="273"/>
      <c r="H363" s="273"/>
      <c r="I363" s="273"/>
      <c r="J363" s="154"/>
      <c r="K363" s="156">
        <v>23.050999999999998</v>
      </c>
      <c r="L363" s="154"/>
      <c r="M363" s="154"/>
      <c r="N363" s="154"/>
      <c r="O363" s="154"/>
      <c r="P363" s="154"/>
      <c r="Q363" s="154"/>
      <c r="R363" s="157"/>
      <c r="T363" s="158"/>
      <c r="U363" s="154"/>
      <c r="V363" s="154"/>
      <c r="W363" s="154"/>
      <c r="X363" s="154"/>
      <c r="Y363" s="154"/>
      <c r="Z363" s="154"/>
      <c r="AA363" s="159"/>
      <c r="AT363" s="160" t="s">
        <v>524</v>
      </c>
      <c r="AU363" s="160" t="s">
        <v>190</v>
      </c>
      <c r="AV363" s="10" t="s">
        <v>190</v>
      </c>
      <c r="AW363" s="10" t="s">
        <v>35</v>
      </c>
      <c r="AX363" s="10" t="s">
        <v>78</v>
      </c>
      <c r="AY363" s="160" t="s">
        <v>221</v>
      </c>
    </row>
    <row r="364" spans="2:51" s="10" customFormat="1" ht="20.45" customHeight="1" x14ac:dyDescent="0.3">
      <c r="B364" s="153"/>
      <c r="C364" s="154"/>
      <c r="D364" s="154"/>
      <c r="E364" s="155" t="s">
        <v>3</v>
      </c>
      <c r="F364" s="272" t="s">
        <v>1227</v>
      </c>
      <c r="G364" s="273"/>
      <c r="H364" s="273"/>
      <c r="I364" s="273"/>
      <c r="J364" s="154"/>
      <c r="K364" s="156">
        <v>21.366</v>
      </c>
      <c r="L364" s="154"/>
      <c r="M364" s="154"/>
      <c r="N364" s="154"/>
      <c r="O364" s="154"/>
      <c r="P364" s="154"/>
      <c r="Q364" s="154"/>
      <c r="R364" s="157"/>
      <c r="T364" s="158"/>
      <c r="U364" s="154"/>
      <c r="V364" s="154"/>
      <c r="W364" s="154"/>
      <c r="X364" s="154"/>
      <c r="Y364" s="154"/>
      <c r="Z364" s="154"/>
      <c r="AA364" s="159"/>
      <c r="AT364" s="160" t="s">
        <v>524</v>
      </c>
      <c r="AU364" s="160" t="s">
        <v>190</v>
      </c>
      <c r="AV364" s="10" t="s">
        <v>190</v>
      </c>
      <c r="AW364" s="10" t="s">
        <v>35</v>
      </c>
      <c r="AX364" s="10" t="s">
        <v>78</v>
      </c>
      <c r="AY364" s="160" t="s">
        <v>221</v>
      </c>
    </row>
    <row r="365" spans="2:51" s="13" customFormat="1" ht="20.45" customHeight="1" x14ac:dyDescent="0.3">
      <c r="B365" s="181"/>
      <c r="C365" s="182"/>
      <c r="D365" s="182"/>
      <c r="E365" s="183" t="s">
        <v>3</v>
      </c>
      <c r="F365" s="279" t="s">
        <v>946</v>
      </c>
      <c r="G365" s="280"/>
      <c r="H365" s="280"/>
      <c r="I365" s="280"/>
      <c r="J365" s="182"/>
      <c r="K365" s="184">
        <v>1304.6690000000001</v>
      </c>
      <c r="L365" s="182"/>
      <c r="M365" s="182"/>
      <c r="N365" s="182"/>
      <c r="O365" s="182"/>
      <c r="P365" s="182"/>
      <c r="Q365" s="182"/>
      <c r="R365" s="185"/>
      <c r="T365" s="186"/>
      <c r="U365" s="182"/>
      <c r="V365" s="182"/>
      <c r="W365" s="182"/>
      <c r="X365" s="182"/>
      <c r="Y365" s="182"/>
      <c r="Z365" s="182"/>
      <c r="AA365" s="187"/>
      <c r="AT365" s="188" t="s">
        <v>524</v>
      </c>
      <c r="AU365" s="188" t="s">
        <v>190</v>
      </c>
      <c r="AV365" s="13" t="s">
        <v>254</v>
      </c>
      <c r="AW365" s="13" t="s">
        <v>35</v>
      </c>
      <c r="AX365" s="13" t="s">
        <v>78</v>
      </c>
      <c r="AY365" s="188" t="s">
        <v>221</v>
      </c>
    </row>
    <row r="366" spans="2:51" s="10" customFormat="1" ht="28.9" customHeight="1" x14ac:dyDescent="0.3">
      <c r="B366" s="153"/>
      <c r="C366" s="154"/>
      <c r="D366" s="154"/>
      <c r="E366" s="155" t="s">
        <v>3</v>
      </c>
      <c r="F366" s="272" t="s">
        <v>1228</v>
      </c>
      <c r="G366" s="273"/>
      <c r="H366" s="273"/>
      <c r="I366" s="273"/>
      <c r="J366" s="154"/>
      <c r="K366" s="156">
        <v>205.49799999999999</v>
      </c>
      <c r="L366" s="154"/>
      <c r="M366" s="154"/>
      <c r="N366" s="154"/>
      <c r="O366" s="154"/>
      <c r="P366" s="154"/>
      <c r="Q366" s="154"/>
      <c r="R366" s="157"/>
      <c r="T366" s="158"/>
      <c r="U366" s="154"/>
      <c r="V366" s="154"/>
      <c r="W366" s="154"/>
      <c r="X366" s="154"/>
      <c r="Y366" s="154"/>
      <c r="Z366" s="154"/>
      <c r="AA366" s="159"/>
      <c r="AT366" s="160" t="s">
        <v>524</v>
      </c>
      <c r="AU366" s="160" t="s">
        <v>190</v>
      </c>
      <c r="AV366" s="10" t="s">
        <v>190</v>
      </c>
      <c r="AW366" s="10" t="s">
        <v>35</v>
      </c>
      <c r="AX366" s="10" t="s">
        <v>78</v>
      </c>
      <c r="AY366" s="160" t="s">
        <v>221</v>
      </c>
    </row>
    <row r="367" spans="2:51" s="10" customFormat="1" ht="28.9" customHeight="1" x14ac:dyDescent="0.3">
      <c r="B367" s="153"/>
      <c r="C367" s="154"/>
      <c r="D367" s="154"/>
      <c r="E367" s="155" t="s">
        <v>3</v>
      </c>
      <c r="F367" s="272" t="s">
        <v>1229</v>
      </c>
      <c r="G367" s="273"/>
      <c r="H367" s="273"/>
      <c r="I367" s="273"/>
      <c r="J367" s="154"/>
      <c r="K367" s="156">
        <v>101.29300000000001</v>
      </c>
      <c r="L367" s="154"/>
      <c r="M367" s="154"/>
      <c r="N367" s="154"/>
      <c r="O367" s="154"/>
      <c r="P367" s="154"/>
      <c r="Q367" s="154"/>
      <c r="R367" s="157"/>
      <c r="T367" s="158"/>
      <c r="U367" s="154"/>
      <c r="V367" s="154"/>
      <c r="W367" s="154"/>
      <c r="X367" s="154"/>
      <c r="Y367" s="154"/>
      <c r="Z367" s="154"/>
      <c r="AA367" s="159"/>
      <c r="AT367" s="160" t="s">
        <v>524</v>
      </c>
      <c r="AU367" s="160" t="s">
        <v>190</v>
      </c>
      <c r="AV367" s="10" t="s">
        <v>190</v>
      </c>
      <c r="AW367" s="10" t="s">
        <v>35</v>
      </c>
      <c r="AX367" s="10" t="s">
        <v>78</v>
      </c>
      <c r="AY367" s="160" t="s">
        <v>221</v>
      </c>
    </row>
    <row r="368" spans="2:51" s="10" customFormat="1" ht="20.45" customHeight="1" x14ac:dyDescent="0.3">
      <c r="B368" s="153"/>
      <c r="C368" s="154"/>
      <c r="D368" s="154"/>
      <c r="E368" s="155" t="s">
        <v>3</v>
      </c>
      <c r="F368" s="272" t="s">
        <v>1230</v>
      </c>
      <c r="G368" s="273"/>
      <c r="H368" s="273"/>
      <c r="I368" s="273"/>
      <c r="J368" s="154"/>
      <c r="K368" s="156">
        <v>37.944000000000003</v>
      </c>
      <c r="L368" s="154"/>
      <c r="M368" s="154"/>
      <c r="N368" s="154"/>
      <c r="O368" s="154"/>
      <c r="P368" s="154"/>
      <c r="Q368" s="154"/>
      <c r="R368" s="157"/>
      <c r="T368" s="158"/>
      <c r="U368" s="154"/>
      <c r="V368" s="154"/>
      <c r="W368" s="154"/>
      <c r="X368" s="154"/>
      <c r="Y368" s="154"/>
      <c r="Z368" s="154"/>
      <c r="AA368" s="159"/>
      <c r="AT368" s="160" t="s">
        <v>524</v>
      </c>
      <c r="AU368" s="160" t="s">
        <v>190</v>
      </c>
      <c r="AV368" s="10" t="s">
        <v>190</v>
      </c>
      <c r="AW368" s="10" t="s">
        <v>35</v>
      </c>
      <c r="AX368" s="10" t="s">
        <v>78</v>
      </c>
      <c r="AY368" s="160" t="s">
        <v>221</v>
      </c>
    </row>
    <row r="369" spans="2:51" s="10" customFormat="1" ht="20.45" customHeight="1" x14ac:dyDescent="0.3">
      <c r="B369" s="153"/>
      <c r="C369" s="154"/>
      <c r="D369" s="154"/>
      <c r="E369" s="155" t="s">
        <v>3</v>
      </c>
      <c r="F369" s="272" t="s">
        <v>1231</v>
      </c>
      <c r="G369" s="273"/>
      <c r="H369" s="273"/>
      <c r="I369" s="273"/>
      <c r="J369" s="154"/>
      <c r="K369" s="156">
        <v>34.491999999999997</v>
      </c>
      <c r="L369" s="154"/>
      <c r="M369" s="154"/>
      <c r="N369" s="154"/>
      <c r="O369" s="154"/>
      <c r="P369" s="154"/>
      <c r="Q369" s="154"/>
      <c r="R369" s="157"/>
      <c r="T369" s="158"/>
      <c r="U369" s="154"/>
      <c r="V369" s="154"/>
      <c r="W369" s="154"/>
      <c r="X369" s="154"/>
      <c r="Y369" s="154"/>
      <c r="Z369" s="154"/>
      <c r="AA369" s="159"/>
      <c r="AT369" s="160" t="s">
        <v>524</v>
      </c>
      <c r="AU369" s="160" t="s">
        <v>190</v>
      </c>
      <c r="AV369" s="10" t="s">
        <v>190</v>
      </c>
      <c r="AW369" s="10" t="s">
        <v>35</v>
      </c>
      <c r="AX369" s="10" t="s">
        <v>78</v>
      </c>
      <c r="AY369" s="160" t="s">
        <v>221</v>
      </c>
    </row>
    <row r="370" spans="2:51" s="10" customFormat="1" ht="28.9" customHeight="1" x14ac:dyDescent="0.3">
      <c r="B370" s="153"/>
      <c r="C370" s="154"/>
      <c r="D370" s="154"/>
      <c r="E370" s="155" t="s">
        <v>3</v>
      </c>
      <c r="F370" s="272" t="s">
        <v>1232</v>
      </c>
      <c r="G370" s="273"/>
      <c r="H370" s="273"/>
      <c r="I370" s="273"/>
      <c r="J370" s="154"/>
      <c r="K370" s="156">
        <v>19.72</v>
      </c>
      <c r="L370" s="154"/>
      <c r="M370" s="154"/>
      <c r="N370" s="154"/>
      <c r="O370" s="154"/>
      <c r="P370" s="154"/>
      <c r="Q370" s="154"/>
      <c r="R370" s="157"/>
      <c r="T370" s="158"/>
      <c r="U370" s="154"/>
      <c r="V370" s="154"/>
      <c r="W370" s="154"/>
      <c r="X370" s="154"/>
      <c r="Y370" s="154"/>
      <c r="Z370" s="154"/>
      <c r="AA370" s="159"/>
      <c r="AT370" s="160" t="s">
        <v>524</v>
      </c>
      <c r="AU370" s="160" t="s">
        <v>190</v>
      </c>
      <c r="AV370" s="10" t="s">
        <v>190</v>
      </c>
      <c r="AW370" s="10" t="s">
        <v>35</v>
      </c>
      <c r="AX370" s="10" t="s">
        <v>78</v>
      </c>
      <c r="AY370" s="160" t="s">
        <v>221</v>
      </c>
    </row>
    <row r="371" spans="2:51" s="10" customFormat="1" ht="20.45" customHeight="1" x14ac:dyDescent="0.3">
      <c r="B371" s="153"/>
      <c r="C371" s="154"/>
      <c r="D371" s="154"/>
      <c r="E371" s="155" t="s">
        <v>3</v>
      </c>
      <c r="F371" s="272" t="s">
        <v>1233</v>
      </c>
      <c r="G371" s="273"/>
      <c r="H371" s="273"/>
      <c r="I371" s="273"/>
      <c r="J371" s="154"/>
      <c r="K371" s="156">
        <v>18.2</v>
      </c>
      <c r="L371" s="154"/>
      <c r="M371" s="154"/>
      <c r="N371" s="154"/>
      <c r="O371" s="154"/>
      <c r="P371" s="154"/>
      <c r="Q371" s="154"/>
      <c r="R371" s="157"/>
      <c r="T371" s="158"/>
      <c r="U371" s="154"/>
      <c r="V371" s="154"/>
      <c r="W371" s="154"/>
      <c r="X371" s="154"/>
      <c r="Y371" s="154"/>
      <c r="Z371" s="154"/>
      <c r="AA371" s="159"/>
      <c r="AT371" s="160" t="s">
        <v>524</v>
      </c>
      <c r="AU371" s="160" t="s">
        <v>190</v>
      </c>
      <c r="AV371" s="10" t="s">
        <v>190</v>
      </c>
      <c r="AW371" s="10" t="s">
        <v>35</v>
      </c>
      <c r="AX371" s="10" t="s">
        <v>78</v>
      </c>
      <c r="AY371" s="160" t="s">
        <v>221</v>
      </c>
    </row>
    <row r="372" spans="2:51" s="10" customFormat="1" ht="20.45" customHeight="1" x14ac:dyDescent="0.3">
      <c r="B372" s="153"/>
      <c r="C372" s="154"/>
      <c r="D372" s="154"/>
      <c r="E372" s="155" t="s">
        <v>3</v>
      </c>
      <c r="F372" s="272" t="s">
        <v>1234</v>
      </c>
      <c r="G372" s="273"/>
      <c r="H372" s="273"/>
      <c r="I372" s="273"/>
      <c r="J372" s="154"/>
      <c r="K372" s="156">
        <v>42.36</v>
      </c>
      <c r="L372" s="154"/>
      <c r="M372" s="154"/>
      <c r="N372" s="154"/>
      <c r="O372" s="154"/>
      <c r="P372" s="154"/>
      <c r="Q372" s="154"/>
      <c r="R372" s="157"/>
      <c r="T372" s="158"/>
      <c r="U372" s="154"/>
      <c r="V372" s="154"/>
      <c r="W372" s="154"/>
      <c r="X372" s="154"/>
      <c r="Y372" s="154"/>
      <c r="Z372" s="154"/>
      <c r="AA372" s="159"/>
      <c r="AT372" s="160" t="s">
        <v>524</v>
      </c>
      <c r="AU372" s="160" t="s">
        <v>190</v>
      </c>
      <c r="AV372" s="10" t="s">
        <v>190</v>
      </c>
      <c r="AW372" s="10" t="s">
        <v>35</v>
      </c>
      <c r="AX372" s="10" t="s">
        <v>78</v>
      </c>
      <c r="AY372" s="160" t="s">
        <v>221</v>
      </c>
    </row>
    <row r="373" spans="2:51" s="10" customFormat="1" ht="20.45" customHeight="1" x14ac:dyDescent="0.3">
      <c r="B373" s="153"/>
      <c r="C373" s="154"/>
      <c r="D373" s="154"/>
      <c r="E373" s="155" t="s">
        <v>3</v>
      </c>
      <c r="F373" s="272" t="s">
        <v>1235</v>
      </c>
      <c r="G373" s="273"/>
      <c r="H373" s="273"/>
      <c r="I373" s="273"/>
      <c r="J373" s="154"/>
      <c r="K373" s="156">
        <v>30.34</v>
      </c>
      <c r="L373" s="154"/>
      <c r="M373" s="154"/>
      <c r="N373" s="154"/>
      <c r="O373" s="154"/>
      <c r="P373" s="154"/>
      <c r="Q373" s="154"/>
      <c r="R373" s="157"/>
      <c r="T373" s="158"/>
      <c r="U373" s="154"/>
      <c r="V373" s="154"/>
      <c r="W373" s="154"/>
      <c r="X373" s="154"/>
      <c r="Y373" s="154"/>
      <c r="Z373" s="154"/>
      <c r="AA373" s="159"/>
      <c r="AT373" s="160" t="s">
        <v>524</v>
      </c>
      <c r="AU373" s="160" t="s">
        <v>190</v>
      </c>
      <c r="AV373" s="10" t="s">
        <v>190</v>
      </c>
      <c r="AW373" s="10" t="s">
        <v>35</v>
      </c>
      <c r="AX373" s="10" t="s">
        <v>78</v>
      </c>
      <c r="AY373" s="160" t="s">
        <v>221</v>
      </c>
    </row>
    <row r="374" spans="2:51" s="12" customFormat="1" ht="20.45" customHeight="1" x14ac:dyDescent="0.3">
      <c r="B374" s="173"/>
      <c r="C374" s="174"/>
      <c r="D374" s="174"/>
      <c r="E374" s="175" t="s">
        <v>3</v>
      </c>
      <c r="F374" s="277" t="s">
        <v>1180</v>
      </c>
      <c r="G374" s="278"/>
      <c r="H374" s="278"/>
      <c r="I374" s="278"/>
      <c r="J374" s="174"/>
      <c r="K374" s="176" t="s">
        <v>3</v>
      </c>
      <c r="L374" s="174"/>
      <c r="M374" s="174"/>
      <c r="N374" s="174"/>
      <c r="O374" s="174"/>
      <c r="P374" s="174"/>
      <c r="Q374" s="174"/>
      <c r="R374" s="177"/>
      <c r="T374" s="178"/>
      <c r="U374" s="174"/>
      <c r="V374" s="174"/>
      <c r="W374" s="174"/>
      <c r="X374" s="174"/>
      <c r="Y374" s="174"/>
      <c r="Z374" s="174"/>
      <c r="AA374" s="179"/>
      <c r="AT374" s="180" t="s">
        <v>524</v>
      </c>
      <c r="AU374" s="180" t="s">
        <v>190</v>
      </c>
      <c r="AV374" s="12" t="s">
        <v>15</v>
      </c>
      <c r="AW374" s="12" t="s">
        <v>35</v>
      </c>
      <c r="AX374" s="12" t="s">
        <v>78</v>
      </c>
      <c r="AY374" s="180" t="s">
        <v>221</v>
      </c>
    </row>
    <row r="375" spans="2:51" s="10" customFormat="1" ht="20.45" customHeight="1" x14ac:dyDescent="0.3">
      <c r="B375" s="153"/>
      <c r="C375" s="154"/>
      <c r="D375" s="154"/>
      <c r="E375" s="155" t="s">
        <v>3</v>
      </c>
      <c r="F375" s="272" t="s">
        <v>1236</v>
      </c>
      <c r="G375" s="273"/>
      <c r="H375" s="273"/>
      <c r="I375" s="273"/>
      <c r="J375" s="154"/>
      <c r="K375" s="156">
        <v>74.146000000000001</v>
      </c>
      <c r="L375" s="154"/>
      <c r="M375" s="154"/>
      <c r="N375" s="154"/>
      <c r="O375" s="154"/>
      <c r="P375" s="154"/>
      <c r="Q375" s="154"/>
      <c r="R375" s="157"/>
      <c r="T375" s="158"/>
      <c r="U375" s="154"/>
      <c r="V375" s="154"/>
      <c r="W375" s="154"/>
      <c r="X375" s="154"/>
      <c r="Y375" s="154"/>
      <c r="Z375" s="154"/>
      <c r="AA375" s="159"/>
      <c r="AT375" s="160" t="s">
        <v>524</v>
      </c>
      <c r="AU375" s="160" t="s">
        <v>190</v>
      </c>
      <c r="AV375" s="10" t="s">
        <v>190</v>
      </c>
      <c r="AW375" s="10" t="s">
        <v>35</v>
      </c>
      <c r="AX375" s="10" t="s">
        <v>78</v>
      </c>
      <c r="AY375" s="160" t="s">
        <v>221</v>
      </c>
    </row>
    <row r="376" spans="2:51" s="10" customFormat="1" ht="20.45" customHeight="1" x14ac:dyDescent="0.3">
      <c r="B376" s="153"/>
      <c r="C376" s="154"/>
      <c r="D376" s="154"/>
      <c r="E376" s="155" t="s">
        <v>3</v>
      </c>
      <c r="F376" s="272" t="s">
        <v>1237</v>
      </c>
      <c r="G376" s="273"/>
      <c r="H376" s="273"/>
      <c r="I376" s="273"/>
      <c r="J376" s="154"/>
      <c r="K376" s="156">
        <v>5.7279999999999998</v>
      </c>
      <c r="L376" s="154"/>
      <c r="M376" s="154"/>
      <c r="N376" s="154"/>
      <c r="O376" s="154"/>
      <c r="P376" s="154"/>
      <c r="Q376" s="154"/>
      <c r="R376" s="157"/>
      <c r="T376" s="158"/>
      <c r="U376" s="154"/>
      <c r="V376" s="154"/>
      <c r="W376" s="154"/>
      <c r="X376" s="154"/>
      <c r="Y376" s="154"/>
      <c r="Z376" s="154"/>
      <c r="AA376" s="159"/>
      <c r="AT376" s="160" t="s">
        <v>524</v>
      </c>
      <c r="AU376" s="160" t="s">
        <v>190</v>
      </c>
      <c r="AV376" s="10" t="s">
        <v>190</v>
      </c>
      <c r="AW376" s="10" t="s">
        <v>35</v>
      </c>
      <c r="AX376" s="10" t="s">
        <v>78</v>
      </c>
      <c r="AY376" s="160" t="s">
        <v>221</v>
      </c>
    </row>
    <row r="377" spans="2:51" s="10" customFormat="1" ht="28.9" customHeight="1" x14ac:dyDescent="0.3">
      <c r="B377" s="153"/>
      <c r="C377" s="154"/>
      <c r="D377" s="154"/>
      <c r="E377" s="155" t="s">
        <v>3</v>
      </c>
      <c r="F377" s="272" t="s">
        <v>1238</v>
      </c>
      <c r="G377" s="273"/>
      <c r="H377" s="273"/>
      <c r="I377" s="273"/>
      <c r="J377" s="154"/>
      <c r="K377" s="156">
        <v>123.884</v>
      </c>
      <c r="L377" s="154"/>
      <c r="M377" s="154"/>
      <c r="N377" s="154"/>
      <c r="O377" s="154"/>
      <c r="P377" s="154"/>
      <c r="Q377" s="154"/>
      <c r="R377" s="157"/>
      <c r="T377" s="158"/>
      <c r="U377" s="154"/>
      <c r="V377" s="154"/>
      <c r="W377" s="154"/>
      <c r="X377" s="154"/>
      <c r="Y377" s="154"/>
      <c r="Z377" s="154"/>
      <c r="AA377" s="159"/>
      <c r="AT377" s="160" t="s">
        <v>524</v>
      </c>
      <c r="AU377" s="160" t="s">
        <v>190</v>
      </c>
      <c r="AV377" s="10" t="s">
        <v>190</v>
      </c>
      <c r="AW377" s="10" t="s">
        <v>35</v>
      </c>
      <c r="AX377" s="10" t="s">
        <v>78</v>
      </c>
      <c r="AY377" s="160" t="s">
        <v>221</v>
      </c>
    </row>
    <row r="378" spans="2:51" s="10" customFormat="1" ht="20.45" customHeight="1" x14ac:dyDescent="0.3">
      <c r="B378" s="153"/>
      <c r="C378" s="154"/>
      <c r="D378" s="154"/>
      <c r="E378" s="155" t="s">
        <v>3</v>
      </c>
      <c r="F378" s="272" t="s">
        <v>1239</v>
      </c>
      <c r="G378" s="273"/>
      <c r="H378" s="273"/>
      <c r="I378" s="273"/>
      <c r="J378" s="154"/>
      <c r="K378" s="156">
        <v>75.683999999999997</v>
      </c>
      <c r="L378" s="154"/>
      <c r="M378" s="154"/>
      <c r="N378" s="154"/>
      <c r="O378" s="154"/>
      <c r="P378" s="154"/>
      <c r="Q378" s="154"/>
      <c r="R378" s="157"/>
      <c r="T378" s="158"/>
      <c r="U378" s="154"/>
      <c r="V378" s="154"/>
      <c r="W378" s="154"/>
      <c r="X378" s="154"/>
      <c r="Y378" s="154"/>
      <c r="Z378" s="154"/>
      <c r="AA378" s="159"/>
      <c r="AT378" s="160" t="s">
        <v>524</v>
      </c>
      <c r="AU378" s="160" t="s">
        <v>190</v>
      </c>
      <c r="AV378" s="10" t="s">
        <v>190</v>
      </c>
      <c r="AW378" s="10" t="s">
        <v>35</v>
      </c>
      <c r="AX378" s="10" t="s">
        <v>78</v>
      </c>
      <c r="AY378" s="160" t="s">
        <v>221</v>
      </c>
    </row>
    <row r="379" spans="2:51" s="10" customFormat="1" ht="28.9" customHeight="1" x14ac:dyDescent="0.3">
      <c r="B379" s="153"/>
      <c r="C379" s="154"/>
      <c r="D379" s="154"/>
      <c r="E379" s="155" t="s">
        <v>3</v>
      </c>
      <c r="F379" s="272" t="s">
        <v>1240</v>
      </c>
      <c r="G379" s="273"/>
      <c r="H379" s="273"/>
      <c r="I379" s="273"/>
      <c r="J379" s="154"/>
      <c r="K379" s="156">
        <v>99.850999999999999</v>
      </c>
      <c r="L379" s="154"/>
      <c r="M379" s="154"/>
      <c r="N379" s="154"/>
      <c r="O379" s="154"/>
      <c r="P379" s="154"/>
      <c r="Q379" s="154"/>
      <c r="R379" s="157"/>
      <c r="T379" s="158"/>
      <c r="U379" s="154"/>
      <c r="V379" s="154"/>
      <c r="W379" s="154"/>
      <c r="X379" s="154"/>
      <c r="Y379" s="154"/>
      <c r="Z379" s="154"/>
      <c r="AA379" s="159"/>
      <c r="AT379" s="160" t="s">
        <v>524</v>
      </c>
      <c r="AU379" s="160" t="s">
        <v>190</v>
      </c>
      <c r="AV379" s="10" t="s">
        <v>190</v>
      </c>
      <c r="AW379" s="10" t="s">
        <v>35</v>
      </c>
      <c r="AX379" s="10" t="s">
        <v>78</v>
      </c>
      <c r="AY379" s="160" t="s">
        <v>221</v>
      </c>
    </row>
    <row r="380" spans="2:51" s="10" customFormat="1" ht="20.45" customHeight="1" x14ac:dyDescent="0.3">
      <c r="B380" s="153"/>
      <c r="C380" s="154"/>
      <c r="D380" s="154"/>
      <c r="E380" s="155" t="s">
        <v>3</v>
      </c>
      <c r="F380" s="272" t="s">
        <v>1241</v>
      </c>
      <c r="G380" s="273"/>
      <c r="H380" s="273"/>
      <c r="I380" s="273"/>
      <c r="J380" s="154"/>
      <c r="K380" s="156">
        <v>165.619</v>
      </c>
      <c r="L380" s="154"/>
      <c r="M380" s="154"/>
      <c r="N380" s="154"/>
      <c r="O380" s="154"/>
      <c r="P380" s="154"/>
      <c r="Q380" s="154"/>
      <c r="R380" s="157"/>
      <c r="T380" s="158"/>
      <c r="U380" s="154"/>
      <c r="V380" s="154"/>
      <c r="W380" s="154"/>
      <c r="X380" s="154"/>
      <c r="Y380" s="154"/>
      <c r="Z380" s="154"/>
      <c r="AA380" s="159"/>
      <c r="AT380" s="160" t="s">
        <v>524</v>
      </c>
      <c r="AU380" s="160" t="s">
        <v>190</v>
      </c>
      <c r="AV380" s="10" t="s">
        <v>190</v>
      </c>
      <c r="AW380" s="10" t="s">
        <v>35</v>
      </c>
      <c r="AX380" s="10" t="s">
        <v>78</v>
      </c>
      <c r="AY380" s="160" t="s">
        <v>221</v>
      </c>
    </row>
    <row r="381" spans="2:51" s="10" customFormat="1" ht="20.45" customHeight="1" x14ac:dyDescent="0.3">
      <c r="B381" s="153"/>
      <c r="C381" s="154"/>
      <c r="D381" s="154"/>
      <c r="E381" s="155" t="s">
        <v>3</v>
      </c>
      <c r="F381" s="272" t="s">
        <v>1242</v>
      </c>
      <c r="G381" s="273"/>
      <c r="H381" s="273"/>
      <c r="I381" s="273"/>
      <c r="J381" s="154"/>
      <c r="K381" s="156">
        <v>26.04</v>
      </c>
      <c r="L381" s="154"/>
      <c r="M381" s="154"/>
      <c r="N381" s="154"/>
      <c r="O381" s="154"/>
      <c r="P381" s="154"/>
      <c r="Q381" s="154"/>
      <c r="R381" s="157"/>
      <c r="T381" s="158"/>
      <c r="U381" s="154"/>
      <c r="V381" s="154"/>
      <c r="W381" s="154"/>
      <c r="X381" s="154"/>
      <c r="Y381" s="154"/>
      <c r="Z381" s="154"/>
      <c r="AA381" s="159"/>
      <c r="AT381" s="160" t="s">
        <v>524</v>
      </c>
      <c r="AU381" s="160" t="s">
        <v>190</v>
      </c>
      <c r="AV381" s="10" t="s">
        <v>190</v>
      </c>
      <c r="AW381" s="10" t="s">
        <v>35</v>
      </c>
      <c r="AX381" s="10" t="s">
        <v>78</v>
      </c>
      <c r="AY381" s="160" t="s">
        <v>221</v>
      </c>
    </row>
    <row r="382" spans="2:51" s="13" customFormat="1" ht="20.45" customHeight="1" x14ac:dyDescent="0.3">
      <c r="B382" s="181"/>
      <c r="C382" s="182"/>
      <c r="D382" s="182"/>
      <c r="E382" s="183" t="s">
        <v>3</v>
      </c>
      <c r="F382" s="279" t="s">
        <v>946</v>
      </c>
      <c r="G382" s="280"/>
      <c r="H382" s="280"/>
      <c r="I382" s="280"/>
      <c r="J382" s="182"/>
      <c r="K382" s="184">
        <v>1060.799</v>
      </c>
      <c r="L382" s="182"/>
      <c r="M382" s="182"/>
      <c r="N382" s="182"/>
      <c r="O382" s="182"/>
      <c r="P382" s="182"/>
      <c r="Q382" s="182"/>
      <c r="R382" s="185"/>
      <c r="T382" s="186"/>
      <c r="U382" s="182"/>
      <c r="V382" s="182"/>
      <c r="W382" s="182"/>
      <c r="X382" s="182"/>
      <c r="Y382" s="182"/>
      <c r="Z382" s="182"/>
      <c r="AA382" s="187"/>
      <c r="AT382" s="188" t="s">
        <v>524</v>
      </c>
      <c r="AU382" s="188" t="s">
        <v>190</v>
      </c>
      <c r="AV382" s="13" t="s">
        <v>254</v>
      </c>
      <c r="AW382" s="13" t="s">
        <v>35</v>
      </c>
      <c r="AX382" s="13" t="s">
        <v>78</v>
      </c>
      <c r="AY382" s="188" t="s">
        <v>221</v>
      </c>
    </row>
    <row r="383" spans="2:51" s="10" customFormat="1" ht="28.9" customHeight="1" x14ac:dyDescent="0.3">
      <c r="B383" s="153"/>
      <c r="C383" s="154"/>
      <c r="D383" s="154"/>
      <c r="E383" s="155" t="s">
        <v>3</v>
      </c>
      <c r="F383" s="272" t="s">
        <v>1243</v>
      </c>
      <c r="G383" s="273"/>
      <c r="H383" s="273"/>
      <c r="I383" s="273"/>
      <c r="J383" s="154"/>
      <c r="K383" s="156">
        <v>56.22</v>
      </c>
      <c r="L383" s="154"/>
      <c r="M383" s="154"/>
      <c r="N383" s="154"/>
      <c r="O383" s="154"/>
      <c r="P383" s="154"/>
      <c r="Q383" s="154"/>
      <c r="R383" s="157"/>
      <c r="T383" s="158"/>
      <c r="U383" s="154"/>
      <c r="V383" s="154"/>
      <c r="W383" s="154"/>
      <c r="X383" s="154"/>
      <c r="Y383" s="154"/>
      <c r="Z383" s="154"/>
      <c r="AA383" s="159"/>
      <c r="AT383" s="160" t="s">
        <v>524</v>
      </c>
      <c r="AU383" s="160" t="s">
        <v>190</v>
      </c>
      <c r="AV383" s="10" t="s">
        <v>190</v>
      </c>
      <c r="AW383" s="10" t="s">
        <v>35</v>
      </c>
      <c r="AX383" s="10" t="s">
        <v>78</v>
      </c>
      <c r="AY383" s="160" t="s">
        <v>221</v>
      </c>
    </row>
    <row r="384" spans="2:51" s="10" customFormat="1" ht="20.45" customHeight="1" x14ac:dyDescent="0.3">
      <c r="B384" s="153"/>
      <c r="C384" s="154"/>
      <c r="D384" s="154"/>
      <c r="E384" s="155" t="s">
        <v>3</v>
      </c>
      <c r="F384" s="272" t="s">
        <v>1244</v>
      </c>
      <c r="G384" s="273"/>
      <c r="H384" s="273"/>
      <c r="I384" s="273"/>
      <c r="J384" s="154"/>
      <c r="K384" s="156">
        <v>69.828000000000003</v>
      </c>
      <c r="L384" s="154"/>
      <c r="M384" s="154"/>
      <c r="N384" s="154"/>
      <c r="O384" s="154"/>
      <c r="P384" s="154"/>
      <c r="Q384" s="154"/>
      <c r="R384" s="157"/>
      <c r="T384" s="158"/>
      <c r="U384" s="154"/>
      <c r="V384" s="154"/>
      <c r="W384" s="154"/>
      <c r="X384" s="154"/>
      <c r="Y384" s="154"/>
      <c r="Z384" s="154"/>
      <c r="AA384" s="159"/>
      <c r="AT384" s="160" t="s">
        <v>524</v>
      </c>
      <c r="AU384" s="160" t="s">
        <v>190</v>
      </c>
      <c r="AV384" s="10" t="s">
        <v>190</v>
      </c>
      <c r="AW384" s="10" t="s">
        <v>35</v>
      </c>
      <c r="AX384" s="10" t="s">
        <v>78</v>
      </c>
      <c r="AY384" s="160" t="s">
        <v>221</v>
      </c>
    </row>
    <row r="385" spans="2:51" s="10" customFormat="1" ht="20.45" customHeight="1" x14ac:dyDescent="0.3">
      <c r="B385" s="153"/>
      <c r="C385" s="154"/>
      <c r="D385" s="154"/>
      <c r="E385" s="155" t="s">
        <v>3</v>
      </c>
      <c r="F385" s="272" t="s">
        <v>1245</v>
      </c>
      <c r="G385" s="273"/>
      <c r="H385" s="273"/>
      <c r="I385" s="273"/>
      <c r="J385" s="154"/>
      <c r="K385" s="156">
        <v>32.19</v>
      </c>
      <c r="L385" s="154"/>
      <c r="M385" s="154"/>
      <c r="N385" s="154"/>
      <c r="O385" s="154"/>
      <c r="P385" s="154"/>
      <c r="Q385" s="154"/>
      <c r="R385" s="157"/>
      <c r="T385" s="158"/>
      <c r="U385" s="154"/>
      <c r="V385" s="154"/>
      <c r="W385" s="154"/>
      <c r="X385" s="154"/>
      <c r="Y385" s="154"/>
      <c r="Z385" s="154"/>
      <c r="AA385" s="159"/>
      <c r="AT385" s="160" t="s">
        <v>524</v>
      </c>
      <c r="AU385" s="160" t="s">
        <v>190</v>
      </c>
      <c r="AV385" s="10" t="s">
        <v>190</v>
      </c>
      <c r="AW385" s="10" t="s">
        <v>35</v>
      </c>
      <c r="AX385" s="10" t="s">
        <v>78</v>
      </c>
      <c r="AY385" s="160" t="s">
        <v>221</v>
      </c>
    </row>
    <row r="386" spans="2:51" s="10" customFormat="1" ht="20.45" customHeight="1" x14ac:dyDescent="0.3">
      <c r="B386" s="153"/>
      <c r="C386" s="154"/>
      <c r="D386" s="154"/>
      <c r="E386" s="155" t="s">
        <v>3</v>
      </c>
      <c r="F386" s="272" t="s">
        <v>1246</v>
      </c>
      <c r="G386" s="273"/>
      <c r="H386" s="273"/>
      <c r="I386" s="273"/>
      <c r="J386" s="154"/>
      <c r="K386" s="156">
        <v>18.283999999999999</v>
      </c>
      <c r="L386" s="154"/>
      <c r="M386" s="154"/>
      <c r="N386" s="154"/>
      <c r="O386" s="154"/>
      <c r="P386" s="154"/>
      <c r="Q386" s="154"/>
      <c r="R386" s="157"/>
      <c r="T386" s="158"/>
      <c r="U386" s="154"/>
      <c r="V386" s="154"/>
      <c r="W386" s="154"/>
      <c r="X386" s="154"/>
      <c r="Y386" s="154"/>
      <c r="Z386" s="154"/>
      <c r="AA386" s="159"/>
      <c r="AT386" s="160" t="s">
        <v>524</v>
      </c>
      <c r="AU386" s="160" t="s">
        <v>190</v>
      </c>
      <c r="AV386" s="10" t="s">
        <v>190</v>
      </c>
      <c r="AW386" s="10" t="s">
        <v>35</v>
      </c>
      <c r="AX386" s="10" t="s">
        <v>78</v>
      </c>
      <c r="AY386" s="160" t="s">
        <v>221</v>
      </c>
    </row>
    <row r="387" spans="2:51" s="10" customFormat="1" ht="20.45" customHeight="1" x14ac:dyDescent="0.3">
      <c r="B387" s="153"/>
      <c r="C387" s="154"/>
      <c r="D387" s="154"/>
      <c r="E387" s="155" t="s">
        <v>3</v>
      </c>
      <c r="F387" s="272" t="s">
        <v>1247</v>
      </c>
      <c r="G387" s="273"/>
      <c r="H387" s="273"/>
      <c r="I387" s="273"/>
      <c r="J387" s="154"/>
      <c r="K387" s="156">
        <v>5.76</v>
      </c>
      <c r="L387" s="154"/>
      <c r="M387" s="154"/>
      <c r="N387" s="154"/>
      <c r="O387" s="154"/>
      <c r="P387" s="154"/>
      <c r="Q387" s="154"/>
      <c r="R387" s="157"/>
      <c r="T387" s="158"/>
      <c r="U387" s="154"/>
      <c r="V387" s="154"/>
      <c r="W387" s="154"/>
      <c r="X387" s="154"/>
      <c r="Y387" s="154"/>
      <c r="Z387" s="154"/>
      <c r="AA387" s="159"/>
      <c r="AT387" s="160" t="s">
        <v>524</v>
      </c>
      <c r="AU387" s="160" t="s">
        <v>190</v>
      </c>
      <c r="AV387" s="10" t="s">
        <v>190</v>
      </c>
      <c r="AW387" s="10" t="s">
        <v>35</v>
      </c>
      <c r="AX387" s="10" t="s">
        <v>78</v>
      </c>
      <c r="AY387" s="160" t="s">
        <v>221</v>
      </c>
    </row>
    <row r="388" spans="2:51" s="10" customFormat="1" ht="20.45" customHeight="1" x14ac:dyDescent="0.3">
      <c r="B388" s="153"/>
      <c r="C388" s="154"/>
      <c r="D388" s="154"/>
      <c r="E388" s="155" t="s">
        <v>3</v>
      </c>
      <c r="F388" s="272" t="s">
        <v>1248</v>
      </c>
      <c r="G388" s="273"/>
      <c r="H388" s="273"/>
      <c r="I388" s="273"/>
      <c r="J388" s="154"/>
      <c r="K388" s="156">
        <v>6.72</v>
      </c>
      <c r="L388" s="154"/>
      <c r="M388" s="154"/>
      <c r="N388" s="154"/>
      <c r="O388" s="154"/>
      <c r="P388" s="154"/>
      <c r="Q388" s="154"/>
      <c r="R388" s="157"/>
      <c r="T388" s="158"/>
      <c r="U388" s="154"/>
      <c r="V388" s="154"/>
      <c r="W388" s="154"/>
      <c r="X388" s="154"/>
      <c r="Y388" s="154"/>
      <c r="Z388" s="154"/>
      <c r="AA388" s="159"/>
      <c r="AT388" s="160" t="s">
        <v>524</v>
      </c>
      <c r="AU388" s="160" t="s">
        <v>190</v>
      </c>
      <c r="AV388" s="10" t="s">
        <v>190</v>
      </c>
      <c r="AW388" s="10" t="s">
        <v>35</v>
      </c>
      <c r="AX388" s="10" t="s">
        <v>78</v>
      </c>
      <c r="AY388" s="160" t="s">
        <v>221</v>
      </c>
    </row>
    <row r="389" spans="2:51" s="13" customFormat="1" ht="20.45" customHeight="1" x14ac:dyDescent="0.3">
      <c r="B389" s="181"/>
      <c r="C389" s="182"/>
      <c r="D389" s="182"/>
      <c r="E389" s="183" t="s">
        <v>3</v>
      </c>
      <c r="F389" s="279" t="s">
        <v>946</v>
      </c>
      <c r="G389" s="280"/>
      <c r="H389" s="280"/>
      <c r="I389" s="280"/>
      <c r="J389" s="182"/>
      <c r="K389" s="184">
        <v>189.00200000000001</v>
      </c>
      <c r="L389" s="182"/>
      <c r="M389" s="182"/>
      <c r="N389" s="182"/>
      <c r="O389" s="182"/>
      <c r="P389" s="182"/>
      <c r="Q389" s="182"/>
      <c r="R389" s="185"/>
      <c r="T389" s="186"/>
      <c r="U389" s="182"/>
      <c r="V389" s="182"/>
      <c r="W389" s="182"/>
      <c r="X389" s="182"/>
      <c r="Y389" s="182"/>
      <c r="Z389" s="182"/>
      <c r="AA389" s="187"/>
      <c r="AT389" s="188" t="s">
        <v>524</v>
      </c>
      <c r="AU389" s="188" t="s">
        <v>190</v>
      </c>
      <c r="AV389" s="13" t="s">
        <v>254</v>
      </c>
      <c r="AW389" s="13" t="s">
        <v>35</v>
      </c>
      <c r="AX389" s="13" t="s">
        <v>78</v>
      </c>
      <c r="AY389" s="188" t="s">
        <v>221</v>
      </c>
    </row>
    <row r="390" spans="2:51" s="12" customFormat="1" ht="20.45" customHeight="1" x14ac:dyDescent="0.3">
      <c r="B390" s="173"/>
      <c r="C390" s="174"/>
      <c r="D390" s="174"/>
      <c r="E390" s="175" t="s">
        <v>3</v>
      </c>
      <c r="F390" s="277" t="s">
        <v>1249</v>
      </c>
      <c r="G390" s="278"/>
      <c r="H390" s="278"/>
      <c r="I390" s="278"/>
      <c r="J390" s="174"/>
      <c r="K390" s="176" t="s">
        <v>3</v>
      </c>
      <c r="L390" s="174"/>
      <c r="M390" s="174"/>
      <c r="N390" s="174"/>
      <c r="O390" s="174"/>
      <c r="P390" s="174"/>
      <c r="Q390" s="174"/>
      <c r="R390" s="177"/>
      <c r="T390" s="178"/>
      <c r="U390" s="174"/>
      <c r="V390" s="174"/>
      <c r="W390" s="174"/>
      <c r="X390" s="174"/>
      <c r="Y390" s="174"/>
      <c r="Z390" s="174"/>
      <c r="AA390" s="179"/>
      <c r="AT390" s="180" t="s">
        <v>524</v>
      </c>
      <c r="AU390" s="180" t="s">
        <v>190</v>
      </c>
      <c r="AV390" s="12" t="s">
        <v>15</v>
      </c>
      <c r="AW390" s="12" t="s">
        <v>35</v>
      </c>
      <c r="AX390" s="12" t="s">
        <v>78</v>
      </c>
      <c r="AY390" s="180" t="s">
        <v>221</v>
      </c>
    </row>
    <row r="391" spans="2:51" s="10" customFormat="1" ht="28.9" customHeight="1" x14ac:dyDescent="0.3">
      <c r="B391" s="153"/>
      <c r="C391" s="154"/>
      <c r="D391" s="154"/>
      <c r="E391" s="155" t="s">
        <v>3</v>
      </c>
      <c r="F391" s="272" t="s">
        <v>1250</v>
      </c>
      <c r="G391" s="273"/>
      <c r="H391" s="273"/>
      <c r="I391" s="273"/>
      <c r="J391" s="154"/>
      <c r="K391" s="156">
        <v>14.208</v>
      </c>
      <c r="L391" s="154"/>
      <c r="M391" s="154"/>
      <c r="N391" s="154"/>
      <c r="O391" s="154"/>
      <c r="P391" s="154"/>
      <c r="Q391" s="154"/>
      <c r="R391" s="157"/>
      <c r="T391" s="158"/>
      <c r="U391" s="154"/>
      <c r="V391" s="154"/>
      <c r="W391" s="154"/>
      <c r="X391" s="154"/>
      <c r="Y391" s="154"/>
      <c r="Z391" s="154"/>
      <c r="AA391" s="159"/>
      <c r="AT391" s="160" t="s">
        <v>524</v>
      </c>
      <c r="AU391" s="160" t="s">
        <v>190</v>
      </c>
      <c r="AV391" s="10" t="s">
        <v>190</v>
      </c>
      <c r="AW391" s="10" t="s">
        <v>35</v>
      </c>
      <c r="AX391" s="10" t="s">
        <v>78</v>
      </c>
      <c r="AY391" s="160" t="s">
        <v>221</v>
      </c>
    </row>
    <row r="392" spans="2:51" s="10" customFormat="1" ht="20.45" customHeight="1" x14ac:dyDescent="0.3">
      <c r="B392" s="153"/>
      <c r="C392" s="154"/>
      <c r="D392" s="154"/>
      <c r="E392" s="155" t="s">
        <v>3</v>
      </c>
      <c r="F392" s="272" t="s">
        <v>1251</v>
      </c>
      <c r="G392" s="273"/>
      <c r="H392" s="273"/>
      <c r="I392" s="273"/>
      <c r="J392" s="154"/>
      <c r="K392" s="156">
        <v>0.9</v>
      </c>
      <c r="L392" s="154"/>
      <c r="M392" s="154"/>
      <c r="N392" s="154"/>
      <c r="O392" s="154"/>
      <c r="P392" s="154"/>
      <c r="Q392" s="154"/>
      <c r="R392" s="157"/>
      <c r="T392" s="158"/>
      <c r="U392" s="154"/>
      <c r="V392" s="154"/>
      <c r="W392" s="154"/>
      <c r="X392" s="154"/>
      <c r="Y392" s="154"/>
      <c r="Z392" s="154"/>
      <c r="AA392" s="159"/>
      <c r="AT392" s="160" t="s">
        <v>524</v>
      </c>
      <c r="AU392" s="160" t="s">
        <v>190</v>
      </c>
      <c r="AV392" s="10" t="s">
        <v>190</v>
      </c>
      <c r="AW392" s="10" t="s">
        <v>35</v>
      </c>
      <c r="AX392" s="10" t="s">
        <v>78</v>
      </c>
      <c r="AY392" s="160" t="s">
        <v>221</v>
      </c>
    </row>
    <row r="393" spans="2:51" s="10" customFormat="1" ht="20.45" customHeight="1" x14ac:dyDescent="0.3">
      <c r="B393" s="153"/>
      <c r="C393" s="154"/>
      <c r="D393" s="154"/>
      <c r="E393" s="155" t="s">
        <v>3</v>
      </c>
      <c r="F393" s="272" t="s">
        <v>1252</v>
      </c>
      <c r="G393" s="273"/>
      <c r="H393" s="273"/>
      <c r="I393" s="273"/>
      <c r="J393" s="154"/>
      <c r="K393" s="156">
        <v>1.113</v>
      </c>
      <c r="L393" s="154"/>
      <c r="M393" s="154"/>
      <c r="N393" s="154"/>
      <c r="O393" s="154"/>
      <c r="P393" s="154"/>
      <c r="Q393" s="154"/>
      <c r="R393" s="157"/>
      <c r="T393" s="158"/>
      <c r="U393" s="154"/>
      <c r="V393" s="154"/>
      <c r="W393" s="154"/>
      <c r="X393" s="154"/>
      <c r="Y393" s="154"/>
      <c r="Z393" s="154"/>
      <c r="AA393" s="159"/>
      <c r="AT393" s="160" t="s">
        <v>524</v>
      </c>
      <c r="AU393" s="160" t="s">
        <v>190</v>
      </c>
      <c r="AV393" s="10" t="s">
        <v>190</v>
      </c>
      <c r="AW393" s="10" t="s">
        <v>35</v>
      </c>
      <c r="AX393" s="10" t="s">
        <v>78</v>
      </c>
      <c r="AY393" s="160" t="s">
        <v>221</v>
      </c>
    </row>
    <row r="394" spans="2:51" s="10" customFormat="1" ht="20.45" customHeight="1" x14ac:dyDescent="0.3">
      <c r="B394" s="153"/>
      <c r="C394" s="154"/>
      <c r="D394" s="154"/>
      <c r="E394" s="155" t="s">
        <v>3</v>
      </c>
      <c r="F394" s="272" t="s">
        <v>1253</v>
      </c>
      <c r="G394" s="273"/>
      <c r="H394" s="273"/>
      <c r="I394" s="273"/>
      <c r="J394" s="154"/>
      <c r="K394" s="156">
        <v>0.84599999999999997</v>
      </c>
      <c r="L394" s="154"/>
      <c r="M394" s="154"/>
      <c r="N394" s="154"/>
      <c r="O394" s="154"/>
      <c r="P394" s="154"/>
      <c r="Q394" s="154"/>
      <c r="R394" s="157"/>
      <c r="T394" s="158"/>
      <c r="U394" s="154"/>
      <c r="V394" s="154"/>
      <c r="W394" s="154"/>
      <c r="X394" s="154"/>
      <c r="Y394" s="154"/>
      <c r="Z394" s="154"/>
      <c r="AA394" s="159"/>
      <c r="AT394" s="160" t="s">
        <v>524</v>
      </c>
      <c r="AU394" s="160" t="s">
        <v>190</v>
      </c>
      <c r="AV394" s="10" t="s">
        <v>190</v>
      </c>
      <c r="AW394" s="10" t="s">
        <v>35</v>
      </c>
      <c r="AX394" s="10" t="s">
        <v>78</v>
      </c>
      <c r="AY394" s="160" t="s">
        <v>221</v>
      </c>
    </row>
    <row r="395" spans="2:51" s="10" customFormat="1" ht="28.9" customHeight="1" x14ac:dyDescent="0.3">
      <c r="B395" s="153"/>
      <c r="C395" s="154"/>
      <c r="D395" s="154"/>
      <c r="E395" s="155" t="s">
        <v>3</v>
      </c>
      <c r="F395" s="272" t="s">
        <v>1254</v>
      </c>
      <c r="G395" s="273"/>
      <c r="H395" s="273"/>
      <c r="I395" s="273"/>
      <c r="J395" s="154"/>
      <c r="K395" s="156">
        <v>4.2030000000000003</v>
      </c>
      <c r="L395" s="154"/>
      <c r="M395" s="154"/>
      <c r="N395" s="154"/>
      <c r="O395" s="154"/>
      <c r="P395" s="154"/>
      <c r="Q395" s="154"/>
      <c r="R395" s="157"/>
      <c r="T395" s="158"/>
      <c r="U395" s="154"/>
      <c r="V395" s="154"/>
      <c r="W395" s="154"/>
      <c r="X395" s="154"/>
      <c r="Y395" s="154"/>
      <c r="Z395" s="154"/>
      <c r="AA395" s="159"/>
      <c r="AT395" s="160" t="s">
        <v>524</v>
      </c>
      <c r="AU395" s="160" t="s">
        <v>190</v>
      </c>
      <c r="AV395" s="10" t="s">
        <v>190</v>
      </c>
      <c r="AW395" s="10" t="s">
        <v>35</v>
      </c>
      <c r="AX395" s="10" t="s">
        <v>78</v>
      </c>
      <c r="AY395" s="160" t="s">
        <v>221</v>
      </c>
    </row>
    <row r="396" spans="2:51" s="10" customFormat="1" ht="20.45" customHeight="1" x14ac:dyDescent="0.3">
      <c r="B396" s="153"/>
      <c r="C396" s="154"/>
      <c r="D396" s="154"/>
      <c r="E396" s="155" t="s">
        <v>3</v>
      </c>
      <c r="F396" s="272" t="s">
        <v>1255</v>
      </c>
      <c r="G396" s="273"/>
      <c r="H396" s="273"/>
      <c r="I396" s="273"/>
      <c r="J396" s="154"/>
      <c r="K396" s="156">
        <v>0.81499999999999995</v>
      </c>
      <c r="L396" s="154"/>
      <c r="M396" s="154"/>
      <c r="N396" s="154"/>
      <c r="O396" s="154"/>
      <c r="P396" s="154"/>
      <c r="Q396" s="154"/>
      <c r="R396" s="157"/>
      <c r="T396" s="158"/>
      <c r="U396" s="154"/>
      <c r="V396" s="154"/>
      <c r="W396" s="154"/>
      <c r="X396" s="154"/>
      <c r="Y396" s="154"/>
      <c r="Z396" s="154"/>
      <c r="AA396" s="159"/>
      <c r="AT396" s="160" t="s">
        <v>524</v>
      </c>
      <c r="AU396" s="160" t="s">
        <v>190</v>
      </c>
      <c r="AV396" s="10" t="s">
        <v>190</v>
      </c>
      <c r="AW396" s="10" t="s">
        <v>35</v>
      </c>
      <c r="AX396" s="10" t="s">
        <v>78</v>
      </c>
      <c r="AY396" s="160" t="s">
        <v>221</v>
      </c>
    </row>
    <row r="397" spans="2:51" s="10" customFormat="1" ht="20.45" customHeight="1" x14ac:dyDescent="0.3">
      <c r="B397" s="153"/>
      <c r="C397" s="154"/>
      <c r="D397" s="154"/>
      <c r="E397" s="155" t="s">
        <v>3</v>
      </c>
      <c r="F397" s="272" t="s">
        <v>1256</v>
      </c>
      <c r="G397" s="273"/>
      <c r="H397" s="273"/>
      <c r="I397" s="273"/>
      <c r="J397" s="154"/>
      <c r="K397" s="156">
        <v>0.89100000000000001</v>
      </c>
      <c r="L397" s="154"/>
      <c r="M397" s="154"/>
      <c r="N397" s="154"/>
      <c r="O397" s="154"/>
      <c r="P397" s="154"/>
      <c r="Q397" s="154"/>
      <c r="R397" s="157"/>
      <c r="T397" s="158"/>
      <c r="U397" s="154"/>
      <c r="V397" s="154"/>
      <c r="W397" s="154"/>
      <c r="X397" s="154"/>
      <c r="Y397" s="154"/>
      <c r="Z397" s="154"/>
      <c r="AA397" s="159"/>
      <c r="AT397" s="160" t="s">
        <v>524</v>
      </c>
      <c r="AU397" s="160" t="s">
        <v>190</v>
      </c>
      <c r="AV397" s="10" t="s">
        <v>190</v>
      </c>
      <c r="AW397" s="10" t="s">
        <v>35</v>
      </c>
      <c r="AX397" s="10" t="s">
        <v>78</v>
      </c>
      <c r="AY397" s="160" t="s">
        <v>221</v>
      </c>
    </row>
    <row r="398" spans="2:51" s="10" customFormat="1" ht="20.45" customHeight="1" x14ac:dyDescent="0.3">
      <c r="B398" s="153"/>
      <c r="C398" s="154"/>
      <c r="D398" s="154"/>
      <c r="E398" s="155" t="s">
        <v>3</v>
      </c>
      <c r="F398" s="272" t="s">
        <v>1165</v>
      </c>
      <c r="G398" s="273"/>
      <c r="H398" s="273"/>
      <c r="I398" s="273"/>
      <c r="J398" s="154"/>
      <c r="K398" s="156">
        <v>1.45</v>
      </c>
      <c r="L398" s="154"/>
      <c r="M398" s="154"/>
      <c r="N398" s="154"/>
      <c r="O398" s="154"/>
      <c r="P398" s="154"/>
      <c r="Q398" s="154"/>
      <c r="R398" s="157"/>
      <c r="T398" s="158"/>
      <c r="U398" s="154"/>
      <c r="V398" s="154"/>
      <c r="W398" s="154"/>
      <c r="X398" s="154"/>
      <c r="Y398" s="154"/>
      <c r="Z398" s="154"/>
      <c r="AA398" s="159"/>
      <c r="AT398" s="160" t="s">
        <v>524</v>
      </c>
      <c r="AU398" s="160" t="s">
        <v>190</v>
      </c>
      <c r="AV398" s="10" t="s">
        <v>190</v>
      </c>
      <c r="AW398" s="10" t="s">
        <v>35</v>
      </c>
      <c r="AX398" s="10" t="s">
        <v>78</v>
      </c>
      <c r="AY398" s="160" t="s">
        <v>221</v>
      </c>
    </row>
    <row r="399" spans="2:51" s="10" customFormat="1" ht="28.9" customHeight="1" x14ac:dyDescent="0.3">
      <c r="B399" s="153"/>
      <c r="C399" s="154"/>
      <c r="D399" s="154"/>
      <c r="E399" s="155" t="s">
        <v>3</v>
      </c>
      <c r="F399" s="272" t="s">
        <v>1257</v>
      </c>
      <c r="G399" s="273"/>
      <c r="H399" s="273"/>
      <c r="I399" s="273"/>
      <c r="J399" s="154"/>
      <c r="K399" s="156">
        <v>2.9750000000000001</v>
      </c>
      <c r="L399" s="154"/>
      <c r="M399" s="154"/>
      <c r="N399" s="154"/>
      <c r="O399" s="154"/>
      <c r="P399" s="154"/>
      <c r="Q399" s="154"/>
      <c r="R399" s="157"/>
      <c r="T399" s="158"/>
      <c r="U399" s="154"/>
      <c r="V399" s="154"/>
      <c r="W399" s="154"/>
      <c r="X399" s="154"/>
      <c r="Y399" s="154"/>
      <c r="Z399" s="154"/>
      <c r="AA399" s="159"/>
      <c r="AT399" s="160" t="s">
        <v>524</v>
      </c>
      <c r="AU399" s="160" t="s">
        <v>190</v>
      </c>
      <c r="AV399" s="10" t="s">
        <v>190</v>
      </c>
      <c r="AW399" s="10" t="s">
        <v>35</v>
      </c>
      <c r="AX399" s="10" t="s">
        <v>78</v>
      </c>
      <c r="AY399" s="160" t="s">
        <v>221</v>
      </c>
    </row>
    <row r="400" spans="2:51" s="10" customFormat="1" ht="20.45" customHeight="1" x14ac:dyDescent="0.3">
      <c r="B400" s="153"/>
      <c r="C400" s="154"/>
      <c r="D400" s="154"/>
      <c r="E400" s="155" t="s">
        <v>3</v>
      </c>
      <c r="F400" s="272" t="s">
        <v>1258</v>
      </c>
      <c r="G400" s="273"/>
      <c r="H400" s="273"/>
      <c r="I400" s="273"/>
      <c r="J400" s="154"/>
      <c r="K400" s="156">
        <v>0.24</v>
      </c>
      <c r="L400" s="154"/>
      <c r="M400" s="154"/>
      <c r="N400" s="154"/>
      <c r="O400" s="154"/>
      <c r="P400" s="154"/>
      <c r="Q400" s="154"/>
      <c r="R400" s="157"/>
      <c r="T400" s="158"/>
      <c r="U400" s="154"/>
      <c r="V400" s="154"/>
      <c r="W400" s="154"/>
      <c r="X400" s="154"/>
      <c r="Y400" s="154"/>
      <c r="Z400" s="154"/>
      <c r="AA400" s="159"/>
      <c r="AT400" s="160" t="s">
        <v>524</v>
      </c>
      <c r="AU400" s="160" t="s">
        <v>190</v>
      </c>
      <c r="AV400" s="10" t="s">
        <v>190</v>
      </c>
      <c r="AW400" s="10" t="s">
        <v>35</v>
      </c>
      <c r="AX400" s="10" t="s">
        <v>78</v>
      </c>
      <c r="AY400" s="160" t="s">
        <v>221</v>
      </c>
    </row>
    <row r="401" spans="2:51" s="10" customFormat="1" ht="20.45" customHeight="1" x14ac:dyDescent="0.3">
      <c r="B401" s="153"/>
      <c r="C401" s="154"/>
      <c r="D401" s="154"/>
      <c r="E401" s="155" t="s">
        <v>3</v>
      </c>
      <c r="F401" s="272" t="s">
        <v>1259</v>
      </c>
      <c r="G401" s="273"/>
      <c r="H401" s="273"/>
      <c r="I401" s="273"/>
      <c r="J401" s="154"/>
      <c r="K401" s="156">
        <v>1.677</v>
      </c>
      <c r="L401" s="154"/>
      <c r="M401" s="154"/>
      <c r="N401" s="154"/>
      <c r="O401" s="154"/>
      <c r="P401" s="154"/>
      <c r="Q401" s="154"/>
      <c r="R401" s="157"/>
      <c r="T401" s="158"/>
      <c r="U401" s="154"/>
      <c r="V401" s="154"/>
      <c r="W401" s="154"/>
      <c r="X401" s="154"/>
      <c r="Y401" s="154"/>
      <c r="Z401" s="154"/>
      <c r="AA401" s="159"/>
      <c r="AT401" s="160" t="s">
        <v>524</v>
      </c>
      <c r="AU401" s="160" t="s">
        <v>190</v>
      </c>
      <c r="AV401" s="10" t="s">
        <v>190</v>
      </c>
      <c r="AW401" s="10" t="s">
        <v>35</v>
      </c>
      <c r="AX401" s="10" t="s">
        <v>78</v>
      </c>
      <c r="AY401" s="160" t="s">
        <v>221</v>
      </c>
    </row>
    <row r="402" spans="2:51" s="13" customFormat="1" ht="20.45" customHeight="1" x14ac:dyDescent="0.3">
      <c r="B402" s="181"/>
      <c r="C402" s="182"/>
      <c r="D402" s="182"/>
      <c r="E402" s="183" t="s">
        <v>3</v>
      </c>
      <c r="F402" s="279" t="s">
        <v>946</v>
      </c>
      <c r="G402" s="280"/>
      <c r="H402" s="280"/>
      <c r="I402" s="280"/>
      <c r="J402" s="182"/>
      <c r="K402" s="184">
        <v>29.318000000000001</v>
      </c>
      <c r="L402" s="182"/>
      <c r="M402" s="182"/>
      <c r="N402" s="182"/>
      <c r="O402" s="182"/>
      <c r="P402" s="182"/>
      <c r="Q402" s="182"/>
      <c r="R402" s="185"/>
      <c r="T402" s="186"/>
      <c r="U402" s="182"/>
      <c r="V402" s="182"/>
      <c r="W402" s="182"/>
      <c r="X402" s="182"/>
      <c r="Y402" s="182"/>
      <c r="Z402" s="182"/>
      <c r="AA402" s="187"/>
      <c r="AT402" s="188" t="s">
        <v>524</v>
      </c>
      <c r="AU402" s="188" t="s">
        <v>190</v>
      </c>
      <c r="AV402" s="13" t="s">
        <v>254</v>
      </c>
      <c r="AW402" s="13" t="s">
        <v>35</v>
      </c>
      <c r="AX402" s="13" t="s">
        <v>78</v>
      </c>
      <c r="AY402" s="188" t="s">
        <v>221</v>
      </c>
    </row>
    <row r="403" spans="2:51" s="10" customFormat="1" ht="28.9" customHeight="1" x14ac:dyDescent="0.3">
      <c r="B403" s="153"/>
      <c r="C403" s="154"/>
      <c r="D403" s="154"/>
      <c r="E403" s="155" t="s">
        <v>3</v>
      </c>
      <c r="F403" s="272" t="s">
        <v>1260</v>
      </c>
      <c r="G403" s="273"/>
      <c r="H403" s="273"/>
      <c r="I403" s="273"/>
      <c r="J403" s="154"/>
      <c r="K403" s="156">
        <v>15.903</v>
      </c>
      <c r="L403" s="154"/>
      <c r="M403" s="154"/>
      <c r="N403" s="154"/>
      <c r="O403" s="154"/>
      <c r="P403" s="154"/>
      <c r="Q403" s="154"/>
      <c r="R403" s="157"/>
      <c r="T403" s="158"/>
      <c r="U403" s="154"/>
      <c r="V403" s="154"/>
      <c r="W403" s="154"/>
      <c r="X403" s="154"/>
      <c r="Y403" s="154"/>
      <c r="Z403" s="154"/>
      <c r="AA403" s="159"/>
      <c r="AT403" s="160" t="s">
        <v>524</v>
      </c>
      <c r="AU403" s="160" t="s">
        <v>190</v>
      </c>
      <c r="AV403" s="10" t="s">
        <v>190</v>
      </c>
      <c r="AW403" s="10" t="s">
        <v>35</v>
      </c>
      <c r="AX403" s="10" t="s">
        <v>78</v>
      </c>
      <c r="AY403" s="160" t="s">
        <v>221</v>
      </c>
    </row>
    <row r="404" spans="2:51" s="10" customFormat="1" ht="28.9" customHeight="1" x14ac:dyDescent="0.3">
      <c r="B404" s="153"/>
      <c r="C404" s="154"/>
      <c r="D404" s="154"/>
      <c r="E404" s="155" t="s">
        <v>3</v>
      </c>
      <c r="F404" s="272" t="s">
        <v>1261</v>
      </c>
      <c r="G404" s="273"/>
      <c r="H404" s="273"/>
      <c r="I404" s="273"/>
      <c r="J404" s="154"/>
      <c r="K404" s="156">
        <v>4.6130000000000004</v>
      </c>
      <c r="L404" s="154"/>
      <c r="M404" s="154"/>
      <c r="N404" s="154"/>
      <c r="O404" s="154"/>
      <c r="P404" s="154"/>
      <c r="Q404" s="154"/>
      <c r="R404" s="157"/>
      <c r="T404" s="158"/>
      <c r="U404" s="154"/>
      <c r="V404" s="154"/>
      <c r="W404" s="154"/>
      <c r="X404" s="154"/>
      <c r="Y404" s="154"/>
      <c r="Z404" s="154"/>
      <c r="AA404" s="159"/>
      <c r="AT404" s="160" t="s">
        <v>524</v>
      </c>
      <c r="AU404" s="160" t="s">
        <v>190</v>
      </c>
      <c r="AV404" s="10" t="s">
        <v>190</v>
      </c>
      <c r="AW404" s="10" t="s">
        <v>35</v>
      </c>
      <c r="AX404" s="10" t="s">
        <v>78</v>
      </c>
      <c r="AY404" s="160" t="s">
        <v>221</v>
      </c>
    </row>
    <row r="405" spans="2:51" s="10" customFormat="1" ht="20.45" customHeight="1" x14ac:dyDescent="0.3">
      <c r="B405" s="153"/>
      <c r="C405" s="154"/>
      <c r="D405" s="154"/>
      <c r="E405" s="155" t="s">
        <v>3</v>
      </c>
      <c r="F405" s="272" t="s">
        <v>1262</v>
      </c>
      <c r="G405" s="273"/>
      <c r="H405" s="273"/>
      <c r="I405" s="273"/>
      <c r="J405" s="154"/>
      <c r="K405" s="156">
        <v>1.7190000000000001</v>
      </c>
      <c r="L405" s="154"/>
      <c r="M405" s="154"/>
      <c r="N405" s="154"/>
      <c r="O405" s="154"/>
      <c r="P405" s="154"/>
      <c r="Q405" s="154"/>
      <c r="R405" s="157"/>
      <c r="T405" s="158"/>
      <c r="U405" s="154"/>
      <c r="V405" s="154"/>
      <c r="W405" s="154"/>
      <c r="X405" s="154"/>
      <c r="Y405" s="154"/>
      <c r="Z405" s="154"/>
      <c r="AA405" s="159"/>
      <c r="AT405" s="160" t="s">
        <v>524</v>
      </c>
      <c r="AU405" s="160" t="s">
        <v>190</v>
      </c>
      <c r="AV405" s="10" t="s">
        <v>190</v>
      </c>
      <c r="AW405" s="10" t="s">
        <v>35</v>
      </c>
      <c r="AX405" s="10" t="s">
        <v>78</v>
      </c>
      <c r="AY405" s="160" t="s">
        <v>221</v>
      </c>
    </row>
    <row r="406" spans="2:51" s="10" customFormat="1" ht="20.45" customHeight="1" x14ac:dyDescent="0.3">
      <c r="B406" s="153"/>
      <c r="C406" s="154"/>
      <c r="D406" s="154"/>
      <c r="E406" s="155" t="s">
        <v>3</v>
      </c>
      <c r="F406" s="272" t="s">
        <v>1263</v>
      </c>
      <c r="G406" s="273"/>
      <c r="H406" s="273"/>
      <c r="I406" s="273"/>
      <c r="J406" s="154"/>
      <c r="K406" s="156">
        <v>1.151</v>
      </c>
      <c r="L406" s="154"/>
      <c r="M406" s="154"/>
      <c r="N406" s="154"/>
      <c r="O406" s="154"/>
      <c r="P406" s="154"/>
      <c r="Q406" s="154"/>
      <c r="R406" s="157"/>
      <c r="T406" s="158"/>
      <c r="U406" s="154"/>
      <c r="V406" s="154"/>
      <c r="W406" s="154"/>
      <c r="X406" s="154"/>
      <c r="Y406" s="154"/>
      <c r="Z406" s="154"/>
      <c r="AA406" s="159"/>
      <c r="AT406" s="160" t="s">
        <v>524</v>
      </c>
      <c r="AU406" s="160" t="s">
        <v>190</v>
      </c>
      <c r="AV406" s="10" t="s">
        <v>190</v>
      </c>
      <c r="AW406" s="10" t="s">
        <v>35</v>
      </c>
      <c r="AX406" s="10" t="s">
        <v>78</v>
      </c>
      <c r="AY406" s="160" t="s">
        <v>221</v>
      </c>
    </row>
    <row r="407" spans="2:51" s="10" customFormat="1" ht="20.45" customHeight="1" x14ac:dyDescent="0.3">
      <c r="B407" s="153"/>
      <c r="C407" s="154"/>
      <c r="D407" s="154"/>
      <c r="E407" s="155" t="s">
        <v>3</v>
      </c>
      <c r="F407" s="272" t="s">
        <v>1264</v>
      </c>
      <c r="G407" s="273"/>
      <c r="H407" s="273"/>
      <c r="I407" s="273"/>
      <c r="J407" s="154"/>
      <c r="K407" s="156">
        <v>0.48</v>
      </c>
      <c r="L407" s="154"/>
      <c r="M407" s="154"/>
      <c r="N407" s="154"/>
      <c r="O407" s="154"/>
      <c r="P407" s="154"/>
      <c r="Q407" s="154"/>
      <c r="R407" s="157"/>
      <c r="T407" s="158"/>
      <c r="U407" s="154"/>
      <c r="V407" s="154"/>
      <c r="W407" s="154"/>
      <c r="X407" s="154"/>
      <c r="Y407" s="154"/>
      <c r="Z407" s="154"/>
      <c r="AA407" s="159"/>
      <c r="AT407" s="160" t="s">
        <v>524</v>
      </c>
      <c r="AU407" s="160" t="s">
        <v>190</v>
      </c>
      <c r="AV407" s="10" t="s">
        <v>190</v>
      </c>
      <c r="AW407" s="10" t="s">
        <v>35</v>
      </c>
      <c r="AX407" s="10" t="s">
        <v>78</v>
      </c>
      <c r="AY407" s="160" t="s">
        <v>221</v>
      </c>
    </row>
    <row r="408" spans="2:51" s="10" customFormat="1" ht="20.45" customHeight="1" x14ac:dyDescent="0.3">
      <c r="B408" s="153"/>
      <c r="C408" s="154"/>
      <c r="D408" s="154"/>
      <c r="E408" s="155" t="s">
        <v>3</v>
      </c>
      <c r="F408" s="272" t="s">
        <v>1265</v>
      </c>
      <c r="G408" s="273"/>
      <c r="H408" s="273"/>
      <c r="I408" s="273"/>
      <c r="J408" s="154"/>
      <c r="K408" s="156">
        <v>1.032</v>
      </c>
      <c r="L408" s="154"/>
      <c r="M408" s="154"/>
      <c r="N408" s="154"/>
      <c r="O408" s="154"/>
      <c r="P408" s="154"/>
      <c r="Q408" s="154"/>
      <c r="R408" s="157"/>
      <c r="T408" s="158"/>
      <c r="U408" s="154"/>
      <c r="V408" s="154"/>
      <c r="W408" s="154"/>
      <c r="X408" s="154"/>
      <c r="Y408" s="154"/>
      <c r="Z408" s="154"/>
      <c r="AA408" s="159"/>
      <c r="AT408" s="160" t="s">
        <v>524</v>
      </c>
      <c r="AU408" s="160" t="s">
        <v>190</v>
      </c>
      <c r="AV408" s="10" t="s">
        <v>190</v>
      </c>
      <c r="AW408" s="10" t="s">
        <v>35</v>
      </c>
      <c r="AX408" s="10" t="s">
        <v>78</v>
      </c>
      <c r="AY408" s="160" t="s">
        <v>221</v>
      </c>
    </row>
    <row r="409" spans="2:51" s="10" customFormat="1" ht="28.9" customHeight="1" x14ac:dyDescent="0.3">
      <c r="B409" s="153"/>
      <c r="C409" s="154"/>
      <c r="D409" s="154"/>
      <c r="E409" s="155" t="s">
        <v>3</v>
      </c>
      <c r="F409" s="272" t="s">
        <v>1266</v>
      </c>
      <c r="G409" s="273"/>
      <c r="H409" s="273"/>
      <c r="I409" s="273"/>
      <c r="J409" s="154"/>
      <c r="K409" s="156">
        <v>5.1859999999999999</v>
      </c>
      <c r="L409" s="154"/>
      <c r="M409" s="154"/>
      <c r="N409" s="154"/>
      <c r="O409" s="154"/>
      <c r="P409" s="154"/>
      <c r="Q409" s="154"/>
      <c r="R409" s="157"/>
      <c r="T409" s="158"/>
      <c r="U409" s="154"/>
      <c r="V409" s="154"/>
      <c r="W409" s="154"/>
      <c r="X409" s="154"/>
      <c r="Y409" s="154"/>
      <c r="Z409" s="154"/>
      <c r="AA409" s="159"/>
      <c r="AT409" s="160" t="s">
        <v>524</v>
      </c>
      <c r="AU409" s="160" t="s">
        <v>190</v>
      </c>
      <c r="AV409" s="10" t="s">
        <v>190</v>
      </c>
      <c r="AW409" s="10" t="s">
        <v>35</v>
      </c>
      <c r="AX409" s="10" t="s">
        <v>78</v>
      </c>
      <c r="AY409" s="160" t="s">
        <v>221</v>
      </c>
    </row>
    <row r="410" spans="2:51" s="10" customFormat="1" ht="20.45" customHeight="1" x14ac:dyDescent="0.3">
      <c r="B410" s="153"/>
      <c r="C410" s="154"/>
      <c r="D410" s="154"/>
      <c r="E410" s="155" t="s">
        <v>3</v>
      </c>
      <c r="F410" s="272" t="s">
        <v>1267</v>
      </c>
      <c r="G410" s="273"/>
      <c r="H410" s="273"/>
      <c r="I410" s="273"/>
      <c r="J410" s="154"/>
      <c r="K410" s="156">
        <v>0.38700000000000001</v>
      </c>
      <c r="L410" s="154"/>
      <c r="M410" s="154"/>
      <c r="N410" s="154"/>
      <c r="O410" s="154"/>
      <c r="P410" s="154"/>
      <c r="Q410" s="154"/>
      <c r="R410" s="157"/>
      <c r="T410" s="158"/>
      <c r="U410" s="154"/>
      <c r="V410" s="154"/>
      <c r="W410" s="154"/>
      <c r="X410" s="154"/>
      <c r="Y410" s="154"/>
      <c r="Z410" s="154"/>
      <c r="AA410" s="159"/>
      <c r="AT410" s="160" t="s">
        <v>524</v>
      </c>
      <c r="AU410" s="160" t="s">
        <v>190</v>
      </c>
      <c r="AV410" s="10" t="s">
        <v>190</v>
      </c>
      <c r="AW410" s="10" t="s">
        <v>35</v>
      </c>
      <c r="AX410" s="10" t="s">
        <v>78</v>
      </c>
      <c r="AY410" s="160" t="s">
        <v>221</v>
      </c>
    </row>
    <row r="411" spans="2:51" s="10" customFormat="1" ht="28.9" customHeight="1" x14ac:dyDescent="0.3">
      <c r="B411" s="153"/>
      <c r="C411" s="154"/>
      <c r="D411" s="154"/>
      <c r="E411" s="155" t="s">
        <v>3</v>
      </c>
      <c r="F411" s="272" t="s">
        <v>1268</v>
      </c>
      <c r="G411" s="273"/>
      <c r="H411" s="273"/>
      <c r="I411" s="273"/>
      <c r="J411" s="154"/>
      <c r="K411" s="156">
        <v>2.903</v>
      </c>
      <c r="L411" s="154"/>
      <c r="M411" s="154"/>
      <c r="N411" s="154"/>
      <c r="O411" s="154"/>
      <c r="P411" s="154"/>
      <c r="Q411" s="154"/>
      <c r="R411" s="157"/>
      <c r="T411" s="158"/>
      <c r="U411" s="154"/>
      <c r="V411" s="154"/>
      <c r="W411" s="154"/>
      <c r="X411" s="154"/>
      <c r="Y411" s="154"/>
      <c r="Z411" s="154"/>
      <c r="AA411" s="159"/>
      <c r="AT411" s="160" t="s">
        <v>524</v>
      </c>
      <c r="AU411" s="160" t="s">
        <v>190</v>
      </c>
      <c r="AV411" s="10" t="s">
        <v>190</v>
      </c>
      <c r="AW411" s="10" t="s">
        <v>35</v>
      </c>
      <c r="AX411" s="10" t="s">
        <v>78</v>
      </c>
      <c r="AY411" s="160" t="s">
        <v>221</v>
      </c>
    </row>
    <row r="412" spans="2:51" s="13" customFormat="1" ht="20.45" customHeight="1" x14ac:dyDescent="0.3">
      <c r="B412" s="181"/>
      <c r="C412" s="182"/>
      <c r="D412" s="182"/>
      <c r="E412" s="183" t="s">
        <v>3</v>
      </c>
      <c r="F412" s="279" t="s">
        <v>946</v>
      </c>
      <c r="G412" s="280"/>
      <c r="H412" s="280"/>
      <c r="I412" s="280"/>
      <c r="J412" s="182"/>
      <c r="K412" s="184">
        <v>33.374000000000002</v>
      </c>
      <c r="L412" s="182"/>
      <c r="M412" s="182"/>
      <c r="N412" s="182"/>
      <c r="O412" s="182"/>
      <c r="P412" s="182"/>
      <c r="Q412" s="182"/>
      <c r="R412" s="185"/>
      <c r="T412" s="186"/>
      <c r="U412" s="182"/>
      <c r="V412" s="182"/>
      <c r="W412" s="182"/>
      <c r="X412" s="182"/>
      <c r="Y412" s="182"/>
      <c r="Z412" s="182"/>
      <c r="AA412" s="187"/>
      <c r="AT412" s="188" t="s">
        <v>524</v>
      </c>
      <c r="AU412" s="188" t="s">
        <v>190</v>
      </c>
      <c r="AV412" s="13" t="s">
        <v>254</v>
      </c>
      <c r="AW412" s="13" t="s">
        <v>35</v>
      </c>
      <c r="AX412" s="13" t="s">
        <v>78</v>
      </c>
      <c r="AY412" s="188" t="s">
        <v>221</v>
      </c>
    </row>
    <row r="413" spans="2:51" s="10" customFormat="1" ht="28.9" customHeight="1" x14ac:dyDescent="0.3">
      <c r="B413" s="153"/>
      <c r="C413" s="154"/>
      <c r="D413" s="154"/>
      <c r="E413" s="155" t="s">
        <v>3</v>
      </c>
      <c r="F413" s="272" t="s">
        <v>1269</v>
      </c>
      <c r="G413" s="273"/>
      <c r="H413" s="273"/>
      <c r="I413" s="273"/>
      <c r="J413" s="154"/>
      <c r="K413" s="156">
        <v>1.1850000000000001</v>
      </c>
      <c r="L413" s="154"/>
      <c r="M413" s="154"/>
      <c r="N413" s="154"/>
      <c r="O413" s="154"/>
      <c r="P413" s="154"/>
      <c r="Q413" s="154"/>
      <c r="R413" s="157"/>
      <c r="T413" s="158"/>
      <c r="U413" s="154"/>
      <c r="V413" s="154"/>
      <c r="W413" s="154"/>
      <c r="X413" s="154"/>
      <c r="Y413" s="154"/>
      <c r="Z413" s="154"/>
      <c r="AA413" s="159"/>
      <c r="AT413" s="160" t="s">
        <v>524</v>
      </c>
      <c r="AU413" s="160" t="s">
        <v>190</v>
      </c>
      <c r="AV413" s="10" t="s">
        <v>190</v>
      </c>
      <c r="AW413" s="10" t="s">
        <v>35</v>
      </c>
      <c r="AX413" s="10" t="s">
        <v>78</v>
      </c>
      <c r="AY413" s="160" t="s">
        <v>221</v>
      </c>
    </row>
    <row r="414" spans="2:51" s="10" customFormat="1" ht="20.45" customHeight="1" x14ac:dyDescent="0.3">
      <c r="B414" s="153"/>
      <c r="C414" s="154"/>
      <c r="D414" s="154"/>
      <c r="E414" s="155" t="s">
        <v>3</v>
      </c>
      <c r="F414" s="272" t="s">
        <v>1270</v>
      </c>
      <c r="G414" s="273"/>
      <c r="H414" s="273"/>
      <c r="I414" s="273"/>
      <c r="J414" s="154"/>
      <c r="K414" s="156">
        <v>2.556</v>
      </c>
      <c r="L414" s="154"/>
      <c r="M414" s="154"/>
      <c r="N414" s="154"/>
      <c r="O414" s="154"/>
      <c r="P414" s="154"/>
      <c r="Q414" s="154"/>
      <c r="R414" s="157"/>
      <c r="T414" s="158"/>
      <c r="U414" s="154"/>
      <c r="V414" s="154"/>
      <c r="W414" s="154"/>
      <c r="X414" s="154"/>
      <c r="Y414" s="154"/>
      <c r="Z414" s="154"/>
      <c r="AA414" s="159"/>
      <c r="AT414" s="160" t="s">
        <v>524</v>
      </c>
      <c r="AU414" s="160" t="s">
        <v>190</v>
      </c>
      <c r="AV414" s="10" t="s">
        <v>190</v>
      </c>
      <c r="AW414" s="10" t="s">
        <v>35</v>
      </c>
      <c r="AX414" s="10" t="s">
        <v>78</v>
      </c>
      <c r="AY414" s="160" t="s">
        <v>221</v>
      </c>
    </row>
    <row r="415" spans="2:51" s="10" customFormat="1" ht="20.45" customHeight="1" x14ac:dyDescent="0.3">
      <c r="B415" s="153"/>
      <c r="C415" s="154"/>
      <c r="D415" s="154"/>
      <c r="E415" s="155" t="s">
        <v>3</v>
      </c>
      <c r="F415" s="272" t="s">
        <v>1271</v>
      </c>
      <c r="G415" s="273"/>
      <c r="H415" s="273"/>
      <c r="I415" s="273"/>
      <c r="J415" s="154"/>
      <c r="K415" s="156">
        <v>1.8420000000000001</v>
      </c>
      <c r="L415" s="154"/>
      <c r="M415" s="154"/>
      <c r="N415" s="154"/>
      <c r="O415" s="154"/>
      <c r="P415" s="154"/>
      <c r="Q415" s="154"/>
      <c r="R415" s="157"/>
      <c r="T415" s="158"/>
      <c r="U415" s="154"/>
      <c r="V415" s="154"/>
      <c r="W415" s="154"/>
      <c r="X415" s="154"/>
      <c r="Y415" s="154"/>
      <c r="Z415" s="154"/>
      <c r="AA415" s="159"/>
      <c r="AT415" s="160" t="s">
        <v>524</v>
      </c>
      <c r="AU415" s="160" t="s">
        <v>190</v>
      </c>
      <c r="AV415" s="10" t="s">
        <v>190</v>
      </c>
      <c r="AW415" s="10" t="s">
        <v>35</v>
      </c>
      <c r="AX415" s="10" t="s">
        <v>78</v>
      </c>
      <c r="AY415" s="160" t="s">
        <v>221</v>
      </c>
    </row>
    <row r="416" spans="2:51" s="13" customFormat="1" ht="20.45" customHeight="1" x14ac:dyDescent="0.3">
      <c r="B416" s="181"/>
      <c r="C416" s="182"/>
      <c r="D416" s="182"/>
      <c r="E416" s="183" t="s">
        <v>3</v>
      </c>
      <c r="F416" s="279" t="s">
        <v>946</v>
      </c>
      <c r="G416" s="280"/>
      <c r="H416" s="280"/>
      <c r="I416" s="280"/>
      <c r="J416" s="182"/>
      <c r="K416" s="184">
        <v>5.5830000000000002</v>
      </c>
      <c r="L416" s="182"/>
      <c r="M416" s="182"/>
      <c r="N416" s="182"/>
      <c r="O416" s="182"/>
      <c r="P416" s="182"/>
      <c r="Q416" s="182"/>
      <c r="R416" s="185"/>
      <c r="T416" s="186"/>
      <c r="U416" s="182"/>
      <c r="V416" s="182"/>
      <c r="W416" s="182"/>
      <c r="X416" s="182"/>
      <c r="Y416" s="182"/>
      <c r="Z416" s="182"/>
      <c r="AA416" s="187"/>
      <c r="AT416" s="188" t="s">
        <v>524</v>
      </c>
      <c r="AU416" s="188" t="s">
        <v>190</v>
      </c>
      <c r="AV416" s="13" t="s">
        <v>254</v>
      </c>
      <c r="AW416" s="13" t="s">
        <v>35</v>
      </c>
      <c r="AX416" s="13" t="s">
        <v>78</v>
      </c>
      <c r="AY416" s="188" t="s">
        <v>221</v>
      </c>
    </row>
    <row r="417" spans="2:65" s="12" customFormat="1" ht="20.45" customHeight="1" x14ac:dyDescent="0.3">
      <c r="B417" s="173"/>
      <c r="C417" s="174"/>
      <c r="D417" s="174"/>
      <c r="E417" s="175" t="s">
        <v>3</v>
      </c>
      <c r="F417" s="277" t="s">
        <v>1194</v>
      </c>
      <c r="G417" s="278"/>
      <c r="H417" s="278"/>
      <c r="I417" s="278"/>
      <c r="J417" s="174"/>
      <c r="K417" s="176" t="s">
        <v>3</v>
      </c>
      <c r="L417" s="174"/>
      <c r="M417" s="174"/>
      <c r="N417" s="174"/>
      <c r="O417" s="174"/>
      <c r="P417" s="174"/>
      <c r="Q417" s="174"/>
      <c r="R417" s="177"/>
      <c r="T417" s="178"/>
      <c r="U417" s="174"/>
      <c r="V417" s="174"/>
      <c r="W417" s="174"/>
      <c r="X417" s="174"/>
      <c r="Y417" s="174"/>
      <c r="Z417" s="174"/>
      <c r="AA417" s="179"/>
      <c r="AT417" s="180" t="s">
        <v>524</v>
      </c>
      <c r="AU417" s="180" t="s">
        <v>190</v>
      </c>
      <c r="AV417" s="12" t="s">
        <v>15</v>
      </c>
      <c r="AW417" s="12" t="s">
        <v>35</v>
      </c>
      <c r="AX417" s="12" t="s">
        <v>78</v>
      </c>
      <c r="AY417" s="180" t="s">
        <v>221</v>
      </c>
    </row>
    <row r="418" spans="2:65" s="10" customFormat="1" ht="20.45" customHeight="1" x14ac:dyDescent="0.3">
      <c r="B418" s="153"/>
      <c r="C418" s="154"/>
      <c r="D418" s="154"/>
      <c r="E418" s="155" t="s">
        <v>3</v>
      </c>
      <c r="F418" s="272" t="s">
        <v>1272</v>
      </c>
      <c r="G418" s="273"/>
      <c r="H418" s="273"/>
      <c r="I418" s="273"/>
      <c r="J418" s="154"/>
      <c r="K418" s="156">
        <v>25.038</v>
      </c>
      <c r="L418" s="154"/>
      <c r="M418" s="154"/>
      <c r="N418" s="154"/>
      <c r="O418" s="154"/>
      <c r="P418" s="154"/>
      <c r="Q418" s="154"/>
      <c r="R418" s="157"/>
      <c r="T418" s="158"/>
      <c r="U418" s="154"/>
      <c r="V418" s="154"/>
      <c r="W418" s="154"/>
      <c r="X418" s="154"/>
      <c r="Y418" s="154"/>
      <c r="Z418" s="154"/>
      <c r="AA418" s="159"/>
      <c r="AT418" s="160" t="s">
        <v>524</v>
      </c>
      <c r="AU418" s="160" t="s">
        <v>190</v>
      </c>
      <c r="AV418" s="10" t="s">
        <v>190</v>
      </c>
      <c r="AW418" s="10" t="s">
        <v>35</v>
      </c>
      <c r="AX418" s="10" t="s">
        <v>78</v>
      </c>
      <c r="AY418" s="160" t="s">
        <v>221</v>
      </c>
    </row>
    <row r="419" spans="2:65" s="10" customFormat="1" ht="20.45" customHeight="1" x14ac:dyDescent="0.3">
      <c r="B419" s="153"/>
      <c r="C419" s="154"/>
      <c r="D419" s="154"/>
      <c r="E419" s="155" t="s">
        <v>3</v>
      </c>
      <c r="F419" s="272" t="s">
        <v>1273</v>
      </c>
      <c r="G419" s="273"/>
      <c r="H419" s="273"/>
      <c r="I419" s="273"/>
      <c r="J419" s="154"/>
      <c r="K419" s="156">
        <v>165.16300000000001</v>
      </c>
      <c r="L419" s="154"/>
      <c r="M419" s="154"/>
      <c r="N419" s="154"/>
      <c r="O419" s="154"/>
      <c r="P419" s="154"/>
      <c r="Q419" s="154"/>
      <c r="R419" s="157"/>
      <c r="T419" s="158"/>
      <c r="U419" s="154"/>
      <c r="V419" s="154"/>
      <c r="W419" s="154"/>
      <c r="X419" s="154"/>
      <c r="Y419" s="154"/>
      <c r="Z419" s="154"/>
      <c r="AA419" s="159"/>
      <c r="AT419" s="160" t="s">
        <v>524</v>
      </c>
      <c r="AU419" s="160" t="s">
        <v>190</v>
      </c>
      <c r="AV419" s="10" t="s">
        <v>190</v>
      </c>
      <c r="AW419" s="10" t="s">
        <v>35</v>
      </c>
      <c r="AX419" s="10" t="s">
        <v>78</v>
      </c>
      <c r="AY419" s="160" t="s">
        <v>221</v>
      </c>
    </row>
    <row r="420" spans="2:65" s="10" customFormat="1" ht="20.45" customHeight="1" x14ac:dyDescent="0.3">
      <c r="B420" s="153"/>
      <c r="C420" s="154"/>
      <c r="D420" s="154"/>
      <c r="E420" s="155" t="s">
        <v>3</v>
      </c>
      <c r="F420" s="272" t="s">
        <v>1274</v>
      </c>
      <c r="G420" s="273"/>
      <c r="H420" s="273"/>
      <c r="I420" s="273"/>
      <c r="J420" s="154"/>
      <c r="K420" s="156">
        <v>11.88</v>
      </c>
      <c r="L420" s="154"/>
      <c r="M420" s="154"/>
      <c r="N420" s="154"/>
      <c r="O420" s="154"/>
      <c r="P420" s="154"/>
      <c r="Q420" s="154"/>
      <c r="R420" s="157"/>
      <c r="T420" s="158"/>
      <c r="U420" s="154"/>
      <c r="V420" s="154"/>
      <c r="W420" s="154"/>
      <c r="X420" s="154"/>
      <c r="Y420" s="154"/>
      <c r="Z420" s="154"/>
      <c r="AA420" s="159"/>
      <c r="AT420" s="160" t="s">
        <v>524</v>
      </c>
      <c r="AU420" s="160" t="s">
        <v>190</v>
      </c>
      <c r="AV420" s="10" t="s">
        <v>190</v>
      </c>
      <c r="AW420" s="10" t="s">
        <v>35</v>
      </c>
      <c r="AX420" s="10" t="s">
        <v>78</v>
      </c>
      <c r="AY420" s="160" t="s">
        <v>221</v>
      </c>
    </row>
    <row r="421" spans="2:65" s="10" customFormat="1" ht="20.45" customHeight="1" x14ac:dyDescent="0.3">
      <c r="B421" s="153"/>
      <c r="C421" s="154"/>
      <c r="D421" s="154"/>
      <c r="E421" s="155" t="s">
        <v>3</v>
      </c>
      <c r="F421" s="272" t="s">
        <v>1275</v>
      </c>
      <c r="G421" s="273"/>
      <c r="H421" s="273"/>
      <c r="I421" s="273"/>
      <c r="J421" s="154"/>
      <c r="K421" s="156">
        <v>85.272000000000006</v>
      </c>
      <c r="L421" s="154"/>
      <c r="M421" s="154"/>
      <c r="N421" s="154"/>
      <c r="O421" s="154"/>
      <c r="P421" s="154"/>
      <c r="Q421" s="154"/>
      <c r="R421" s="157"/>
      <c r="T421" s="158"/>
      <c r="U421" s="154"/>
      <c r="V421" s="154"/>
      <c r="W421" s="154"/>
      <c r="X421" s="154"/>
      <c r="Y421" s="154"/>
      <c r="Z421" s="154"/>
      <c r="AA421" s="159"/>
      <c r="AT421" s="160" t="s">
        <v>524</v>
      </c>
      <c r="AU421" s="160" t="s">
        <v>190</v>
      </c>
      <c r="AV421" s="10" t="s">
        <v>190</v>
      </c>
      <c r="AW421" s="10" t="s">
        <v>35</v>
      </c>
      <c r="AX421" s="10" t="s">
        <v>78</v>
      </c>
      <c r="AY421" s="160" t="s">
        <v>221</v>
      </c>
    </row>
    <row r="422" spans="2:65" s="10" customFormat="1" ht="20.45" customHeight="1" x14ac:dyDescent="0.3">
      <c r="B422" s="153"/>
      <c r="C422" s="154"/>
      <c r="D422" s="154"/>
      <c r="E422" s="155" t="s">
        <v>3</v>
      </c>
      <c r="F422" s="272" t="s">
        <v>1276</v>
      </c>
      <c r="G422" s="273"/>
      <c r="H422" s="273"/>
      <c r="I422" s="273"/>
      <c r="J422" s="154"/>
      <c r="K422" s="156">
        <v>12.48</v>
      </c>
      <c r="L422" s="154"/>
      <c r="M422" s="154"/>
      <c r="N422" s="154"/>
      <c r="O422" s="154"/>
      <c r="P422" s="154"/>
      <c r="Q422" s="154"/>
      <c r="R422" s="157"/>
      <c r="T422" s="158"/>
      <c r="U422" s="154"/>
      <c r="V422" s="154"/>
      <c r="W422" s="154"/>
      <c r="X422" s="154"/>
      <c r="Y422" s="154"/>
      <c r="Z422" s="154"/>
      <c r="AA422" s="159"/>
      <c r="AT422" s="160" t="s">
        <v>524</v>
      </c>
      <c r="AU422" s="160" t="s">
        <v>190</v>
      </c>
      <c r="AV422" s="10" t="s">
        <v>190</v>
      </c>
      <c r="AW422" s="10" t="s">
        <v>35</v>
      </c>
      <c r="AX422" s="10" t="s">
        <v>78</v>
      </c>
      <c r="AY422" s="160" t="s">
        <v>221</v>
      </c>
    </row>
    <row r="423" spans="2:65" s="13" customFormat="1" ht="20.45" customHeight="1" x14ac:dyDescent="0.3">
      <c r="B423" s="181"/>
      <c r="C423" s="182"/>
      <c r="D423" s="182"/>
      <c r="E423" s="183" t="s">
        <v>3</v>
      </c>
      <c r="F423" s="279" t="s">
        <v>946</v>
      </c>
      <c r="G423" s="280"/>
      <c r="H423" s="280"/>
      <c r="I423" s="280"/>
      <c r="J423" s="182"/>
      <c r="K423" s="184">
        <v>299.83300000000003</v>
      </c>
      <c r="L423" s="182"/>
      <c r="M423" s="182"/>
      <c r="N423" s="182"/>
      <c r="O423" s="182"/>
      <c r="P423" s="182"/>
      <c r="Q423" s="182"/>
      <c r="R423" s="185"/>
      <c r="T423" s="186"/>
      <c r="U423" s="182"/>
      <c r="V423" s="182"/>
      <c r="W423" s="182"/>
      <c r="X423" s="182"/>
      <c r="Y423" s="182"/>
      <c r="Z423" s="182"/>
      <c r="AA423" s="187"/>
      <c r="AT423" s="188" t="s">
        <v>524</v>
      </c>
      <c r="AU423" s="188" t="s">
        <v>190</v>
      </c>
      <c r="AV423" s="13" t="s">
        <v>254</v>
      </c>
      <c r="AW423" s="13" t="s">
        <v>35</v>
      </c>
      <c r="AX423" s="13" t="s">
        <v>78</v>
      </c>
      <c r="AY423" s="188" t="s">
        <v>221</v>
      </c>
    </row>
    <row r="424" spans="2:65" s="12" customFormat="1" ht="20.45" customHeight="1" x14ac:dyDescent="0.3">
      <c r="B424" s="173"/>
      <c r="C424" s="174"/>
      <c r="D424" s="174"/>
      <c r="E424" s="175" t="s">
        <v>3</v>
      </c>
      <c r="F424" s="277" t="s">
        <v>1200</v>
      </c>
      <c r="G424" s="278"/>
      <c r="H424" s="278"/>
      <c r="I424" s="278"/>
      <c r="J424" s="174"/>
      <c r="K424" s="176" t="s">
        <v>3</v>
      </c>
      <c r="L424" s="174"/>
      <c r="M424" s="174"/>
      <c r="N424" s="174"/>
      <c r="O424" s="174"/>
      <c r="P424" s="174"/>
      <c r="Q424" s="174"/>
      <c r="R424" s="177"/>
      <c r="T424" s="178"/>
      <c r="U424" s="174"/>
      <c r="V424" s="174"/>
      <c r="W424" s="174"/>
      <c r="X424" s="174"/>
      <c r="Y424" s="174"/>
      <c r="Z424" s="174"/>
      <c r="AA424" s="179"/>
      <c r="AT424" s="180" t="s">
        <v>524</v>
      </c>
      <c r="AU424" s="180" t="s">
        <v>190</v>
      </c>
      <c r="AV424" s="12" t="s">
        <v>15</v>
      </c>
      <c r="AW424" s="12" t="s">
        <v>35</v>
      </c>
      <c r="AX424" s="12" t="s">
        <v>78</v>
      </c>
      <c r="AY424" s="180" t="s">
        <v>221</v>
      </c>
    </row>
    <row r="425" spans="2:65" s="10" customFormat="1" ht="20.45" customHeight="1" x14ac:dyDescent="0.3">
      <c r="B425" s="153"/>
      <c r="C425" s="154"/>
      <c r="D425" s="154"/>
      <c r="E425" s="155" t="s">
        <v>3</v>
      </c>
      <c r="F425" s="272" t="s">
        <v>1277</v>
      </c>
      <c r="G425" s="273"/>
      <c r="H425" s="273"/>
      <c r="I425" s="273"/>
      <c r="J425" s="154"/>
      <c r="K425" s="156">
        <v>42.09</v>
      </c>
      <c r="L425" s="154"/>
      <c r="M425" s="154"/>
      <c r="N425" s="154"/>
      <c r="O425" s="154"/>
      <c r="P425" s="154"/>
      <c r="Q425" s="154"/>
      <c r="R425" s="157"/>
      <c r="T425" s="158"/>
      <c r="U425" s="154"/>
      <c r="V425" s="154"/>
      <c r="W425" s="154"/>
      <c r="X425" s="154"/>
      <c r="Y425" s="154"/>
      <c r="Z425" s="154"/>
      <c r="AA425" s="159"/>
      <c r="AT425" s="160" t="s">
        <v>524</v>
      </c>
      <c r="AU425" s="160" t="s">
        <v>190</v>
      </c>
      <c r="AV425" s="10" t="s">
        <v>190</v>
      </c>
      <c r="AW425" s="10" t="s">
        <v>35</v>
      </c>
      <c r="AX425" s="10" t="s">
        <v>78</v>
      </c>
      <c r="AY425" s="160" t="s">
        <v>221</v>
      </c>
    </row>
    <row r="426" spans="2:65" s="10" customFormat="1" ht="20.45" customHeight="1" x14ac:dyDescent="0.3">
      <c r="B426" s="153"/>
      <c r="C426" s="154"/>
      <c r="D426" s="154"/>
      <c r="E426" s="155" t="s">
        <v>3</v>
      </c>
      <c r="F426" s="272" t="s">
        <v>1278</v>
      </c>
      <c r="G426" s="273"/>
      <c r="H426" s="273"/>
      <c r="I426" s="273"/>
      <c r="J426" s="154"/>
      <c r="K426" s="156">
        <v>20.352</v>
      </c>
      <c r="L426" s="154"/>
      <c r="M426" s="154"/>
      <c r="N426" s="154"/>
      <c r="O426" s="154"/>
      <c r="P426" s="154"/>
      <c r="Q426" s="154"/>
      <c r="R426" s="157"/>
      <c r="T426" s="158"/>
      <c r="U426" s="154"/>
      <c r="V426" s="154"/>
      <c r="W426" s="154"/>
      <c r="X426" s="154"/>
      <c r="Y426" s="154"/>
      <c r="Z426" s="154"/>
      <c r="AA426" s="159"/>
      <c r="AT426" s="160" t="s">
        <v>524</v>
      </c>
      <c r="AU426" s="160" t="s">
        <v>190</v>
      </c>
      <c r="AV426" s="10" t="s">
        <v>190</v>
      </c>
      <c r="AW426" s="10" t="s">
        <v>35</v>
      </c>
      <c r="AX426" s="10" t="s">
        <v>78</v>
      </c>
      <c r="AY426" s="160" t="s">
        <v>221</v>
      </c>
    </row>
    <row r="427" spans="2:65" s="10" customFormat="1" ht="20.45" customHeight="1" x14ac:dyDescent="0.3">
      <c r="B427" s="153"/>
      <c r="C427" s="154"/>
      <c r="D427" s="154"/>
      <c r="E427" s="155" t="s">
        <v>3</v>
      </c>
      <c r="F427" s="272" t="s">
        <v>1279</v>
      </c>
      <c r="G427" s="273"/>
      <c r="H427" s="273"/>
      <c r="I427" s="273"/>
      <c r="J427" s="154"/>
      <c r="K427" s="156">
        <v>11.84</v>
      </c>
      <c r="L427" s="154"/>
      <c r="M427" s="154"/>
      <c r="N427" s="154"/>
      <c r="O427" s="154"/>
      <c r="P427" s="154"/>
      <c r="Q427" s="154"/>
      <c r="R427" s="157"/>
      <c r="T427" s="158"/>
      <c r="U427" s="154"/>
      <c r="V427" s="154"/>
      <c r="W427" s="154"/>
      <c r="X427" s="154"/>
      <c r="Y427" s="154"/>
      <c r="Z427" s="154"/>
      <c r="AA427" s="159"/>
      <c r="AT427" s="160" t="s">
        <v>524</v>
      </c>
      <c r="AU427" s="160" t="s">
        <v>190</v>
      </c>
      <c r="AV427" s="10" t="s">
        <v>190</v>
      </c>
      <c r="AW427" s="10" t="s">
        <v>35</v>
      </c>
      <c r="AX427" s="10" t="s">
        <v>78</v>
      </c>
      <c r="AY427" s="160" t="s">
        <v>221</v>
      </c>
    </row>
    <row r="428" spans="2:65" s="13" customFormat="1" ht="20.45" customHeight="1" x14ac:dyDescent="0.3">
      <c r="B428" s="181"/>
      <c r="C428" s="182"/>
      <c r="D428" s="182"/>
      <c r="E428" s="183" t="s">
        <v>3</v>
      </c>
      <c r="F428" s="279" t="s">
        <v>946</v>
      </c>
      <c r="G428" s="280"/>
      <c r="H428" s="280"/>
      <c r="I428" s="280"/>
      <c r="J428" s="182"/>
      <c r="K428" s="184">
        <v>74.281999999999996</v>
      </c>
      <c r="L428" s="182"/>
      <c r="M428" s="182"/>
      <c r="N428" s="182"/>
      <c r="O428" s="182"/>
      <c r="P428" s="182"/>
      <c r="Q428" s="182"/>
      <c r="R428" s="185"/>
      <c r="T428" s="186"/>
      <c r="U428" s="182"/>
      <c r="V428" s="182"/>
      <c r="W428" s="182"/>
      <c r="X428" s="182"/>
      <c r="Y428" s="182"/>
      <c r="Z428" s="182"/>
      <c r="AA428" s="187"/>
      <c r="AT428" s="188" t="s">
        <v>524</v>
      </c>
      <c r="AU428" s="188" t="s">
        <v>190</v>
      </c>
      <c r="AV428" s="13" t="s">
        <v>254</v>
      </c>
      <c r="AW428" s="13" t="s">
        <v>35</v>
      </c>
      <c r="AX428" s="13" t="s">
        <v>78</v>
      </c>
      <c r="AY428" s="188" t="s">
        <v>221</v>
      </c>
    </row>
    <row r="429" spans="2:65" s="11" customFormat="1" ht="20.45" customHeight="1" x14ac:dyDescent="0.3">
      <c r="B429" s="161"/>
      <c r="C429" s="162"/>
      <c r="D429" s="162"/>
      <c r="E429" s="163" t="s">
        <v>3</v>
      </c>
      <c r="F429" s="270" t="s">
        <v>526</v>
      </c>
      <c r="G429" s="271"/>
      <c r="H429" s="271"/>
      <c r="I429" s="271"/>
      <c r="J429" s="162"/>
      <c r="K429" s="164">
        <v>2996.86</v>
      </c>
      <c r="L429" s="162"/>
      <c r="M429" s="162"/>
      <c r="N429" s="162"/>
      <c r="O429" s="162"/>
      <c r="P429" s="162"/>
      <c r="Q429" s="162"/>
      <c r="R429" s="165"/>
      <c r="T429" s="166"/>
      <c r="U429" s="162"/>
      <c r="V429" s="162"/>
      <c r="W429" s="162"/>
      <c r="X429" s="162"/>
      <c r="Y429" s="162"/>
      <c r="Z429" s="162"/>
      <c r="AA429" s="167"/>
      <c r="AT429" s="168" t="s">
        <v>524</v>
      </c>
      <c r="AU429" s="168" t="s">
        <v>190</v>
      </c>
      <c r="AV429" s="11" t="s">
        <v>231</v>
      </c>
      <c r="AW429" s="11" t="s">
        <v>35</v>
      </c>
      <c r="AX429" s="11" t="s">
        <v>15</v>
      </c>
      <c r="AY429" s="168" t="s">
        <v>221</v>
      </c>
    </row>
    <row r="430" spans="2:65" s="1" customFormat="1" ht="28.9" customHeight="1" x14ac:dyDescent="0.3">
      <c r="B430" s="136"/>
      <c r="C430" s="137" t="s">
        <v>1280</v>
      </c>
      <c r="D430" s="137" t="s">
        <v>222</v>
      </c>
      <c r="E430" s="138" t="s">
        <v>1281</v>
      </c>
      <c r="F430" s="250" t="s">
        <v>1282</v>
      </c>
      <c r="G430" s="251"/>
      <c r="H430" s="251"/>
      <c r="I430" s="251"/>
      <c r="J430" s="139" t="s">
        <v>536</v>
      </c>
      <c r="K430" s="140">
        <v>2996.86</v>
      </c>
      <c r="L430" s="252"/>
      <c r="M430" s="251"/>
      <c r="N430" s="252">
        <f>ROUND(L430*K430,2)</f>
        <v>0</v>
      </c>
      <c r="O430" s="251"/>
      <c r="P430" s="251"/>
      <c r="Q430" s="251"/>
      <c r="R430" s="141"/>
      <c r="T430" s="142" t="s">
        <v>3</v>
      </c>
      <c r="U430" s="40" t="s">
        <v>43</v>
      </c>
      <c r="V430" s="143">
        <v>0.30099999999999999</v>
      </c>
      <c r="W430" s="143">
        <f>V430*K430</f>
        <v>902.05485999999996</v>
      </c>
      <c r="X430" s="143">
        <v>0</v>
      </c>
      <c r="Y430" s="143">
        <f>X430*K430</f>
        <v>0</v>
      </c>
      <c r="Z430" s="143">
        <v>0</v>
      </c>
      <c r="AA430" s="144">
        <f>Z430*K430</f>
        <v>0</v>
      </c>
      <c r="AR430" s="17" t="s">
        <v>231</v>
      </c>
      <c r="AT430" s="17" t="s">
        <v>222</v>
      </c>
      <c r="AU430" s="17" t="s">
        <v>190</v>
      </c>
      <c r="AY430" s="17" t="s">
        <v>221</v>
      </c>
      <c r="BE430" s="145">
        <f>IF(U430="základní",N430,0)</f>
        <v>0</v>
      </c>
      <c r="BF430" s="145">
        <f>IF(U430="snížená",N430,0)</f>
        <v>0</v>
      </c>
      <c r="BG430" s="145">
        <f>IF(U430="zákl. přenesená",N430,0)</f>
        <v>0</v>
      </c>
      <c r="BH430" s="145">
        <f>IF(U430="sníž. přenesená",N430,0)</f>
        <v>0</v>
      </c>
      <c r="BI430" s="145">
        <f>IF(U430="nulová",N430,0)</f>
        <v>0</v>
      </c>
      <c r="BJ430" s="17" t="s">
        <v>15</v>
      </c>
      <c r="BK430" s="145">
        <f>ROUND(L430*K430,2)</f>
        <v>0</v>
      </c>
      <c r="BL430" s="17" t="s">
        <v>231</v>
      </c>
      <c r="BM430" s="17" t="s">
        <v>1283</v>
      </c>
    </row>
    <row r="431" spans="2:65" s="1" customFormat="1" ht="20.45" customHeight="1" x14ac:dyDescent="0.3">
      <c r="B431" s="136"/>
      <c r="C431" s="137" t="s">
        <v>1284</v>
      </c>
      <c r="D431" s="137" t="s">
        <v>222</v>
      </c>
      <c r="E431" s="138" t="s">
        <v>1285</v>
      </c>
      <c r="F431" s="250" t="s">
        <v>1286</v>
      </c>
      <c r="G431" s="251"/>
      <c r="H431" s="251"/>
      <c r="I431" s="251"/>
      <c r="J431" s="139" t="s">
        <v>536</v>
      </c>
      <c r="K431" s="140">
        <v>74.281999999999996</v>
      </c>
      <c r="L431" s="252"/>
      <c r="M431" s="251"/>
      <c r="N431" s="252">
        <f>ROUND(L431*K431,2)</f>
        <v>0</v>
      </c>
      <c r="O431" s="251"/>
      <c r="P431" s="251"/>
      <c r="Q431" s="251"/>
      <c r="R431" s="141"/>
      <c r="T431" s="142" t="s">
        <v>3</v>
      </c>
      <c r="U431" s="40" t="s">
        <v>43</v>
      </c>
      <c r="V431" s="143">
        <v>0.30099999999999999</v>
      </c>
      <c r="W431" s="143">
        <f>V431*K431</f>
        <v>22.358881999999998</v>
      </c>
      <c r="X431" s="143">
        <v>0</v>
      </c>
      <c r="Y431" s="143">
        <f>X431*K431</f>
        <v>0</v>
      </c>
      <c r="Z431" s="143">
        <v>0</v>
      </c>
      <c r="AA431" s="144">
        <f>Z431*K431</f>
        <v>0</v>
      </c>
      <c r="AR431" s="17" t="s">
        <v>231</v>
      </c>
      <c r="AT431" s="17" t="s">
        <v>222</v>
      </c>
      <c r="AU431" s="17" t="s">
        <v>190</v>
      </c>
      <c r="AY431" s="17" t="s">
        <v>221</v>
      </c>
      <c r="BE431" s="145">
        <f>IF(U431="základní",N431,0)</f>
        <v>0</v>
      </c>
      <c r="BF431" s="145">
        <f>IF(U431="snížená",N431,0)</f>
        <v>0</v>
      </c>
      <c r="BG431" s="145">
        <f>IF(U431="zákl. přenesená",N431,0)</f>
        <v>0</v>
      </c>
      <c r="BH431" s="145">
        <f>IF(U431="sníž. přenesená",N431,0)</f>
        <v>0</v>
      </c>
      <c r="BI431" s="145">
        <f>IF(U431="nulová",N431,0)</f>
        <v>0</v>
      </c>
      <c r="BJ431" s="17" t="s">
        <v>15</v>
      </c>
      <c r="BK431" s="145">
        <f>ROUND(L431*K431,2)</f>
        <v>0</v>
      </c>
      <c r="BL431" s="17" t="s">
        <v>231</v>
      </c>
      <c r="BM431" s="17" t="s">
        <v>1287</v>
      </c>
    </row>
    <row r="432" spans="2:65" s="12" customFormat="1" ht="20.45" customHeight="1" x14ac:dyDescent="0.3">
      <c r="B432" s="173"/>
      <c r="C432" s="174"/>
      <c r="D432" s="174"/>
      <c r="E432" s="175" t="s">
        <v>3</v>
      </c>
      <c r="F432" s="281" t="s">
        <v>1200</v>
      </c>
      <c r="G432" s="278"/>
      <c r="H432" s="278"/>
      <c r="I432" s="278"/>
      <c r="J432" s="174"/>
      <c r="K432" s="176" t="s">
        <v>3</v>
      </c>
      <c r="L432" s="174"/>
      <c r="M432" s="174"/>
      <c r="N432" s="174"/>
      <c r="O432" s="174"/>
      <c r="P432" s="174"/>
      <c r="Q432" s="174"/>
      <c r="R432" s="177"/>
      <c r="T432" s="178"/>
      <c r="U432" s="174"/>
      <c r="V432" s="174"/>
      <c r="W432" s="174"/>
      <c r="X432" s="174"/>
      <c r="Y432" s="174"/>
      <c r="Z432" s="174"/>
      <c r="AA432" s="179"/>
      <c r="AT432" s="180" t="s">
        <v>524</v>
      </c>
      <c r="AU432" s="180" t="s">
        <v>190</v>
      </c>
      <c r="AV432" s="12" t="s">
        <v>15</v>
      </c>
      <c r="AW432" s="12" t="s">
        <v>35</v>
      </c>
      <c r="AX432" s="12" t="s">
        <v>78</v>
      </c>
      <c r="AY432" s="180" t="s">
        <v>221</v>
      </c>
    </row>
    <row r="433" spans="2:65" s="10" customFormat="1" ht="20.45" customHeight="1" x14ac:dyDescent="0.3">
      <c r="B433" s="153"/>
      <c r="C433" s="154"/>
      <c r="D433" s="154"/>
      <c r="E433" s="155" t="s">
        <v>3</v>
      </c>
      <c r="F433" s="272" t="s">
        <v>1277</v>
      </c>
      <c r="G433" s="273"/>
      <c r="H433" s="273"/>
      <c r="I433" s="273"/>
      <c r="J433" s="154"/>
      <c r="K433" s="156">
        <v>42.09</v>
      </c>
      <c r="L433" s="154"/>
      <c r="M433" s="154"/>
      <c r="N433" s="154"/>
      <c r="O433" s="154"/>
      <c r="P433" s="154"/>
      <c r="Q433" s="154"/>
      <c r="R433" s="157"/>
      <c r="T433" s="158"/>
      <c r="U433" s="154"/>
      <c r="V433" s="154"/>
      <c r="W433" s="154"/>
      <c r="X433" s="154"/>
      <c r="Y433" s="154"/>
      <c r="Z433" s="154"/>
      <c r="AA433" s="159"/>
      <c r="AT433" s="160" t="s">
        <v>524</v>
      </c>
      <c r="AU433" s="160" t="s">
        <v>190</v>
      </c>
      <c r="AV433" s="10" t="s">
        <v>190</v>
      </c>
      <c r="AW433" s="10" t="s">
        <v>35</v>
      </c>
      <c r="AX433" s="10" t="s">
        <v>78</v>
      </c>
      <c r="AY433" s="160" t="s">
        <v>221</v>
      </c>
    </row>
    <row r="434" spans="2:65" s="10" customFormat="1" ht="20.45" customHeight="1" x14ac:dyDescent="0.3">
      <c r="B434" s="153"/>
      <c r="C434" s="154"/>
      <c r="D434" s="154"/>
      <c r="E434" s="155" t="s">
        <v>3</v>
      </c>
      <c r="F434" s="272" t="s">
        <v>1278</v>
      </c>
      <c r="G434" s="273"/>
      <c r="H434" s="273"/>
      <c r="I434" s="273"/>
      <c r="J434" s="154"/>
      <c r="K434" s="156">
        <v>20.352</v>
      </c>
      <c r="L434" s="154"/>
      <c r="M434" s="154"/>
      <c r="N434" s="154"/>
      <c r="O434" s="154"/>
      <c r="P434" s="154"/>
      <c r="Q434" s="154"/>
      <c r="R434" s="157"/>
      <c r="T434" s="158"/>
      <c r="U434" s="154"/>
      <c r="V434" s="154"/>
      <c r="W434" s="154"/>
      <c r="X434" s="154"/>
      <c r="Y434" s="154"/>
      <c r="Z434" s="154"/>
      <c r="AA434" s="159"/>
      <c r="AT434" s="160" t="s">
        <v>524</v>
      </c>
      <c r="AU434" s="160" t="s">
        <v>190</v>
      </c>
      <c r="AV434" s="10" t="s">
        <v>190</v>
      </c>
      <c r="AW434" s="10" t="s">
        <v>35</v>
      </c>
      <c r="AX434" s="10" t="s">
        <v>78</v>
      </c>
      <c r="AY434" s="160" t="s">
        <v>221</v>
      </c>
    </row>
    <row r="435" spans="2:65" s="10" customFormat="1" ht="20.45" customHeight="1" x14ac:dyDescent="0.3">
      <c r="B435" s="153"/>
      <c r="C435" s="154"/>
      <c r="D435" s="154"/>
      <c r="E435" s="155" t="s">
        <v>3</v>
      </c>
      <c r="F435" s="272" t="s">
        <v>1279</v>
      </c>
      <c r="G435" s="273"/>
      <c r="H435" s="273"/>
      <c r="I435" s="273"/>
      <c r="J435" s="154"/>
      <c r="K435" s="156">
        <v>11.84</v>
      </c>
      <c r="L435" s="154"/>
      <c r="M435" s="154"/>
      <c r="N435" s="154"/>
      <c r="O435" s="154"/>
      <c r="P435" s="154"/>
      <c r="Q435" s="154"/>
      <c r="R435" s="157"/>
      <c r="T435" s="158"/>
      <c r="U435" s="154"/>
      <c r="V435" s="154"/>
      <c r="W435" s="154"/>
      <c r="X435" s="154"/>
      <c r="Y435" s="154"/>
      <c r="Z435" s="154"/>
      <c r="AA435" s="159"/>
      <c r="AT435" s="160" t="s">
        <v>524</v>
      </c>
      <c r="AU435" s="160" t="s">
        <v>190</v>
      </c>
      <c r="AV435" s="10" t="s">
        <v>190</v>
      </c>
      <c r="AW435" s="10" t="s">
        <v>35</v>
      </c>
      <c r="AX435" s="10" t="s">
        <v>78</v>
      </c>
      <c r="AY435" s="160" t="s">
        <v>221</v>
      </c>
    </row>
    <row r="436" spans="2:65" s="11" customFormat="1" ht="20.45" customHeight="1" x14ac:dyDescent="0.3">
      <c r="B436" s="161"/>
      <c r="C436" s="162"/>
      <c r="D436" s="162"/>
      <c r="E436" s="163" t="s">
        <v>3</v>
      </c>
      <c r="F436" s="270" t="s">
        <v>526</v>
      </c>
      <c r="G436" s="271"/>
      <c r="H436" s="271"/>
      <c r="I436" s="271"/>
      <c r="J436" s="162"/>
      <c r="K436" s="164">
        <v>74.281999999999996</v>
      </c>
      <c r="L436" s="162"/>
      <c r="M436" s="162"/>
      <c r="N436" s="162"/>
      <c r="O436" s="162"/>
      <c r="P436" s="162"/>
      <c r="Q436" s="162"/>
      <c r="R436" s="165"/>
      <c r="T436" s="166"/>
      <c r="U436" s="162"/>
      <c r="V436" s="162"/>
      <c r="W436" s="162"/>
      <c r="X436" s="162"/>
      <c r="Y436" s="162"/>
      <c r="Z436" s="162"/>
      <c r="AA436" s="167"/>
      <c r="AT436" s="168" t="s">
        <v>524</v>
      </c>
      <c r="AU436" s="168" t="s">
        <v>190</v>
      </c>
      <c r="AV436" s="11" t="s">
        <v>231</v>
      </c>
      <c r="AW436" s="11" t="s">
        <v>35</v>
      </c>
      <c r="AX436" s="11" t="s">
        <v>15</v>
      </c>
      <c r="AY436" s="168" t="s">
        <v>221</v>
      </c>
    </row>
    <row r="437" spans="2:65" s="1" customFormat="1" ht="28.9" customHeight="1" x14ac:dyDescent="0.3">
      <c r="B437" s="136"/>
      <c r="C437" s="137" t="s">
        <v>1288</v>
      </c>
      <c r="D437" s="137" t="s">
        <v>222</v>
      </c>
      <c r="E437" s="138" t="s">
        <v>1289</v>
      </c>
      <c r="F437" s="250" t="s">
        <v>1290</v>
      </c>
      <c r="G437" s="251"/>
      <c r="H437" s="251"/>
      <c r="I437" s="251"/>
      <c r="J437" s="139" t="s">
        <v>613</v>
      </c>
      <c r="K437" s="140">
        <v>30.477</v>
      </c>
      <c r="L437" s="252"/>
      <c r="M437" s="251"/>
      <c r="N437" s="252">
        <f>ROUND(L437*K437,2)</f>
        <v>0</v>
      </c>
      <c r="O437" s="251"/>
      <c r="P437" s="251"/>
      <c r="Q437" s="251"/>
      <c r="R437" s="141"/>
      <c r="T437" s="142" t="s">
        <v>3</v>
      </c>
      <c r="U437" s="40" t="s">
        <v>43</v>
      </c>
      <c r="V437" s="143">
        <v>36.738</v>
      </c>
      <c r="W437" s="143">
        <f>V437*K437</f>
        <v>1119.6640259999999</v>
      </c>
      <c r="X437" s="143">
        <v>1.04881</v>
      </c>
      <c r="Y437" s="143">
        <f>X437*K437</f>
        <v>31.964582370000002</v>
      </c>
      <c r="Z437" s="143">
        <v>0</v>
      </c>
      <c r="AA437" s="144">
        <f>Z437*K437</f>
        <v>0</v>
      </c>
      <c r="AR437" s="17" t="s">
        <v>231</v>
      </c>
      <c r="AT437" s="17" t="s">
        <v>222</v>
      </c>
      <c r="AU437" s="17" t="s">
        <v>190</v>
      </c>
      <c r="AY437" s="17" t="s">
        <v>221</v>
      </c>
      <c r="BE437" s="145">
        <f>IF(U437="základní",N437,0)</f>
        <v>0</v>
      </c>
      <c r="BF437" s="145">
        <f>IF(U437="snížená",N437,0)</f>
        <v>0</v>
      </c>
      <c r="BG437" s="145">
        <f>IF(U437="zákl. přenesená",N437,0)</f>
        <v>0</v>
      </c>
      <c r="BH437" s="145">
        <f>IF(U437="sníž. přenesená",N437,0)</f>
        <v>0</v>
      </c>
      <c r="BI437" s="145">
        <f>IF(U437="nulová",N437,0)</f>
        <v>0</v>
      </c>
      <c r="BJ437" s="17" t="s">
        <v>15</v>
      </c>
      <c r="BK437" s="145">
        <f>ROUND(L437*K437,2)</f>
        <v>0</v>
      </c>
      <c r="BL437" s="17" t="s">
        <v>231</v>
      </c>
      <c r="BM437" s="17" t="s">
        <v>1291</v>
      </c>
    </row>
    <row r="438" spans="2:65" s="10" customFormat="1" ht="20.45" customHeight="1" x14ac:dyDescent="0.3">
      <c r="B438" s="153"/>
      <c r="C438" s="154"/>
      <c r="D438" s="154"/>
      <c r="E438" s="155" t="s">
        <v>3</v>
      </c>
      <c r="F438" s="274" t="s">
        <v>1292</v>
      </c>
      <c r="G438" s="273"/>
      <c r="H438" s="273"/>
      <c r="I438" s="273"/>
      <c r="J438" s="154"/>
      <c r="K438" s="156">
        <v>2.5419999999999998</v>
      </c>
      <c r="L438" s="154"/>
      <c r="M438" s="154"/>
      <c r="N438" s="154"/>
      <c r="O438" s="154"/>
      <c r="P438" s="154"/>
      <c r="Q438" s="154"/>
      <c r="R438" s="157"/>
      <c r="T438" s="158"/>
      <c r="U438" s="154"/>
      <c r="V438" s="154"/>
      <c r="W438" s="154"/>
      <c r="X438" s="154"/>
      <c r="Y438" s="154"/>
      <c r="Z438" s="154"/>
      <c r="AA438" s="159"/>
      <c r="AT438" s="160" t="s">
        <v>524</v>
      </c>
      <c r="AU438" s="160" t="s">
        <v>190</v>
      </c>
      <c r="AV438" s="10" t="s">
        <v>190</v>
      </c>
      <c r="AW438" s="10" t="s">
        <v>35</v>
      </c>
      <c r="AX438" s="10" t="s">
        <v>78</v>
      </c>
      <c r="AY438" s="160" t="s">
        <v>221</v>
      </c>
    </row>
    <row r="439" spans="2:65" s="10" customFormat="1" ht="20.45" customHeight="1" x14ac:dyDescent="0.3">
      <c r="B439" s="153"/>
      <c r="C439" s="154"/>
      <c r="D439" s="154"/>
      <c r="E439" s="155" t="s">
        <v>3</v>
      </c>
      <c r="F439" s="272" t="s">
        <v>1293</v>
      </c>
      <c r="G439" s="273"/>
      <c r="H439" s="273"/>
      <c r="I439" s="273"/>
      <c r="J439" s="154"/>
      <c r="K439" s="156">
        <v>2.1509999999999998</v>
      </c>
      <c r="L439" s="154"/>
      <c r="M439" s="154"/>
      <c r="N439" s="154"/>
      <c r="O439" s="154"/>
      <c r="P439" s="154"/>
      <c r="Q439" s="154"/>
      <c r="R439" s="157"/>
      <c r="T439" s="158"/>
      <c r="U439" s="154"/>
      <c r="V439" s="154"/>
      <c r="W439" s="154"/>
      <c r="X439" s="154"/>
      <c r="Y439" s="154"/>
      <c r="Z439" s="154"/>
      <c r="AA439" s="159"/>
      <c r="AT439" s="160" t="s">
        <v>524</v>
      </c>
      <c r="AU439" s="160" t="s">
        <v>190</v>
      </c>
      <c r="AV439" s="10" t="s">
        <v>190</v>
      </c>
      <c r="AW439" s="10" t="s">
        <v>35</v>
      </c>
      <c r="AX439" s="10" t="s">
        <v>78</v>
      </c>
      <c r="AY439" s="160" t="s">
        <v>221</v>
      </c>
    </row>
    <row r="440" spans="2:65" s="10" customFormat="1" ht="20.45" customHeight="1" x14ac:dyDescent="0.3">
      <c r="B440" s="153"/>
      <c r="C440" s="154"/>
      <c r="D440" s="154"/>
      <c r="E440" s="155" t="s">
        <v>3</v>
      </c>
      <c r="F440" s="272" t="s">
        <v>1294</v>
      </c>
      <c r="G440" s="273"/>
      <c r="H440" s="273"/>
      <c r="I440" s="273"/>
      <c r="J440" s="154"/>
      <c r="K440" s="156">
        <v>2.3170000000000002</v>
      </c>
      <c r="L440" s="154"/>
      <c r="M440" s="154"/>
      <c r="N440" s="154"/>
      <c r="O440" s="154"/>
      <c r="P440" s="154"/>
      <c r="Q440" s="154"/>
      <c r="R440" s="157"/>
      <c r="T440" s="158"/>
      <c r="U440" s="154"/>
      <c r="V440" s="154"/>
      <c r="W440" s="154"/>
      <c r="X440" s="154"/>
      <c r="Y440" s="154"/>
      <c r="Z440" s="154"/>
      <c r="AA440" s="159"/>
      <c r="AT440" s="160" t="s">
        <v>524</v>
      </c>
      <c r="AU440" s="160" t="s">
        <v>190</v>
      </c>
      <c r="AV440" s="10" t="s">
        <v>190</v>
      </c>
      <c r="AW440" s="10" t="s">
        <v>35</v>
      </c>
      <c r="AX440" s="10" t="s">
        <v>78</v>
      </c>
      <c r="AY440" s="160" t="s">
        <v>221</v>
      </c>
    </row>
    <row r="441" spans="2:65" s="10" customFormat="1" ht="20.45" customHeight="1" x14ac:dyDescent="0.3">
      <c r="B441" s="153"/>
      <c r="C441" s="154"/>
      <c r="D441" s="154"/>
      <c r="E441" s="155" t="s">
        <v>3</v>
      </c>
      <c r="F441" s="272" t="s">
        <v>1295</v>
      </c>
      <c r="G441" s="273"/>
      <c r="H441" s="273"/>
      <c r="I441" s="273"/>
      <c r="J441" s="154"/>
      <c r="K441" s="156">
        <v>0.46500000000000002</v>
      </c>
      <c r="L441" s="154"/>
      <c r="M441" s="154"/>
      <c r="N441" s="154"/>
      <c r="O441" s="154"/>
      <c r="P441" s="154"/>
      <c r="Q441" s="154"/>
      <c r="R441" s="157"/>
      <c r="T441" s="158"/>
      <c r="U441" s="154"/>
      <c r="V441" s="154"/>
      <c r="W441" s="154"/>
      <c r="X441" s="154"/>
      <c r="Y441" s="154"/>
      <c r="Z441" s="154"/>
      <c r="AA441" s="159"/>
      <c r="AT441" s="160" t="s">
        <v>524</v>
      </c>
      <c r="AU441" s="160" t="s">
        <v>190</v>
      </c>
      <c r="AV441" s="10" t="s">
        <v>190</v>
      </c>
      <c r="AW441" s="10" t="s">
        <v>35</v>
      </c>
      <c r="AX441" s="10" t="s">
        <v>78</v>
      </c>
      <c r="AY441" s="160" t="s">
        <v>221</v>
      </c>
    </row>
    <row r="442" spans="2:65" s="10" customFormat="1" ht="20.45" customHeight="1" x14ac:dyDescent="0.3">
      <c r="B442" s="153"/>
      <c r="C442" s="154"/>
      <c r="D442" s="154"/>
      <c r="E442" s="155" t="s">
        <v>3</v>
      </c>
      <c r="F442" s="272" t="s">
        <v>1296</v>
      </c>
      <c r="G442" s="273"/>
      <c r="H442" s="273"/>
      <c r="I442" s="273"/>
      <c r="J442" s="154"/>
      <c r="K442" s="156">
        <v>0.49199999999999999</v>
      </c>
      <c r="L442" s="154"/>
      <c r="M442" s="154"/>
      <c r="N442" s="154"/>
      <c r="O442" s="154"/>
      <c r="P442" s="154"/>
      <c r="Q442" s="154"/>
      <c r="R442" s="157"/>
      <c r="T442" s="158"/>
      <c r="U442" s="154"/>
      <c r="V442" s="154"/>
      <c r="W442" s="154"/>
      <c r="X442" s="154"/>
      <c r="Y442" s="154"/>
      <c r="Z442" s="154"/>
      <c r="AA442" s="159"/>
      <c r="AT442" s="160" t="s">
        <v>524</v>
      </c>
      <c r="AU442" s="160" t="s">
        <v>190</v>
      </c>
      <c r="AV442" s="10" t="s">
        <v>190</v>
      </c>
      <c r="AW442" s="10" t="s">
        <v>35</v>
      </c>
      <c r="AX442" s="10" t="s">
        <v>78</v>
      </c>
      <c r="AY442" s="160" t="s">
        <v>221</v>
      </c>
    </row>
    <row r="443" spans="2:65" s="10" customFormat="1" ht="20.45" customHeight="1" x14ac:dyDescent="0.3">
      <c r="B443" s="153"/>
      <c r="C443" s="154"/>
      <c r="D443" s="154"/>
      <c r="E443" s="155" t="s">
        <v>3</v>
      </c>
      <c r="F443" s="272" t="s">
        <v>1297</v>
      </c>
      <c r="G443" s="273"/>
      <c r="H443" s="273"/>
      <c r="I443" s="273"/>
      <c r="J443" s="154"/>
      <c r="K443" s="156">
        <v>0.51600000000000001</v>
      </c>
      <c r="L443" s="154"/>
      <c r="M443" s="154"/>
      <c r="N443" s="154"/>
      <c r="O443" s="154"/>
      <c r="P443" s="154"/>
      <c r="Q443" s="154"/>
      <c r="R443" s="157"/>
      <c r="T443" s="158"/>
      <c r="U443" s="154"/>
      <c r="V443" s="154"/>
      <c r="W443" s="154"/>
      <c r="X443" s="154"/>
      <c r="Y443" s="154"/>
      <c r="Z443" s="154"/>
      <c r="AA443" s="159"/>
      <c r="AT443" s="160" t="s">
        <v>524</v>
      </c>
      <c r="AU443" s="160" t="s">
        <v>190</v>
      </c>
      <c r="AV443" s="10" t="s">
        <v>190</v>
      </c>
      <c r="AW443" s="10" t="s">
        <v>35</v>
      </c>
      <c r="AX443" s="10" t="s">
        <v>78</v>
      </c>
      <c r="AY443" s="160" t="s">
        <v>221</v>
      </c>
    </row>
    <row r="444" spans="2:65" s="10" customFormat="1" ht="20.45" customHeight="1" x14ac:dyDescent="0.3">
      <c r="B444" s="153"/>
      <c r="C444" s="154"/>
      <c r="D444" s="154"/>
      <c r="E444" s="155" t="s">
        <v>3</v>
      </c>
      <c r="F444" s="272" t="s">
        <v>1298</v>
      </c>
      <c r="G444" s="273"/>
      <c r="H444" s="273"/>
      <c r="I444" s="273"/>
      <c r="J444" s="154"/>
      <c r="K444" s="156">
        <v>0.81399999999999995</v>
      </c>
      <c r="L444" s="154"/>
      <c r="M444" s="154"/>
      <c r="N444" s="154"/>
      <c r="O444" s="154"/>
      <c r="P444" s="154"/>
      <c r="Q444" s="154"/>
      <c r="R444" s="157"/>
      <c r="T444" s="158"/>
      <c r="U444" s="154"/>
      <c r="V444" s="154"/>
      <c r="W444" s="154"/>
      <c r="X444" s="154"/>
      <c r="Y444" s="154"/>
      <c r="Z444" s="154"/>
      <c r="AA444" s="159"/>
      <c r="AT444" s="160" t="s">
        <v>524</v>
      </c>
      <c r="AU444" s="160" t="s">
        <v>190</v>
      </c>
      <c r="AV444" s="10" t="s">
        <v>190</v>
      </c>
      <c r="AW444" s="10" t="s">
        <v>35</v>
      </c>
      <c r="AX444" s="10" t="s">
        <v>78</v>
      </c>
      <c r="AY444" s="160" t="s">
        <v>221</v>
      </c>
    </row>
    <row r="445" spans="2:65" s="10" customFormat="1" ht="20.45" customHeight="1" x14ac:dyDescent="0.3">
      <c r="B445" s="153"/>
      <c r="C445" s="154"/>
      <c r="D445" s="154"/>
      <c r="E445" s="155" t="s">
        <v>3</v>
      </c>
      <c r="F445" s="272" t="s">
        <v>1299</v>
      </c>
      <c r="G445" s="273"/>
      <c r="H445" s="273"/>
      <c r="I445" s="273"/>
      <c r="J445" s="154"/>
      <c r="K445" s="156">
        <v>0.68200000000000005</v>
      </c>
      <c r="L445" s="154"/>
      <c r="M445" s="154"/>
      <c r="N445" s="154"/>
      <c r="O445" s="154"/>
      <c r="P445" s="154"/>
      <c r="Q445" s="154"/>
      <c r="R445" s="157"/>
      <c r="T445" s="158"/>
      <c r="U445" s="154"/>
      <c r="V445" s="154"/>
      <c r="W445" s="154"/>
      <c r="X445" s="154"/>
      <c r="Y445" s="154"/>
      <c r="Z445" s="154"/>
      <c r="AA445" s="159"/>
      <c r="AT445" s="160" t="s">
        <v>524</v>
      </c>
      <c r="AU445" s="160" t="s">
        <v>190</v>
      </c>
      <c r="AV445" s="10" t="s">
        <v>190</v>
      </c>
      <c r="AW445" s="10" t="s">
        <v>35</v>
      </c>
      <c r="AX445" s="10" t="s">
        <v>78</v>
      </c>
      <c r="AY445" s="160" t="s">
        <v>221</v>
      </c>
    </row>
    <row r="446" spans="2:65" s="10" customFormat="1" ht="20.45" customHeight="1" x14ac:dyDescent="0.3">
      <c r="B446" s="153"/>
      <c r="C446" s="154"/>
      <c r="D446" s="154"/>
      <c r="E446" s="155" t="s">
        <v>3</v>
      </c>
      <c r="F446" s="272" t="s">
        <v>1300</v>
      </c>
      <c r="G446" s="273"/>
      <c r="H446" s="273"/>
      <c r="I446" s="273"/>
      <c r="J446" s="154"/>
      <c r="K446" s="156">
        <v>0.28999999999999998</v>
      </c>
      <c r="L446" s="154"/>
      <c r="M446" s="154"/>
      <c r="N446" s="154"/>
      <c r="O446" s="154"/>
      <c r="P446" s="154"/>
      <c r="Q446" s="154"/>
      <c r="R446" s="157"/>
      <c r="T446" s="158"/>
      <c r="U446" s="154"/>
      <c r="V446" s="154"/>
      <c r="W446" s="154"/>
      <c r="X446" s="154"/>
      <c r="Y446" s="154"/>
      <c r="Z446" s="154"/>
      <c r="AA446" s="159"/>
      <c r="AT446" s="160" t="s">
        <v>524</v>
      </c>
      <c r="AU446" s="160" t="s">
        <v>190</v>
      </c>
      <c r="AV446" s="10" t="s">
        <v>190</v>
      </c>
      <c r="AW446" s="10" t="s">
        <v>35</v>
      </c>
      <c r="AX446" s="10" t="s">
        <v>78</v>
      </c>
      <c r="AY446" s="160" t="s">
        <v>221</v>
      </c>
    </row>
    <row r="447" spans="2:65" s="10" customFormat="1" ht="20.45" customHeight="1" x14ac:dyDescent="0.3">
      <c r="B447" s="153"/>
      <c r="C447" s="154"/>
      <c r="D447" s="154"/>
      <c r="E447" s="155" t="s">
        <v>3</v>
      </c>
      <c r="F447" s="272" t="s">
        <v>1301</v>
      </c>
      <c r="G447" s="273"/>
      <c r="H447" s="273"/>
      <c r="I447" s="273"/>
      <c r="J447" s="154"/>
      <c r="K447" s="156">
        <v>4.2999999999999997E-2</v>
      </c>
      <c r="L447" s="154"/>
      <c r="M447" s="154"/>
      <c r="N447" s="154"/>
      <c r="O447" s="154"/>
      <c r="P447" s="154"/>
      <c r="Q447" s="154"/>
      <c r="R447" s="157"/>
      <c r="T447" s="158"/>
      <c r="U447" s="154"/>
      <c r="V447" s="154"/>
      <c r="W447" s="154"/>
      <c r="X447" s="154"/>
      <c r="Y447" s="154"/>
      <c r="Z447" s="154"/>
      <c r="AA447" s="159"/>
      <c r="AT447" s="160" t="s">
        <v>524</v>
      </c>
      <c r="AU447" s="160" t="s">
        <v>190</v>
      </c>
      <c r="AV447" s="10" t="s">
        <v>190</v>
      </c>
      <c r="AW447" s="10" t="s">
        <v>35</v>
      </c>
      <c r="AX447" s="10" t="s">
        <v>78</v>
      </c>
      <c r="AY447" s="160" t="s">
        <v>221</v>
      </c>
    </row>
    <row r="448" spans="2:65" s="10" customFormat="1" ht="20.45" customHeight="1" x14ac:dyDescent="0.3">
      <c r="B448" s="153"/>
      <c r="C448" s="154"/>
      <c r="D448" s="154"/>
      <c r="E448" s="155" t="s">
        <v>3</v>
      </c>
      <c r="F448" s="272" t="s">
        <v>1302</v>
      </c>
      <c r="G448" s="273"/>
      <c r="H448" s="273"/>
      <c r="I448" s="273"/>
      <c r="J448" s="154"/>
      <c r="K448" s="156">
        <v>0.46200000000000002</v>
      </c>
      <c r="L448" s="154"/>
      <c r="M448" s="154"/>
      <c r="N448" s="154"/>
      <c r="O448" s="154"/>
      <c r="P448" s="154"/>
      <c r="Q448" s="154"/>
      <c r="R448" s="157"/>
      <c r="T448" s="158"/>
      <c r="U448" s="154"/>
      <c r="V448" s="154"/>
      <c r="W448" s="154"/>
      <c r="X448" s="154"/>
      <c r="Y448" s="154"/>
      <c r="Z448" s="154"/>
      <c r="AA448" s="159"/>
      <c r="AT448" s="160" t="s">
        <v>524</v>
      </c>
      <c r="AU448" s="160" t="s">
        <v>190</v>
      </c>
      <c r="AV448" s="10" t="s">
        <v>190</v>
      </c>
      <c r="AW448" s="10" t="s">
        <v>35</v>
      </c>
      <c r="AX448" s="10" t="s">
        <v>78</v>
      </c>
      <c r="AY448" s="160" t="s">
        <v>221</v>
      </c>
    </row>
    <row r="449" spans="2:51" s="10" customFormat="1" ht="20.45" customHeight="1" x14ac:dyDescent="0.3">
      <c r="B449" s="153"/>
      <c r="C449" s="154"/>
      <c r="D449" s="154"/>
      <c r="E449" s="155" t="s">
        <v>3</v>
      </c>
      <c r="F449" s="272" t="s">
        <v>1303</v>
      </c>
      <c r="G449" s="273"/>
      <c r="H449" s="273"/>
      <c r="I449" s="273"/>
      <c r="J449" s="154"/>
      <c r="K449" s="156">
        <v>2.1819999999999999</v>
      </c>
      <c r="L449" s="154"/>
      <c r="M449" s="154"/>
      <c r="N449" s="154"/>
      <c r="O449" s="154"/>
      <c r="P449" s="154"/>
      <c r="Q449" s="154"/>
      <c r="R449" s="157"/>
      <c r="T449" s="158"/>
      <c r="U449" s="154"/>
      <c r="V449" s="154"/>
      <c r="W449" s="154"/>
      <c r="X449" s="154"/>
      <c r="Y449" s="154"/>
      <c r="Z449" s="154"/>
      <c r="AA449" s="159"/>
      <c r="AT449" s="160" t="s">
        <v>524</v>
      </c>
      <c r="AU449" s="160" t="s">
        <v>190</v>
      </c>
      <c r="AV449" s="10" t="s">
        <v>190</v>
      </c>
      <c r="AW449" s="10" t="s">
        <v>35</v>
      </c>
      <c r="AX449" s="10" t="s">
        <v>78</v>
      </c>
      <c r="AY449" s="160" t="s">
        <v>221</v>
      </c>
    </row>
    <row r="450" spans="2:51" s="10" customFormat="1" ht="20.45" customHeight="1" x14ac:dyDescent="0.3">
      <c r="B450" s="153"/>
      <c r="C450" s="154"/>
      <c r="D450" s="154"/>
      <c r="E450" s="155" t="s">
        <v>3</v>
      </c>
      <c r="F450" s="272" t="s">
        <v>1304</v>
      </c>
      <c r="G450" s="273"/>
      <c r="H450" s="273"/>
      <c r="I450" s="273"/>
      <c r="J450" s="154"/>
      <c r="K450" s="156">
        <v>2.0630000000000002</v>
      </c>
      <c r="L450" s="154"/>
      <c r="M450" s="154"/>
      <c r="N450" s="154"/>
      <c r="O450" s="154"/>
      <c r="P450" s="154"/>
      <c r="Q450" s="154"/>
      <c r="R450" s="157"/>
      <c r="T450" s="158"/>
      <c r="U450" s="154"/>
      <c r="V450" s="154"/>
      <c r="W450" s="154"/>
      <c r="X450" s="154"/>
      <c r="Y450" s="154"/>
      <c r="Z450" s="154"/>
      <c r="AA450" s="159"/>
      <c r="AT450" s="160" t="s">
        <v>524</v>
      </c>
      <c r="AU450" s="160" t="s">
        <v>190</v>
      </c>
      <c r="AV450" s="10" t="s">
        <v>190</v>
      </c>
      <c r="AW450" s="10" t="s">
        <v>35</v>
      </c>
      <c r="AX450" s="10" t="s">
        <v>78</v>
      </c>
      <c r="AY450" s="160" t="s">
        <v>221</v>
      </c>
    </row>
    <row r="451" spans="2:51" s="10" customFormat="1" ht="20.45" customHeight="1" x14ac:dyDescent="0.3">
      <c r="B451" s="153"/>
      <c r="C451" s="154"/>
      <c r="D451" s="154"/>
      <c r="E451" s="155" t="s">
        <v>3</v>
      </c>
      <c r="F451" s="272" t="s">
        <v>1305</v>
      </c>
      <c r="G451" s="273"/>
      <c r="H451" s="273"/>
      <c r="I451" s="273"/>
      <c r="J451" s="154"/>
      <c r="K451" s="156">
        <v>0.16</v>
      </c>
      <c r="L451" s="154"/>
      <c r="M451" s="154"/>
      <c r="N451" s="154"/>
      <c r="O451" s="154"/>
      <c r="P451" s="154"/>
      <c r="Q451" s="154"/>
      <c r="R451" s="157"/>
      <c r="T451" s="158"/>
      <c r="U451" s="154"/>
      <c r="V451" s="154"/>
      <c r="W451" s="154"/>
      <c r="X451" s="154"/>
      <c r="Y451" s="154"/>
      <c r="Z451" s="154"/>
      <c r="AA451" s="159"/>
      <c r="AT451" s="160" t="s">
        <v>524</v>
      </c>
      <c r="AU451" s="160" t="s">
        <v>190</v>
      </c>
      <c r="AV451" s="10" t="s">
        <v>190</v>
      </c>
      <c r="AW451" s="10" t="s">
        <v>35</v>
      </c>
      <c r="AX451" s="10" t="s">
        <v>78</v>
      </c>
      <c r="AY451" s="160" t="s">
        <v>221</v>
      </c>
    </row>
    <row r="452" spans="2:51" s="10" customFormat="1" ht="20.45" customHeight="1" x14ac:dyDescent="0.3">
      <c r="B452" s="153"/>
      <c r="C452" s="154"/>
      <c r="D452" s="154"/>
      <c r="E452" s="155" t="s">
        <v>3</v>
      </c>
      <c r="F452" s="272" t="s">
        <v>1306</v>
      </c>
      <c r="G452" s="273"/>
      <c r="H452" s="273"/>
      <c r="I452" s="273"/>
      <c r="J452" s="154"/>
      <c r="K452" s="156">
        <v>1.0669999999999999</v>
      </c>
      <c r="L452" s="154"/>
      <c r="M452" s="154"/>
      <c r="N452" s="154"/>
      <c r="O452" s="154"/>
      <c r="P452" s="154"/>
      <c r="Q452" s="154"/>
      <c r="R452" s="157"/>
      <c r="T452" s="158"/>
      <c r="U452" s="154"/>
      <c r="V452" s="154"/>
      <c r="W452" s="154"/>
      <c r="X452" s="154"/>
      <c r="Y452" s="154"/>
      <c r="Z452" s="154"/>
      <c r="AA452" s="159"/>
      <c r="AT452" s="160" t="s">
        <v>524</v>
      </c>
      <c r="AU452" s="160" t="s">
        <v>190</v>
      </c>
      <c r="AV452" s="10" t="s">
        <v>190</v>
      </c>
      <c r="AW452" s="10" t="s">
        <v>35</v>
      </c>
      <c r="AX452" s="10" t="s">
        <v>78</v>
      </c>
      <c r="AY452" s="160" t="s">
        <v>221</v>
      </c>
    </row>
    <row r="453" spans="2:51" s="10" customFormat="1" ht="20.45" customHeight="1" x14ac:dyDescent="0.3">
      <c r="B453" s="153"/>
      <c r="C453" s="154"/>
      <c r="D453" s="154"/>
      <c r="E453" s="155" t="s">
        <v>3</v>
      </c>
      <c r="F453" s="272" t="s">
        <v>1307</v>
      </c>
      <c r="G453" s="273"/>
      <c r="H453" s="273"/>
      <c r="I453" s="273"/>
      <c r="J453" s="154"/>
      <c r="K453" s="156">
        <v>2.1890000000000001</v>
      </c>
      <c r="L453" s="154"/>
      <c r="M453" s="154"/>
      <c r="N453" s="154"/>
      <c r="O453" s="154"/>
      <c r="P453" s="154"/>
      <c r="Q453" s="154"/>
      <c r="R453" s="157"/>
      <c r="T453" s="158"/>
      <c r="U453" s="154"/>
      <c r="V453" s="154"/>
      <c r="W453" s="154"/>
      <c r="X453" s="154"/>
      <c r="Y453" s="154"/>
      <c r="Z453" s="154"/>
      <c r="AA453" s="159"/>
      <c r="AT453" s="160" t="s">
        <v>524</v>
      </c>
      <c r="AU453" s="160" t="s">
        <v>190</v>
      </c>
      <c r="AV453" s="10" t="s">
        <v>190</v>
      </c>
      <c r="AW453" s="10" t="s">
        <v>35</v>
      </c>
      <c r="AX453" s="10" t="s">
        <v>78</v>
      </c>
      <c r="AY453" s="160" t="s">
        <v>221</v>
      </c>
    </row>
    <row r="454" spans="2:51" s="10" customFormat="1" ht="20.45" customHeight="1" x14ac:dyDescent="0.3">
      <c r="B454" s="153"/>
      <c r="C454" s="154"/>
      <c r="D454" s="154"/>
      <c r="E454" s="155" t="s">
        <v>3</v>
      </c>
      <c r="F454" s="272" t="s">
        <v>1308</v>
      </c>
      <c r="G454" s="273"/>
      <c r="H454" s="273"/>
      <c r="I454" s="273"/>
      <c r="J454" s="154"/>
      <c r="K454" s="156">
        <v>0.35299999999999998</v>
      </c>
      <c r="L454" s="154"/>
      <c r="M454" s="154"/>
      <c r="N454" s="154"/>
      <c r="O454" s="154"/>
      <c r="P454" s="154"/>
      <c r="Q454" s="154"/>
      <c r="R454" s="157"/>
      <c r="T454" s="158"/>
      <c r="U454" s="154"/>
      <c r="V454" s="154"/>
      <c r="W454" s="154"/>
      <c r="X454" s="154"/>
      <c r="Y454" s="154"/>
      <c r="Z454" s="154"/>
      <c r="AA454" s="159"/>
      <c r="AT454" s="160" t="s">
        <v>524</v>
      </c>
      <c r="AU454" s="160" t="s">
        <v>190</v>
      </c>
      <c r="AV454" s="10" t="s">
        <v>190</v>
      </c>
      <c r="AW454" s="10" t="s">
        <v>35</v>
      </c>
      <c r="AX454" s="10" t="s">
        <v>78</v>
      </c>
      <c r="AY454" s="160" t="s">
        <v>221</v>
      </c>
    </row>
    <row r="455" spans="2:51" s="10" customFormat="1" ht="20.45" customHeight="1" x14ac:dyDescent="0.3">
      <c r="B455" s="153"/>
      <c r="C455" s="154"/>
      <c r="D455" s="154"/>
      <c r="E455" s="155" t="s">
        <v>3</v>
      </c>
      <c r="F455" s="272" t="s">
        <v>1309</v>
      </c>
      <c r="G455" s="273"/>
      <c r="H455" s="273"/>
      <c r="I455" s="273"/>
      <c r="J455" s="154"/>
      <c r="K455" s="156">
        <v>0.376</v>
      </c>
      <c r="L455" s="154"/>
      <c r="M455" s="154"/>
      <c r="N455" s="154"/>
      <c r="O455" s="154"/>
      <c r="P455" s="154"/>
      <c r="Q455" s="154"/>
      <c r="R455" s="157"/>
      <c r="T455" s="158"/>
      <c r="U455" s="154"/>
      <c r="V455" s="154"/>
      <c r="W455" s="154"/>
      <c r="X455" s="154"/>
      <c r="Y455" s="154"/>
      <c r="Z455" s="154"/>
      <c r="AA455" s="159"/>
      <c r="AT455" s="160" t="s">
        <v>524</v>
      </c>
      <c r="AU455" s="160" t="s">
        <v>190</v>
      </c>
      <c r="AV455" s="10" t="s">
        <v>190</v>
      </c>
      <c r="AW455" s="10" t="s">
        <v>35</v>
      </c>
      <c r="AX455" s="10" t="s">
        <v>78</v>
      </c>
      <c r="AY455" s="160" t="s">
        <v>221</v>
      </c>
    </row>
    <row r="456" spans="2:51" s="10" customFormat="1" ht="20.45" customHeight="1" x14ac:dyDescent="0.3">
      <c r="B456" s="153"/>
      <c r="C456" s="154"/>
      <c r="D456" s="154"/>
      <c r="E456" s="155" t="s">
        <v>3</v>
      </c>
      <c r="F456" s="272" t="s">
        <v>1310</v>
      </c>
      <c r="G456" s="273"/>
      <c r="H456" s="273"/>
      <c r="I456" s="273"/>
      <c r="J456" s="154"/>
      <c r="K456" s="156">
        <v>0.35</v>
      </c>
      <c r="L456" s="154"/>
      <c r="M456" s="154"/>
      <c r="N456" s="154"/>
      <c r="O456" s="154"/>
      <c r="P456" s="154"/>
      <c r="Q456" s="154"/>
      <c r="R456" s="157"/>
      <c r="T456" s="158"/>
      <c r="U456" s="154"/>
      <c r="V456" s="154"/>
      <c r="W456" s="154"/>
      <c r="X456" s="154"/>
      <c r="Y456" s="154"/>
      <c r="Z456" s="154"/>
      <c r="AA456" s="159"/>
      <c r="AT456" s="160" t="s">
        <v>524</v>
      </c>
      <c r="AU456" s="160" t="s">
        <v>190</v>
      </c>
      <c r="AV456" s="10" t="s">
        <v>190</v>
      </c>
      <c r="AW456" s="10" t="s">
        <v>35</v>
      </c>
      <c r="AX456" s="10" t="s">
        <v>78</v>
      </c>
      <c r="AY456" s="160" t="s">
        <v>221</v>
      </c>
    </row>
    <row r="457" spans="2:51" s="10" customFormat="1" ht="20.45" customHeight="1" x14ac:dyDescent="0.3">
      <c r="B457" s="153"/>
      <c r="C457" s="154"/>
      <c r="D457" s="154"/>
      <c r="E457" s="155" t="s">
        <v>3</v>
      </c>
      <c r="F457" s="272" t="s">
        <v>1311</v>
      </c>
      <c r="G457" s="273"/>
      <c r="H457" s="273"/>
      <c r="I457" s="273"/>
      <c r="J457" s="154"/>
      <c r="K457" s="156">
        <v>0.33900000000000002</v>
      </c>
      <c r="L457" s="154"/>
      <c r="M457" s="154"/>
      <c r="N457" s="154"/>
      <c r="O457" s="154"/>
      <c r="P457" s="154"/>
      <c r="Q457" s="154"/>
      <c r="R457" s="157"/>
      <c r="T457" s="158"/>
      <c r="U457" s="154"/>
      <c r="V457" s="154"/>
      <c r="W457" s="154"/>
      <c r="X457" s="154"/>
      <c r="Y457" s="154"/>
      <c r="Z457" s="154"/>
      <c r="AA457" s="159"/>
      <c r="AT457" s="160" t="s">
        <v>524</v>
      </c>
      <c r="AU457" s="160" t="s">
        <v>190</v>
      </c>
      <c r="AV457" s="10" t="s">
        <v>190</v>
      </c>
      <c r="AW457" s="10" t="s">
        <v>35</v>
      </c>
      <c r="AX457" s="10" t="s">
        <v>78</v>
      </c>
      <c r="AY457" s="160" t="s">
        <v>221</v>
      </c>
    </row>
    <row r="458" spans="2:51" s="13" customFormat="1" ht="20.45" customHeight="1" x14ac:dyDescent="0.3">
      <c r="B458" s="181"/>
      <c r="C458" s="182"/>
      <c r="D458" s="182"/>
      <c r="E458" s="183" t="s">
        <v>3</v>
      </c>
      <c r="F458" s="279" t="s">
        <v>946</v>
      </c>
      <c r="G458" s="280"/>
      <c r="H458" s="280"/>
      <c r="I458" s="280"/>
      <c r="J458" s="182"/>
      <c r="K458" s="184">
        <v>19.853000000000002</v>
      </c>
      <c r="L458" s="182"/>
      <c r="M458" s="182"/>
      <c r="N458" s="182"/>
      <c r="O458" s="182"/>
      <c r="P458" s="182"/>
      <c r="Q458" s="182"/>
      <c r="R458" s="185"/>
      <c r="T458" s="186"/>
      <c r="U458" s="182"/>
      <c r="V458" s="182"/>
      <c r="W458" s="182"/>
      <c r="X458" s="182"/>
      <c r="Y458" s="182"/>
      <c r="Z458" s="182"/>
      <c r="AA458" s="187"/>
      <c r="AT458" s="188" t="s">
        <v>524</v>
      </c>
      <c r="AU458" s="188" t="s">
        <v>190</v>
      </c>
      <c r="AV458" s="13" t="s">
        <v>254</v>
      </c>
      <c r="AW458" s="13" t="s">
        <v>35</v>
      </c>
      <c r="AX458" s="13" t="s">
        <v>78</v>
      </c>
      <c r="AY458" s="188" t="s">
        <v>221</v>
      </c>
    </row>
    <row r="459" spans="2:51" s="10" customFormat="1" ht="20.45" customHeight="1" x14ac:dyDescent="0.3">
      <c r="B459" s="153"/>
      <c r="C459" s="154"/>
      <c r="D459" s="154"/>
      <c r="E459" s="155" t="s">
        <v>3</v>
      </c>
      <c r="F459" s="272" t="s">
        <v>1312</v>
      </c>
      <c r="G459" s="273"/>
      <c r="H459" s="273"/>
      <c r="I459" s="273"/>
      <c r="J459" s="154"/>
      <c r="K459" s="156">
        <v>2.9359999999999999</v>
      </c>
      <c r="L459" s="154"/>
      <c r="M459" s="154"/>
      <c r="N459" s="154"/>
      <c r="O459" s="154"/>
      <c r="P459" s="154"/>
      <c r="Q459" s="154"/>
      <c r="R459" s="157"/>
      <c r="T459" s="158"/>
      <c r="U459" s="154"/>
      <c r="V459" s="154"/>
      <c r="W459" s="154"/>
      <c r="X459" s="154"/>
      <c r="Y459" s="154"/>
      <c r="Z459" s="154"/>
      <c r="AA459" s="159"/>
      <c r="AT459" s="160" t="s">
        <v>524</v>
      </c>
      <c r="AU459" s="160" t="s">
        <v>190</v>
      </c>
      <c r="AV459" s="10" t="s">
        <v>190</v>
      </c>
      <c r="AW459" s="10" t="s">
        <v>35</v>
      </c>
      <c r="AX459" s="10" t="s">
        <v>78</v>
      </c>
      <c r="AY459" s="160" t="s">
        <v>221</v>
      </c>
    </row>
    <row r="460" spans="2:51" s="10" customFormat="1" ht="20.45" customHeight="1" x14ac:dyDescent="0.3">
      <c r="B460" s="153"/>
      <c r="C460" s="154"/>
      <c r="D460" s="154"/>
      <c r="E460" s="155" t="s">
        <v>3</v>
      </c>
      <c r="F460" s="272" t="s">
        <v>1313</v>
      </c>
      <c r="G460" s="273"/>
      <c r="H460" s="273"/>
      <c r="I460" s="273"/>
      <c r="J460" s="154"/>
      <c r="K460" s="156">
        <v>0.99099999999999999</v>
      </c>
      <c r="L460" s="154"/>
      <c r="M460" s="154"/>
      <c r="N460" s="154"/>
      <c r="O460" s="154"/>
      <c r="P460" s="154"/>
      <c r="Q460" s="154"/>
      <c r="R460" s="157"/>
      <c r="T460" s="158"/>
      <c r="U460" s="154"/>
      <c r="V460" s="154"/>
      <c r="W460" s="154"/>
      <c r="X460" s="154"/>
      <c r="Y460" s="154"/>
      <c r="Z460" s="154"/>
      <c r="AA460" s="159"/>
      <c r="AT460" s="160" t="s">
        <v>524</v>
      </c>
      <c r="AU460" s="160" t="s">
        <v>190</v>
      </c>
      <c r="AV460" s="10" t="s">
        <v>190</v>
      </c>
      <c r="AW460" s="10" t="s">
        <v>35</v>
      </c>
      <c r="AX460" s="10" t="s">
        <v>78</v>
      </c>
      <c r="AY460" s="160" t="s">
        <v>221</v>
      </c>
    </row>
    <row r="461" spans="2:51" s="10" customFormat="1" ht="20.45" customHeight="1" x14ac:dyDescent="0.3">
      <c r="B461" s="153"/>
      <c r="C461" s="154"/>
      <c r="D461" s="154"/>
      <c r="E461" s="155" t="s">
        <v>3</v>
      </c>
      <c r="F461" s="272" t="s">
        <v>1314</v>
      </c>
      <c r="G461" s="273"/>
      <c r="H461" s="273"/>
      <c r="I461" s="273"/>
      <c r="J461" s="154"/>
      <c r="K461" s="156">
        <v>0.23300000000000001</v>
      </c>
      <c r="L461" s="154"/>
      <c r="M461" s="154"/>
      <c r="N461" s="154"/>
      <c r="O461" s="154"/>
      <c r="P461" s="154"/>
      <c r="Q461" s="154"/>
      <c r="R461" s="157"/>
      <c r="T461" s="158"/>
      <c r="U461" s="154"/>
      <c r="V461" s="154"/>
      <c r="W461" s="154"/>
      <c r="X461" s="154"/>
      <c r="Y461" s="154"/>
      <c r="Z461" s="154"/>
      <c r="AA461" s="159"/>
      <c r="AT461" s="160" t="s">
        <v>524</v>
      </c>
      <c r="AU461" s="160" t="s">
        <v>190</v>
      </c>
      <c r="AV461" s="10" t="s">
        <v>190</v>
      </c>
      <c r="AW461" s="10" t="s">
        <v>35</v>
      </c>
      <c r="AX461" s="10" t="s">
        <v>78</v>
      </c>
      <c r="AY461" s="160" t="s">
        <v>221</v>
      </c>
    </row>
    <row r="462" spans="2:51" s="10" customFormat="1" ht="20.45" customHeight="1" x14ac:dyDescent="0.3">
      <c r="B462" s="153"/>
      <c r="C462" s="154"/>
      <c r="D462" s="154"/>
      <c r="E462" s="155" t="s">
        <v>3</v>
      </c>
      <c r="F462" s="272" t="s">
        <v>1315</v>
      </c>
      <c r="G462" s="273"/>
      <c r="H462" s="273"/>
      <c r="I462" s="273"/>
      <c r="J462" s="154"/>
      <c r="K462" s="156">
        <v>0.22800000000000001</v>
      </c>
      <c r="L462" s="154"/>
      <c r="M462" s="154"/>
      <c r="N462" s="154"/>
      <c r="O462" s="154"/>
      <c r="P462" s="154"/>
      <c r="Q462" s="154"/>
      <c r="R462" s="157"/>
      <c r="T462" s="158"/>
      <c r="U462" s="154"/>
      <c r="V462" s="154"/>
      <c r="W462" s="154"/>
      <c r="X462" s="154"/>
      <c r="Y462" s="154"/>
      <c r="Z462" s="154"/>
      <c r="AA462" s="159"/>
      <c r="AT462" s="160" t="s">
        <v>524</v>
      </c>
      <c r="AU462" s="160" t="s">
        <v>190</v>
      </c>
      <c r="AV462" s="10" t="s">
        <v>190</v>
      </c>
      <c r="AW462" s="10" t="s">
        <v>35</v>
      </c>
      <c r="AX462" s="10" t="s">
        <v>78</v>
      </c>
      <c r="AY462" s="160" t="s">
        <v>221</v>
      </c>
    </row>
    <row r="463" spans="2:51" s="10" customFormat="1" ht="20.45" customHeight="1" x14ac:dyDescent="0.3">
      <c r="B463" s="153"/>
      <c r="C463" s="154"/>
      <c r="D463" s="154"/>
      <c r="E463" s="155" t="s">
        <v>3</v>
      </c>
      <c r="F463" s="272" t="s">
        <v>1316</v>
      </c>
      <c r="G463" s="273"/>
      <c r="H463" s="273"/>
      <c r="I463" s="273"/>
      <c r="J463" s="154"/>
      <c r="K463" s="156">
        <v>0.13100000000000001</v>
      </c>
      <c r="L463" s="154"/>
      <c r="M463" s="154"/>
      <c r="N463" s="154"/>
      <c r="O463" s="154"/>
      <c r="P463" s="154"/>
      <c r="Q463" s="154"/>
      <c r="R463" s="157"/>
      <c r="T463" s="158"/>
      <c r="U463" s="154"/>
      <c r="V463" s="154"/>
      <c r="W463" s="154"/>
      <c r="X463" s="154"/>
      <c r="Y463" s="154"/>
      <c r="Z463" s="154"/>
      <c r="AA463" s="159"/>
      <c r="AT463" s="160" t="s">
        <v>524</v>
      </c>
      <c r="AU463" s="160" t="s">
        <v>190</v>
      </c>
      <c r="AV463" s="10" t="s">
        <v>190</v>
      </c>
      <c r="AW463" s="10" t="s">
        <v>35</v>
      </c>
      <c r="AX463" s="10" t="s">
        <v>78</v>
      </c>
      <c r="AY463" s="160" t="s">
        <v>221</v>
      </c>
    </row>
    <row r="464" spans="2:51" s="10" customFormat="1" ht="20.45" customHeight="1" x14ac:dyDescent="0.3">
      <c r="B464" s="153"/>
      <c r="C464" s="154"/>
      <c r="D464" s="154"/>
      <c r="E464" s="155" t="s">
        <v>3</v>
      </c>
      <c r="F464" s="272" t="s">
        <v>1317</v>
      </c>
      <c r="G464" s="273"/>
      <c r="H464" s="273"/>
      <c r="I464" s="273"/>
      <c r="J464" s="154"/>
      <c r="K464" s="156">
        <v>0.11</v>
      </c>
      <c r="L464" s="154"/>
      <c r="M464" s="154"/>
      <c r="N464" s="154"/>
      <c r="O464" s="154"/>
      <c r="P464" s="154"/>
      <c r="Q464" s="154"/>
      <c r="R464" s="157"/>
      <c r="T464" s="158"/>
      <c r="U464" s="154"/>
      <c r="V464" s="154"/>
      <c r="W464" s="154"/>
      <c r="X464" s="154"/>
      <c r="Y464" s="154"/>
      <c r="Z464" s="154"/>
      <c r="AA464" s="159"/>
      <c r="AT464" s="160" t="s">
        <v>524</v>
      </c>
      <c r="AU464" s="160" t="s">
        <v>190</v>
      </c>
      <c r="AV464" s="10" t="s">
        <v>190</v>
      </c>
      <c r="AW464" s="10" t="s">
        <v>35</v>
      </c>
      <c r="AX464" s="10" t="s">
        <v>78</v>
      </c>
      <c r="AY464" s="160" t="s">
        <v>221</v>
      </c>
    </row>
    <row r="465" spans="2:51" s="10" customFormat="1" ht="20.45" customHeight="1" x14ac:dyDescent="0.3">
      <c r="B465" s="153"/>
      <c r="C465" s="154"/>
      <c r="D465" s="154"/>
      <c r="E465" s="155" t="s">
        <v>3</v>
      </c>
      <c r="F465" s="272" t="s">
        <v>1318</v>
      </c>
      <c r="G465" s="273"/>
      <c r="H465" s="273"/>
      <c r="I465" s="273"/>
      <c r="J465" s="154"/>
      <c r="K465" s="156">
        <v>0.221</v>
      </c>
      <c r="L465" s="154"/>
      <c r="M465" s="154"/>
      <c r="N465" s="154"/>
      <c r="O465" s="154"/>
      <c r="P465" s="154"/>
      <c r="Q465" s="154"/>
      <c r="R465" s="157"/>
      <c r="T465" s="158"/>
      <c r="U465" s="154"/>
      <c r="V465" s="154"/>
      <c r="W465" s="154"/>
      <c r="X465" s="154"/>
      <c r="Y465" s="154"/>
      <c r="Z465" s="154"/>
      <c r="AA465" s="159"/>
      <c r="AT465" s="160" t="s">
        <v>524</v>
      </c>
      <c r="AU465" s="160" t="s">
        <v>190</v>
      </c>
      <c r="AV465" s="10" t="s">
        <v>190</v>
      </c>
      <c r="AW465" s="10" t="s">
        <v>35</v>
      </c>
      <c r="AX465" s="10" t="s">
        <v>78</v>
      </c>
      <c r="AY465" s="160" t="s">
        <v>221</v>
      </c>
    </row>
    <row r="466" spans="2:51" s="10" customFormat="1" ht="20.45" customHeight="1" x14ac:dyDescent="0.3">
      <c r="B466" s="153"/>
      <c r="C466" s="154"/>
      <c r="D466" s="154"/>
      <c r="E466" s="155" t="s">
        <v>3</v>
      </c>
      <c r="F466" s="272" t="s">
        <v>1319</v>
      </c>
      <c r="G466" s="273"/>
      <c r="H466" s="273"/>
      <c r="I466" s="273"/>
      <c r="J466" s="154"/>
      <c r="K466" s="156">
        <v>0.28199999999999997</v>
      </c>
      <c r="L466" s="154"/>
      <c r="M466" s="154"/>
      <c r="N466" s="154"/>
      <c r="O466" s="154"/>
      <c r="P466" s="154"/>
      <c r="Q466" s="154"/>
      <c r="R466" s="157"/>
      <c r="T466" s="158"/>
      <c r="U466" s="154"/>
      <c r="V466" s="154"/>
      <c r="W466" s="154"/>
      <c r="X466" s="154"/>
      <c r="Y466" s="154"/>
      <c r="Z466" s="154"/>
      <c r="AA466" s="159"/>
      <c r="AT466" s="160" t="s">
        <v>524</v>
      </c>
      <c r="AU466" s="160" t="s">
        <v>190</v>
      </c>
      <c r="AV466" s="10" t="s">
        <v>190</v>
      </c>
      <c r="AW466" s="10" t="s">
        <v>35</v>
      </c>
      <c r="AX466" s="10" t="s">
        <v>78</v>
      </c>
      <c r="AY466" s="160" t="s">
        <v>221</v>
      </c>
    </row>
    <row r="467" spans="2:51" s="10" customFormat="1" ht="20.45" customHeight="1" x14ac:dyDescent="0.3">
      <c r="B467" s="153"/>
      <c r="C467" s="154"/>
      <c r="D467" s="154"/>
      <c r="E467" s="155" t="s">
        <v>3</v>
      </c>
      <c r="F467" s="272" t="s">
        <v>1320</v>
      </c>
      <c r="G467" s="273"/>
      <c r="H467" s="273"/>
      <c r="I467" s="273"/>
      <c r="J467" s="154"/>
      <c r="K467" s="156">
        <v>0.58799999999999997</v>
      </c>
      <c r="L467" s="154"/>
      <c r="M467" s="154"/>
      <c r="N467" s="154"/>
      <c r="O467" s="154"/>
      <c r="P467" s="154"/>
      <c r="Q467" s="154"/>
      <c r="R467" s="157"/>
      <c r="T467" s="158"/>
      <c r="U467" s="154"/>
      <c r="V467" s="154"/>
      <c r="W467" s="154"/>
      <c r="X467" s="154"/>
      <c r="Y467" s="154"/>
      <c r="Z467" s="154"/>
      <c r="AA467" s="159"/>
      <c r="AT467" s="160" t="s">
        <v>524</v>
      </c>
      <c r="AU467" s="160" t="s">
        <v>190</v>
      </c>
      <c r="AV467" s="10" t="s">
        <v>190</v>
      </c>
      <c r="AW467" s="10" t="s">
        <v>35</v>
      </c>
      <c r="AX467" s="10" t="s">
        <v>78</v>
      </c>
      <c r="AY467" s="160" t="s">
        <v>221</v>
      </c>
    </row>
    <row r="468" spans="2:51" s="10" customFormat="1" ht="20.45" customHeight="1" x14ac:dyDescent="0.3">
      <c r="B468" s="153"/>
      <c r="C468" s="154"/>
      <c r="D468" s="154"/>
      <c r="E468" s="155" t="s">
        <v>3</v>
      </c>
      <c r="F468" s="272" t="s">
        <v>1321</v>
      </c>
      <c r="G468" s="273"/>
      <c r="H468" s="273"/>
      <c r="I468" s="273"/>
      <c r="J468" s="154"/>
      <c r="K468" s="156">
        <v>9.5000000000000001E-2</v>
      </c>
      <c r="L468" s="154"/>
      <c r="M468" s="154"/>
      <c r="N468" s="154"/>
      <c r="O468" s="154"/>
      <c r="P468" s="154"/>
      <c r="Q468" s="154"/>
      <c r="R468" s="157"/>
      <c r="T468" s="158"/>
      <c r="U468" s="154"/>
      <c r="V468" s="154"/>
      <c r="W468" s="154"/>
      <c r="X468" s="154"/>
      <c r="Y468" s="154"/>
      <c r="Z468" s="154"/>
      <c r="AA468" s="159"/>
      <c r="AT468" s="160" t="s">
        <v>524</v>
      </c>
      <c r="AU468" s="160" t="s">
        <v>190</v>
      </c>
      <c r="AV468" s="10" t="s">
        <v>190</v>
      </c>
      <c r="AW468" s="10" t="s">
        <v>35</v>
      </c>
      <c r="AX468" s="10" t="s">
        <v>78</v>
      </c>
      <c r="AY468" s="160" t="s">
        <v>221</v>
      </c>
    </row>
    <row r="469" spans="2:51" s="10" customFormat="1" ht="20.45" customHeight="1" x14ac:dyDescent="0.3">
      <c r="B469" s="153"/>
      <c r="C469" s="154"/>
      <c r="D469" s="154"/>
      <c r="E469" s="155" t="s">
        <v>3</v>
      </c>
      <c r="F469" s="272" t="s">
        <v>1322</v>
      </c>
      <c r="G469" s="273"/>
      <c r="H469" s="273"/>
      <c r="I469" s="273"/>
      <c r="J469" s="154"/>
      <c r="K469" s="156">
        <v>1.0449999999999999</v>
      </c>
      <c r="L469" s="154"/>
      <c r="M469" s="154"/>
      <c r="N469" s="154"/>
      <c r="O469" s="154"/>
      <c r="P469" s="154"/>
      <c r="Q469" s="154"/>
      <c r="R469" s="157"/>
      <c r="T469" s="158"/>
      <c r="U469" s="154"/>
      <c r="V469" s="154"/>
      <c r="W469" s="154"/>
      <c r="X469" s="154"/>
      <c r="Y469" s="154"/>
      <c r="Z469" s="154"/>
      <c r="AA469" s="159"/>
      <c r="AT469" s="160" t="s">
        <v>524</v>
      </c>
      <c r="AU469" s="160" t="s">
        <v>190</v>
      </c>
      <c r="AV469" s="10" t="s">
        <v>190</v>
      </c>
      <c r="AW469" s="10" t="s">
        <v>35</v>
      </c>
      <c r="AX469" s="10" t="s">
        <v>78</v>
      </c>
      <c r="AY469" s="160" t="s">
        <v>221</v>
      </c>
    </row>
    <row r="470" spans="2:51" s="10" customFormat="1" ht="20.45" customHeight="1" x14ac:dyDescent="0.3">
      <c r="B470" s="153"/>
      <c r="C470" s="154"/>
      <c r="D470" s="154"/>
      <c r="E470" s="155" t="s">
        <v>3</v>
      </c>
      <c r="F470" s="272" t="s">
        <v>1323</v>
      </c>
      <c r="G470" s="273"/>
      <c r="H470" s="273"/>
      <c r="I470" s="273"/>
      <c r="J470" s="154"/>
      <c r="K470" s="156">
        <v>0.56100000000000005</v>
      </c>
      <c r="L470" s="154"/>
      <c r="M470" s="154"/>
      <c r="N470" s="154"/>
      <c r="O470" s="154"/>
      <c r="P470" s="154"/>
      <c r="Q470" s="154"/>
      <c r="R470" s="157"/>
      <c r="T470" s="158"/>
      <c r="U470" s="154"/>
      <c r="V470" s="154"/>
      <c r="W470" s="154"/>
      <c r="X470" s="154"/>
      <c r="Y470" s="154"/>
      <c r="Z470" s="154"/>
      <c r="AA470" s="159"/>
      <c r="AT470" s="160" t="s">
        <v>524</v>
      </c>
      <c r="AU470" s="160" t="s">
        <v>190</v>
      </c>
      <c r="AV470" s="10" t="s">
        <v>190</v>
      </c>
      <c r="AW470" s="10" t="s">
        <v>35</v>
      </c>
      <c r="AX470" s="10" t="s">
        <v>78</v>
      </c>
      <c r="AY470" s="160" t="s">
        <v>221</v>
      </c>
    </row>
    <row r="471" spans="2:51" s="10" customFormat="1" ht="20.45" customHeight="1" x14ac:dyDescent="0.3">
      <c r="B471" s="153"/>
      <c r="C471" s="154"/>
      <c r="D471" s="154"/>
      <c r="E471" s="155" t="s">
        <v>3</v>
      </c>
      <c r="F471" s="272" t="s">
        <v>1324</v>
      </c>
      <c r="G471" s="273"/>
      <c r="H471" s="273"/>
      <c r="I471" s="273"/>
      <c r="J471" s="154"/>
      <c r="K471" s="156">
        <v>0.64800000000000002</v>
      </c>
      <c r="L471" s="154"/>
      <c r="M471" s="154"/>
      <c r="N471" s="154"/>
      <c r="O471" s="154"/>
      <c r="P471" s="154"/>
      <c r="Q471" s="154"/>
      <c r="R471" s="157"/>
      <c r="T471" s="158"/>
      <c r="U471" s="154"/>
      <c r="V471" s="154"/>
      <c r="W471" s="154"/>
      <c r="X471" s="154"/>
      <c r="Y471" s="154"/>
      <c r="Z471" s="154"/>
      <c r="AA471" s="159"/>
      <c r="AT471" s="160" t="s">
        <v>524</v>
      </c>
      <c r="AU471" s="160" t="s">
        <v>190</v>
      </c>
      <c r="AV471" s="10" t="s">
        <v>190</v>
      </c>
      <c r="AW471" s="10" t="s">
        <v>35</v>
      </c>
      <c r="AX471" s="10" t="s">
        <v>78</v>
      </c>
      <c r="AY471" s="160" t="s">
        <v>221</v>
      </c>
    </row>
    <row r="472" spans="2:51" s="10" customFormat="1" ht="20.45" customHeight="1" x14ac:dyDescent="0.3">
      <c r="B472" s="153"/>
      <c r="C472" s="154"/>
      <c r="D472" s="154"/>
      <c r="E472" s="155" t="s">
        <v>3</v>
      </c>
      <c r="F472" s="272" t="s">
        <v>1325</v>
      </c>
      <c r="G472" s="273"/>
      <c r="H472" s="273"/>
      <c r="I472" s="273"/>
      <c r="J472" s="154"/>
      <c r="K472" s="156">
        <v>1.1180000000000001</v>
      </c>
      <c r="L472" s="154"/>
      <c r="M472" s="154"/>
      <c r="N472" s="154"/>
      <c r="O472" s="154"/>
      <c r="P472" s="154"/>
      <c r="Q472" s="154"/>
      <c r="R472" s="157"/>
      <c r="T472" s="158"/>
      <c r="U472" s="154"/>
      <c r="V472" s="154"/>
      <c r="W472" s="154"/>
      <c r="X472" s="154"/>
      <c r="Y472" s="154"/>
      <c r="Z472" s="154"/>
      <c r="AA472" s="159"/>
      <c r="AT472" s="160" t="s">
        <v>524</v>
      </c>
      <c r="AU472" s="160" t="s">
        <v>190</v>
      </c>
      <c r="AV472" s="10" t="s">
        <v>190</v>
      </c>
      <c r="AW472" s="10" t="s">
        <v>35</v>
      </c>
      <c r="AX472" s="10" t="s">
        <v>78</v>
      </c>
      <c r="AY472" s="160" t="s">
        <v>221</v>
      </c>
    </row>
    <row r="473" spans="2:51" s="10" customFormat="1" ht="20.45" customHeight="1" x14ac:dyDescent="0.3">
      <c r="B473" s="153"/>
      <c r="C473" s="154"/>
      <c r="D473" s="154"/>
      <c r="E473" s="155" t="s">
        <v>3</v>
      </c>
      <c r="F473" s="272" t="s">
        <v>1326</v>
      </c>
      <c r="G473" s="273"/>
      <c r="H473" s="273"/>
      <c r="I473" s="273"/>
      <c r="J473" s="154"/>
      <c r="K473" s="156">
        <v>0.27500000000000002</v>
      </c>
      <c r="L473" s="154"/>
      <c r="M473" s="154"/>
      <c r="N473" s="154"/>
      <c r="O473" s="154"/>
      <c r="P473" s="154"/>
      <c r="Q473" s="154"/>
      <c r="R473" s="157"/>
      <c r="T473" s="158"/>
      <c r="U473" s="154"/>
      <c r="V473" s="154"/>
      <c r="W473" s="154"/>
      <c r="X473" s="154"/>
      <c r="Y473" s="154"/>
      <c r="Z473" s="154"/>
      <c r="AA473" s="159"/>
      <c r="AT473" s="160" t="s">
        <v>524</v>
      </c>
      <c r="AU473" s="160" t="s">
        <v>190</v>
      </c>
      <c r="AV473" s="10" t="s">
        <v>190</v>
      </c>
      <c r="AW473" s="10" t="s">
        <v>35</v>
      </c>
      <c r="AX473" s="10" t="s">
        <v>78</v>
      </c>
      <c r="AY473" s="160" t="s">
        <v>221</v>
      </c>
    </row>
    <row r="474" spans="2:51" s="13" customFormat="1" ht="20.45" customHeight="1" x14ac:dyDescent="0.3">
      <c r="B474" s="181"/>
      <c r="C474" s="182"/>
      <c r="D474" s="182"/>
      <c r="E474" s="183" t="s">
        <v>3</v>
      </c>
      <c r="F474" s="279" t="s">
        <v>946</v>
      </c>
      <c r="G474" s="280"/>
      <c r="H474" s="280"/>
      <c r="I474" s="280"/>
      <c r="J474" s="182"/>
      <c r="K474" s="184">
        <v>9.4619999999999997</v>
      </c>
      <c r="L474" s="182"/>
      <c r="M474" s="182"/>
      <c r="N474" s="182"/>
      <c r="O474" s="182"/>
      <c r="P474" s="182"/>
      <c r="Q474" s="182"/>
      <c r="R474" s="185"/>
      <c r="T474" s="186"/>
      <c r="U474" s="182"/>
      <c r="V474" s="182"/>
      <c r="W474" s="182"/>
      <c r="X474" s="182"/>
      <c r="Y474" s="182"/>
      <c r="Z474" s="182"/>
      <c r="AA474" s="187"/>
      <c r="AT474" s="188" t="s">
        <v>524</v>
      </c>
      <c r="AU474" s="188" t="s">
        <v>190</v>
      </c>
      <c r="AV474" s="13" t="s">
        <v>254</v>
      </c>
      <c r="AW474" s="13" t="s">
        <v>35</v>
      </c>
      <c r="AX474" s="13" t="s">
        <v>78</v>
      </c>
      <c r="AY474" s="188" t="s">
        <v>221</v>
      </c>
    </row>
    <row r="475" spans="2:51" s="10" customFormat="1" ht="20.45" customHeight="1" x14ac:dyDescent="0.3">
      <c r="B475" s="153"/>
      <c r="C475" s="154"/>
      <c r="D475" s="154"/>
      <c r="E475" s="155" t="s">
        <v>3</v>
      </c>
      <c r="F475" s="272" t="s">
        <v>1327</v>
      </c>
      <c r="G475" s="273"/>
      <c r="H475" s="273"/>
      <c r="I475" s="273"/>
      <c r="J475" s="154"/>
      <c r="K475" s="156">
        <v>0.41299999999999998</v>
      </c>
      <c r="L475" s="154"/>
      <c r="M475" s="154"/>
      <c r="N475" s="154"/>
      <c r="O475" s="154"/>
      <c r="P475" s="154"/>
      <c r="Q475" s="154"/>
      <c r="R475" s="157"/>
      <c r="T475" s="158"/>
      <c r="U475" s="154"/>
      <c r="V475" s="154"/>
      <c r="W475" s="154"/>
      <c r="X475" s="154"/>
      <c r="Y475" s="154"/>
      <c r="Z475" s="154"/>
      <c r="AA475" s="159"/>
      <c r="AT475" s="160" t="s">
        <v>524</v>
      </c>
      <c r="AU475" s="160" t="s">
        <v>190</v>
      </c>
      <c r="AV475" s="10" t="s">
        <v>190</v>
      </c>
      <c r="AW475" s="10" t="s">
        <v>35</v>
      </c>
      <c r="AX475" s="10" t="s">
        <v>78</v>
      </c>
      <c r="AY475" s="160" t="s">
        <v>221</v>
      </c>
    </row>
    <row r="476" spans="2:51" s="10" customFormat="1" ht="20.45" customHeight="1" x14ac:dyDescent="0.3">
      <c r="B476" s="153"/>
      <c r="C476" s="154"/>
      <c r="D476" s="154"/>
      <c r="E476" s="155" t="s">
        <v>3</v>
      </c>
      <c r="F476" s="272" t="s">
        <v>1328</v>
      </c>
      <c r="G476" s="273"/>
      <c r="H476" s="273"/>
      <c r="I476" s="273"/>
      <c r="J476" s="154"/>
      <c r="K476" s="156">
        <v>0.44400000000000001</v>
      </c>
      <c r="L476" s="154"/>
      <c r="M476" s="154"/>
      <c r="N476" s="154"/>
      <c r="O476" s="154"/>
      <c r="P476" s="154"/>
      <c r="Q476" s="154"/>
      <c r="R476" s="157"/>
      <c r="T476" s="158"/>
      <c r="U476" s="154"/>
      <c r="V476" s="154"/>
      <c r="W476" s="154"/>
      <c r="X476" s="154"/>
      <c r="Y476" s="154"/>
      <c r="Z476" s="154"/>
      <c r="AA476" s="159"/>
      <c r="AT476" s="160" t="s">
        <v>524</v>
      </c>
      <c r="AU476" s="160" t="s">
        <v>190</v>
      </c>
      <c r="AV476" s="10" t="s">
        <v>190</v>
      </c>
      <c r="AW476" s="10" t="s">
        <v>35</v>
      </c>
      <c r="AX476" s="10" t="s">
        <v>78</v>
      </c>
      <c r="AY476" s="160" t="s">
        <v>221</v>
      </c>
    </row>
    <row r="477" spans="2:51" s="10" customFormat="1" ht="20.45" customHeight="1" x14ac:dyDescent="0.3">
      <c r="B477" s="153"/>
      <c r="C477" s="154"/>
      <c r="D477" s="154"/>
      <c r="E477" s="155" t="s">
        <v>3</v>
      </c>
      <c r="F477" s="272" t="s">
        <v>1329</v>
      </c>
      <c r="G477" s="273"/>
      <c r="H477" s="273"/>
      <c r="I477" s="273"/>
      <c r="J477" s="154"/>
      <c r="K477" s="156">
        <v>0.182</v>
      </c>
      <c r="L477" s="154"/>
      <c r="M477" s="154"/>
      <c r="N477" s="154"/>
      <c r="O477" s="154"/>
      <c r="P477" s="154"/>
      <c r="Q477" s="154"/>
      <c r="R477" s="157"/>
      <c r="T477" s="158"/>
      <c r="U477" s="154"/>
      <c r="V477" s="154"/>
      <c r="W477" s="154"/>
      <c r="X477" s="154"/>
      <c r="Y477" s="154"/>
      <c r="Z477" s="154"/>
      <c r="AA477" s="159"/>
      <c r="AT477" s="160" t="s">
        <v>524</v>
      </c>
      <c r="AU477" s="160" t="s">
        <v>190</v>
      </c>
      <c r="AV477" s="10" t="s">
        <v>190</v>
      </c>
      <c r="AW477" s="10" t="s">
        <v>35</v>
      </c>
      <c r="AX477" s="10" t="s">
        <v>78</v>
      </c>
      <c r="AY477" s="160" t="s">
        <v>221</v>
      </c>
    </row>
    <row r="478" spans="2:51" s="10" customFormat="1" ht="20.45" customHeight="1" x14ac:dyDescent="0.3">
      <c r="B478" s="153"/>
      <c r="C478" s="154"/>
      <c r="D478" s="154"/>
      <c r="E478" s="155" t="s">
        <v>3</v>
      </c>
      <c r="F478" s="272" t="s">
        <v>1330</v>
      </c>
      <c r="G478" s="273"/>
      <c r="H478" s="273"/>
      <c r="I478" s="273"/>
      <c r="J478" s="154"/>
      <c r="K478" s="156">
        <v>8.8999999999999996E-2</v>
      </c>
      <c r="L478" s="154"/>
      <c r="M478" s="154"/>
      <c r="N478" s="154"/>
      <c r="O478" s="154"/>
      <c r="P478" s="154"/>
      <c r="Q478" s="154"/>
      <c r="R478" s="157"/>
      <c r="T478" s="158"/>
      <c r="U478" s="154"/>
      <c r="V478" s="154"/>
      <c r="W478" s="154"/>
      <c r="X478" s="154"/>
      <c r="Y478" s="154"/>
      <c r="Z478" s="154"/>
      <c r="AA478" s="159"/>
      <c r="AT478" s="160" t="s">
        <v>524</v>
      </c>
      <c r="AU478" s="160" t="s">
        <v>190</v>
      </c>
      <c r="AV478" s="10" t="s">
        <v>190</v>
      </c>
      <c r="AW478" s="10" t="s">
        <v>35</v>
      </c>
      <c r="AX478" s="10" t="s">
        <v>78</v>
      </c>
      <c r="AY478" s="160" t="s">
        <v>221</v>
      </c>
    </row>
    <row r="479" spans="2:51" s="10" customFormat="1" ht="20.45" customHeight="1" x14ac:dyDescent="0.3">
      <c r="B479" s="153"/>
      <c r="C479" s="154"/>
      <c r="D479" s="154"/>
      <c r="E479" s="155" t="s">
        <v>3</v>
      </c>
      <c r="F479" s="272" t="s">
        <v>1331</v>
      </c>
      <c r="G479" s="273"/>
      <c r="H479" s="273"/>
      <c r="I479" s="273"/>
      <c r="J479" s="154"/>
      <c r="K479" s="156">
        <v>2.1999999999999999E-2</v>
      </c>
      <c r="L479" s="154"/>
      <c r="M479" s="154"/>
      <c r="N479" s="154"/>
      <c r="O479" s="154"/>
      <c r="P479" s="154"/>
      <c r="Q479" s="154"/>
      <c r="R479" s="157"/>
      <c r="T479" s="158"/>
      <c r="U479" s="154"/>
      <c r="V479" s="154"/>
      <c r="W479" s="154"/>
      <c r="X479" s="154"/>
      <c r="Y479" s="154"/>
      <c r="Z479" s="154"/>
      <c r="AA479" s="159"/>
      <c r="AT479" s="160" t="s">
        <v>524</v>
      </c>
      <c r="AU479" s="160" t="s">
        <v>190</v>
      </c>
      <c r="AV479" s="10" t="s">
        <v>190</v>
      </c>
      <c r="AW479" s="10" t="s">
        <v>35</v>
      </c>
      <c r="AX479" s="10" t="s">
        <v>78</v>
      </c>
      <c r="AY479" s="160" t="s">
        <v>221</v>
      </c>
    </row>
    <row r="480" spans="2:51" s="10" customFormat="1" ht="20.45" customHeight="1" x14ac:dyDescent="0.3">
      <c r="B480" s="153"/>
      <c r="C480" s="154"/>
      <c r="D480" s="154"/>
      <c r="E480" s="155" t="s">
        <v>3</v>
      </c>
      <c r="F480" s="272" t="s">
        <v>1332</v>
      </c>
      <c r="G480" s="273"/>
      <c r="H480" s="273"/>
      <c r="I480" s="273"/>
      <c r="J480" s="154"/>
      <c r="K480" s="156">
        <v>1.2E-2</v>
      </c>
      <c r="L480" s="154"/>
      <c r="M480" s="154"/>
      <c r="N480" s="154"/>
      <c r="O480" s="154"/>
      <c r="P480" s="154"/>
      <c r="Q480" s="154"/>
      <c r="R480" s="157"/>
      <c r="T480" s="158"/>
      <c r="U480" s="154"/>
      <c r="V480" s="154"/>
      <c r="W480" s="154"/>
      <c r="X480" s="154"/>
      <c r="Y480" s="154"/>
      <c r="Z480" s="154"/>
      <c r="AA480" s="159"/>
      <c r="AT480" s="160" t="s">
        <v>524</v>
      </c>
      <c r="AU480" s="160" t="s">
        <v>190</v>
      </c>
      <c r="AV480" s="10" t="s">
        <v>190</v>
      </c>
      <c r="AW480" s="10" t="s">
        <v>35</v>
      </c>
      <c r="AX480" s="10" t="s">
        <v>78</v>
      </c>
      <c r="AY480" s="160" t="s">
        <v>221</v>
      </c>
    </row>
    <row r="481" spans="2:65" s="13" customFormat="1" ht="20.45" customHeight="1" x14ac:dyDescent="0.3">
      <c r="B481" s="181"/>
      <c r="C481" s="182"/>
      <c r="D481" s="182"/>
      <c r="E481" s="183" t="s">
        <v>3</v>
      </c>
      <c r="F481" s="279" t="s">
        <v>946</v>
      </c>
      <c r="G481" s="280"/>
      <c r="H481" s="280"/>
      <c r="I481" s="280"/>
      <c r="J481" s="182"/>
      <c r="K481" s="184">
        <v>1.1619999999999999</v>
      </c>
      <c r="L481" s="182"/>
      <c r="M481" s="182"/>
      <c r="N481" s="182"/>
      <c r="O481" s="182"/>
      <c r="P481" s="182"/>
      <c r="Q481" s="182"/>
      <c r="R481" s="185"/>
      <c r="T481" s="186"/>
      <c r="U481" s="182"/>
      <c r="V481" s="182"/>
      <c r="W481" s="182"/>
      <c r="X481" s="182"/>
      <c r="Y481" s="182"/>
      <c r="Z481" s="182"/>
      <c r="AA481" s="187"/>
      <c r="AT481" s="188" t="s">
        <v>524</v>
      </c>
      <c r="AU481" s="188" t="s">
        <v>190</v>
      </c>
      <c r="AV481" s="13" t="s">
        <v>254</v>
      </c>
      <c r="AW481" s="13" t="s">
        <v>35</v>
      </c>
      <c r="AX481" s="13" t="s">
        <v>78</v>
      </c>
      <c r="AY481" s="188" t="s">
        <v>221</v>
      </c>
    </row>
    <row r="482" spans="2:65" s="11" customFormat="1" ht="20.45" customHeight="1" x14ac:dyDescent="0.3">
      <c r="B482" s="161"/>
      <c r="C482" s="162"/>
      <c r="D482" s="162"/>
      <c r="E482" s="163" t="s">
        <v>3</v>
      </c>
      <c r="F482" s="270" t="s">
        <v>526</v>
      </c>
      <c r="G482" s="271"/>
      <c r="H482" s="271"/>
      <c r="I482" s="271"/>
      <c r="J482" s="162"/>
      <c r="K482" s="164">
        <v>30.477</v>
      </c>
      <c r="L482" s="162"/>
      <c r="M482" s="162"/>
      <c r="N482" s="162"/>
      <c r="O482" s="162"/>
      <c r="P482" s="162"/>
      <c r="Q482" s="162"/>
      <c r="R482" s="165"/>
      <c r="T482" s="166"/>
      <c r="U482" s="162"/>
      <c r="V482" s="162"/>
      <c r="W482" s="162"/>
      <c r="X482" s="162"/>
      <c r="Y482" s="162"/>
      <c r="Z482" s="162"/>
      <c r="AA482" s="167"/>
      <c r="AT482" s="168" t="s">
        <v>524</v>
      </c>
      <c r="AU482" s="168" t="s">
        <v>190</v>
      </c>
      <c r="AV482" s="11" t="s">
        <v>231</v>
      </c>
      <c r="AW482" s="11" t="s">
        <v>35</v>
      </c>
      <c r="AX482" s="11" t="s">
        <v>15</v>
      </c>
      <c r="AY482" s="168" t="s">
        <v>221</v>
      </c>
    </row>
    <row r="483" spans="2:65" s="1" customFormat="1" ht="28.9" customHeight="1" x14ac:dyDescent="0.3">
      <c r="B483" s="136"/>
      <c r="C483" s="137" t="s">
        <v>303</v>
      </c>
      <c r="D483" s="137" t="s">
        <v>222</v>
      </c>
      <c r="E483" s="138" t="s">
        <v>1333</v>
      </c>
      <c r="F483" s="250" t="s">
        <v>1334</v>
      </c>
      <c r="G483" s="251"/>
      <c r="H483" s="251"/>
      <c r="I483" s="251"/>
      <c r="J483" s="139" t="s">
        <v>276</v>
      </c>
      <c r="K483" s="140">
        <v>18</v>
      </c>
      <c r="L483" s="252"/>
      <c r="M483" s="251"/>
      <c r="N483" s="252">
        <f t="shared" ref="N483:N488" si="0">ROUND(L483*K483,2)</f>
        <v>0</v>
      </c>
      <c r="O483" s="251"/>
      <c r="P483" s="251"/>
      <c r="Q483" s="251"/>
      <c r="R483" s="141"/>
      <c r="T483" s="142" t="s">
        <v>3</v>
      </c>
      <c r="U483" s="40" t="s">
        <v>43</v>
      </c>
      <c r="V483" s="143">
        <v>0.318</v>
      </c>
      <c r="W483" s="143">
        <f t="shared" ref="W483:W488" si="1">V483*K483</f>
        <v>5.7240000000000002</v>
      </c>
      <c r="X483" s="143">
        <v>2.3210000000000001E-2</v>
      </c>
      <c r="Y483" s="143">
        <f t="shared" ref="Y483:Y488" si="2">X483*K483</f>
        <v>0.41778000000000004</v>
      </c>
      <c r="Z483" s="143">
        <v>0</v>
      </c>
      <c r="AA483" s="144">
        <f t="shared" ref="AA483:AA488" si="3">Z483*K483</f>
        <v>0</v>
      </c>
      <c r="AR483" s="17" t="s">
        <v>231</v>
      </c>
      <c r="AT483" s="17" t="s">
        <v>222</v>
      </c>
      <c r="AU483" s="17" t="s">
        <v>190</v>
      </c>
      <c r="AY483" s="17" t="s">
        <v>221</v>
      </c>
      <c r="BE483" s="145">
        <f t="shared" ref="BE483:BE488" si="4">IF(U483="základní",N483,0)</f>
        <v>0</v>
      </c>
      <c r="BF483" s="145">
        <f t="shared" ref="BF483:BF488" si="5">IF(U483="snížená",N483,0)</f>
        <v>0</v>
      </c>
      <c r="BG483" s="145">
        <f t="shared" ref="BG483:BG488" si="6">IF(U483="zákl. přenesená",N483,0)</f>
        <v>0</v>
      </c>
      <c r="BH483" s="145">
        <f t="shared" ref="BH483:BH488" si="7">IF(U483="sníž. přenesená",N483,0)</f>
        <v>0</v>
      </c>
      <c r="BI483" s="145">
        <f t="shared" ref="BI483:BI488" si="8">IF(U483="nulová",N483,0)</f>
        <v>0</v>
      </c>
      <c r="BJ483" s="17" t="s">
        <v>15</v>
      </c>
      <c r="BK483" s="145">
        <f t="shared" ref="BK483:BK488" si="9">ROUND(L483*K483,2)</f>
        <v>0</v>
      </c>
      <c r="BL483" s="17" t="s">
        <v>231</v>
      </c>
      <c r="BM483" s="17" t="s">
        <v>1335</v>
      </c>
    </row>
    <row r="484" spans="2:65" s="1" customFormat="1" ht="28.9" customHeight="1" x14ac:dyDescent="0.3">
      <c r="B484" s="136"/>
      <c r="C484" s="137" t="s">
        <v>9</v>
      </c>
      <c r="D484" s="137" t="s">
        <v>222</v>
      </c>
      <c r="E484" s="138" t="s">
        <v>1336</v>
      </c>
      <c r="F484" s="250" t="s">
        <v>1337</v>
      </c>
      <c r="G484" s="251"/>
      <c r="H484" s="251"/>
      <c r="I484" s="251"/>
      <c r="J484" s="139" t="s">
        <v>276</v>
      </c>
      <c r="K484" s="140">
        <v>13</v>
      </c>
      <c r="L484" s="252"/>
      <c r="M484" s="251"/>
      <c r="N484" s="252">
        <f t="shared" si="0"/>
        <v>0</v>
      </c>
      <c r="O484" s="251"/>
      <c r="P484" s="251"/>
      <c r="Q484" s="251"/>
      <c r="R484" s="141"/>
      <c r="T484" s="142" t="s">
        <v>3</v>
      </c>
      <c r="U484" s="40" t="s">
        <v>43</v>
      </c>
      <c r="V484" s="143">
        <v>0.32300000000000001</v>
      </c>
      <c r="W484" s="143">
        <f t="shared" si="1"/>
        <v>4.1989999999999998</v>
      </c>
      <c r="X484" s="143">
        <v>2.7619999999999999E-2</v>
      </c>
      <c r="Y484" s="143">
        <f t="shared" si="2"/>
        <v>0.35905999999999999</v>
      </c>
      <c r="Z484" s="143">
        <v>0</v>
      </c>
      <c r="AA484" s="144">
        <f t="shared" si="3"/>
        <v>0</v>
      </c>
      <c r="AR484" s="17" t="s">
        <v>231</v>
      </c>
      <c r="AT484" s="17" t="s">
        <v>222</v>
      </c>
      <c r="AU484" s="17" t="s">
        <v>190</v>
      </c>
      <c r="AY484" s="17" t="s">
        <v>221</v>
      </c>
      <c r="BE484" s="145">
        <f t="shared" si="4"/>
        <v>0</v>
      </c>
      <c r="BF484" s="145">
        <f t="shared" si="5"/>
        <v>0</v>
      </c>
      <c r="BG484" s="145">
        <f t="shared" si="6"/>
        <v>0</v>
      </c>
      <c r="BH484" s="145">
        <f t="shared" si="7"/>
        <v>0</v>
      </c>
      <c r="BI484" s="145">
        <f t="shared" si="8"/>
        <v>0</v>
      </c>
      <c r="BJ484" s="17" t="s">
        <v>15</v>
      </c>
      <c r="BK484" s="145">
        <f t="shared" si="9"/>
        <v>0</v>
      </c>
      <c r="BL484" s="17" t="s">
        <v>231</v>
      </c>
      <c r="BM484" s="17" t="s">
        <v>1338</v>
      </c>
    </row>
    <row r="485" spans="2:65" s="1" customFormat="1" ht="28.9" customHeight="1" x14ac:dyDescent="0.3">
      <c r="B485" s="136"/>
      <c r="C485" s="137" t="s">
        <v>299</v>
      </c>
      <c r="D485" s="137" t="s">
        <v>222</v>
      </c>
      <c r="E485" s="138" t="s">
        <v>1339</v>
      </c>
      <c r="F485" s="250" t="s">
        <v>1340</v>
      </c>
      <c r="G485" s="251"/>
      <c r="H485" s="251"/>
      <c r="I485" s="251"/>
      <c r="J485" s="139" t="s">
        <v>276</v>
      </c>
      <c r="K485" s="140">
        <v>1</v>
      </c>
      <c r="L485" s="252"/>
      <c r="M485" s="251"/>
      <c r="N485" s="252">
        <f t="shared" si="0"/>
        <v>0</v>
      </c>
      <c r="O485" s="251"/>
      <c r="P485" s="251"/>
      <c r="Q485" s="251"/>
      <c r="R485" s="141"/>
      <c r="T485" s="142" t="s">
        <v>3</v>
      </c>
      <c r="U485" s="40" t="s">
        <v>43</v>
      </c>
      <c r="V485" s="143">
        <v>0.45500000000000002</v>
      </c>
      <c r="W485" s="143">
        <f t="shared" si="1"/>
        <v>0.45500000000000002</v>
      </c>
      <c r="X485" s="143">
        <v>4.1309999999999999E-2</v>
      </c>
      <c r="Y485" s="143">
        <f t="shared" si="2"/>
        <v>4.1309999999999999E-2</v>
      </c>
      <c r="Z485" s="143">
        <v>0</v>
      </c>
      <c r="AA485" s="144">
        <f t="shared" si="3"/>
        <v>0</v>
      </c>
      <c r="AR485" s="17" t="s">
        <v>231</v>
      </c>
      <c r="AT485" s="17" t="s">
        <v>222</v>
      </c>
      <c r="AU485" s="17" t="s">
        <v>190</v>
      </c>
      <c r="AY485" s="17" t="s">
        <v>221</v>
      </c>
      <c r="BE485" s="145">
        <f t="shared" si="4"/>
        <v>0</v>
      </c>
      <c r="BF485" s="145">
        <f t="shared" si="5"/>
        <v>0</v>
      </c>
      <c r="BG485" s="145">
        <f t="shared" si="6"/>
        <v>0</v>
      </c>
      <c r="BH485" s="145">
        <f t="shared" si="7"/>
        <v>0</v>
      </c>
      <c r="BI485" s="145">
        <f t="shared" si="8"/>
        <v>0</v>
      </c>
      <c r="BJ485" s="17" t="s">
        <v>15</v>
      </c>
      <c r="BK485" s="145">
        <f t="shared" si="9"/>
        <v>0</v>
      </c>
      <c r="BL485" s="17" t="s">
        <v>231</v>
      </c>
      <c r="BM485" s="17" t="s">
        <v>1341</v>
      </c>
    </row>
    <row r="486" spans="2:65" s="1" customFormat="1" ht="28.9" customHeight="1" x14ac:dyDescent="0.3">
      <c r="B486" s="136"/>
      <c r="C486" s="137" t="s">
        <v>247</v>
      </c>
      <c r="D486" s="137" t="s">
        <v>222</v>
      </c>
      <c r="E486" s="138" t="s">
        <v>1342</v>
      </c>
      <c r="F486" s="250" t="s">
        <v>1343</v>
      </c>
      <c r="G486" s="251"/>
      <c r="H486" s="251"/>
      <c r="I486" s="251"/>
      <c r="J486" s="139" t="s">
        <v>276</v>
      </c>
      <c r="K486" s="140">
        <v>3</v>
      </c>
      <c r="L486" s="252"/>
      <c r="M486" s="251"/>
      <c r="N486" s="252">
        <f t="shared" si="0"/>
        <v>0</v>
      </c>
      <c r="O486" s="251"/>
      <c r="P486" s="251"/>
      <c r="Q486" s="251"/>
      <c r="R486" s="141"/>
      <c r="T486" s="142" t="s">
        <v>3</v>
      </c>
      <c r="U486" s="40" t="s">
        <v>43</v>
      </c>
      <c r="V486" s="143">
        <v>0.46300000000000002</v>
      </c>
      <c r="W486" s="143">
        <f t="shared" si="1"/>
        <v>1.389</v>
      </c>
      <c r="X486" s="143">
        <v>4.5719999999999997E-2</v>
      </c>
      <c r="Y486" s="143">
        <f t="shared" si="2"/>
        <v>0.13716</v>
      </c>
      <c r="Z486" s="143">
        <v>0</v>
      </c>
      <c r="AA486" s="144">
        <f t="shared" si="3"/>
        <v>0</v>
      </c>
      <c r="AR486" s="17" t="s">
        <v>231</v>
      </c>
      <c r="AT486" s="17" t="s">
        <v>222</v>
      </c>
      <c r="AU486" s="17" t="s">
        <v>190</v>
      </c>
      <c r="AY486" s="17" t="s">
        <v>221</v>
      </c>
      <c r="BE486" s="145">
        <f t="shared" si="4"/>
        <v>0</v>
      </c>
      <c r="BF486" s="145">
        <f t="shared" si="5"/>
        <v>0</v>
      </c>
      <c r="BG486" s="145">
        <f t="shared" si="6"/>
        <v>0</v>
      </c>
      <c r="BH486" s="145">
        <f t="shared" si="7"/>
        <v>0</v>
      </c>
      <c r="BI486" s="145">
        <f t="shared" si="8"/>
        <v>0</v>
      </c>
      <c r="BJ486" s="17" t="s">
        <v>15</v>
      </c>
      <c r="BK486" s="145">
        <f t="shared" si="9"/>
        <v>0</v>
      </c>
      <c r="BL486" s="17" t="s">
        <v>231</v>
      </c>
      <c r="BM486" s="17" t="s">
        <v>1344</v>
      </c>
    </row>
    <row r="487" spans="2:65" s="1" customFormat="1" ht="28.9" customHeight="1" x14ac:dyDescent="0.3">
      <c r="B487" s="136"/>
      <c r="C487" s="137" t="s">
        <v>312</v>
      </c>
      <c r="D487" s="137" t="s">
        <v>222</v>
      </c>
      <c r="E487" s="138" t="s">
        <v>1345</v>
      </c>
      <c r="F487" s="250" t="s">
        <v>1346</v>
      </c>
      <c r="G487" s="251"/>
      <c r="H487" s="251"/>
      <c r="I487" s="251"/>
      <c r="J487" s="139" t="s">
        <v>276</v>
      </c>
      <c r="K487" s="140">
        <v>1</v>
      </c>
      <c r="L487" s="252"/>
      <c r="M487" s="251"/>
      <c r="N487" s="252">
        <f t="shared" si="0"/>
        <v>0</v>
      </c>
      <c r="O487" s="251"/>
      <c r="P487" s="251"/>
      <c r="Q487" s="251"/>
      <c r="R487" s="141"/>
      <c r="T487" s="142" t="s">
        <v>3</v>
      </c>
      <c r="U487" s="40" t="s">
        <v>43</v>
      </c>
      <c r="V487" s="143">
        <v>0.318</v>
      </c>
      <c r="W487" s="143">
        <f t="shared" si="1"/>
        <v>0.318</v>
      </c>
      <c r="X487" s="143">
        <v>2.743E-2</v>
      </c>
      <c r="Y487" s="143">
        <f t="shared" si="2"/>
        <v>2.743E-2</v>
      </c>
      <c r="Z487" s="143">
        <v>0</v>
      </c>
      <c r="AA487" s="144">
        <f t="shared" si="3"/>
        <v>0</v>
      </c>
      <c r="AR487" s="17" t="s">
        <v>231</v>
      </c>
      <c r="AT487" s="17" t="s">
        <v>222</v>
      </c>
      <c r="AU487" s="17" t="s">
        <v>190</v>
      </c>
      <c r="AY487" s="17" t="s">
        <v>221</v>
      </c>
      <c r="BE487" s="145">
        <f t="shared" si="4"/>
        <v>0</v>
      </c>
      <c r="BF487" s="145">
        <f t="shared" si="5"/>
        <v>0</v>
      </c>
      <c r="BG487" s="145">
        <f t="shared" si="6"/>
        <v>0</v>
      </c>
      <c r="BH487" s="145">
        <f t="shared" si="7"/>
        <v>0</v>
      </c>
      <c r="BI487" s="145">
        <f t="shared" si="8"/>
        <v>0</v>
      </c>
      <c r="BJ487" s="17" t="s">
        <v>15</v>
      </c>
      <c r="BK487" s="145">
        <f t="shared" si="9"/>
        <v>0</v>
      </c>
      <c r="BL487" s="17" t="s">
        <v>231</v>
      </c>
      <c r="BM487" s="17" t="s">
        <v>1347</v>
      </c>
    </row>
    <row r="488" spans="2:65" s="1" customFormat="1" ht="28.9" customHeight="1" x14ac:dyDescent="0.3">
      <c r="B488" s="136"/>
      <c r="C488" s="137" t="s">
        <v>1348</v>
      </c>
      <c r="D488" s="137" t="s">
        <v>222</v>
      </c>
      <c r="E488" s="138" t="s">
        <v>1349</v>
      </c>
      <c r="F488" s="250" t="s">
        <v>1350</v>
      </c>
      <c r="G488" s="251"/>
      <c r="H488" s="251"/>
      <c r="I488" s="251"/>
      <c r="J488" s="139" t="s">
        <v>520</v>
      </c>
      <c r="K488" s="140">
        <v>13.000999999999999</v>
      </c>
      <c r="L488" s="252"/>
      <c r="M488" s="251"/>
      <c r="N488" s="252">
        <f t="shared" si="0"/>
        <v>0</v>
      </c>
      <c r="O488" s="251"/>
      <c r="P488" s="251"/>
      <c r="Q488" s="251"/>
      <c r="R488" s="141"/>
      <c r="T488" s="142" t="s">
        <v>3</v>
      </c>
      <c r="U488" s="40" t="s">
        <v>43</v>
      </c>
      <c r="V488" s="143">
        <v>2.5910000000000002</v>
      </c>
      <c r="W488" s="143">
        <f t="shared" si="1"/>
        <v>33.685591000000002</v>
      </c>
      <c r="X488" s="143">
        <v>2.45329</v>
      </c>
      <c r="Y488" s="143">
        <f t="shared" si="2"/>
        <v>31.895223289999997</v>
      </c>
      <c r="Z488" s="143">
        <v>0</v>
      </c>
      <c r="AA488" s="144">
        <f t="shared" si="3"/>
        <v>0</v>
      </c>
      <c r="AR488" s="17" t="s">
        <v>231</v>
      </c>
      <c r="AT488" s="17" t="s">
        <v>222</v>
      </c>
      <c r="AU488" s="17" t="s">
        <v>190</v>
      </c>
      <c r="AY488" s="17" t="s">
        <v>221</v>
      </c>
      <c r="BE488" s="145">
        <f t="shared" si="4"/>
        <v>0</v>
      </c>
      <c r="BF488" s="145">
        <f t="shared" si="5"/>
        <v>0</v>
      </c>
      <c r="BG488" s="145">
        <f t="shared" si="6"/>
        <v>0</v>
      </c>
      <c r="BH488" s="145">
        <f t="shared" si="7"/>
        <v>0</v>
      </c>
      <c r="BI488" s="145">
        <f t="shared" si="8"/>
        <v>0</v>
      </c>
      <c r="BJ488" s="17" t="s">
        <v>15</v>
      </c>
      <c r="BK488" s="145">
        <f t="shared" si="9"/>
        <v>0</v>
      </c>
      <c r="BL488" s="17" t="s">
        <v>231</v>
      </c>
      <c r="BM488" s="17" t="s">
        <v>1351</v>
      </c>
    </row>
    <row r="489" spans="2:65" s="10" customFormat="1" ht="20.45" customHeight="1" x14ac:dyDescent="0.3">
      <c r="B489" s="153"/>
      <c r="C489" s="154"/>
      <c r="D489" s="154"/>
      <c r="E489" s="155" t="s">
        <v>3</v>
      </c>
      <c r="F489" s="274" t="s">
        <v>1352</v>
      </c>
      <c r="G489" s="273"/>
      <c r="H489" s="273"/>
      <c r="I489" s="273"/>
      <c r="J489" s="154"/>
      <c r="K489" s="156">
        <v>2.6080000000000001</v>
      </c>
      <c r="L489" s="154"/>
      <c r="M489" s="154"/>
      <c r="N489" s="154"/>
      <c r="O489" s="154"/>
      <c r="P489" s="154"/>
      <c r="Q489" s="154"/>
      <c r="R489" s="157"/>
      <c r="T489" s="158"/>
      <c r="U489" s="154"/>
      <c r="V489" s="154"/>
      <c r="W489" s="154"/>
      <c r="X489" s="154"/>
      <c r="Y489" s="154"/>
      <c r="Z489" s="154"/>
      <c r="AA489" s="159"/>
      <c r="AT489" s="160" t="s">
        <v>524</v>
      </c>
      <c r="AU489" s="160" t="s">
        <v>190</v>
      </c>
      <c r="AV489" s="10" t="s">
        <v>190</v>
      </c>
      <c r="AW489" s="10" t="s">
        <v>35</v>
      </c>
      <c r="AX489" s="10" t="s">
        <v>78</v>
      </c>
      <c r="AY489" s="160" t="s">
        <v>221</v>
      </c>
    </row>
    <row r="490" spans="2:65" s="10" customFormat="1" ht="20.45" customHeight="1" x14ac:dyDescent="0.3">
      <c r="B490" s="153"/>
      <c r="C490" s="154"/>
      <c r="D490" s="154"/>
      <c r="E490" s="155" t="s">
        <v>3</v>
      </c>
      <c r="F490" s="272" t="s">
        <v>1353</v>
      </c>
      <c r="G490" s="273"/>
      <c r="H490" s="273"/>
      <c r="I490" s="273"/>
      <c r="J490" s="154"/>
      <c r="K490" s="156">
        <v>1.1519999999999999</v>
      </c>
      <c r="L490" s="154"/>
      <c r="M490" s="154"/>
      <c r="N490" s="154"/>
      <c r="O490" s="154"/>
      <c r="P490" s="154"/>
      <c r="Q490" s="154"/>
      <c r="R490" s="157"/>
      <c r="T490" s="158"/>
      <c r="U490" s="154"/>
      <c r="V490" s="154"/>
      <c r="W490" s="154"/>
      <c r="X490" s="154"/>
      <c r="Y490" s="154"/>
      <c r="Z490" s="154"/>
      <c r="AA490" s="159"/>
      <c r="AT490" s="160" t="s">
        <v>524</v>
      </c>
      <c r="AU490" s="160" t="s">
        <v>190</v>
      </c>
      <c r="AV490" s="10" t="s">
        <v>190</v>
      </c>
      <c r="AW490" s="10" t="s">
        <v>35</v>
      </c>
      <c r="AX490" s="10" t="s">
        <v>78</v>
      </c>
      <c r="AY490" s="160" t="s">
        <v>221</v>
      </c>
    </row>
    <row r="491" spans="2:65" s="10" customFormat="1" ht="20.45" customHeight="1" x14ac:dyDescent="0.3">
      <c r="B491" s="153"/>
      <c r="C491" s="154"/>
      <c r="D491" s="154"/>
      <c r="E491" s="155" t="s">
        <v>3</v>
      </c>
      <c r="F491" s="272" t="s">
        <v>1354</v>
      </c>
      <c r="G491" s="273"/>
      <c r="H491" s="273"/>
      <c r="I491" s="273"/>
      <c r="J491" s="154"/>
      <c r="K491" s="156">
        <v>1.6970000000000001</v>
      </c>
      <c r="L491" s="154"/>
      <c r="M491" s="154"/>
      <c r="N491" s="154"/>
      <c r="O491" s="154"/>
      <c r="P491" s="154"/>
      <c r="Q491" s="154"/>
      <c r="R491" s="157"/>
      <c r="T491" s="158"/>
      <c r="U491" s="154"/>
      <c r="V491" s="154"/>
      <c r="W491" s="154"/>
      <c r="X491" s="154"/>
      <c r="Y491" s="154"/>
      <c r="Z491" s="154"/>
      <c r="AA491" s="159"/>
      <c r="AT491" s="160" t="s">
        <v>524</v>
      </c>
      <c r="AU491" s="160" t="s">
        <v>190</v>
      </c>
      <c r="AV491" s="10" t="s">
        <v>190</v>
      </c>
      <c r="AW491" s="10" t="s">
        <v>35</v>
      </c>
      <c r="AX491" s="10" t="s">
        <v>78</v>
      </c>
      <c r="AY491" s="160" t="s">
        <v>221</v>
      </c>
    </row>
    <row r="492" spans="2:65" s="10" customFormat="1" ht="20.45" customHeight="1" x14ac:dyDescent="0.3">
      <c r="B492" s="153"/>
      <c r="C492" s="154"/>
      <c r="D492" s="154"/>
      <c r="E492" s="155" t="s">
        <v>3</v>
      </c>
      <c r="F492" s="272" t="s">
        <v>1355</v>
      </c>
      <c r="G492" s="273"/>
      <c r="H492" s="273"/>
      <c r="I492" s="273"/>
      <c r="J492" s="154"/>
      <c r="K492" s="156">
        <v>1.3460000000000001</v>
      </c>
      <c r="L492" s="154"/>
      <c r="M492" s="154"/>
      <c r="N492" s="154"/>
      <c r="O492" s="154"/>
      <c r="P492" s="154"/>
      <c r="Q492" s="154"/>
      <c r="R492" s="157"/>
      <c r="T492" s="158"/>
      <c r="U492" s="154"/>
      <c r="V492" s="154"/>
      <c r="W492" s="154"/>
      <c r="X492" s="154"/>
      <c r="Y492" s="154"/>
      <c r="Z492" s="154"/>
      <c r="AA492" s="159"/>
      <c r="AT492" s="160" t="s">
        <v>524</v>
      </c>
      <c r="AU492" s="160" t="s">
        <v>190</v>
      </c>
      <c r="AV492" s="10" t="s">
        <v>190</v>
      </c>
      <c r="AW492" s="10" t="s">
        <v>35</v>
      </c>
      <c r="AX492" s="10" t="s">
        <v>78</v>
      </c>
      <c r="AY492" s="160" t="s">
        <v>221</v>
      </c>
    </row>
    <row r="493" spans="2:65" s="13" customFormat="1" ht="20.45" customHeight="1" x14ac:dyDescent="0.3">
      <c r="B493" s="181"/>
      <c r="C493" s="182"/>
      <c r="D493" s="182"/>
      <c r="E493" s="183" t="s">
        <v>3</v>
      </c>
      <c r="F493" s="279" t="s">
        <v>946</v>
      </c>
      <c r="G493" s="280"/>
      <c r="H493" s="280"/>
      <c r="I493" s="280"/>
      <c r="J493" s="182"/>
      <c r="K493" s="184">
        <v>6.8029999999999999</v>
      </c>
      <c r="L493" s="182"/>
      <c r="M493" s="182"/>
      <c r="N493" s="182"/>
      <c r="O493" s="182"/>
      <c r="P493" s="182"/>
      <c r="Q493" s="182"/>
      <c r="R493" s="185"/>
      <c r="T493" s="186"/>
      <c r="U493" s="182"/>
      <c r="V493" s="182"/>
      <c r="W493" s="182"/>
      <c r="X493" s="182"/>
      <c r="Y493" s="182"/>
      <c r="Z493" s="182"/>
      <c r="AA493" s="187"/>
      <c r="AT493" s="188" t="s">
        <v>524</v>
      </c>
      <c r="AU493" s="188" t="s">
        <v>190</v>
      </c>
      <c r="AV493" s="13" t="s">
        <v>254</v>
      </c>
      <c r="AW493" s="13" t="s">
        <v>35</v>
      </c>
      <c r="AX493" s="13" t="s">
        <v>78</v>
      </c>
      <c r="AY493" s="188" t="s">
        <v>221</v>
      </c>
    </row>
    <row r="494" spans="2:65" s="10" customFormat="1" ht="20.45" customHeight="1" x14ac:dyDescent="0.3">
      <c r="B494" s="153"/>
      <c r="C494" s="154"/>
      <c r="D494" s="154"/>
      <c r="E494" s="155" t="s">
        <v>3</v>
      </c>
      <c r="F494" s="272" t="s">
        <v>1356</v>
      </c>
      <c r="G494" s="273"/>
      <c r="H494" s="273"/>
      <c r="I494" s="273"/>
      <c r="J494" s="154"/>
      <c r="K494" s="156">
        <v>2.2709999999999999</v>
      </c>
      <c r="L494" s="154"/>
      <c r="M494" s="154"/>
      <c r="N494" s="154"/>
      <c r="O494" s="154"/>
      <c r="P494" s="154"/>
      <c r="Q494" s="154"/>
      <c r="R494" s="157"/>
      <c r="T494" s="158"/>
      <c r="U494" s="154"/>
      <c r="V494" s="154"/>
      <c r="W494" s="154"/>
      <c r="X494" s="154"/>
      <c r="Y494" s="154"/>
      <c r="Z494" s="154"/>
      <c r="AA494" s="159"/>
      <c r="AT494" s="160" t="s">
        <v>524</v>
      </c>
      <c r="AU494" s="160" t="s">
        <v>190</v>
      </c>
      <c r="AV494" s="10" t="s">
        <v>190</v>
      </c>
      <c r="AW494" s="10" t="s">
        <v>35</v>
      </c>
      <c r="AX494" s="10" t="s">
        <v>78</v>
      </c>
      <c r="AY494" s="160" t="s">
        <v>221</v>
      </c>
    </row>
    <row r="495" spans="2:65" s="10" customFormat="1" ht="20.45" customHeight="1" x14ac:dyDescent="0.3">
      <c r="B495" s="153"/>
      <c r="C495" s="154"/>
      <c r="D495" s="154"/>
      <c r="E495" s="155" t="s">
        <v>3</v>
      </c>
      <c r="F495" s="272" t="s">
        <v>1357</v>
      </c>
      <c r="G495" s="273"/>
      <c r="H495" s="273"/>
      <c r="I495" s="273"/>
      <c r="J495" s="154"/>
      <c r="K495" s="156">
        <v>1.1419999999999999</v>
      </c>
      <c r="L495" s="154"/>
      <c r="M495" s="154"/>
      <c r="N495" s="154"/>
      <c r="O495" s="154"/>
      <c r="P495" s="154"/>
      <c r="Q495" s="154"/>
      <c r="R495" s="157"/>
      <c r="T495" s="158"/>
      <c r="U495" s="154"/>
      <c r="V495" s="154"/>
      <c r="W495" s="154"/>
      <c r="X495" s="154"/>
      <c r="Y495" s="154"/>
      <c r="Z495" s="154"/>
      <c r="AA495" s="159"/>
      <c r="AT495" s="160" t="s">
        <v>524</v>
      </c>
      <c r="AU495" s="160" t="s">
        <v>190</v>
      </c>
      <c r="AV495" s="10" t="s">
        <v>190</v>
      </c>
      <c r="AW495" s="10" t="s">
        <v>35</v>
      </c>
      <c r="AX495" s="10" t="s">
        <v>78</v>
      </c>
      <c r="AY495" s="160" t="s">
        <v>221</v>
      </c>
    </row>
    <row r="496" spans="2:65" s="10" customFormat="1" ht="20.45" customHeight="1" x14ac:dyDescent="0.3">
      <c r="B496" s="153"/>
      <c r="C496" s="154"/>
      <c r="D496" s="154"/>
      <c r="E496" s="155" t="s">
        <v>3</v>
      </c>
      <c r="F496" s="272" t="s">
        <v>1358</v>
      </c>
      <c r="G496" s="273"/>
      <c r="H496" s="273"/>
      <c r="I496" s="273"/>
      <c r="J496" s="154"/>
      <c r="K496" s="156">
        <v>1.5529999999999999</v>
      </c>
      <c r="L496" s="154"/>
      <c r="M496" s="154"/>
      <c r="N496" s="154"/>
      <c r="O496" s="154"/>
      <c r="P496" s="154"/>
      <c r="Q496" s="154"/>
      <c r="R496" s="157"/>
      <c r="T496" s="158"/>
      <c r="U496" s="154"/>
      <c r="V496" s="154"/>
      <c r="W496" s="154"/>
      <c r="X496" s="154"/>
      <c r="Y496" s="154"/>
      <c r="Z496" s="154"/>
      <c r="AA496" s="159"/>
      <c r="AT496" s="160" t="s">
        <v>524</v>
      </c>
      <c r="AU496" s="160" t="s">
        <v>190</v>
      </c>
      <c r="AV496" s="10" t="s">
        <v>190</v>
      </c>
      <c r="AW496" s="10" t="s">
        <v>35</v>
      </c>
      <c r="AX496" s="10" t="s">
        <v>78</v>
      </c>
      <c r="AY496" s="160" t="s">
        <v>221</v>
      </c>
    </row>
    <row r="497" spans="2:65" s="10" customFormat="1" ht="20.45" customHeight="1" x14ac:dyDescent="0.3">
      <c r="B497" s="153"/>
      <c r="C497" s="154"/>
      <c r="D497" s="154"/>
      <c r="E497" s="155" t="s">
        <v>3</v>
      </c>
      <c r="F497" s="272" t="s">
        <v>1359</v>
      </c>
      <c r="G497" s="273"/>
      <c r="H497" s="273"/>
      <c r="I497" s="273"/>
      <c r="J497" s="154"/>
      <c r="K497" s="156">
        <v>1.232</v>
      </c>
      <c r="L497" s="154"/>
      <c r="M497" s="154"/>
      <c r="N497" s="154"/>
      <c r="O497" s="154"/>
      <c r="P497" s="154"/>
      <c r="Q497" s="154"/>
      <c r="R497" s="157"/>
      <c r="T497" s="158"/>
      <c r="U497" s="154"/>
      <c r="V497" s="154"/>
      <c r="W497" s="154"/>
      <c r="X497" s="154"/>
      <c r="Y497" s="154"/>
      <c r="Z497" s="154"/>
      <c r="AA497" s="159"/>
      <c r="AT497" s="160" t="s">
        <v>524</v>
      </c>
      <c r="AU497" s="160" t="s">
        <v>190</v>
      </c>
      <c r="AV497" s="10" t="s">
        <v>190</v>
      </c>
      <c r="AW497" s="10" t="s">
        <v>35</v>
      </c>
      <c r="AX497" s="10" t="s">
        <v>78</v>
      </c>
      <c r="AY497" s="160" t="s">
        <v>221</v>
      </c>
    </row>
    <row r="498" spans="2:65" s="13" customFormat="1" ht="20.45" customHeight="1" x14ac:dyDescent="0.3">
      <c r="B498" s="181"/>
      <c r="C498" s="182"/>
      <c r="D498" s="182"/>
      <c r="E498" s="183" t="s">
        <v>3</v>
      </c>
      <c r="F498" s="279" t="s">
        <v>946</v>
      </c>
      <c r="G498" s="280"/>
      <c r="H498" s="280"/>
      <c r="I498" s="280"/>
      <c r="J498" s="182"/>
      <c r="K498" s="184">
        <v>6.1980000000000004</v>
      </c>
      <c r="L498" s="182"/>
      <c r="M498" s="182"/>
      <c r="N498" s="182"/>
      <c r="O498" s="182"/>
      <c r="P498" s="182"/>
      <c r="Q498" s="182"/>
      <c r="R498" s="185"/>
      <c r="T498" s="186"/>
      <c r="U498" s="182"/>
      <c r="V498" s="182"/>
      <c r="W498" s="182"/>
      <c r="X498" s="182"/>
      <c r="Y498" s="182"/>
      <c r="Z498" s="182"/>
      <c r="AA498" s="187"/>
      <c r="AT498" s="188" t="s">
        <v>524</v>
      </c>
      <c r="AU498" s="188" t="s">
        <v>190</v>
      </c>
      <c r="AV498" s="13" t="s">
        <v>254</v>
      </c>
      <c r="AW498" s="13" t="s">
        <v>35</v>
      </c>
      <c r="AX498" s="13" t="s">
        <v>78</v>
      </c>
      <c r="AY498" s="188" t="s">
        <v>221</v>
      </c>
    </row>
    <row r="499" spans="2:65" s="11" customFormat="1" ht="20.45" customHeight="1" x14ac:dyDescent="0.3">
      <c r="B499" s="161"/>
      <c r="C499" s="162"/>
      <c r="D499" s="162"/>
      <c r="E499" s="163" t="s">
        <v>3</v>
      </c>
      <c r="F499" s="270" t="s">
        <v>526</v>
      </c>
      <c r="G499" s="271"/>
      <c r="H499" s="271"/>
      <c r="I499" s="271"/>
      <c r="J499" s="162"/>
      <c r="K499" s="164">
        <v>13.000999999999999</v>
      </c>
      <c r="L499" s="162"/>
      <c r="M499" s="162"/>
      <c r="N499" s="162"/>
      <c r="O499" s="162"/>
      <c r="P499" s="162"/>
      <c r="Q499" s="162"/>
      <c r="R499" s="165"/>
      <c r="T499" s="166"/>
      <c r="U499" s="162"/>
      <c r="V499" s="162"/>
      <c r="W499" s="162"/>
      <c r="X499" s="162"/>
      <c r="Y499" s="162"/>
      <c r="Z499" s="162"/>
      <c r="AA499" s="167"/>
      <c r="AT499" s="168" t="s">
        <v>524</v>
      </c>
      <c r="AU499" s="168" t="s">
        <v>190</v>
      </c>
      <c r="AV499" s="11" t="s">
        <v>231</v>
      </c>
      <c r="AW499" s="11" t="s">
        <v>35</v>
      </c>
      <c r="AX499" s="11" t="s">
        <v>15</v>
      </c>
      <c r="AY499" s="168" t="s">
        <v>221</v>
      </c>
    </row>
    <row r="500" spans="2:65" s="1" customFormat="1" ht="28.9" customHeight="1" x14ac:dyDescent="0.3">
      <c r="B500" s="136"/>
      <c r="C500" s="137" t="s">
        <v>1360</v>
      </c>
      <c r="D500" s="137" t="s">
        <v>222</v>
      </c>
      <c r="E500" s="138" t="s">
        <v>1361</v>
      </c>
      <c r="F500" s="250" t="s">
        <v>1362</v>
      </c>
      <c r="G500" s="251"/>
      <c r="H500" s="251"/>
      <c r="I500" s="251"/>
      <c r="J500" s="139" t="s">
        <v>536</v>
      </c>
      <c r="K500" s="140">
        <v>113.551</v>
      </c>
      <c r="L500" s="252"/>
      <c r="M500" s="251"/>
      <c r="N500" s="252">
        <f>ROUND(L500*K500,2)</f>
        <v>0</v>
      </c>
      <c r="O500" s="251"/>
      <c r="P500" s="251"/>
      <c r="Q500" s="251"/>
      <c r="R500" s="141"/>
      <c r="T500" s="142" t="s">
        <v>3</v>
      </c>
      <c r="U500" s="40" t="s">
        <v>43</v>
      </c>
      <c r="V500" s="143">
        <v>0.85899999999999999</v>
      </c>
      <c r="W500" s="143">
        <f>V500*K500</f>
        <v>97.540308999999993</v>
      </c>
      <c r="X500" s="143">
        <v>1.2600000000000001E-3</v>
      </c>
      <c r="Y500" s="143">
        <f>X500*K500</f>
        <v>0.14307426000000001</v>
      </c>
      <c r="Z500" s="143">
        <v>0</v>
      </c>
      <c r="AA500" s="144">
        <f>Z500*K500</f>
        <v>0</v>
      </c>
      <c r="AR500" s="17" t="s">
        <v>231</v>
      </c>
      <c r="AT500" s="17" t="s">
        <v>222</v>
      </c>
      <c r="AU500" s="17" t="s">
        <v>190</v>
      </c>
      <c r="AY500" s="17" t="s">
        <v>221</v>
      </c>
      <c r="BE500" s="145">
        <f>IF(U500="základní",N500,0)</f>
        <v>0</v>
      </c>
      <c r="BF500" s="145">
        <f>IF(U500="snížená",N500,0)</f>
        <v>0</v>
      </c>
      <c r="BG500" s="145">
        <f>IF(U500="zákl. přenesená",N500,0)</f>
        <v>0</v>
      </c>
      <c r="BH500" s="145">
        <f>IF(U500="sníž. přenesená",N500,0)</f>
        <v>0</v>
      </c>
      <c r="BI500" s="145">
        <f>IF(U500="nulová",N500,0)</f>
        <v>0</v>
      </c>
      <c r="BJ500" s="17" t="s">
        <v>15</v>
      </c>
      <c r="BK500" s="145">
        <f>ROUND(L500*K500,2)</f>
        <v>0</v>
      </c>
      <c r="BL500" s="17" t="s">
        <v>231</v>
      </c>
      <c r="BM500" s="17" t="s">
        <v>1363</v>
      </c>
    </row>
    <row r="501" spans="2:65" s="10" customFormat="1" ht="20.45" customHeight="1" x14ac:dyDescent="0.3">
      <c r="B501" s="153"/>
      <c r="C501" s="154"/>
      <c r="D501" s="154"/>
      <c r="E501" s="155" t="s">
        <v>3</v>
      </c>
      <c r="F501" s="274" t="s">
        <v>1364</v>
      </c>
      <c r="G501" s="273"/>
      <c r="H501" s="273"/>
      <c r="I501" s="273"/>
      <c r="J501" s="154"/>
      <c r="K501" s="156">
        <v>22.878</v>
      </c>
      <c r="L501" s="154"/>
      <c r="M501" s="154"/>
      <c r="N501" s="154"/>
      <c r="O501" s="154"/>
      <c r="P501" s="154"/>
      <c r="Q501" s="154"/>
      <c r="R501" s="157"/>
      <c r="T501" s="158"/>
      <c r="U501" s="154"/>
      <c r="V501" s="154"/>
      <c r="W501" s="154"/>
      <c r="X501" s="154"/>
      <c r="Y501" s="154"/>
      <c r="Z501" s="154"/>
      <c r="AA501" s="159"/>
      <c r="AT501" s="160" t="s">
        <v>524</v>
      </c>
      <c r="AU501" s="160" t="s">
        <v>190</v>
      </c>
      <c r="AV501" s="10" t="s">
        <v>190</v>
      </c>
      <c r="AW501" s="10" t="s">
        <v>35</v>
      </c>
      <c r="AX501" s="10" t="s">
        <v>78</v>
      </c>
      <c r="AY501" s="160" t="s">
        <v>221</v>
      </c>
    </row>
    <row r="502" spans="2:65" s="10" customFormat="1" ht="20.45" customHeight="1" x14ac:dyDescent="0.3">
      <c r="B502" s="153"/>
      <c r="C502" s="154"/>
      <c r="D502" s="154"/>
      <c r="E502" s="155" t="s">
        <v>3</v>
      </c>
      <c r="F502" s="272" t="s">
        <v>1365</v>
      </c>
      <c r="G502" s="273"/>
      <c r="H502" s="273"/>
      <c r="I502" s="273"/>
      <c r="J502" s="154"/>
      <c r="K502" s="156">
        <v>11.52</v>
      </c>
      <c r="L502" s="154"/>
      <c r="M502" s="154"/>
      <c r="N502" s="154"/>
      <c r="O502" s="154"/>
      <c r="P502" s="154"/>
      <c r="Q502" s="154"/>
      <c r="R502" s="157"/>
      <c r="T502" s="158"/>
      <c r="U502" s="154"/>
      <c r="V502" s="154"/>
      <c r="W502" s="154"/>
      <c r="X502" s="154"/>
      <c r="Y502" s="154"/>
      <c r="Z502" s="154"/>
      <c r="AA502" s="159"/>
      <c r="AT502" s="160" t="s">
        <v>524</v>
      </c>
      <c r="AU502" s="160" t="s">
        <v>190</v>
      </c>
      <c r="AV502" s="10" t="s">
        <v>190</v>
      </c>
      <c r="AW502" s="10" t="s">
        <v>35</v>
      </c>
      <c r="AX502" s="10" t="s">
        <v>78</v>
      </c>
      <c r="AY502" s="160" t="s">
        <v>221</v>
      </c>
    </row>
    <row r="503" spans="2:65" s="10" customFormat="1" ht="20.45" customHeight="1" x14ac:dyDescent="0.3">
      <c r="B503" s="153"/>
      <c r="C503" s="154"/>
      <c r="D503" s="154"/>
      <c r="E503" s="155" t="s">
        <v>3</v>
      </c>
      <c r="F503" s="272" t="s">
        <v>1366</v>
      </c>
      <c r="G503" s="273"/>
      <c r="H503" s="273"/>
      <c r="I503" s="273"/>
      <c r="J503" s="154"/>
      <c r="K503" s="156">
        <v>13.65</v>
      </c>
      <c r="L503" s="154"/>
      <c r="M503" s="154"/>
      <c r="N503" s="154"/>
      <c r="O503" s="154"/>
      <c r="P503" s="154"/>
      <c r="Q503" s="154"/>
      <c r="R503" s="157"/>
      <c r="T503" s="158"/>
      <c r="U503" s="154"/>
      <c r="V503" s="154"/>
      <c r="W503" s="154"/>
      <c r="X503" s="154"/>
      <c r="Y503" s="154"/>
      <c r="Z503" s="154"/>
      <c r="AA503" s="159"/>
      <c r="AT503" s="160" t="s">
        <v>524</v>
      </c>
      <c r="AU503" s="160" t="s">
        <v>190</v>
      </c>
      <c r="AV503" s="10" t="s">
        <v>190</v>
      </c>
      <c r="AW503" s="10" t="s">
        <v>35</v>
      </c>
      <c r="AX503" s="10" t="s">
        <v>78</v>
      </c>
      <c r="AY503" s="160" t="s">
        <v>221</v>
      </c>
    </row>
    <row r="504" spans="2:65" s="10" customFormat="1" ht="20.45" customHeight="1" x14ac:dyDescent="0.3">
      <c r="B504" s="153"/>
      <c r="C504" s="154"/>
      <c r="D504" s="154"/>
      <c r="E504" s="155" t="s">
        <v>3</v>
      </c>
      <c r="F504" s="272" t="s">
        <v>1367</v>
      </c>
      <c r="G504" s="273"/>
      <c r="H504" s="273"/>
      <c r="I504" s="273"/>
      <c r="J504" s="154"/>
      <c r="K504" s="156">
        <v>11.31</v>
      </c>
      <c r="L504" s="154"/>
      <c r="M504" s="154"/>
      <c r="N504" s="154"/>
      <c r="O504" s="154"/>
      <c r="P504" s="154"/>
      <c r="Q504" s="154"/>
      <c r="R504" s="157"/>
      <c r="T504" s="158"/>
      <c r="U504" s="154"/>
      <c r="V504" s="154"/>
      <c r="W504" s="154"/>
      <c r="X504" s="154"/>
      <c r="Y504" s="154"/>
      <c r="Z504" s="154"/>
      <c r="AA504" s="159"/>
      <c r="AT504" s="160" t="s">
        <v>524</v>
      </c>
      <c r="AU504" s="160" t="s">
        <v>190</v>
      </c>
      <c r="AV504" s="10" t="s">
        <v>190</v>
      </c>
      <c r="AW504" s="10" t="s">
        <v>35</v>
      </c>
      <c r="AX504" s="10" t="s">
        <v>78</v>
      </c>
      <c r="AY504" s="160" t="s">
        <v>221</v>
      </c>
    </row>
    <row r="505" spans="2:65" s="13" customFormat="1" ht="20.45" customHeight="1" x14ac:dyDescent="0.3">
      <c r="B505" s="181"/>
      <c r="C505" s="182"/>
      <c r="D505" s="182"/>
      <c r="E505" s="183" t="s">
        <v>3</v>
      </c>
      <c r="F505" s="279" t="s">
        <v>946</v>
      </c>
      <c r="G505" s="280"/>
      <c r="H505" s="280"/>
      <c r="I505" s="280"/>
      <c r="J505" s="182"/>
      <c r="K505" s="184">
        <v>59.357999999999997</v>
      </c>
      <c r="L505" s="182"/>
      <c r="M505" s="182"/>
      <c r="N505" s="182"/>
      <c r="O505" s="182"/>
      <c r="P505" s="182"/>
      <c r="Q505" s="182"/>
      <c r="R505" s="185"/>
      <c r="T505" s="186"/>
      <c r="U505" s="182"/>
      <c r="V505" s="182"/>
      <c r="W505" s="182"/>
      <c r="X505" s="182"/>
      <c r="Y505" s="182"/>
      <c r="Z505" s="182"/>
      <c r="AA505" s="187"/>
      <c r="AT505" s="188" t="s">
        <v>524</v>
      </c>
      <c r="AU505" s="188" t="s">
        <v>190</v>
      </c>
      <c r="AV505" s="13" t="s">
        <v>254</v>
      </c>
      <c r="AW505" s="13" t="s">
        <v>35</v>
      </c>
      <c r="AX505" s="13" t="s">
        <v>78</v>
      </c>
      <c r="AY505" s="188" t="s">
        <v>221</v>
      </c>
    </row>
    <row r="506" spans="2:65" s="10" customFormat="1" ht="20.45" customHeight="1" x14ac:dyDescent="0.3">
      <c r="B506" s="153"/>
      <c r="C506" s="154"/>
      <c r="D506" s="154"/>
      <c r="E506" s="155" t="s">
        <v>3</v>
      </c>
      <c r="F506" s="272" t="s">
        <v>1368</v>
      </c>
      <c r="G506" s="273"/>
      <c r="H506" s="273"/>
      <c r="I506" s="273"/>
      <c r="J506" s="154"/>
      <c r="K506" s="156">
        <v>19.920999999999999</v>
      </c>
      <c r="L506" s="154"/>
      <c r="M506" s="154"/>
      <c r="N506" s="154"/>
      <c r="O506" s="154"/>
      <c r="P506" s="154"/>
      <c r="Q506" s="154"/>
      <c r="R506" s="157"/>
      <c r="T506" s="158"/>
      <c r="U506" s="154"/>
      <c r="V506" s="154"/>
      <c r="W506" s="154"/>
      <c r="X506" s="154"/>
      <c r="Y506" s="154"/>
      <c r="Z506" s="154"/>
      <c r="AA506" s="159"/>
      <c r="AT506" s="160" t="s">
        <v>524</v>
      </c>
      <c r="AU506" s="160" t="s">
        <v>190</v>
      </c>
      <c r="AV506" s="10" t="s">
        <v>190</v>
      </c>
      <c r="AW506" s="10" t="s">
        <v>35</v>
      </c>
      <c r="AX506" s="10" t="s">
        <v>78</v>
      </c>
      <c r="AY506" s="160" t="s">
        <v>221</v>
      </c>
    </row>
    <row r="507" spans="2:65" s="10" customFormat="1" ht="20.45" customHeight="1" x14ac:dyDescent="0.3">
      <c r="B507" s="153"/>
      <c r="C507" s="154"/>
      <c r="D507" s="154"/>
      <c r="E507" s="155" t="s">
        <v>3</v>
      </c>
      <c r="F507" s="272" t="s">
        <v>1369</v>
      </c>
      <c r="G507" s="273"/>
      <c r="H507" s="273"/>
      <c r="I507" s="273"/>
      <c r="J507" s="154"/>
      <c r="K507" s="156">
        <v>11.423999999999999</v>
      </c>
      <c r="L507" s="154"/>
      <c r="M507" s="154"/>
      <c r="N507" s="154"/>
      <c r="O507" s="154"/>
      <c r="P507" s="154"/>
      <c r="Q507" s="154"/>
      <c r="R507" s="157"/>
      <c r="T507" s="158"/>
      <c r="U507" s="154"/>
      <c r="V507" s="154"/>
      <c r="W507" s="154"/>
      <c r="X507" s="154"/>
      <c r="Y507" s="154"/>
      <c r="Z507" s="154"/>
      <c r="AA507" s="159"/>
      <c r="AT507" s="160" t="s">
        <v>524</v>
      </c>
      <c r="AU507" s="160" t="s">
        <v>190</v>
      </c>
      <c r="AV507" s="10" t="s">
        <v>190</v>
      </c>
      <c r="AW507" s="10" t="s">
        <v>35</v>
      </c>
      <c r="AX507" s="10" t="s">
        <v>78</v>
      </c>
      <c r="AY507" s="160" t="s">
        <v>221</v>
      </c>
    </row>
    <row r="508" spans="2:65" s="10" customFormat="1" ht="20.45" customHeight="1" x14ac:dyDescent="0.3">
      <c r="B508" s="153"/>
      <c r="C508" s="154"/>
      <c r="D508" s="154"/>
      <c r="E508" s="155" t="s">
        <v>3</v>
      </c>
      <c r="F508" s="272" t="s">
        <v>1370</v>
      </c>
      <c r="G508" s="273"/>
      <c r="H508" s="273"/>
      <c r="I508" s="273"/>
      <c r="J508" s="154"/>
      <c r="K508" s="156">
        <v>12.494999999999999</v>
      </c>
      <c r="L508" s="154"/>
      <c r="M508" s="154"/>
      <c r="N508" s="154"/>
      <c r="O508" s="154"/>
      <c r="P508" s="154"/>
      <c r="Q508" s="154"/>
      <c r="R508" s="157"/>
      <c r="T508" s="158"/>
      <c r="U508" s="154"/>
      <c r="V508" s="154"/>
      <c r="W508" s="154"/>
      <c r="X508" s="154"/>
      <c r="Y508" s="154"/>
      <c r="Z508" s="154"/>
      <c r="AA508" s="159"/>
      <c r="AT508" s="160" t="s">
        <v>524</v>
      </c>
      <c r="AU508" s="160" t="s">
        <v>190</v>
      </c>
      <c r="AV508" s="10" t="s">
        <v>190</v>
      </c>
      <c r="AW508" s="10" t="s">
        <v>35</v>
      </c>
      <c r="AX508" s="10" t="s">
        <v>78</v>
      </c>
      <c r="AY508" s="160" t="s">
        <v>221</v>
      </c>
    </row>
    <row r="509" spans="2:65" s="10" customFormat="1" ht="20.45" customHeight="1" x14ac:dyDescent="0.3">
      <c r="B509" s="153"/>
      <c r="C509" s="154"/>
      <c r="D509" s="154"/>
      <c r="E509" s="155" t="s">
        <v>3</v>
      </c>
      <c r="F509" s="272" t="s">
        <v>1371</v>
      </c>
      <c r="G509" s="273"/>
      <c r="H509" s="273"/>
      <c r="I509" s="273"/>
      <c r="J509" s="154"/>
      <c r="K509" s="156">
        <v>10.353</v>
      </c>
      <c r="L509" s="154"/>
      <c r="M509" s="154"/>
      <c r="N509" s="154"/>
      <c r="O509" s="154"/>
      <c r="P509" s="154"/>
      <c r="Q509" s="154"/>
      <c r="R509" s="157"/>
      <c r="T509" s="158"/>
      <c r="U509" s="154"/>
      <c r="V509" s="154"/>
      <c r="W509" s="154"/>
      <c r="X509" s="154"/>
      <c r="Y509" s="154"/>
      <c r="Z509" s="154"/>
      <c r="AA509" s="159"/>
      <c r="AT509" s="160" t="s">
        <v>524</v>
      </c>
      <c r="AU509" s="160" t="s">
        <v>190</v>
      </c>
      <c r="AV509" s="10" t="s">
        <v>190</v>
      </c>
      <c r="AW509" s="10" t="s">
        <v>35</v>
      </c>
      <c r="AX509" s="10" t="s">
        <v>78</v>
      </c>
      <c r="AY509" s="160" t="s">
        <v>221</v>
      </c>
    </row>
    <row r="510" spans="2:65" s="13" customFormat="1" ht="20.45" customHeight="1" x14ac:dyDescent="0.3">
      <c r="B510" s="181"/>
      <c r="C510" s="182"/>
      <c r="D510" s="182"/>
      <c r="E510" s="183" t="s">
        <v>3</v>
      </c>
      <c r="F510" s="279" t="s">
        <v>946</v>
      </c>
      <c r="G510" s="280"/>
      <c r="H510" s="280"/>
      <c r="I510" s="280"/>
      <c r="J510" s="182"/>
      <c r="K510" s="184">
        <v>54.192999999999998</v>
      </c>
      <c r="L510" s="182"/>
      <c r="M510" s="182"/>
      <c r="N510" s="182"/>
      <c r="O510" s="182"/>
      <c r="P510" s="182"/>
      <c r="Q510" s="182"/>
      <c r="R510" s="185"/>
      <c r="T510" s="186"/>
      <c r="U510" s="182"/>
      <c r="V510" s="182"/>
      <c r="W510" s="182"/>
      <c r="X510" s="182"/>
      <c r="Y510" s="182"/>
      <c r="Z510" s="182"/>
      <c r="AA510" s="187"/>
      <c r="AT510" s="188" t="s">
        <v>524</v>
      </c>
      <c r="AU510" s="188" t="s">
        <v>190</v>
      </c>
      <c r="AV510" s="13" t="s">
        <v>254</v>
      </c>
      <c r="AW510" s="13" t="s">
        <v>35</v>
      </c>
      <c r="AX510" s="13" t="s">
        <v>78</v>
      </c>
      <c r="AY510" s="188" t="s">
        <v>221</v>
      </c>
    </row>
    <row r="511" spans="2:65" s="11" customFormat="1" ht="20.45" customHeight="1" x14ac:dyDescent="0.3">
      <c r="B511" s="161"/>
      <c r="C511" s="162"/>
      <c r="D511" s="162"/>
      <c r="E511" s="163" t="s">
        <v>3</v>
      </c>
      <c r="F511" s="270" t="s">
        <v>526</v>
      </c>
      <c r="G511" s="271"/>
      <c r="H511" s="271"/>
      <c r="I511" s="271"/>
      <c r="J511" s="162"/>
      <c r="K511" s="164">
        <v>113.551</v>
      </c>
      <c r="L511" s="162"/>
      <c r="M511" s="162"/>
      <c r="N511" s="162"/>
      <c r="O511" s="162"/>
      <c r="P511" s="162"/>
      <c r="Q511" s="162"/>
      <c r="R511" s="165"/>
      <c r="T511" s="166"/>
      <c r="U511" s="162"/>
      <c r="V511" s="162"/>
      <c r="W511" s="162"/>
      <c r="X511" s="162"/>
      <c r="Y511" s="162"/>
      <c r="Z511" s="162"/>
      <c r="AA511" s="167"/>
      <c r="AT511" s="168" t="s">
        <v>524</v>
      </c>
      <c r="AU511" s="168" t="s">
        <v>190</v>
      </c>
      <c r="AV511" s="11" t="s">
        <v>231</v>
      </c>
      <c r="AW511" s="11" t="s">
        <v>35</v>
      </c>
      <c r="AX511" s="11" t="s">
        <v>15</v>
      </c>
      <c r="AY511" s="168" t="s">
        <v>221</v>
      </c>
    </row>
    <row r="512" spans="2:65" s="1" customFormat="1" ht="28.9" customHeight="1" x14ac:dyDescent="0.3">
      <c r="B512" s="136"/>
      <c r="C512" s="137" t="s">
        <v>1372</v>
      </c>
      <c r="D512" s="137" t="s">
        <v>222</v>
      </c>
      <c r="E512" s="138" t="s">
        <v>1373</v>
      </c>
      <c r="F512" s="250" t="s">
        <v>1374</v>
      </c>
      <c r="G512" s="251"/>
      <c r="H512" s="251"/>
      <c r="I512" s="251"/>
      <c r="J512" s="139" t="s">
        <v>536</v>
      </c>
      <c r="K512" s="140">
        <v>113.551</v>
      </c>
      <c r="L512" s="252"/>
      <c r="M512" s="251"/>
      <c r="N512" s="252">
        <f>ROUND(L512*K512,2)</f>
        <v>0</v>
      </c>
      <c r="O512" s="251"/>
      <c r="P512" s="251"/>
      <c r="Q512" s="251"/>
      <c r="R512" s="141"/>
      <c r="T512" s="142" t="s">
        <v>3</v>
      </c>
      <c r="U512" s="40" t="s">
        <v>43</v>
      </c>
      <c r="V512" s="143">
        <v>0.23699999999999999</v>
      </c>
      <c r="W512" s="143">
        <f>V512*K512</f>
        <v>26.911587000000001</v>
      </c>
      <c r="X512" s="143">
        <v>0</v>
      </c>
      <c r="Y512" s="143">
        <f>X512*K512</f>
        <v>0</v>
      </c>
      <c r="Z512" s="143">
        <v>0</v>
      </c>
      <c r="AA512" s="144">
        <f>Z512*K512</f>
        <v>0</v>
      </c>
      <c r="AR512" s="17" t="s">
        <v>231</v>
      </c>
      <c r="AT512" s="17" t="s">
        <v>222</v>
      </c>
      <c r="AU512" s="17" t="s">
        <v>190</v>
      </c>
      <c r="AY512" s="17" t="s">
        <v>221</v>
      </c>
      <c r="BE512" s="145">
        <f>IF(U512="základní",N512,0)</f>
        <v>0</v>
      </c>
      <c r="BF512" s="145">
        <f>IF(U512="snížená",N512,0)</f>
        <v>0</v>
      </c>
      <c r="BG512" s="145">
        <f>IF(U512="zákl. přenesená",N512,0)</f>
        <v>0</v>
      </c>
      <c r="BH512" s="145">
        <f>IF(U512="sníž. přenesená",N512,0)</f>
        <v>0</v>
      </c>
      <c r="BI512" s="145">
        <f>IF(U512="nulová",N512,0)</f>
        <v>0</v>
      </c>
      <c r="BJ512" s="17" t="s">
        <v>15</v>
      </c>
      <c r="BK512" s="145">
        <f>ROUND(L512*K512,2)</f>
        <v>0</v>
      </c>
      <c r="BL512" s="17" t="s">
        <v>231</v>
      </c>
      <c r="BM512" s="17" t="s">
        <v>1375</v>
      </c>
    </row>
    <row r="513" spans="2:65" s="1" customFormat="1" ht="28.9" customHeight="1" x14ac:dyDescent="0.3">
      <c r="B513" s="136"/>
      <c r="C513" s="137" t="s">
        <v>1376</v>
      </c>
      <c r="D513" s="137" t="s">
        <v>222</v>
      </c>
      <c r="E513" s="138" t="s">
        <v>1377</v>
      </c>
      <c r="F513" s="250" t="s">
        <v>1378</v>
      </c>
      <c r="G513" s="251"/>
      <c r="H513" s="251"/>
      <c r="I513" s="251"/>
      <c r="J513" s="139" t="s">
        <v>613</v>
      </c>
      <c r="K513" s="140">
        <v>1.05</v>
      </c>
      <c r="L513" s="252"/>
      <c r="M513" s="251"/>
      <c r="N513" s="252">
        <f>ROUND(L513*K513,2)</f>
        <v>0</v>
      </c>
      <c r="O513" s="251"/>
      <c r="P513" s="251"/>
      <c r="Q513" s="251"/>
      <c r="R513" s="141"/>
      <c r="T513" s="142" t="s">
        <v>3</v>
      </c>
      <c r="U513" s="40" t="s">
        <v>43</v>
      </c>
      <c r="V513" s="143">
        <v>38.222000000000001</v>
      </c>
      <c r="W513" s="143">
        <f>V513*K513</f>
        <v>40.133100000000006</v>
      </c>
      <c r="X513" s="143">
        <v>1.0519700000000001</v>
      </c>
      <c r="Y513" s="143">
        <f>X513*K513</f>
        <v>1.1045685000000001</v>
      </c>
      <c r="Z513" s="143">
        <v>0</v>
      </c>
      <c r="AA513" s="144">
        <f>Z513*K513</f>
        <v>0</v>
      </c>
      <c r="AR513" s="17" t="s">
        <v>231</v>
      </c>
      <c r="AT513" s="17" t="s">
        <v>222</v>
      </c>
      <c r="AU513" s="17" t="s">
        <v>190</v>
      </c>
      <c r="AY513" s="17" t="s">
        <v>221</v>
      </c>
      <c r="BE513" s="145">
        <f>IF(U513="základní",N513,0)</f>
        <v>0</v>
      </c>
      <c r="BF513" s="145">
        <f>IF(U513="snížená",N513,0)</f>
        <v>0</v>
      </c>
      <c r="BG513" s="145">
        <f>IF(U513="zákl. přenesená",N513,0)</f>
        <v>0</v>
      </c>
      <c r="BH513" s="145">
        <f>IF(U513="sníž. přenesená",N513,0)</f>
        <v>0</v>
      </c>
      <c r="BI513" s="145">
        <f>IF(U513="nulová",N513,0)</f>
        <v>0</v>
      </c>
      <c r="BJ513" s="17" t="s">
        <v>15</v>
      </c>
      <c r="BK513" s="145">
        <f>ROUND(L513*K513,2)</f>
        <v>0</v>
      </c>
      <c r="BL513" s="17" t="s">
        <v>231</v>
      </c>
      <c r="BM513" s="17" t="s">
        <v>1379</v>
      </c>
    </row>
    <row r="514" spans="2:65" s="10" customFormat="1" ht="20.45" customHeight="1" x14ac:dyDescent="0.3">
      <c r="B514" s="153"/>
      <c r="C514" s="154"/>
      <c r="D514" s="154"/>
      <c r="E514" s="155" t="s">
        <v>3</v>
      </c>
      <c r="F514" s="274" t="s">
        <v>1380</v>
      </c>
      <c r="G514" s="273"/>
      <c r="H514" s="273"/>
      <c r="I514" s="273"/>
      <c r="J514" s="154"/>
      <c r="K514" s="156">
        <v>0.24399999999999999</v>
      </c>
      <c r="L514" s="154"/>
      <c r="M514" s="154"/>
      <c r="N514" s="154"/>
      <c r="O514" s="154"/>
      <c r="P514" s="154"/>
      <c r="Q514" s="154"/>
      <c r="R514" s="157"/>
      <c r="T514" s="158"/>
      <c r="U514" s="154"/>
      <c r="V514" s="154"/>
      <c r="W514" s="154"/>
      <c r="X514" s="154"/>
      <c r="Y514" s="154"/>
      <c r="Z514" s="154"/>
      <c r="AA514" s="159"/>
      <c r="AT514" s="160" t="s">
        <v>524</v>
      </c>
      <c r="AU514" s="160" t="s">
        <v>190</v>
      </c>
      <c r="AV514" s="10" t="s">
        <v>190</v>
      </c>
      <c r="AW514" s="10" t="s">
        <v>35</v>
      </c>
      <c r="AX514" s="10" t="s">
        <v>78</v>
      </c>
      <c r="AY514" s="160" t="s">
        <v>221</v>
      </c>
    </row>
    <row r="515" spans="2:65" s="10" customFormat="1" ht="20.45" customHeight="1" x14ac:dyDescent="0.3">
      <c r="B515" s="153"/>
      <c r="C515" s="154"/>
      <c r="D515" s="154"/>
      <c r="E515" s="155" t="s">
        <v>3</v>
      </c>
      <c r="F515" s="272" t="s">
        <v>1381</v>
      </c>
      <c r="G515" s="273"/>
      <c r="H515" s="273"/>
      <c r="I515" s="273"/>
      <c r="J515" s="154"/>
      <c r="K515" s="156">
        <v>0.21299999999999999</v>
      </c>
      <c r="L515" s="154"/>
      <c r="M515" s="154"/>
      <c r="N515" s="154"/>
      <c r="O515" s="154"/>
      <c r="P515" s="154"/>
      <c r="Q515" s="154"/>
      <c r="R515" s="157"/>
      <c r="T515" s="158"/>
      <c r="U515" s="154"/>
      <c r="V515" s="154"/>
      <c r="W515" s="154"/>
      <c r="X515" s="154"/>
      <c r="Y515" s="154"/>
      <c r="Z515" s="154"/>
      <c r="AA515" s="159"/>
      <c r="AT515" s="160" t="s">
        <v>524</v>
      </c>
      <c r="AU515" s="160" t="s">
        <v>190</v>
      </c>
      <c r="AV515" s="10" t="s">
        <v>190</v>
      </c>
      <c r="AW515" s="10" t="s">
        <v>35</v>
      </c>
      <c r="AX515" s="10" t="s">
        <v>78</v>
      </c>
      <c r="AY515" s="160" t="s">
        <v>221</v>
      </c>
    </row>
    <row r="516" spans="2:65" s="10" customFormat="1" ht="20.45" customHeight="1" x14ac:dyDescent="0.3">
      <c r="B516" s="153"/>
      <c r="C516" s="154"/>
      <c r="D516" s="154"/>
      <c r="E516" s="155" t="s">
        <v>3</v>
      </c>
      <c r="F516" s="272" t="s">
        <v>1382</v>
      </c>
      <c r="G516" s="273"/>
      <c r="H516" s="273"/>
      <c r="I516" s="273"/>
      <c r="J516" s="154"/>
      <c r="K516" s="156">
        <v>0.24099999999999999</v>
      </c>
      <c r="L516" s="154"/>
      <c r="M516" s="154"/>
      <c r="N516" s="154"/>
      <c r="O516" s="154"/>
      <c r="P516" s="154"/>
      <c r="Q516" s="154"/>
      <c r="R516" s="157"/>
      <c r="T516" s="158"/>
      <c r="U516" s="154"/>
      <c r="V516" s="154"/>
      <c r="W516" s="154"/>
      <c r="X516" s="154"/>
      <c r="Y516" s="154"/>
      <c r="Z516" s="154"/>
      <c r="AA516" s="159"/>
      <c r="AT516" s="160" t="s">
        <v>524</v>
      </c>
      <c r="AU516" s="160" t="s">
        <v>190</v>
      </c>
      <c r="AV516" s="10" t="s">
        <v>190</v>
      </c>
      <c r="AW516" s="10" t="s">
        <v>35</v>
      </c>
      <c r="AX516" s="10" t="s">
        <v>78</v>
      </c>
      <c r="AY516" s="160" t="s">
        <v>221</v>
      </c>
    </row>
    <row r="517" spans="2:65" s="13" customFormat="1" ht="20.45" customHeight="1" x14ac:dyDescent="0.3">
      <c r="B517" s="181"/>
      <c r="C517" s="182"/>
      <c r="D517" s="182"/>
      <c r="E517" s="183" t="s">
        <v>3</v>
      </c>
      <c r="F517" s="279" t="s">
        <v>946</v>
      </c>
      <c r="G517" s="280"/>
      <c r="H517" s="280"/>
      <c r="I517" s="280"/>
      <c r="J517" s="182"/>
      <c r="K517" s="184">
        <v>0.69799999999999995</v>
      </c>
      <c r="L517" s="182"/>
      <c r="M517" s="182"/>
      <c r="N517" s="182"/>
      <c r="O517" s="182"/>
      <c r="P517" s="182"/>
      <c r="Q517" s="182"/>
      <c r="R517" s="185"/>
      <c r="T517" s="186"/>
      <c r="U517" s="182"/>
      <c r="V517" s="182"/>
      <c r="W517" s="182"/>
      <c r="X517" s="182"/>
      <c r="Y517" s="182"/>
      <c r="Z517" s="182"/>
      <c r="AA517" s="187"/>
      <c r="AT517" s="188" t="s">
        <v>524</v>
      </c>
      <c r="AU517" s="188" t="s">
        <v>190</v>
      </c>
      <c r="AV517" s="13" t="s">
        <v>254</v>
      </c>
      <c r="AW517" s="13" t="s">
        <v>35</v>
      </c>
      <c r="AX517" s="13" t="s">
        <v>78</v>
      </c>
      <c r="AY517" s="188" t="s">
        <v>221</v>
      </c>
    </row>
    <row r="518" spans="2:65" s="10" customFormat="1" ht="20.45" customHeight="1" x14ac:dyDescent="0.3">
      <c r="B518" s="153"/>
      <c r="C518" s="154"/>
      <c r="D518" s="154"/>
      <c r="E518" s="155" t="s">
        <v>3</v>
      </c>
      <c r="F518" s="272" t="s">
        <v>1383</v>
      </c>
      <c r="G518" s="273"/>
      <c r="H518" s="273"/>
      <c r="I518" s="273"/>
      <c r="J518" s="154"/>
      <c r="K518" s="156">
        <v>0.14899999999999999</v>
      </c>
      <c r="L518" s="154"/>
      <c r="M518" s="154"/>
      <c r="N518" s="154"/>
      <c r="O518" s="154"/>
      <c r="P518" s="154"/>
      <c r="Q518" s="154"/>
      <c r="R518" s="157"/>
      <c r="T518" s="158"/>
      <c r="U518" s="154"/>
      <c r="V518" s="154"/>
      <c r="W518" s="154"/>
      <c r="X518" s="154"/>
      <c r="Y518" s="154"/>
      <c r="Z518" s="154"/>
      <c r="AA518" s="159"/>
      <c r="AT518" s="160" t="s">
        <v>524</v>
      </c>
      <c r="AU518" s="160" t="s">
        <v>190</v>
      </c>
      <c r="AV518" s="10" t="s">
        <v>190</v>
      </c>
      <c r="AW518" s="10" t="s">
        <v>35</v>
      </c>
      <c r="AX518" s="10" t="s">
        <v>78</v>
      </c>
      <c r="AY518" s="160" t="s">
        <v>221</v>
      </c>
    </row>
    <row r="519" spans="2:65" s="10" customFormat="1" ht="20.45" customHeight="1" x14ac:dyDescent="0.3">
      <c r="B519" s="153"/>
      <c r="C519" s="154"/>
      <c r="D519" s="154"/>
      <c r="E519" s="155" t="s">
        <v>3</v>
      </c>
      <c r="F519" s="272" t="s">
        <v>1384</v>
      </c>
      <c r="G519" s="273"/>
      <c r="H519" s="273"/>
      <c r="I519" s="273"/>
      <c r="J519" s="154"/>
      <c r="K519" s="156">
        <v>0.08</v>
      </c>
      <c r="L519" s="154"/>
      <c r="M519" s="154"/>
      <c r="N519" s="154"/>
      <c r="O519" s="154"/>
      <c r="P519" s="154"/>
      <c r="Q519" s="154"/>
      <c r="R519" s="157"/>
      <c r="T519" s="158"/>
      <c r="U519" s="154"/>
      <c r="V519" s="154"/>
      <c r="W519" s="154"/>
      <c r="X519" s="154"/>
      <c r="Y519" s="154"/>
      <c r="Z519" s="154"/>
      <c r="AA519" s="159"/>
      <c r="AT519" s="160" t="s">
        <v>524</v>
      </c>
      <c r="AU519" s="160" t="s">
        <v>190</v>
      </c>
      <c r="AV519" s="10" t="s">
        <v>190</v>
      </c>
      <c r="AW519" s="10" t="s">
        <v>35</v>
      </c>
      <c r="AX519" s="10" t="s">
        <v>78</v>
      </c>
      <c r="AY519" s="160" t="s">
        <v>221</v>
      </c>
    </row>
    <row r="520" spans="2:65" s="10" customFormat="1" ht="20.45" customHeight="1" x14ac:dyDescent="0.3">
      <c r="B520" s="153"/>
      <c r="C520" s="154"/>
      <c r="D520" s="154"/>
      <c r="E520" s="155" t="s">
        <v>3</v>
      </c>
      <c r="F520" s="272" t="s">
        <v>1385</v>
      </c>
      <c r="G520" s="273"/>
      <c r="H520" s="273"/>
      <c r="I520" s="273"/>
      <c r="J520" s="154"/>
      <c r="K520" s="156">
        <v>0.123</v>
      </c>
      <c r="L520" s="154"/>
      <c r="M520" s="154"/>
      <c r="N520" s="154"/>
      <c r="O520" s="154"/>
      <c r="P520" s="154"/>
      <c r="Q520" s="154"/>
      <c r="R520" s="157"/>
      <c r="T520" s="158"/>
      <c r="U520" s="154"/>
      <c r="V520" s="154"/>
      <c r="W520" s="154"/>
      <c r="X520" s="154"/>
      <c r="Y520" s="154"/>
      <c r="Z520" s="154"/>
      <c r="AA520" s="159"/>
      <c r="AT520" s="160" t="s">
        <v>524</v>
      </c>
      <c r="AU520" s="160" t="s">
        <v>190</v>
      </c>
      <c r="AV520" s="10" t="s">
        <v>190</v>
      </c>
      <c r="AW520" s="10" t="s">
        <v>35</v>
      </c>
      <c r="AX520" s="10" t="s">
        <v>78</v>
      </c>
      <c r="AY520" s="160" t="s">
        <v>221</v>
      </c>
    </row>
    <row r="521" spans="2:65" s="13" customFormat="1" ht="20.45" customHeight="1" x14ac:dyDescent="0.3">
      <c r="B521" s="181"/>
      <c r="C521" s="182"/>
      <c r="D521" s="182"/>
      <c r="E521" s="183" t="s">
        <v>3</v>
      </c>
      <c r="F521" s="279" t="s">
        <v>946</v>
      </c>
      <c r="G521" s="280"/>
      <c r="H521" s="280"/>
      <c r="I521" s="280"/>
      <c r="J521" s="182"/>
      <c r="K521" s="184">
        <v>0.35199999999999998</v>
      </c>
      <c r="L521" s="182"/>
      <c r="M521" s="182"/>
      <c r="N521" s="182"/>
      <c r="O521" s="182"/>
      <c r="P521" s="182"/>
      <c r="Q521" s="182"/>
      <c r="R521" s="185"/>
      <c r="T521" s="186"/>
      <c r="U521" s="182"/>
      <c r="V521" s="182"/>
      <c r="W521" s="182"/>
      <c r="X521" s="182"/>
      <c r="Y521" s="182"/>
      <c r="Z521" s="182"/>
      <c r="AA521" s="187"/>
      <c r="AT521" s="188" t="s">
        <v>524</v>
      </c>
      <c r="AU521" s="188" t="s">
        <v>190</v>
      </c>
      <c r="AV521" s="13" t="s">
        <v>254</v>
      </c>
      <c r="AW521" s="13" t="s">
        <v>35</v>
      </c>
      <c r="AX521" s="13" t="s">
        <v>78</v>
      </c>
      <c r="AY521" s="188" t="s">
        <v>221</v>
      </c>
    </row>
    <row r="522" spans="2:65" s="11" customFormat="1" ht="20.45" customHeight="1" x14ac:dyDescent="0.3">
      <c r="B522" s="161"/>
      <c r="C522" s="162"/>
      <c r="D522" s="162"/>
      <c r="E522" s="163" t="s">
        <v>3</v>
      </c>
      <c r="F522" s="270" t="s">
        <v>526</v>
      </c>
      <c r="G522" s="271"/>
      <c r="H522" s="271"/>
      <c r="I522" s="271"/>
      <c r="J522" s="162"/>
      <c r="K522" s="164">
        <v>1.05</v>
      </c>
      <c r="L522" s="162"/>
      <c r="M522" s="162"/>
      <c r="N522" s="162"/>
      <c r="O522" s="162"/>
      <c r="P522" s="162"/>
      <c r="Q522" s="162"/>
      <c r="R522" s="165"/>
      <c r="T522" s="166"/>
      <c r="U522" s="162"/>
      <c r="V522" s="162"/>
      <c r="W522" s="162"/>
      <c r="X522" s="162"/>
      <c r="Y522" s="162"/>
      <c r="Z522" s="162"/>
      <c r="AA522" s="167"/>
      <c r="AT522" s="168" t="s">
        <v>524</v>
      </c>
      <c r="AU522" s="168" t="s">
        <v>190</v>
      </c>
      <c r="AV522" s="11" t="s">
        <v>231</v>
      </c>
      <c r="AW522" s="11" t="s">
        <v>35</v>
      </c>
      <c r="AX522" s="11" t="s">
        <v>15</v>
      </c>
      <c r="AY522" s="168" t="s">
        <v>221</v>
      </c>
    </row>
    <row r="523" spans="2:65" s="1" customFormat="1" ht="28.9" customHeight="1" x14ac:dyDescent="0.3">
      <c r="B523" s="136"/>
      <c r="C523" s="137" t="s">
        <v>254</v>
      </c>
      <c r="D523" s="137" t="s">
        <v>222</v>
      </c>
      <c r="E523" s="138" t="s">
        <v>1386</v>
      </c>
      <c r="F523" s="250" t="s">
        <v>1387</v>
      </c>
      <c r="G523" s="251"/>
      <c r="H523" s="251"/>
      <c r="I523" s="251"/>
      <c r="J523" s="139" t="s">
        <v>536</v>
      </c>
      <c r="K523" s="140">
        <v>845.23</v>
      </c>
      <c r="L523" s="252"/>
      <c r="M523" s="251"/>
      <c r="N523" s="252">
        <f>ROUND(L523*K523,2)</f>
        <v>0</v>
      </c>
      <c r="O523" s="251"/>
      <c r="P523" s="251"/>
      <c r="Q523" s="251"/>
      <c r="R523" s="141"/>
      <c r="T523" s="142" t="s">
        <v>3</v>
      </c>
      <c r="U523" s="40" t="s">
        <v>43</v>
      </c>
      <c r="V523" s="143">
        <v>0.54600000000000004</v>
      </c>
      <c r="W523" s="143">
        <f>V523*K523</f>
        <v>461.49558000000002</v>
      </c>
      <c r="X523" s="143">
        <v>8.405E-2</v>
      </c>
      <c r="Y523" s="143">
        <f>X523*K523</f>
        <v>71.041581500000007</v>
      </c>
      <c r="Z523" s="143">
        <v>0</v>
      </c>
      <c r="AA523" s="144">
        <f>Z523*K523</f>
        <v>0</v>
      </c>
      <c r="AR523" s="17" t="s">
        <v>231</v>
      </c>
      <c r="AT523" s="17" t="s">
        <v>222</v>
      </c>
      <c r="AU523" s="17" t="s">
        <v>190</v>
      </c>
      <c r="AY523" s="17" t="s">
        <v>221</v>
      </c>
      <c r="BE523" s="145">
        <f>IF(U523="základní",N523,0)</f>
        <v>0</v>
      </c>
      <c r="BF523" s="145">
        <f>IF(U523="snížená",N523,0)</f>
        <v>0</v>
      </c>
      <c r="BG523" s="145">
        <f>IF(U523="zákl. přenesená",N523,0)</f>
        <v>0</v>
      </c>
      <c r="BH523" s="145">
        <f>IF(U523="sníž. přenesená",N523,0)</f>
        <v>0</v>
      </c>
      <c r="BI523" s="145">
        <f>IF(U523="nulová",N523,0)</f>
        <v>0</v>
      </c>
      <c r="BJ523" s="17" t="s">
        <v>15</v>
      </c>
      <c r="BK523" s="145">
        <f>ROUND(L523*K523,2)</f>
        <v>0</v>
      </c>
      <c r="BL523" s="17" t="s">
        <v>231</v>
      </c>
      <c r="BM523" s="17" t="s">
        <v>1388</v>
      </c>
    </row>
    <row r="524" spans="2:65" s="12" customFormat="1" ht="20.45" customHeight="1" x14ac:dyDescent="0.3">
      <c r="B524" s="173"/>
      <c r="C524" s="174"/>
      <c r="D524" s="174"/>
      <c r="E524" s="175" t="s">
        <v>3</v>
      </c>
      <c r="F524" s="281" t="s">
        <v>1136</v>
      </c>
      <c r="G524" s="278"/>
      <c r="H524" s="278"/>
      <c r="I524" s="278"/>
      <c r="J524" s="174"/>
      <c r="K524" s="176" t="s">
        <v>3</v>
      </c>
      <c r="L524" s="174"/>
      <c r="M524" s="174"/>
      <c r="N524" s="174"/>
      <c r="O524" s="174"/>
      <c r="P524" s="174"/>
      <c r="Q524" s="174"/>
      <c r="R524" s="177"/>
      <c r="T524" s="178"/>
      <c r="U524" s="174"/>
      <c r="V524" s="174"/>
      <c r="W524" s="174"/>
      <c r="X524" s="174"/>
      <c r="Y524" s="174"/>
      <c r="Z524" s="174"/>
      <c r="AA524" s="179"/>
      <c r="AT524" s="180" t="s">
        <v>524</v>
      </c>
      <c r="AU524" s="180" t="s">
        <v>190</v>
      </c>
      <c r="AV524" s="12" t="s">
        <v>15</v>
      </c>
      <c r="AW524" s="12" t="s">
        <v>35</v>
      </c>
      <c r="AX524" s="12" t="s">
        <v>78</v>
      </c>
      <c r="AY524" s="180" t="s">
        <v>221</v>
      </c>
    </row>
    <row r="525" spans="2:65" s="10" customFormat="1" ht="28.9" customHeight="1" x14ac:dyDescent="0.3">
      <c r="B525" s="153"/>
      <c r="C525" s="154"/>
      <c r="D525" s="154"/>
      <c r="E525" s="155" t="s">
        <v>3</v>
      </c>
      <c r="F525" s="272" t="s">
        <v>1389</v>
      </c>
      <c r="G525" s="273"/>
      <c r="H525" s="273"/>
      <c r="I525" s="273"/>
      <c r="J525" s="154"/>
      <c r="K525" s="156">
        <v>83.56</v>
      </c>
      <c r="L525" s="154"/>
      <c r="M525" s="154"/>
      <c r="N525" s="154"/>
      <c r="O525" s="154"/>
      <c r="P525" s="154"/>
      <c r="Q525" s="154"/>
      <c r="R525" s="157"/>
      <c r="T525" s="158"/>
      <c r="U525" s="154"/>
      <c r="V525" s="154"/>
      <c r="W525" s="154"/>
      <c r="X525" s="154"/>
      <c r="Y525" s="154"/>
      <c r="Z525" s="154"/>
      <c r="AA525" s="159"/>
      <c r="AT525" s="160" t="s">
        <v>524</v>
      </c>
      <c r="AU525" s="160" t="s">
        <v>190</v>
      </c>
      <c r="AV525" s="10" t="s">
        <v>190</v>
      </c>
      <c r="AW525" s="10" t="s">
        <v>35</v>
      </c>
      <c r="AX525" s="10" t="s">
        <v>78</v>
      </c>
      <c r="AY525" s="160" t="s">
        <v>221</v>
      </c>
    </row>
    <row r="526" spans="2:65" s="10" customFormat="1" ht="28.9" customHeight="1" x14ac:dyDescent="0.3">
      <c r="B526" s="153"/>
      <c r="C526" s="154"/>
      <c r="D526" s="154"/>
      <c r="E526" s="155" t="s">
        <v>3</v>
      </c>
      <c r="F526" s="272" t="s">
        <v>1390</v>
      </c>
      <c r="G526" s="273"/>
      <c r="H526" s="273"/>
      <c r="I526" s="273"/>
      <c r="J526" s="154"/>
      <c r="K526" s="156">
        <v>61.704999999999998</v>
      </c>
      <c r="L526" s="154"/>
      <c r="M526" s="154"/>
      <c r="N526" s="154"/>
      <c r="O526" s="154"/>
      <c r="P526" s="154"/>
      <c r="Q526" s="154"/>
      <c r="R526" s="157"/>
      <c r="T526" s="158"/>
      <c r="U526" s="154"/>
      <c r="V526" s="154"/>
      <c r="W526" s="154"/>
      <c r="X526" s="154"/>
      <c r="Y526" s="154"/>
      <c r="Z526" s="154"/>
      <c r="AA526" s="159"/>
      <c r="AT526" s="160" t="s">
        <v>524</v>
      </c>
      <c r="AU526" s="160" t="s">
        <v>190</v>
      </c>
      <c r="AV526" s="10" t="s">
        <v>190</v>
      </c>
      <c r="AW526" s="10" t="s">
        <v>35</v>
      </c>
      <c r="AX526" s="10" t="s">
        <v>78</v>
      </c>
      <c r="AY526" s="160" t="s">
        <v>221</v>
      </c>
    </row>
    <row r="527" spans="2:65" s="10" customFormat="1" ht="28.9" customHeight="1" x14ac:dyDescent="0.3">
      <c r="B527" s="153"/>
      <c r="C527" s="154"/>
      <c r="D527" s="154"/>
      <c r="E527" s="155" t="s">
        <v>3</v>
      </c>
      <c r="F527" s="272" t="s">
        <v>1391</v>
      </c>
      <c r="G527" s="273"/>
      <c r="H527" s="273"/>
      <c r="I527" s="273"/>
      <c r="J527" s="154"/>
      <c r="K527" s="156">
        <v>83.084999999999994</v>
      </c>
      <c r="L527" s="154"/>
      <c r="M527" s="154"/>
      <c r="N527" s="154"/>
      <c r="O527" s="154"/>
      <c r="P527" s="154"/>
      <c r="Q527" s="154"/>
      <c r="R527" s="157"/>
      <c r="T527" s="158"/>
      <c r="U527" s="154"/>
      <c r="V527" s="154"/>
      <c r="W527" s="154"/>
      <c r="X527" s="154"/>
      <c r="Y527" s="154"/>
      <c r="Z527" s="154"/>
      <c r="AA527" s="159"/>
      <c r="AT527" s="160" t="s">
        <v>524</v>
      </c>
      <c r="AU527" s="160" t="s">
        <v>190</v>
      </c>
      <c r="AV527" s="10" t="s">
        <v>190</v>
      </c>
      <c r="AW527" s="10" t="s">
        <v>35</v>
      </c>
      <c r="AX527" s="10" t="s">
        <v>78</v>
      </c>
      <c r="AY527" s="160" t="s">
        <v>221</v>
      </c>
    </row>
    <row r="528" spans="2:65" s="10" customFormat="1" ht="20.45" customHeight="1" x14ac:dyDescent="0.3">
      <c r="B528" s="153"/>
      <c r="C528" s="154"/>
      <c r="D528" s="154"/>
      <c r="E528" s="155" t="s">
        <v>3</v>
      </c>
      <c r="F528" s="272" t="s">
        <v>1392</v>
      </c>
      <c r="G528" s="273"/>
      <c r="H528" s="273"/>
      <c r="I528" s="273"/>
      <c r="J528" s="154"/>
      <c r="K528" s="156">
        <v>14.09</v>
      </c>
      <c r="L528" s="154"/>
      <c r="M528" s="154"/>
      <c r="N528" s="154"/>
      <c r="O528" s="154"/>
      <c r="P528" s="154"/>
      <c r="Q528" s="154"/>
      <c r="R528" s="157"/>
      <c r="T528" s="158"/>
      <c r="U528" s="154"/>
      <c r="V528" s="154"/>
      <c r="W528" s="154"/>
      <c r="X528" s="154"/>
      <c r="Y528" s="154"/>
      <c r="Z528" s="154"/>
      <c r="AA528" s="159"/>
      <c r="AT528" s="160" t="s">
        <v>524</v>
      </c>
      <c r="AU528" s="160" t="s">
        <v>190</v>
      </c>
      <c r="AV528" s="10" t="s">
        <v>190</v>
      </c>
      <c r="AW528" s="10" t="s">
        <v>35</v>
      </c>
      <c r="AX528" s="10" t="s">
        <v>78</v>
      </c>
      <c r="AY528" s="160" t="s">
        <v>221</v>
      </c>
    </row>
    <row r="529" spans="2:51" s="10" customFormat="1" ht="28.9" customHeight="1" x14ac:dyDescent="0.3">
      <c r="B529" s="153"/>
      <c r="C529" s="154"/>
      <c r="D529" s="154"/>
      <c r="E529" s="155" t="s">
        <v>3</v>
      </c>
      <c r="F529" s="272" t="s">
        <v>1393</v>
      </c>
      <c r="G529" s="273"/>
      <c r="H529" s="273"/>
      <c r="I529" s="273"/>
      <c r="J529" s="154"/>
      <c r="K529" s="156">
        <v>126.33</v>
      </c>
      <c r="L529" s="154"/>
      <c r="M529" s="154"/>
      <c r="N529" s="154"/>
      <c r="O529" s="154"/>
      <c r="P529" s="154"/>
      <c r="Q529" s="154"/>
      <c r="R529" s="157"/>
      <c r="T529" s="158"/>
      <c r="U529" s="154"/>
      <c r="V529" s="154"/>
      <c r="W529" s="154"/>
      <c r="X529" s="154"/>
      <c r="Y529" s="154"/>
      <c r="Z529" s="154"/>
      <c r="AA529" s="159"/>
      <c r="AT529" s="160" t="s">
        <v>524</v>
      </c>
      <c r="AU529" s="160" t="s">
        <v>190</v>
      </c>
      <c r="AV529" s="10" t="s">
        <v>190</v>
      </c>
      <c r="AW529" s="10" t="s">
        <v>35</v>
      </c>
      <c r="AX529" s="10" t="s">
        <v>78</v>
      </c>
      <c r="AY529" s="160" t="s">
        <v>221</v>
      </c>
    </row>
    <row r="530" spans="2:51" s="10" customFormat="1" ht="20.45" customHeight="1" x14ac:dyDescent="0.3">
      <c r="B530" s="153"/>
      <c r="C530" s="154"/>
      <c r="D530" s="154"/>
      <c r="E530" s="155" t="s">
        <v>3</v>
      </c>
      <c r="F530" s="272" t="s">
        <v>1394</v>
      </c>
      <c r="G530" s="273"/>
      <c r="H530" s="273"/>
      <c r="I530" s="273"/>
      <c r="J530" s="154"/>
      <c r="K530" s="156">
        <v>36.950000000000003</v>
      </c>
      <c r="L530" s="154"/>
      <c r="M530" s="154"/>
      <c r="N530" s="154"/>
      <c r="O530" s="154"/>
      <c r="P530" s="154"/>
      <c r="Q530" s="154"/>
      <c r="R530" s="157"/>
      <c r="T530" s="158"/>
      <c r="U530" s="154"/>
      <c r="V530" s="154"/>
      <c r="W530" s="154"/>
      <c r="X530" s="154"/>
      <c r="Y530" s="154"/>
      <c r="Z530" s="154"/>
      <c r="AA530" s="159"/>
      <c r="AT530" s="160" t="s">
        <v>524</v>
      </c>
      <c r="AU530" s="160" t="s">
        <v>190</v>
      </c>
      <c r="AV530" s="10" t="s">
        <v>190</v>
      </c>
      <c r="AW530" s="10" t="s">
        <v>35</v>
      </c>
      <c r="AX530" s="10" t="s">
        <v>78</v>
      </c>
      <c r="AY530" s="160" t="s">
        <v>221</v>
      </c>
    </row>
    <row r="531" spans="2:51" s="13" customFormat="1" ht="20.45" customHeight="1" x14ac:dyDescent="0.3">
      <c r="B531" s="181"/>
      <c r="C531" s="182"/>
      <c r="D531" s="182"/>
      <c r="E531" s="183" t="s">
        <v>3</v>
      </c>
      <c r="F531" s="279" t="s">
        <v>946</v>
      </c>
      <c r="G531" s="280"/>
      <c r="H531" s="280"/>
      <c r="I531" s="280"/>
      <c r="J531" s="182"/>
      <c r="K531" s="184">
        <v>405.72</v>
      </c>
      <c r="L531" s="182"/>
      <c r="M531" s="182"/>
      <c r="N531" s="182"/>
      <c r="O531" s="182"/>
      <c r="P531" s="182"/>
      <c r="Q531" s="182"/>
      <c r="R531" s="185"/>
      <c r="T531" s="186"/>
      <c r="U531" s="182"/>
      <c r="V531" s="182"/>
      <c r="W531" s="182"/>
      <c r="X531" s="182"/>
      <c r="Y531" s="182"/>
      <c r="Z531" s="182"/>
      <c r="AA531" s="187"/>
      <c r="AT531" s="188" t="s">
        <v>524</v>
      </c>
      <c r="AU531" s="188" t="s">
        <v>190</v>
      </c>
      <c r="AV531" s="13" t="s">
        <v>254</v>
      </c>
      <c r="AW531" s="13" t="s">
        <v>35</v>
      </c>
      <c r="AX531" s="13" t="s">
        <v>78</v>
      </c>
      <c r="AY531" s="188" t="s">
        <v>221</v>
      </c>
    </row>
    <row r="532" spans="2:51" s="12" customFormat="1" ht="20.45" customHeight="1" x14ac:dyDescent="0.3">
      <c r="B532" s="173"/>
      <c r="C532" s="174"/>
      <c r="D532" s="174"/>
      <c r="E532" s="175" t="s">
        <v>3</v>
      </c>
      <c r="F532" s="277" t="s">
        <v>1131</v>
      </c>
      <c r="G532" s="278"/>
      <c r="H532" s="278"/>
      <c r="I532" s="278"/>
      <c r="J532" s="174"/>
      <c r="K532" s="176" t="s">
        <v>3</v>
      </c>
      <c r="L532" s="174"/>
      <c r="M532" s="174"/>
      <c r="N532" s="174"/>
      <c r="O532" s="174"/>
      <c r="P532" s="174"/>
      <c r="Q532" s="174"/>
      <c r="R532" s="177"/>
      <c r="T532" s="178"/>
      <c r="U532" s="174"/>
      <c r="V532" s="174"/>
      <c r="W532" s="174"/>
      <c r="X532" s="174"/>
      <c r="Y532" s="174"/>
      <c r="Z532" s="174"/>
      <c r="AA532" s="179"/>
      <c r="AT532" s="180" t="s">
        <v>524</v>
      </c>
      <c r="AU532" s="180" t="s">
        <v>190</v>
      </c>
      <c r="AV532" s="12" t="s">
        <v>15</v>
      </c>
      <c r="AW532" s="12" t="s">
        <v>35</v>
      </c>
      <c r="AX532" s="12" t="s">
        <v>78</v>
      </c>
      <c r="AY532" s="180" t="s">
        <v>221</v>
      </c>
    </row>
    <row r="533" spans="2:51" s="10" customFormat="1" ht="28.9" customHeight="1" x14ac:dyDescent="0.3">
      <c r="B533" s="153"/>
      <c r="C533" s="154"/>
      <c r="D533" s="154"/>
      <c r="E533" s="155" t="s">
        <v>3</v>
      </c>
      <c r="F533" s="272" t="s">
        <v>1395</v>
      </c>
      <c r="G533" s="273"/>
      <c r="H533" s="273"/>
      <c r="I533" s="273"/>
      <c r="J533" s="154"/>
      <c r="K533" s="156">
        <v>30.79</v>
      </c>
      <c r="L533" s="154"/>
      <c r="M533" s="154"/>
      <c r="N533" s="154"/>
      <c r="O533" s="154"/>
      <c r="P533" s="154"/>
      <c r="Q533" s="154"/>
      <c r="R533" s="157"/>
      <c r="T533" s="158"/>
      <c r="U533" s="154"/>
      <c r="V533" s="154"/>
      <c r="W533" s="154"/>
      <c r="X533" s="154"/>
      <c r="Y533" s="154"/>
      <c r="Z533" s="154"/>
      <c r="AA533" s="159"/>
      <c r="AT533" s="160" t="s">
        <v>524</v>
      </c>
      <c r="AU533" s="160" t="s">
        <v>190</v>
      </c>
      <c r="AV533" s="10" t="s">
        <v>190</v>
      </c>
      <c r="AW533" s="10" t="s">
        <v>35</v>
      </c>
      <c r="AX533" s="10" t="s">
        <v>78</v>
      </c>
      <c r="AY533" s="160" t="s">
        <v>221</v>
      </c>
    </row>
    <row r="534" spans="2:51" s="10" customFormat="1" ht="28.9" customHeight="1" x14ac:dyDescent="0.3">
      <c r="B534" s="153"/>
      <c r="C534" s="154"/>
      <c r="D534" s="154"/>
      <c r="E534" s="155" t="s">
        <v>3</v>
      </c>
      <c r="F534" s="272" t="s">
        <v>1396</v>
      </c>
      <c r="G534" s="273"/>
      <c r="H534" s="273"/>
      <c r="I534" s="273"/>
      <c r="J534" s="154"/>
      <c r="K534" s="156">
        <v>90.83</v>
      </c>
      <c r="L534" s="154"/>
      <c r="M534" s="154"/>
      <c r="N534" s="154"/>
      <c r="O534" s="154"/>
      <c r="P534" s="154"/>
      <c r="Q534" s="154"/>
      <c r="R534" s="157"/>
      <c r="T534" s="158"/>
      <c r="U534" s="154"/>
      <c r="V534" s="154"/>
      <c r="W534" s="154"/>
      <c r="X534" s="154"/>
      <c r="Y534" s="154"/>
      <c r="Z534" s="154"/>
      <c r="AA534" s="159"/>
      <c r="AT534" s="160" t="s">
        <v>524</v>
      </c>
      <c r="AU534" s="160" t="s">
        <v>190</v>
      </c>
      <c r="AV534" s="10" t="s">
        <v>190</v>
      </c>
      <c r="AW534" s="10" t="s">
        <v>35</v>
      </c>
      <c r="AX534" s="10" t="s">
        <v>78</v>
      </c>
      <c r="AY534" s="160" t="s">
        <v>221</v>
      </c>
    </row>
    <row r="535" spans="2:51" s="10" customFormat="1" ht="20.45" customHeight="1" x14ac:dyDescent="0.3">
      <c r="B535" s="153"/>
      <c r="C535" s="154"/>
      <c r="D535" s="154"/>
      <c r="E535" s="155" t="s">
        <v>3</v>
      </c>
      <c r="F535" s="272" t="s">
        <v>1397</v>
      </c>
      <c r="G535" s="273"/>
      <c r="H535" s="273"/>
      <c r="I535" s="273"/>
      <c r="J535" s="154"/>
      <c r="K535" s="156">
        <v>13.5</v>
      </c>
      <c r="L535" s="154"/>
      <c r="M535" s="154"/>
      <c r="N535" s="154"/>
      <c r="O535" s="154"/>
      <c r="P535" s="154"/>
      <c r="Q535" s="154"/>
      <c r="R535" s="157"/>
      <c r="T535" s="158"/>
      <c r="U535" s="154"/>
      <c r="V535" s="154"/>
      <c r="W535" s="154"/>
      <c r="X535" s="154"/>
      <c r="Y535" s="154"/>
      <c r="Z535" s="154"/>
      <c r="AA535" s="159"/>
      <c r="AT535" s="160" t="s">
        <v>524</v>
      </c>
      <c r="AU535" s="160" t="s">
        <v>190</v>
      </c>
      <c r="AV535" s="10" t="s">
        <v>190</v>
      </c>
      <c r="AW535" s="10" t="s">
        <v>35</v>
      </c>
      <c r="AX535" s="10" t="s">
        <v>78</v>
      </c>
      <c r="AY535" s="160" t="s">
        <v>221</v>
      </c>
    </row>
    <row r="536" spans="2:51" s="10" customFormat="1" ht="40.15" customHeight="1" x14ac:dyDescent="0.3">
      <c r="B536" s="153"/>
      <c r="C536" s="154"/>
      <c r="D536" s="154"/>
      <c r="E536" s="155" t="s">
        <v>3</v>
      </c>
      <c r="F536" s="272" t="s">
        <v>1398</v>
      </c>
      <c r="G536" s="273"/>
      <c r="H536" s="273"/>
      <c r="I536" s="273"/>
      <c r="J536" s="154"/>
      <c r="K536" s="156">
        <v>126.75</v>
      </c>
      <c r="L536" s="154"/>
      <c r="M536" s="154"/>
      <c r="N536" s="154"/>
      <c r="O536" s="154"/>
      <c r="P536" s="154"/>
      <c r="Q536" s="154"/>
      <c r="R536" s="157"/>
      <c r="T536" s="158"/>
      <c r="U536" s="154"/>
      <c r="V536" s="154"/>
      <c r="W536" s="154"/>
      <c r="X536" s="154"/>
      <c r="Y536" s="154"/>
      <c r="Z536" s="154"/>
      <c r="AA536" s="159"/>
      <c r="AT536" s="160" t="s">
        <v>524</v>
      </c>
      <c r="AU536" s="160" t="s">
        <v>190</v>
      </c>
      <c r="AV536" s="10" t="s">
        <v>190</v>
      </c>
      <c r="AW536" s="10" t="s">
        <v>35</v>
      </c>
      <c r="AX536" s="10" t="s">
        <v>78</v>
      </c>
      <c r="AY536" s="160" t="s">
        <v>221</v>
      </c>
    </row>
    <row r="537" spans="2:51" s="10" customFormat="1" ht="20.45" customHeight="1" x14ac:dyDescent="0.3">
      <c r="B537" s="153"/>
      <c r="C537" s="154"/>
      <c r="D537" s="154"/>
      <c r="E537" s="155" t="s">
        <v>3</v>
      </c>
      <c r="F537" s="272" t="s">
        <v>1399</v>
      </c>
      <c r="G537" s="273"/>
      <c r="H537" s="273"/>
      <c r="I537" s="273"/>
      <c r="J537" s="154"/>
      <c r="K537" s="156">
        <v>6.12</v>
      </c>
      <c r="L537" s="154"/>
      <c r="M537" s="154"/>
      <c r="N537" s="154"/>
      <c r="O537" s="154"/>
      <c r="P537" s="154"/>
      <c r="Q537" s="154"/>
      <c r="R537" s="157"/>
      <c r="T537" s="158"/>
      <c r="U537" s="154"/>
      <c r="V537" s="154"/>
      <c r="W537" s="154"/>
      <c r="X537" s="154"/>
      <c r="Y537" s="154"/>
      <c r="Z537" s="154"/>
      <c r="AA537" s="159"/>
      <c r="AT537" s="160" t="s">
        <v>524</v>
      </c>
      <c r="AU537" s="160" t="s">
        <v>190</v>
      </c>
      <c r="AV537" s="10" t="s">
        <v>190</v>
      </c>
      <c r="AW537" s="10" t="s">
        <v>35</v>
      </c>
      <c r="AX537" s="10" t="s">
        <v>78</v>
      </c>
      <c r="AY537" s="160" t="s">
        <v>221</v>
      </c>
    </row>
    <row r="538" spans="2:51" s="10" customFormat="1" ht="28.9" customHeight="1" x14ac:dyDescent="0.3">
      <c r="B538" s="153"/>
      <c r="C538" s="154"/>
      <c r="D538" s="154"/>
      <c r="E538" s="155" t="s">
        <v>3</v>
      </c>
      <c r="F538" s="272" t="s">
        <v>1400</v>
      </c>
      <c r="G538" s="273"/>
      <c r="H538" s="273"/>
      <c r="I538" s="273"/>
      <c r="J538" s="154"/>
      <c r="K538" s="156">
        <v>136.78</v>
      </c>
      <c r="L538" s="154"/>
      <c r="M538" s="154"/>
      <c r="N538" s="154"/>
      <c r="O538" s="154"/>
      <c r="P538" s="154"/>
      <c r="Q538" s="154"/>
      <c r="R538" s="157"/>
      <c r="T538" s="158"/>
      <c r="U538" s="154"/>
      <c r="V538" s="154"/>
      <c r="W538" s="154"/>
      <c r="X538" s="154"/>
      <c r="Y538" s="154"/>
      <c r="Z538" s="154"/>
      <c r="AA538" s="159"/>
      <c r="AT538" s="160" t="s">
        <v>524</v>
      </c>
      <c r="AU538" s="160" t="s">
        <v>190</v>
      </c>
      <c r="AV538" s="10" t="s">
        <v>190</v>
      </c>
      <c r="AW538" s="10" t="s">
        <v>35</v>
      </c>
      <c r="AX538" s="10" t="s">
        <v>78</v>
      </c>
      <c r="AY538" s="160" t="s">
        <v>221</v>
      </c>
    </row>
    <row r="539" spans="2:51" s="10" customFormat="1" ht="20.45" customHeight="1" x14ac:dyDescent="0.3">
      <c r="B539" s="153"/>
      <c r="C539" s="154"/>
      <c r="D539" s="154"/>
      <c r="E539" s="155" t="s">
        <v>3</v>
      </c>
      <c r="F539" s="272" t="s">
        <v>1401</v>
      </c>
      <c r="G539" s="273"/>
      <c r="H539" s="273"/>
      <c r="I539" s="273"/>
      <c r="J539" s="154"/>
      <c r="K539" s="156">
        <v>13.28</v>
      </c>
      <c r="L539" s="154"/>
      <c r="M539" s="154"/>
      <c r="N539" s="154"/>
      <c r="O539" s="154"/>
      <c r="P539" s="154"/>
      <c r="Q539" s="154"/>
      <c r="R539" s="157"/>
      <c r="T539" s="158"/>
      <c r="U539" s="154"/>
      <c r="V539" s="154"/>
      <c r="W539" s="154"/>
      <c r="X539" s="154"/>
      <c r="Y539" s="154"/>
      <c r="Z539" s="154"/>
      <c r="AA539" s="159"/>
      <c r="AT539" s="160" t="s">
        <v>524</v>
      </c>
      <c r="AU539" s="160" t="s">
        <v>190</v>
      </c>
      <c r="AV539" s="10" t="s">
        <v>190</v>
      </c>
      <c r="AW539" s="10" t="s">
        <v>35</v>
      </c>
      <c r="AX539" s="10" t="s">
        <v>78</v>
      </c>
      <c r="AY539" s="160" t="s">
        <v>221</v>
      </c>
    </row>
    <row r="540" spans="2:51" s="13" customFormat="1" ht="20.45" customHeight="1" x14ac:dyDescent="0.3">
      <c r="B540" s="181"/>
      <c r="C540" s="182"/>
      <c r="D540" s="182"/>
      <c r="E540" s="183" t="s">
        <v>3</v>
      </c>
      <c r="F540" s="279" t="s">
        <v>946</v>
      </c>
      <c r="G540" s="280"/>
      <c r="H540" s="280"/>
      <c r="I540" s="280"/>
      <c r="J540" s="182"/>
      <c r="K540" s="184">
        <v>418.05</v>
      </c>
      <c r="L540" s="182"/>
      <c r="M540" s="182"/>
      <c r="N540" s="182"/>
      <c r="O540" s="182"/>
      <c r="P540" s="182"/>
      <c r="Q540" s="182"/>
      <c r="R540" s="185"/>
      <c r="T540" s="186"/>
      <c r="U540" s="182"/>
      <c r="V540" s="182"/>
      <c r="W540" s="182"/>
      <c r="X540" s="182"/>
      <c r="Y540" s="182"/>
      <c r="Z540" s="182"/>
      <c r="AA540" s="187"/>
      <c r="AT540" s="188" t="s">
        <v>524</v>
      </c>
      <c r="AU540" s="188" t="s">
        <v>190</v>
      </c>
      <c r="AV540" s="13" t="s">
        <v>254</v>
      </c>
      <c r="AW540" s="13" t="s">
        <v>35</v>
      </c>
      <c r="AX540" s="13" t="s">
        <v>78</v>
      </c>
      <c r="AY540" s="188" t="s">
        <v>221</v>
      </c>
    </row>
    <row r="541" spans="2:51" s="12" customFormat="1" ht="20.45" customHeight="1" x14ac:dyDescent="0.3">
      <c r="B541" s="173"/>
      <c r="C541" s="174"/>
      <c r="D541" s="174"/>
      <c r="E541" s="175" t="s">
        <v>3</v>
      </c>
      <c r="F541" s="277" t="s">
        <v>1141</v>
      </c>
      <c r="G541" s="278"/>
      <c r="H541" s="278"/>
      <c r="I541" s="278"/>
      <c r="J541" s="174"/>
      <c r="K541" s="176" t="s">
        <v>3</v>
      </c>
      <c r="L541" s="174"/>
      <c r="M541" s="174"/>
      <c r="N541" s="174"/>
      <c r="O541" s="174"/>
      <c r="P541" s="174"/>
      <c r="Q541" s="174"/>
      <c r="R541" s="177"/>
      <c r="T541" s="178"/>
      <c r="U541" s="174"/>
      <c r="V541" s="174"/>
      <c r="W541" s="174"/>
      <c r="X541" s="174"/>
      <c r="Y541" s="174"/>
      <c r="Z541" s="174"/>
      <c r="AA541" s="179"/>
      <c r="AT541" s="180" t="s">
        <v>524</v>
      </c>
      <c r="AU541" s="180" t="s">
        <v>190</v>
      </c>
      <c r="AV541" s="12" t="s">
        <v>15</v>
      </c>
      <c r="AW541" s="12" t="s">
        <v>35</v>
      </c>
      <c r="AX541" s="12" t="s">
        <v>78</v>
      </c>
      <c r="AY541" s="180" t="s">
        <v>221</v>
      </c>
    </row>
    <row r="542" spans="2:51" s="10" customFormat="1" ht="20.45" customHeight="1" x14ac:dyDescent="0.3">
      <c r="B542" s="153"/>
      <c r="C542" s="154"/>
      <c r="D542" s="154"/>
      <c r="E542" s="155" t="s">
        <v>3</v>
      </c>
      <c r="F542" s="272" t="s">
        <v>1402</v>
      </c>
      <c r="G542" s="273"/>
      <c r="H542" s="273"/>
      <c r="I542" s="273"/>
      <c r="J542" s="154"/>
      <c r="K542" s="156">
        <v>21.46</v>
      </c>
      <c r="L542" s="154"/>
      <c r="M542" s="154"/>
      <c r="N542" s="154"/>
      <c r="O542" s="154"/>
      <c r="P542" s="154"/>
      <c r="Q542" s="154"/>
      <c r="R542" s="157"/>
      <c r="T542" s="158"/>
      <c r="U542" s="154"/>
      <c r="V542" s="154"/>
      <c r="W542" s="154"/>
      <c r="X542" s="154"/>
      <c r="Y542" s="154"/>
      <c r="Z542" s="154"/>
      <c r="AA542" s="159"/>
      <c r="AT542" s="160" t="s">
        <v>524</v>
      </c>
      <c r="AU542" s="160" t="s">
        <v>190</v>
      </c>
      <c r="AV542" s="10" t="s">
        <v>190</v>
      </c>
      <c r="AW542" s="10" t="s">
        <v>35</v>
      </c>
      <c r="AX542" s="10" t="s">
        <v>78</v>
      </c>
      <c r="AY542" s="160" t="s">
        <v>221</v>
      </c>
    </row>
    <row r="543" spans="2:51" s="13" customFormat="1" ht="20.45" customHeight="1" x14ac:dyDescent="0.3">
      <c r="B543" s="181"/>
      <c r="C543" s="182"/>
      <c r="D543" s="182"/>
      <c r="E543" s="183" t="s">
        <v>3</v>
      </c>
      <c r="F543" s="279" t="s">
        <v>946</v>
      </c>
      <c r="G543" s="280"/>
      <c r="H543" s="280"/>
      <c r="I543" s="280"/>
      <c r="J543" s="182"/>
      <c r="K543" s="184">
        <v>21.46</v>
      </c>
      <c r="L543" s="182"/>
      <c r="M543" s="182"/>
      <c r="N543" s="182"/>
      <c r="O543" s="182"/>
      <c r="P543" s="182"/>
      <c r="Q543" s="182"/>
      <c r="R543" s="185"/>
      <c r="T543" s="186"/>
      <c r="U543" s="182"/>
      <c r="V543" s="182"/>
      <c r="W543" s="182"/>
      <c r="X543" s="182"/>
      <c r="Y543" s="182"/>
      <c r="Z543" s="182"/>
      <c r="AA543" s="187"/>
      <c r="AT543" s="188" t="s">
        <v>524</v>
      </c>
      <c r="AU543" s="188" t="s">
        <v>190</v>
      </c>
      <c r="AV543" s="13" t="s">
        <v>254</v>
      </c>
      <c r="AW543" s="13" t="s">
        <v>35</v>
      </c>
      <c r="AX543" s="13" t="s">
        <v>78</v>
      </c>
      <c r="AY543" s="188" t="s">
        <v>221</v>
      </c>
    </row>
    <row r="544" spans="2:51" s="11" customFormat="1" ht="20.45" customHeight="1" x14ac:dyDescent="0.3">
      <c r="B544" s="161"/>
      <c r="C544" s="162"/>
      <c r="D544" s="162"/>
      <c r="E544" s="163" t="s">
        <v>3</v>
      </c>
      <c r="F544" s="270" t="s">
        <v>526</v>
      </c>
      <c r="G544" s="271"/>
      <c r="H544" s="271"/>
      <c r="I544" s="271"/>
      <c r="J544" s="162"/>
      <c r="K544" s="164">
        <v>845.23</v>
      </c>
      <c r="L544" s="162"/>
      <c r="M544" s="162"/>
      <c r="N544" s="162"/>
      <c r="O544" s="162"/>
      <c r="P544" s="162"/>
      <c r="Q544" s="162"/>
      <c r="R544" s="165"/>
      <c r="T544" s="166"/>
      <c r="U544" s="162"/>
      <c r="V544" s="162"/>
      <c r="W544" s="162"/>
      <c r="X544" s="162"/>
      <c r="Y544" s="162"/>
      <c r="Z544" s="162"/>
      <c r="AA544" s="167"/>
      <c r="AT544" s="168" t="s">
        <v>524</v>
      </c>
      <c r="AU544" s="168" t="s">
        <v>190</v>
      </c>
      <c r="AV544" s="11" t="s">
        <v>231</v>
      </c>
      <c r="AW544" s="11" t="s">
        <v>35</v>
      </c>
      <c r="AX544" s="11" t="s">
        <v>15</v>
      </c>
      <c r="AY544" s="168" t="s">
        <v>221</v>
      </c>
    </row>
    <row r="545" spans="2:65" s="1" customFormat="1" ht="28.9" customHeight="1" x14ac:dyDescent="0.3">
      <c r="B545" s="136"/>
      <c r="C545" s="137" t="s">
        <v>231</v>
      </c>
      <c r="D545" s="137" t="s">
        <v>222</v>
      </c>
      <c r="E545" s="138" t="s">
        <v>1403</v>
      </c>
      <c r="F545" s="250" t="s">
        <v>1404</v>
      </c>
      <c r="G545" s="251"/>
      <c r="H545" s="251"/>
      <c r="I545" s="251"/>
      <c r="J545" s="139" t="s">
        <v>536</v>
      </c>
      <c r="K545" s="140">
        <v>27.22</v>
      </c>
      <c r="L545" s="252"/>
      <c r="M545" s="251"/>
      <c r="N545" s="252">
        <f>ROUND(L545*K545,2)</f>
        <v>0</v>
      </c>
      <c r="O545" s="251"/>
      <c r="P545" s="251"/>
      <c r="Q545" s="251"/>
      <c r="R545" s="141"/>
      <c r="T545" s="142" t="s">
        <v>3</v>
      </c>
      <c r="U545" s="40" t="s">
        <v>43</v>
      </c>
      <c r="V545" s="143">
        <v>0.56799999999999995</v>
      </c>
      <c r="W545" s="143">
        <f>V545*K545</f>
        <v>15.460959999999998</v>
      </c>
      <c r="X545" s="143">
        <v>9.4659999999999994E-2</v>
      </c>
      <c r="Y545" s="143">
        <f>X545*K545</f>
        <v>2.5766451999999997</v>
      </c>
      <c r="Z545" s="143">
        <v>0</v>
      </c>
      <c r="AA545" s="144">
        <f>Z545*K545</f>
        <v>0</v>
      </c>
      <c r="AR545" s="17" t="s">
        <v>231</v>
      </c>
      <c r="AT545" s="17" t="s">
        <v>222</v>
      </c>
      <c r="AU545" s="17" t="s">
        <v>190</v>
      </c>
      <c r="AY545" s="17" t="s">
        <v>221</v>
      </c>
      <c r="BE545" s="145">
        <f>IF(U545="základní",N545,0)</f>
        <v>0</v>
      </c>
      <c r="BF545" s="145">
        <f>IF(U545="snížená",N545,0)</f>
        <v>0</v>
      </c>
      <c r="BG545" s="145">
        <f>IF(U545="zákl. přenesená",N545,0)</f>
        <v>0</v>
      </c>
      <c r="BH545" s="145">
        <f>IF(U545="sníž. přenesená",N545,0)</f>
        <v>0</v>
      </c>
      <c r="BI545" s="145">
        <f>IF(U545="nulová",N545,0)</f>
        <v>0</v>
      </c>
      <c r="BJ545" s="17" t="s">
        <v>15</v>
      </c>
      <c r="BK545" s="145">
        <f>ROUND(L545*K545,2)</f>
        <v>0</v>
      </c>
      <c r="BL545" s="17" t="s">
        <v>231</v>
      </c>
      <c r="BM545" s="17" t="s">
        <v>1405</v>
      </c>
    </row>
    <row r="546" spans="2:65" s="12" customFormat="1" ht="20.45" customHeight="1" x14ac:dyDescent="0.3">
      <c r="B546" s="173"/>
      <c r="C546" s="174"/>
      <c r="D546" s="174"/>
      <c r="E546" s="175" t="s">
        <v>3</v>
      </c>
      <c r="F546" s="281" t="s">
        <v>1136</v>
      </c>
      <c r="G546" s="278"/>
      <c r="H546" s="278"/>
      <c r="I546" s="278"/>
      <c r="J546" s="174"/>
      <c r="K546" s="176" t="s">
        <v>3</v>
      </c>
      <c r="L546" s="174"/>
      <c r="M546" s="174"/>
      <c r="N546" s="174"/>
      <c r="O546" s="174"/>
      <c r="P546" s="174"/>
      <c r="Q546" s="174"/>
      <c r="R546" s="177"/>
      <c r="T546" s="178"/>
      <c r="U546" s="174"/>
      <c r="V546" s="174"/>
      <c r="W546" s="174"/>
      <c r="X546" s="174"/>
      <c r="Y546" s="174"/>
      <c r="Z546" s="174"/>
      <c r="AA546" s="179"/>
      <c r="AT546" s="180" t="s">
        <v>524</v>
      </c>
      <c r="AU546" s="180" t="s">
        <v>190</v>
      </c>
      <c r="AV546" s="12" t="s">
        <v>15</v>
      </c>
      <c r="AW546" s="12" t="s">
        <v>35</v>
      </c>
      <c r="AX546" s="12" t="s">
        <v>78</v>
      </c>
      <c r="AY546" s="180" t="s">
        <v>221</v>
      </c>
    </row>
    <row r="547" spans="2:65" s="10" customFormat="1" ht="20.45" customHeight="1" x14ac:dyDescent="0.3">
      <c r="B547" s="153"/>
      <c r="C547" s="154"/>
      <c r="D547" s="154"/>
      <c r="E547" s="155" t="s">
        <v>3</v>
      </c>
      <c r="F547" s="272" t="s">
        <v>1406</v>
      </c>
      <c r="G547" s="273"/>
      <c r="H547" s="273"/>
      <c r="I547" s="273"/>
      <c r="J547" s="154"/>
      <c r="K547" s="156">
        <v>3.42</v>
      </c>
      <c r="L547" s="154"/>
      <c r="M547" s="154"/>
      <c r="N547" s="154"/>
      <c r="O547" s="154"/>
      <c r="P547" s="154"/>
      <c r="Q547" s="154"/>
      <c r="R547" s="157"/>
      <c r="T547" s="158"/>
      <c r="U547" s="154"/>
      <c r="V547" s="154"/>
      <c r="W547" s="154"/>
      <c r="X547" s="154"/>
      <c r="Y547" s="154"/>
      <c r="Z547" s="154"/>
      <c r="AA547" s="159"/>
      <c r="AT547" s="160" t="s">
        <v>524</v>
      </c>
      <c r="AU547" s="160" t="s">
        <v>190</v>
      </c>
      <c r="AV547" s="10" t="s">
        <v>190</v>
      </c>
      <c r="AW547" s="10" t="s">
        <v>35</v>
      </c>
      <c r="AX547" s="10" t="s">
        <v>78</v>
      </c>
      <c r="AY547" s="160" t="s">
        <v>221</v>
      </c>
    </row>
    <row r="548" spans="2:65" s="12" customFormat="1" ht="20.45" customHeight="1" x14ac:dyDescent="0.3">
      <c r="B548" s="173"/>
      <c r="C548" s="174"/>
      <c r="D548" s="174"/>
      <c r="E548" s="175" t="s">
        <v>3</v>
      </c>
      <c r="F548" s="277" t="s">
        <v>1131</v>
      </c>
      <c r="G548" s="278"/>
      <c r="H548" s="278"/>
      <c r="I548" s="278"/>
      <c r="J548" s="174"/>
      <c r="K548" s="176" t="s">
        <v>3</v>
      </c>
      <c r="L548" s="174"/>
      <c r="M548" s="174"/>
      <c r="N548" s="174"/>
      <c r="O548" s="174"/>
      <c r="P548" s="174"/>
      <c r="Q548" s="174"/>
      <c r="R548" s="177"/>
      <c r="T548" s="178"/>
      <c r="U548" s="174"/>
      <c r="V548" s="174"/>
      <c r="W548" s="174"/>
      <c r="X548" s="174"/>
      <c r="Y548" s="174"/>
      <c r="Z548" s="174"/>
      <c r="AA548" s="179"/>
      <c r="AT548" s="180" t="s">
        <v>524</v>
      </c>
      <c r="AU548" s="180" t="s">
        <v>190</v>
      </c>
      <c r="AV548" s="12" t="s">
        <v>15</v>
      </c>
      <c r="AW548" s="12" t="s">
        <v>35</v>
      </c>
      <c r="AX548" s="12" t="s">
        <v>78</v>
      </c>
      <c r="AY548" s="180" t="s">
        <v>221</v>
      </c>
    </row>
    <row r="549" spans="2:65" s="10" customFormat="1" ht="20.45" customHeight="1" x14ac:dyDescent="0.3">
      <c r="B549" s="153"/>
      <c r="C549" s="154"/>
      <c r="D549" s="154"/>
      <c r="E549" s="155" t="s">
        <v>3</v>
      </c>
      <c r="F549" s="272" t="s">
        <v>1407</v>
      </c>
      <c r="G549" s="273"/>
      <c r="H549" s="273"/>
      <c r="I549" s="273"/>
      <c r="J549" s="154"/>
      <c r="K549" s="156">
        <v>23.8</v>
      </c>
      <c r="L549" s="154"/>
      <c r="M549" s="154"/>
      <c r="N549" s="154"/>
      <c r="O549" s="154"/>
      <c r="P549" s="154"/>
      <c r="Q549" s="154"/>
      <c r="R549" s="157"/>
      <c r="T549" s="158"/>
      <c r="U549" s="154"/>
      <c r="V549" s="154"/>
      <c r="W549" s="154"/>
      <c r="X549" s="154"/>
      <c r="Y549" s="154"/>
      <c r="Z549" s="154"/>
      <c r="AA549" s="159"/>
      <c r="AT549" s="160" t="s">
        <v>524</v>
      </c>
      <c r="AU549" s="160" t="s">
        <v>190</v>
      </c>
      <c r="AV549" s="10" t="s">
        <v>190</v>
      </c>
      <c r="AW549" s="10" t="s">
        <v>35</v>
      </c>
      <c r="AX549" s="10" t="s">
        <v>78</v>
      </c>
      <c r="AY549" s="160" t="s">
        <v>221</v>
      </c>
    </row>
    <row r="550" spans="2:65" s="11" customFormat="1" ht="20.45" customHeight="1" x14ac:dyDescent="0.3">
      <c r="B550" s="161"/>
      <c r="C550" s="162"/>
      <c r="D550" s="162"/>
      <c r="E550" s="163" t="s">
        <v>3</v>
      </c>
      <c r="F550" s="270" t="s">
        <v>526</v>
      </c>
      <c r="G550" s="271"/>
      <c r="H550" s="271"/>
      <c r="I550" s="271"/>
      <c r="J550" s="162"/>
      <c r="K550" s="164">
        <v>27.22</v>
      </c>
      <c r="L550" s="162"/>
      <c r="M550" s="162"/>
      <c r="N550" s="162"/>
      <c r="O550" s="162"/>
      <c r="P550" s="162"/>
      <c r="Q550" s="162"/>
      <c r="R550" s="165"/>
      <c r="T550" s="166"/>
      <c r="U550" s="162"/>
      <c r="V550" s="162"/>
      <c r="W550" s="162"/>
      <c r="X550" s="162"/>
      <c r="Y550" s="162"/>
      <c r="Z550" s="162"/>
      <c r="AA550" s="167"/>
      <c r="AT550" s="168" t="s">
        <v>524</v>
      </c>
      <c r="AU550" s="168" t="s">
        <v>190</v>
      </c>
      <c r="AV550" s="11" t="s">
        <v>231</v>
      </c>
      <c r="AW550" s="11" t="s">
        <v>35</v>
      </c>
      <c r="AX550" s="11" t="s">
        <v>15</v>
      </c>
      <c r="AY550" s="168" t="s">
        <v>221</v>
      </c>
    </row>
    <row r="551" spans="2:65" s="1" customFormat="1" ht="40.15" customHeight="1" x14ac:dyDescent="0.3">
      <c r="B551" s="136"/>
      <c r="C551" s="137" t="s">
        <v>1408</v>
      </c>
      <c r="D551" s="137" t="s">
        <v>222</v>
      </c>
      <c r="E551" s="138" t="s">
        <v>1409</v>
      </c>
      <c r="F551" s="250" t="s">
        <v>1410</v>
      </c>
      <c r="G551" s="251"/>
      <c r="H551" s="251"/>
      <c r="I551" s="251"/>
      <c r="J551" s="139" t="s">
        <v>536</v>
      </c>
      <c r="K551" s="140">
        <v>4.8</v>
      </c>
      <c r="L551" s="252"/>
      <c r="M551" s="251"/>
      <c r="N551" s="252">
        <f>ROUND(L551*K551,2)</f>
        <v>0</v>
      </c>
      <c r="O551" s="251"/>
      <c r="P551" s="251"/>
      <c r="Q551" s="251"/>
      <c r="R551" s="141"/>
      <c r="T551" s="142" t="s">
        <v>3</v>
      </c>
      <c r="U551" s="40" t="s">
        <v>43</v>
      </c>
      <c r="V551" s="143">
        <v>0.69799999999999995</v>
      </c>
      <c r="W551" s="143">
        <f>V551*K551</f>
        <v>3.3503999999999996</v>
      </c>
      <c r="X551" s="143">
        <v>4.1500000000000002E-2</v>
      </c>
      <c r="Y551" s="143">
        <f>X551*K551</f>
        <v>0.19920000000000002</v>
      </c>
      <c r="Z551" s="143">
        <v>0</v>
      </c>
      <c r="AA551" s="144">
        <f>Z551*K551</f>
        <v>0</v>
      </c>
      <c r="AR551" s="17" t="s">
        <v>231</v>
      </c>
      <c r="AT551" s="17" t="s">
        <v>222</v>
      </c>
      <c r="AU551" s="17" t="s">
        <v>190</v>
      </c>
      <c r="AY551" s="17" t="s">
        <v>221</v>
      </c>
      <c r="BE551" s="145">
        <f>IF(U551="základní",N551,0)</f>
        <v>0</v>
      </c>
      <c r="BF551" s="145">
        <f>IF(U551="snížená",N551,0)</f>
        <v>0</v>
      </c>
      <c r="BG551" s="145">
        <f>IF(U551="zákl. přenesená",N551,0)</f>
        <v>0</v>
      </c>
      <c r="BH551" s="145">
        <f>IF(U551="sníž. přenesená",N551,0)</f>
        <v>0</v>
      </c>
      <c r="BI551" s="145">
        <f>IF(U551="nulová",N551,0)</f>
        <v>0</v>
      </c>
      <c r="BJ551" s="17" t="s">
        <v>15</v>
      </c>
      <c r="BK551" s="145">
        <f>ROUND(L551*K551,2)</f>
        <v>0</v>
      </c>
      <c r="BL551" s="17" t="s">
        <v>231</v>
      </c>
      <c r="BM551" s="17" t="s">
        <v>1411</v>
      </c>
    </row>
    <row r="552" spans="2:65" s="10" customFormat="1" ht="20.45" customHeight="1" x14ac:dyDescent="0.3">
      <c r="B552" s="153"/>
      <c r="C552" s="154"/>
      <c r="D552" s="154"/>
      <c r="E552" s="155" t="s">
        <v>3</v>
      </c>
      <c r="F552" s="274" t="s">
        <v>1412</v>
      </c>
      <c r="G552" s="273"/>
      <c r="H552" s="273"/>
      <c r="I552" s="273"/>
      <c r="J552" s="154"/>
      <c r="K552" s="156">
        <v>4.8</v>
      </c>
      <c r="L552" s="154"/>
      <c r="M552" s="154"/>
      <c r="N552" s="154"/>
      <c r="O552" s="154"/>
      <c r="P552" s="154"/>
      <c r="Q552" s="154"/>
      <c r="R552" s="157"/>
      <c r="T552" s="158"/>
      <c r="U552" s="154"/>
      <c r="V552" s="154"/>
      <c r="W552" s="154"/>
      <c r="X552" s="154"/>
      <c r="Y552" s="154"/>
      <c r="Z552" s="154"/>
      <c r="AA552" s="159"/>
      <c r="AT552" s="160" t="s">
        <v>524</v>
      </c>
      <c r="AU552" s="160" t="s">
        <v>190</v>
      </c>
      <c r="AV552" s="10" t="s">
        <v>190</v>
      </c>
      <c r="AW552" s="10" t="s">
        <v>35</v>
      </c>
      <c r="AX552" s="10" t="s">
        <v>15</v>
      </c>
      <c r="AY552" s="160" t="s">
        <v>221</v>
      </c>
    </row>
    <row r="553" spans="2:65" s="1" customFormat="1" ht="40.15" customHeight="1" x14ac:dyDescent="0.3">
      <c r="B553" s="136"/>
      <c r="C553" s="137" t="s">
        <v>284</v>
      </c>
      <c r="D553" s="137" t="s">
        <v>222</v>
      </c>
      <c r="E553" s="138" t="s">
        <v>1413</v>
      </c>
      <c r="F553" s="250" t="s">
        <v>1414</v>
      </c>
      <c r="G553" s="251"/>
      <c r="H553" s="251"/>
      <c r="I553" s="251"/>
      <c r="J553" s="139" t="s">
        <v>536</v>
      </c>
      <c r="K553" s="140">
        <v>1.92</v>
      </c>
      <c r="L553" s="252"/>
      <c r="M553" s="251"/>
      <c r="N553" s="252">
        <f>ROUND(L553*K553,2)</f>
        <v>0</v>
      </c>
      <c r="O553" s="251"/>
      <c r="P553" s="251"/>
      <c r="Q553" s="251"/>
      <c r="R553" s="141"/>
      <c r="T553" s="142" t="s">
        <v>3</v>
      </c>
      <c r="U553" s="40" t="s">
        <v>43</v>
      </c>
      <c r="V553" s="143">
        <v>0.71399999999999997</v>
      </c>
      <c r="W553" s="143">
        <f>V553*K553</f>
        <v>1.3708799999999999</v>
      </c>
      <c r="X553" s="143">
        <v>5.4269999999999999E-2</v>
      </c>
      <c r="Y553" s="143">
        <f>X553*K553</f>
        <v>0.1041984</v>
      </c>
      <c r="Z553" s="143">
        <v>0</v>
      </c>
      <c r="AA553" s="144">
        <f>Z553*K553</f>
        <v>0</v>
      </c>
      <c r="AR553" s="17" t="s">
        <v>231</v>
      </c>
      <c r="AT553" s="17" t="s">
        <v>222</v>
      </c>
      <c r="AU553" s="17" t="s">
        <v>190</v>
      </c>
      <c r="AY553" s="17" t="s">
        <v>221</v>
      </c>
      <c r="BE553" s="145">
        <f>IF(U553="základní",N553,0)</f>
        <v>0</v>
      </c>
      <c r="BF553" s="145">
        <f>IF(U553="snížená",N553,0)</f>
        <v>0</v>
      </c>
      <c r="BG553" s="145">
        <f>IF(U553="zákl. přenesená",N553,0)</f>
        <v>0</v>
      </c>
      <c r="BH553" s="145">
        <f>IF(U553="sníž. přenesená",N553,0)</f>
        <v>0</v>
      </c>
      <c r="BI553" s="145">
        <f>IF(U553="nulová",N553,0)</f>
        <v>0</v>
      </c>
      <c r="BJ553" s="17" t="s">
        <v>15</v>
      </c>
      <c r="BK553" s="145">
        <f>ROUND(L553*K553,2)</f>
        <v>0</v>
      </c>
      <c r="BL553" s="17" t="s">
        <v>231</v>
      </c>
      <c r="BM553" s="17" t="s">
        <v>1415</v>
      </c>
    </row>
    <row r="554" spans="2:65" s="10" customFormat="1" ht="20.45" customHeight="1" x14ac:dyDescent="0.3">
      <c r="B554" s="153"/>
      <c r="C554" s="154"/>
      <c r="D554" s="154"/>
      <c r="E554" s="155" t="s">
        <v>3</v>
      </c>
      <c r="F554" s="274" t="s">
        <v>1416</v>
      </c>
      <c r="G554" s="273"/>
      <c r="H554" s="273"/>
      <c r="I554" s="273"/>
      <c r="J554" s="154"/>
      <c r="K554" s="156">
        <v>1.92</v>
      </c>
      <c r="L554" s="154"/>
      <c r="M554" s="154"/>
      <c r="N554" s="154"/>
      <c r="O554" s="154"/>
      <c r="P554" s="154"/>
      <c r="Q554" s="154"/>
      <c r="R554" s="157"/>
      <c r="T554" s="158"/>
      <c r="U554" s="154"/>
      <c r="V554" s="154"/>
      <c r="W554" s="154"/>
      <c r="X554" s="154"/>
      <c r="Y554" s="154"/>
      <c r="Z554" s="154"/>
      <c r="AA554" s="159"/>
      <c r="AT554" s="160" t="s">
        <v>524</v>
      </c>
      <c r="AU554" s="160" t="s">
        <v>190</v>
      </c>
      <c r="AV554" s="10" t="s">
        <v>190</v>
      </c>
      <c r="AW554" s="10" t="s">
        <v>35</v>
      </c>
      <c r="AX554" s="10" t="s">
        <v>15</v>
      </c>
      <c r="AY554" s="160" t="s">
        <v>221</v>
      </c>
    </row>
    <row r="555" spans="2:65" s="9" customFormat="1" ht="29.85" customHeight="1" x14ac:dyDescent="0.3">
      <c r="B555" s="125"/>
      <c r="C555" s="126"/>
      <c r="D555" s="135" t="s">
        <v>906</v>
      </c>
      <c r="E555" s="135"/>
      <c r="F555" s="135"/>
      <c r="G555" s="135"/>
      <c r="H555" s="135"/>
      <c r="I555" s="135"/>
      <c r="J555" s="135"/>
      <c r="K555" s="135"/>
      <c r="L555" s="135"/>
      <c r="M555" s="135"/>
      <c r="N555" s="240">
        <f>BK555</f>
        <v>0</v>
      </c>
      <c r="O555" s="241"/>
      <c r="P555" s="241"/>
      <c r="Q555" s="241"/>
      <c r="R555" s="128"/>
      <c r="T555" s="129"/>
      <c r="U555" s="126"/>
      <c r="V555" s="126"/>
      <c r="W555" s="130">
        <f>SUM(W556:W626)</f>
        <v>5462.4029019999998</v>
      </c>
      <c r="X555" s="126"/>
      <c r="Y555" s="130">
        <f>SUM(Y556:Y626)</f>
        <v>1234.8569371699998</v>
      </c>
      <c r="Z555" s="126"/>
      <c r="AA555" s="131">
        <f>SUM(AA556:AA626)</f>
        <v>0</v>
      </c>
      <c r="AR555" s="132" t="s">
        <v>15</v>
      </c>
      <c r="AT555" s="133" t="s">
        <v>77</v>
      </c>
      <c r="AU555" s="133" t="s">
        <v>15</v>
      </c>
      <c r="AY555" s="132" t="s">
        <v>221</v>
      </c>
      <c r="BK555" s="134">
        <f>SUM(BK556:BK626)</f>
        <v>0</v>
      </c>
    </row>
    <row r="556" spans="2:65" s="1" customFormat="1" ht="28.9" customHeight="1" x14ac:dyDescent="0.3">
      <c r="B556" s="136"/>
      <c r="C556" s="137" t="s">
        <v>1417</v>
      </c>
      <c r="D556" s="137" t="s">
        <v>222</v>
      </c>
      <c r="E556" s="138" t="s">
        <v>1418</v>
      </c>
      <c r="F556" s="250" t="s">
        <v>1419</v>
      </c>
      <c r="G556" s="251"/>
      <c r="H556" s="251"/>
      <c r="I556" s="251"/>
      <c r="J556" s="139" t="s">
        <v>520</v>
      </c>
      <c r="K556" s="140">
        <v>460.88400000000001</v>
      </c>
      <c r="L556" s="252"/>
      <c r="M556" s="251"/>
      <c r="N556" s="252">
        <f>ROUND(L556*K556,2)</f>
        <v>0</v>
      </c>
      <c r="O556" s="251"/>
      <c r="P556" s="251"/>
      <c r="Q556" s="251"/>
      <c r="R556" s="141"/>
      <c r="T556" s="142" t="s">
        <v>3</v>
      </c>
      <c r="U556" s="40" t="s">
        <v>43</v>
      </c>
      <c r="V556" s="143">
        <v>1.224</v>
      </c>
      <c r="W556" s="143">
        <f>V556*K556</f>
        <v>564.12201600000003</v>
      </c>
      <c r="X556" s="143">
        <v>2.45343</v>
      </c>
      <c r="Y556" s="143">
        <f>X556*K556</f>
        <v>1130.74663212</v>
      </c>
      <c r="Z556" s="143">
        <v>0</v>
      </c>
      <c r="AA556" s="144">
        <f>Z556*K556</f>
        <v>0</v>
      </c>
      <c r="AR556" s="17" t="s">
        <v>231</v>
      </c>
      <c r="AT556" s="17" t="s">
        <v>222</v>
      </c>
      <c r="AU556" s="17" t="s">
        <v>190</v>
      </c>
      <c r="AY556" s="17" t="s">
        <v>221</v>
      </c>
      <c r="BE556" s="145">
        <f>IF(U556="základní",N556,0)</f>
        <v>0</v>
      </c>
      <c r="BF556" s="145">
        <f>IF(U556="snížená",N556,0)</f>
        <v>0</v>
      </c>
      <c r="BG556" s="145">
        <f>IF(U556="zákl. přenesená",N556,0)</f>
        <v>0</v>
      </c>
      <c r="BH556" s="145">
        <f>IF(U556="sníž. přenesená",N556,0)</f>
        <v>0</v>
      </c>
      <c r="BI556" s="145">
        <f>IF(U556="nulová",N556,0)</f>
        <v>0</v>
      </c>
      <c r="BJ556" s="17" t="s">
        <v>15</v>
      </c>
      <c r="BK556" s="145">
        <f>ROUND(L556*K556,2)</f>
        <v>0</v>
      </c>
      <c r="BL556" s="17" t="s">
        <v>231</v>
      </c>
      <c r="BM556" s="17" t="s">
        <v>1420</v>
      </c>
    </row>
    <row r="557" spans="2:65" s="10" customFormat="1" ht="28.9" customHeight="1" x14ac:dyDescent="0.3">
      <c r="B557" s="153"/>
      <c r="C557" s="154"/>
      <c r="D557" s="154"/>
      <c r="E557" s="155" t="s">
        <v>3</v>
      </c>
      <c r="F557" s="274" t="s">
        <v>1421</v>
      </c>
      <c r="G557" s="273"/>
      <c r="H557" s="273"/>
      <c r="I557" s="273"/>
      <c r="J557" s="154"/>
      <c r="K557" s="156">
        <v>175.56800000000001</v>
      </c>
      <c r="L557" s="154"/>
      <c r="M557" s="154"/>
      <c r="N557" s="154"/>
      <c r="O557" s="154"/>
      <c r="P557" s="154"/>
      <c r="Q557" s="154"/>
      <c r="R557" s="157"/>
      <c r="T557" s="158"/>
      <c r="U557" s="154"/>
      <c r="V557" s="154"/>
      <c r="W557" s="154"/>
      <c r="X557" s="154"/>
      <c r="Y557" s="154"/>
      <c r="Z557" s="154"/>
      <c r="AA557" s="159"/>
      <c r="AT557" s="160" t="s">
        <v>524</v>
      </c>
      <c r="AU557" s="160" t="s">
        <v>190</v>
      </c>
      <c r="AV557" s="10" t="s">
        <v>190</v>
      </c>
      <c r="AW557" s="10" t="s">
        <v>35</v>
      </c>
      <c r="AX557" s="10" t="s">
        <v>78</v>
      </c>
      <c r="AY557" s="160" t="s">
        <v>221</v>
      </c>
    </row>
    <row r="558" spans="2:65" s="10" customFormat="1" ht="20.45" customHeight="1" x14ac:dyDescent="0.3">
      <c r="B558" s="153"/>
      <c r="C558" s="154"/>
      <c r="D558" s="154"/>
      <c r="E558" s="155" t="s">
        <v>3</v>
      </c>
      <c r="F558" s="272" t="s">
        <v>1422</v>
      </c>
      <c r="G558" s="273"/>
      <c r="H558" s="273"/>
      <c r="I558" s="273"/>
      <c r="J558" s="154"/>
      <c r="K558" s="156">
        <v>16.399999999999999</v>
      </c>
      <c r="L558" s="154"/>
      <c r="M558" s="154"/>
      <c r="N558" s="154"/>
      <c r="O558" s="154"/>
      <c r="P558" s="154"/>
      <c r="Q558" s="154"/>
      <c r="R558" s="157"/>
      <c r="T558" s="158"/>
      <c r="U558" s="154"/>
      <c r="V558" s="154"/>
      <c r="W558" s="154"/>
      <c r="X558" s="154"/>
      <c r="Y558" s="154"/>
      <c r="Z558" s="154"/>
      <c r="AA558" s="159"/>
      <c r="AT558" s="160" t="s">
        <v>524</v>
      </c>
      <c r="AU558" s="160" t="s">
        <v>190</v>
      </c>
      <c r="AV558" s="10" t="s">
        <v>190</v>
      </c>
      <c r="AW558" s="10" t="s">
        <v>35</v>
      </c>
      <c r="AX558" s="10" t="s">
        <v>78</v>
      </c>
      <c r="AY558" s="160" t="s">
        <v>221</v>
      </c>
    </row>
    <row r="559" spans="2:65" s="10" customFormat="1" ht="20.45" customHeight="1" x14ac:dyDescent="0.3">
      <c r="B559" s="153"/>
      <c r="C559" s="154"/>
      <c r="D559" s="154"/>
      <c r="E559" s="155" t="s">
        <v>3</v>
      </c>
      <c r="F559" s="272" t="s">
        <v>1423</v>
      </c>
      <c r="G559" s="273"/>
      <c r="H559" s="273"/>
      <c r="I559" s="273"/>
      <c r="J559" s="154"/>
      <c r="K559" s="156">
        <v>2.6520000000000001</v>
      </c>
      <c r="L559" s="154"/>
      <c r="M559" s="154"/>
      <c r="N559" s="154"/>
      <c r="O559" s="154"/>
      <c r="P559" s="154"/>
      <c r="Q559" s="154"/>
      <c r="R559" s="157"/>
      <c r="T559" s="158"/>
      <c r="U559" s="154"/>
      <c r="V559" s="154"/>
      <c r="W559" s="154"/>
      <c r="X559" s="154"/>
      <c r="Y559" s="154"/>
      <c r="Z559" s="154"/>
      <c r="AA559" s="159"/>
      <c r="AT559" s="160" t="s">
        <v>524</v>
      </c>
      <c r="AU559" s="160" t="s">
        <v>190</v>
      </c>
      <c r="AV559" s="10" t="s">
        <v>190</v>
      </c>
      <c r="AW559" s="10" t="s">
        <v>35</v>
      </c>
      <c r="AX559" s="10" t="s">
        <v>78</v>
      </c>
      <c r="AY559" s="160" t="s">
        <v>221</v>
      </c>
    </row>
    <row r="560" spans="2:65" s="10" customFormat="1" ht="20.45" customHeight="1" x14ac:dyDescent="0.3">
      <c r="B560" s="153"/>
      <c r="C560" s="154"/>
      <c r="D560" s="154"/>
      <c r="E560" s="155" t="s">
        <v>3</v>
      </c>
      <c r="F560" s="272" t="s">
        <v>1424</v>
      </c>
      <c r="G560" s="273"/>
      <c r="H560" s="273"/>
      <c r="I560" s="273"/>
      <c r="J560" s="154"/>
      <c r="K560" s="156">
        <v>2.2200000000000002</v>
      </c>
      <c r="L560" s="154"/>
      <c r="M560" s="154"/>
      <c r="N560" s="154"/>
      <c r="O560" s="154"/>
      <c r="P560" s="154"/>
      <c r="Q560" s="154"/>
      <c r="R560" s="157"/>
      <c r="T560" s="158"/>
      <c r="U560" s="154"/>
      <c r="V560" s="154"/>
      <c r="W560" s="154"/>
      <c r="X560" s="154"/>
      <c r="Y560" s="154"/>
      <c r="Z560" s="154"/>
      <c r="AA560" s="159"/>
      <c r="AT560" s="160" t="s">
        <v>524</v>
      </c>
      <c r="AU560" s="160" t="s">
        <v>190</v>
      </c>
      <c r="AV560" s="10" t="s">
        <v>190</v>
      </c>
      <c r="AW560" s="10" t="s">
        <v>35</v>
      </c>
      <c r="AX560" s="10" t="s">
        <v>78</v>
      </c>
      <c r="AY560" s="160" t="s">
        <v>221</v>
      </c>
    </row>
    <row r="561" spans="2:65" s="10" customFormat="1" ht="28.9" customHeight="1" x14ac:dyDescent="0.3">
      <c r="B561" s="153"/>
      <c r="C561" s="154"/>
      <c r="D561" s="154"/>
      <c r="E561" s="155" t="s">
        <v>3</v>
      </c>
      <c r="F561" s="272" t="s">
        <v>1425</v>
      </c>
      <c r="G561" s="273"/>
      <c r="H561" s="273"/>
      <c r="I561" s="273"/>
      <c r="J561" s="154"/>
      <c r="K561" s="156">
        <v>244.22399999999999</v>
      </c>
      <c r="L561" s="154"/>
      <c r="M561" s="154"/>
      <c r="N561" s="154"/>
      <c r="O561" s="154"/>
      <c r="P561" s="154"/>
      <c r="Q561" s="154"/>
      <c r="R561" s="157"/>
      <c r="T561" s="158"/>
      <c r="U561" s="154"/>
      <c r="V561" s="154"/>
      <c r="W561" s="154"/>
      <c r="X561" s="154"/>
      <c r="Y561" s="154"/>
      <c r="Z561" s="154"/>
      <c r="AA561" s="159"/>
      <c r="AT561" s="160" t="s">
        <v>524</v>
      </c>
      <c r="AU561" s="160" t="s">
        <v>190</v>
      </c>
      <c r="AV561" s="10" t="s">
        <v>190</v>
      </c>
      <c r="AW561" s="10" t="s">
        <v>35</v>
      </c>
      <c r="AX561" s="10" t="s">
        <v>78</v>
      </c>
      <c r="AY561" s="160" t="s">
        <v>221</v>
      </c>
    </row>
    <row r="562" spans="2:65" s="10" customFormat="1" ht="20.45" customHeight="1" x14ac:dyDescent="0.3">
      <c r="B562" s="153"/>
      <c r="C562" s="154"/>
      <c r="D562" s="154"/>
      <c r="E562" s="155" t="s">
        <v>3</v>
      </c>
      <c r="F562" s="272" t="s">
        <v>1426</v>
      </c>
      <c r="G562" s="273"/>
      <c r="H562" s="273"/>
      <c r="I562" s="273"/>
      <c r="J562" s="154"/>
      <c r="K562" s="156">
        <v>18.920000000000002</v>
      </c>
      <c r="L562" s="154"/>
      <c r="M562" s="154"/>
      <c r="N562" s="154"/>
      <c r="O562" s="154"/>
      <c r="P562" s="154"/>
      <c r="Q562" s="154"/>
      <c r="R562" s="157"/>
      <c r="T562" s="158"/>
      <c r="U562" s="154"/>
      <c r="V562" s="154"/>
      <c r="W562" s="154"/>
      <c r="X562" s="154"/>
      <c r="Y562" s="154"/>
      <c r="Z562" s="154"/>
      <c r="AA562" s="159"/>
      <c r="AT562" s="160" t="s">
        <v>524</v>
      </c>
      <c r="AU562" s="160" t="s">
        <v>190</v>
      </c>
      <c r="AV562" s="10" t="s">
        <v>190</v>
      </c>
      <c r="AW562" s="10" t="s">
        <v>35</v>
      </c>
      <c r="AX562" s="10" t="s">
        <v>78</v>
      </c>
      <c r="AY562" s="160" t="s">
        <v>221</v>
      </c>
    </row>
    <row r="563" spans="2:65" s="10" customFormat="1" ht="20.45" customHeight="1" x14ac:dyDescent="0.3">
      <c r="B563" s="153"/>
      <c r="C563" s="154"/>
      <c r="D563" s="154"/>
      <c r="E563" s="155" t="s">
        <v>3</v>
      </c>
      <c r="F563" s="272" t="s">
        <v>1427</v>
      </c>
      <c r="G563" s="273"/>
      <c r="H563" s="273"/>
      <c r="I563" s="273"/>
      <c r="J563" s="154"/>
      <c r="K563" s="156">
        <v>0.9</v>
      </c>
      <c r="L563" s="154"/>
      <c r="M563" s="154"/>
      <c r="N563" s="154"/>
      <c r="O563" s="154"/>
      <c r="P563" s="154"/>
      <c r="Q563" s="154"/>
      <c r="R563" s="157"/>
      <c r="T563" s="158"/>
      <c r="U563" s="154"/>
      <c r="V563" s="154"/>
      <c r="W563" s="154"/>
      <c r="X563" s="154"/>
      <c r="Y563" s="154"/>
      <c r="Z563" s="154"/>
      <c r="AA563" s="159"/>
      <c r="AT563" s="160" t="s">
        <v>524</v>
      </c>
      <c r="AU563" s="160" t="s">
        <v>190</v>
      </c>
      <c r="AV563" s="10" t="s">
        <v>190</v>
      </c>
      <c r="AW563" s="10" t="s">
        <v>35</v>
      </c>
      <c r="AX563" s="10" t="s">
        <v>78</v>
      </c>
      <c r="AY563" s="160" t="s">
        <v>221</v>
      </c>
    </row>
    <row r="564" spans="2:65" s="11" customFormat="1" ht="20.45" customHeight="1" x14ac:dyDescent="0.3">
      <c r="B564" s="161"/>
      <c r="C564" s="162"/>
      <c r="D564" s="162"/>
      <c r="E564" s="163" t="s">
        <v>3</v>
      </c>
      <c r="F564" s="270" t="s">
        <v>526</v>
      </c>
      <c r="G564" s="271"/>
      <c r="H564" s="271"/>
      <c r="I564" s="271"/>
      <c r="J564" s="162"/>
      <c r="K564" s="164">
        <v>460.88400000000001</v>
      </c>
      <c r="L564" s="162"/>
      <c r="M564" s="162"/>
      <c r="N564" s="162"/>
      <c r="O564" s="162"/>
      <c r="P564" s="162"/>
      <c r="Q564" s="162"/>
      <c r="R564" s="165"/>
      <c r="T564" s="166"/>
      <c r="U564" s="162"/>
      <c r="V564" s="162"/>
      <c r="W564" s="162"/>
      <c r="X564" s="162"/>
      <c r="Y564" s="162"/>
      <c r="Z564" s="162"/>
      <c r="AA564" s="167"/>
      <c r="AT564" s="168" t="s">
        <v>524</v>
      </c>
      <c r="AU564" s="168" t="s">
        <v>190</v>
      </c>
      <c r="AV564" s="11" t="s">
        <v>231</v>
      </c>
      <c r="AW564" s="11" t="s">
        <v>35</v>
      </c>
      <c r="AX564" s="11" t="s">
        <v>15</v>
      </c>
      <c r="AY564" s="168" t="s">
        <v>221</v>
      </c>
    </row>
    <row r="565" spans="2:65" s="1" customFormat="1" ht="20.45" customHeight="1" x14ac:dyDescent="0.3">
      <c r="B565" s="136"/>
      <c r="C565" s="137" t="s">
        <v>1428</v>
      </c>
      <c r="D565" s="137" t="s">
        <v>222</v>
      </c>
      <c r="E565" s="138" t="s">
        <v>1429</v>
      </c>
      <c r="F565" s="250" t="s">
        <v>1430</v>
      </c>
      <c r="G565" s="251"/>
      <c r="H565" s="251"/>
      <c r="I565" s="251"/>
      <c r="J565" s="139" t="s">
        <v>536</v>
      </c>
      <c r="K565" s="140">
        <v>1718.41</v>
      </c>
      <c r="L565" s="252"/>
      <c r="M565" s="251"/>
      <c r="N565" s="252">
        <f>ROUND(L565*K565,2)</f>
        <v>0</v>
      </c>
      <c r="O565" s="251"/>
      <c r="P565" s="251"/>
      <c r="Q565" s="251"/>
      <c r="R565" s="141"/>
      <c r="T565" s="142" t="s">
        <v>3</v>
      </c>
      <c r="U565" s="40" t="s">
        <v>43</v>
      </c>
      <c r="V565" s="143">
        <v>0.51100000000000001</v>
      </c>
      <c r="W565" s="143">
        <f>V565*K565</f>
        <v>878.10751000000005</v>
      </c>
      <c r="X565" s="143">
        <v>2.15E-3</v>
      </c>
      <c r="Y565" s="143">
        <f>X565*K565</f>
        <v>3.6945815</v>
      </c>
      <c r="Z565" s="143">
        <v>0</v>
      </c>
      <c r="AA565" s="144">
        <f>Z565*K565</f>
        <v>0</v>
      </c>
      <c r="AR565" s="17" t="s">
        <v>231</v>
      </c>
      <c r="AT565" s="17" t="s">
        <v>222</v>
      </c>
      <c r="AU565" s="17" t="s">
        <v>190</v>
      </c>
      <c r="AY565" s="17" t="s">
        <v>221</v>
      </c>
      <c r="BE565" s="145">
        <f>IF(U565="základní",N565,0)</f>
        <v>0</v>
      </c>
      <c r="BF565" s="145">
        <f>IF(U565="snížená",N565,0)</f>
        <v>0</v>
      </c>
      <c r="BG565" s="145">
        <f>IF(U565="zákl. přenesená",N565,0)</f>
        <v>0</v>
      </c>
      <c r="BH565" s="145">
        <f>IF(U565="sníž. přenesená",N565,0)</f>
        <v>0</v>
      </c>
      <c r="BI565" s="145">
        <f>IF(U565="nulová",N565,0)</f>
        <v>0</v>
      </c>
      <c r="BJ565" s="17" t="s">
        <v>15</v>
      </c>
      <c r="BK565" s="145">
        <f>ROUND(L565*K565,2)</f>
        <v>0</v>
      </c>
      <c r="BL565" s="17" t="s">
        <v>231</v>
      </c>
      <c r="BM565" s="17" t="s">
        <v>1431</v>
      </c>
    </row>
    <row r="566" spans="2:65" s="10" customFormat="1" ht="28.9" customHeight="1" x14ac:dyDescent="0.3">
      <c r="B566" s="153"/>
      <c r="C566" s="154"/>
      <c r="D566" s="154"/>
      <c r="E566" s="155" t="s">
        <v>3</v>
      </c>
      <c r="F566" s="274" t="s">
        <v>1432</v>
      </c>
      <c r="G566" s="273"/>
      <c r="H566" s="273"/>
      <c r="I566" s="273"/>
      <c r="J566" s="154"/>
      <c r="K566" s="156">
        <v>702.27</v>
      </c>
      <c r="L566" s="154"/>
      <c r="M566" s="154"/>
      <c r="N566" s="154"/>
      <c r="O566" s="154"/>
      <c r="P566" s="154"/>
      <c r="Q566" s="154"/>
      <c r="R566" s="157"/>
      <c r="T566" s="158"/>
      <c r="U566" s="154"/>
      <c r="V566" s="154"/>
      <c r="W566" s="154"/>
      <c r="X566" s="154"/>
      <c r="Y566" s="154"/>
      <c r="Z566" s="154"/>
      <c r="AA566" s="159"/>
      <c r="AT566" s="160" t="s">
        <v>524</v>
      </c>
      <c r="AU566" s="160" t="s">
        <v>190</v>
      </c>
      <c r="AV566" s="10" t="s">
        <v>190</v>
      </c>
      <c r="AW566" s="10" t="s">
        <v>35</v>
      </c>
      <c r="AX566" s="10" t="s">
        <v>78</v>
      </c>
      <c r="AY566" s="160" t="s">
        <v>221</v>
      </c>
    </row>
    <row r="567" spans="2:65" s="10" customFormat="1" ht="20.45" customHeight="1" x14ac:dyDescent="0.3">
      <c r="B567" s="153"/>
      <c r="C567" s="154"/>
      <c r="D567" s="154"/>
      <c r="E567" s="155" t="s">
        <v>3</v>
      </c>
      <c r="F567" s="272" t="s">
        <v>1433</v>
      </c>
      <c r="G567" s="273"/>
      <c r="H567" s="273"/>
      <c r="I567" s="273"/>
      <c r="J567" s="154"/>
      <c r="K567" s="156">
        <v>82</v>
      </c>
      <c r="L567" s="154"/>
      <c r="M567" s="154"/>
      <c r="N567" s="154"/>
      <c r="O567" s="154"/>
      <c r="P567" s="154"/>
      <c r="Q567" s="154"/>
      <c r="R567" s="157"/>
      <c r="T567" s="158"/>
      <c r="U567" s="154"/>
      <c r="V567" s="154"/>
      <c r="W567" s="154"/>
      <c r="X567" s="154"/>
      <c r="Y567" s="154"/>
      <c r="Z567" s="154"/>
      <c r="AA567" s="159"/>
      <c r="AT567" s="160" t="s">
        <v>524</v>
      </c>
      <c r="AU567" s="160" t="s">
        <v>190</v>
      </c>
      <c r="AV567" s="10" t="s">
        <v>190</v>
      </c>
      <c r="AW567" s="10" t="s">
        <v>35</v>
      </c>
      <c r="AX567" s="10" t="s">
        <v>78</v>
      </c>
      <c r="AY567" s="160" t="s">
        <v>221</v>
      </c>
    </row>
    <row r="568" spans="2:65" s="10" customFormat="1" ht="20.45" customHeight="1" x14ac:dyDescent="0.3">
      <c r="B568" s="153"/>
      <c r="C568" s="154"/>
      <c r="D568" s="154"/>
      <c r="E568" s="155" t="s">
        <v>3</v>
      </c>
      <c r="F568" s="272" t="s">
        <v>1434</v>
      </c>
      <c r="G568" s="273"/>
      <c r="H568" s="273"/>
      <c r="I568" s="273"/>
      <c r="J568" s="154"/>
      <c r="K568" s="156">
        <v>13.26</v>
      </c>
      <c r="L568" s="154"/>
      <c r="M568" s="154"/>
      <c r="N568" s="154"/>
      <c r="O568" s="154"/>
      <c r="P568" s="154"/>
      <c r="Q568" s="154"/>
      <c r="R568" s="157"/>
      <c r="T568" s="158"/>
      <c r="U568" s="154"/>
      <c r="V568" s="154"/>
      <c r="W568" s="154"/>
      <c r="X568" s="154"/>
      <c r="Y568" s="154"/>
      <c r="Z568" s="154"/>
      <c r="AA568" s="159"/>
      <c r="AT568" s="160" t="s">
        <v>524</v>
      </c>
      <c r="AU568" s="160" t="s">
        <v>190</v>
      </c>
      <c r="AV568" s="10" t="s">
        <v>190</v>
      </c>
      <c r="AW568" s="10" t="s">
        <v>35</v>
      </c>
      <c r="AX568" s="10" t="s">
        <v>78</v>
      </c>
      <c r="AY568" s="160" t="s">
        <v>221</v>
      </c>
    </row>
    <row r="569" spans="2:65" s="10" customFormat="1" ht="20.45" customHeight="1" x14ac:dyDescent="0.3">
      <c r="B569" s="153"/>
      <c r="C569" s="154"/>
      <c r="D569" s="154"/>
      <c r="E569" s="155" t="s">
        <v>3</v>
      </c>
      <c r="F569" s="272" t="s">
        <v>1435</v>
      </c>
      <c r="G569" s="273"/>
      <c r="H569" s="273"/>
      <c r="I569" s="273"/>
      <c r="J569" s="154"/>
      <c r="K569" s="156">
        <v>14.8</v>
      </c>
      <c r="L569" s="154"/>
      <c r="M569" s="154"/>
      <c r="N569" s="154"/>
      <c r="O569" s="154"/>
      <c r="P569" s="154"/>
      <c r="Q569" s="154"/>
      <c r="R569" s="157"/>
      <c r="T569" s="158"/>
      <c r="U569" s="154"/>
      <c r="V569" s="154"/>
      <c r="W569" s="154"/>
      <c r="X569" s="154"/>
      <c r="Y569" s="154"/>
      <c r="Z569" s="154"/>
      <c r="AA569" s="159"/>
      <c r="AT569" s="160" t="s">
        <v>524</v>
      </c>
      <c r="AU569" s="160" t="s">
        <v>190</v>
      </c>
      <c r="AV569" s="10" t="s">
        <v>190</v>
      </c>
      <c r="AW569" s="10" t="s">
        <v>35</v>
      </c>
      <c r="AX569" s="10" t="s">
        <v>78</v>
      </c>
      <c r="AY569" s="160" t="s">
        <v>221</v>
      </c>
    </row>
    <row r="570" spans="2:65" s="10" customFormat="1" ht="28.9" customHeight="1" x14ac:dyDescent="0.3">
      <c r="B570" s="153"/>
      <c r="C570" s="154"/>
      <c r="D570" s="154"/>
      <c r="E570" s="155" t="s">
        <v>3</v>
      </c>
      <c r="F570" s="272" t="s">
        <v>1436</v>
      </c>
      <c r="G570" s="273"/>
      <c r="H570" s="273"/>
      <c r="I570" s="273"/>
      <c r="J570" s="154"/>
      <c r="K570" s="156">
        <v>814.08</v>
      </c>
      <c r="L570" s="154"/>
      <c r="M570" s="154"/>
      <c r="N570" s="154"/>
      <c r="O570" s="154"/>
      <c r="P570" s="154"/>
      <c r="Q570" s="154"/>
      <c r="R570" s="157"/>
      <c r="T570" s="158"/>
      <c r="U570" s="154"/>
      <c r="V570" s="154"/>
      <c r="W570" s="154"/>
      <c r="X570" s="154"/>
      <c r="Y570" s="154"/>
      <c r="Z570" s="154"/>
      <c r="AA570" s="159"/>
      <c r="AT570" s="160" t="s">
        <v>524</v>
      </c>
      <c r="AU570" s="160" t="s">
        <v>190</v>
      </c>
      <c r="AV570" s="10" t="s">
        <v>190</v>
      </c>
      <c r="AW570" s="10" t="s">
        <v>35</v>
      </c>
      <c r="AX570" s="10" t="s">
        <v>78</v>
      </c>
      <c r="AY570" s="160" t="s">
        <v>221</v>
      </c>
    </row>
    <row r="571" spans="2:65" s="10" customFormat="1" ht="20.45" customHeight="1" x14ac:dyDescent="0.3">
      <c r="B571" s="153"/>
      <c r="C571" s="154"/>
      <c r="D571" s="154"/>
      <c r="E571" s="155" t="s">
        <v>3</v>
      </c>
      <c r="F571" s="272" t="s">
        <v>1437</v>
      </c>
      <c r="G571" s="273"/>
      <c r="H571" s="273"/>
      <c r="I571" s="273"/>
      <c r="J571" s="154"/>
      <c r="K571" s="156">
        <v>86</v>
      </c>
      <c r="L571" s="154"/>
      <c r="M571" s="154"/>
      <c r="N571" s="154"/>
      <c r="O571" s="154"/>
      <c r="P571" s="154"/>
      <c r="Q571" s="154"/>
      <c r="R571" s="157"/>
      <c r="T571" s="158"/>
      <c r="U571" s="154"/>
      <c r="V571" s="154"/>
      <c r="W571" s="154"/>
      <c r="X571" s="154"/>
      <c r="Y571" s="154"/>
      <c r="Z571" s="154"/>
      <c r="AA571" s="159"/>
      <c r="AT571" s="160" t="s">
        <v>524</v>
      </c>
      <c r="AU571" s="160" t="s">
        <v>190</v>
      </c>
      <c r="AV571" s="10" t="s">
        <v>190</v>
      </c>
      <c r="AW571" s="10" t="s">
        <v>35</v>
      </c>
      <c r="AX571" s="10" t="s">
        <v>78</v>
      </c>
      <c r="AY571" s="160" t="s">
        <v>221</v>
      </c>
    </row>
    <row r="572" spans="2:65" s="10" customFormat="1" ht="20.45" customHeight="1" x14ac:dyDescent="0.3">
      <c r="B572" s="153"/>
      <c r="C572" s="154"/>
      <c r="D572" s="154"/>
      <c r="E572" s="155" t="s">
        <v>3</v>
      </c>
      <c r="F572" s="272" t="s">
        <v>1438</v>
      </c>
      <c r="G572" s="273"/>
      <c r="H572" s="273"/>
      <c r="I572" s="273"/>
      <c r="J572" s="154"/>
      <c r="K572" s="156">
        <v>6</v>
      </c>
      <c r="L572" s="154"/>
      <c r="M572" s="154"/>
      <c r="N572" s="154"/>
      <c r="O572" s="154"/>
      <c r="P572" s="154"/>
      <c r="Q572" s="154"/>
      <c r="R572" s="157"/>
      <c r="T572" s="158"/>
      <c r="U572" s="154"/>
      <c r="V572" s="154"/>
      <c r="W572" s="154"/>
      <c r="X572" s="154"/>
      <c r="Y572" s="154"/>
      <c r="Z572" s="154"/>
      <c r="AA572" s="159"/>
      <c r="AT572" s="160" t="s">
        <v>524</v>
      </c>
      <c r="AU572" s="160" t="s">
        <v>190</v>
      </c>
      <c r="AV572" s="10" t="s">
        <v>190</v>
      </c>
      <c r="AW572" s="10" t="s">
        <v>35</v>
      </c>
      <c r="AX572" s="10" t="s">
        <v>78</v>
      </c>
      <c r="AY572" s="160" t="s">
        <v>221</v>
      </c>
    </row>
    <row r="573" spans="2:65" s="11" customFormat="1" ht="20.45" customHeight="1" x14ac:dyDescent="0.3">
      <c r="B573" s="161"/>
      <c r="C573" s="162"/>
      <c r="D573" s="162"/>
      <c r="E573" s="163" t="s">
        <v>3</v>
      </c>
      <c r="F573" s="270" t="s">
        <v>526</v>
      </c>
      <c r="G573" s="271"/>
      <c r="H573" s="271"/>
      <c r="I573" s="271"/>
      <c r="J573" s="162"/>
      <c r="K573" s="164">
        <v>1718.41</v>
      </c>
      <c r="L573" s="162"/>
      <c r="M573" s="162"/>
      <c r="N573" s="162"/>
      <c r="O573" s="162"/>
      <c r="P573" s="162"/>
      <c r="Q573" s="162"/>
      <c r="R573" s="165"/>
      <c r="T573" s="166"/>
      <c r="U573" s="162"/>
      <c r="V573" s="162"/>
      <c r="W573" s="162"/>
      <c r="X573" s="162"/>
      <c r="Y573" s="162"/>
      <c r="Z573" s="162"/>
      <c r="AA573" s="167"/>
      <c r="AT573" s="168" t="s">
        <v>524</v>
      </c>
      <c r="AU573" s="168" t="s">
        <v>190</v>
      </c>
      <c r="AV573" s="11" t="s">
        <v>231</v>
      </c>
      <c r="AW573" s="11" t="s">
        <v>35</v>
      </c>
      <c r="AX573" s="11" t="s">
        <v>15</v>
      </c>
      <c r="AY573" s="168" t="s">
        <v>221</v>
      </c>
    </row>
    <row r="574" spans="2:65" s="1" customFormat="1" ht="20.45" customHeight="1" x14ac:dyDescent="0.3">
      <c r="B574" s="136"/>
      <c r="C574" s="137" t="s">
        <v>1439</v>
      </c>
      <c r="D574" s="137" t="s">
        <v>222</v>
      </c>
      <c r="E574" s="138" t="s">
        <v>1440</v>
      </c>
      <c r="F574" s="250" t="s">
        <v>1441</v>
      </c>
      <c r="G574" s="251"/>
      <c r="H574" s="251"/>
      <c r="I574" s="251"/>
      <c r="J574" s="139" t="s">
        <v>536</v>
      </c>
      <c r="K574" s="140">
        <v>1718.41</v>
      </c>
      <c r="L574" s="252"/>
      <c r="M574" s="251"/>
      <c r="N574" s="252">
        <f>ROUND(L574*K574,2)</f>
        <v>0</v>
      </c>
      <c r="O574" s="251"/>
      <c r="P574" s="251"/>
      <c r="Q574" s="251"/>
      <c r="R574" s="141"/>
      <c r="T574" s="142" t="s">
        <v>3</v>
      </c>
      <c r="U574" s="40" t="s">
        <v>43</v>
      </c>
      <c r="V574" s="143">
        <v>0.26600000000000001</v>
      </c>
      <c r="W574" s="143">
        <f>V574*K574</f>
        <v>457.09706000000006</v>
      </c>
      <c r="X574" s="143">
        <v>0</v>
      </c>
      <c r="Y574" s="143">
        <f>X574*K574</f>
        <v>0</v>
      </c>
      <c r="Z574" s="143">
        <v>0</v>
      </c>
      <c r="AA574" s="144">
        <f>Z574*K574</f>
        <v>0</v>
      </c>
      <c r="AR574" s="17" t="s">
        <v>231</v>
      </c>
      <c r="AT574" s="17" t="s">
        <v>222</v>
      </c>
      <c r="AU574" s="17" t="s">
        <v>190</v>
      </c>
      <c r="AY574" s="17" t="s">
        <v>221</v>
      </c>
      <c r="BE574" s="145">
        <f>IF(U574="základní",N574,0)</f>
        <v>0</v>
      </c>
      <c r="BF574" s="145">
        <f>IF(U574="snížená",N574,0)</f>
        <v>0</v>
      </c>
      <c r="BG574" s="145">
        <f>IF(U574="zákl. přenesená",N574,0)</f>
        <v>0</v>
      </c>
      <c r="BH574" s="145">
        <f>IF(U574="sníž. přenesená",N574,0)</f>
        <v>0</v>
      </c>
      <c r="BI574" s="145">
        <f>IF(U574="nulová",N574,0)</f>
        <v>0</v>
      </c>
      <c r="BJ574" s="17" t="s">
        <v>15</v>
      </c>
      <c r="BK574" s="145">
        <f>ROUND(L574*K574,2)</f>
        <v>0</v>
      </c>
      <c r="BL574" s="17" t="s">
        <v>231</v>
      </c>
      <c r="BM574" s="17" t="s">
        <v>1442</v>
      </c>
    </row>
    <row r="575" spans="2:65" s="1" customFormat="1" ht="28.9" customHeight="1" x14ac:dyDescent="0.3">
      <c r="B575" s="136"/>
      <c r="C575" s="137" t="s">
        <v>1443</v>
      </c>
      <c r="D575" s="137" t="s">
        <v>222</v>
      </c>
      <c r="E575" s="138" t="s">
        <v>1444</v>
      </c>
      <c r="F575" s="250" t="s">
        <v>1445</v>
      </c>
      <c r="G575" s="251"/>
      <c r="H575" s="251"/>
      <c r="I575" s="251"/>
      <c r="J575" s="139" t="s">
        <v>536</v>
      </c>
      <c r="K575" s="140">
        <v>1718.41</v>
      </c>
      <c r="L575" s="252"/>
      <c r="M575" s="251"/>
      <c r="N575" s="252">
        <f>ROUND(L575*K575,2)</f>
        <v>0</v>
      </c>
      <c r="O575" s="251"/>
      <c r="P575" s="251"/>
      <c r="Q575" s="251"/>
      <c r="R575" s="141"/>
      <c r="T575" s="142" t="s">
        <v>3</v>
      </c>
      <c r="U575" s="40" t="s">
        <v>43</v>
      </c>
      <c r="V575" s="143">
        <v>0.57299999999999995</v>
      </c>
      <c r="W575" s="143">
        <f>V575*K575</f>
        <v>984.64892999999995</v>
      </c>
      <c r="X575" s="143">
        <v>7.4700000000000001E-3</v>
      </c>
      <c r="Y575" s="143">
        <f>X575*K575</f>
        <v>12.836522700000002</v>
      </c>
      <c r="Z575" s="143">
        <v>0</v>
      </c>
      <c r="AA575" s="144">
        <f>Z575*K575</f>
        <v>0</v>
      </c>
      <c r="AR575" s="17" t="s">
        <v>231</v>
      </c>
      <c r="AT575" s="17" t="s">
        <v>222</v>
      </c>
      <c r="AU575" s="17" t="s">
        <v>190</v>
      </c>
      <c r="AY575" s="17" t="s">
        <v>221</v>
      </c>
      <c r="BE575" s="145">
        <f>IF(U575="základní",N575,0)</f>
        <v>0</v>
      </c>
      <c r="BF575" s="145">
        <f>IF(U575="snížená",N575,0)</f>
        <v>0</v>
      </c>
      <c r="BG575" s="145">
        <f>IF(U575="zákl. přenesená",N575,0)</f>
        <v>0</v>
      </c>
      <c r="BH575" s="145">
        <f>IF(U575="sníž. přenesená",N575,0)</f>
        <v>0</v>
      </c>
      <c r="BI575" s="145">
        <f>IF(U575="nulová",N575,0)</f>
        <v>0</v>
      </c>
      <c r="BJ575" s="17" t="s">
        <v>15</v>
      </c>
      <c r="BK575" s="145">
        <f>ROUND(L575*K575,2)</f>
        <v>0</v>
      </c>
      <c r="BL575" s="17" t="s">
        <v>231</v>
      </c>
      <c r="BM575" s="17" t="s">
        <v>1446</v>
      </c>
    </row>
    <row r="576" spans="2:65" s="1" customFormat="1" ht="28.9" customHeight="1" x14ac:dyDescent="0.3">
      <c r="B576" s="136"/>
      <c r="C576" s="137" t="s">
        <v>1447</v>
      </c>
      <c r="D576" s="137" t="s">
        <v>222</v>
      </c>
      <c r="E576" s="138" t="s">
        <v>1448</v>
      </c>
      <c r="F576" s="250" t="s">
        <v>1449</v>
      </c>
      <c r="G576" s="251"/>
      <c r="H576" s="251"/>
      <c r="I576" s="251"/>
      <c r="J576" s="139" t="s">
        <v>536</v>
      </c>
      <c r="K576" s="140">
        <v>1718.41</v>
      </c>
      <c r="L576" s="252"/>
      <c r="M576" s="251"/>
      <c r="N576" s="252">
        <f>ROUND(L576*K576,2)</f>
        <v>0</v>
      </c>
      <c r="O576" s="251"/>
      <c r="P576" s="251"/>
      <c r="Q576" s="251"/>
      <c r="R576" s="141"/>
      <c r="T576" s="142" t="s">
        <v>3</v>
      </c>
      <c r="U576" s="40" t="s">
        <v>43</v>
      </c>
      <c r="V576" s="143">
        <v>0.19</v>
      </c>
      <c r="W576" s="143">
        <f>V576*K576</f>
        <v>326.49790000000002</v>
      </c>
      <c r="X576" s="143">
        <v>0</v>
      </c>
      <c r="Y576" s="143">
        <f>X576*K576</f>
        <v>0</v>
      </c>
      <c r="Z576" s="143">
        <v>0</v>
      </c>
      <c r="AA576" s="144">
        <f>Z576*K576</f>
        <v>0</v>
      </c>
      <c r="AR576" s="17" t="s">
        <v>231</v>
      </c>
      <c r="AT576" s="17" t="s">
        <v>222</v>
      </c>
      <c r="AU576" s="17" t="s">
        <v>190</v>
      </c>
      <c r="AY576" s="17" t="s">
        <v>221</v>
      </c>
      <c r="BE576" s="145">
        <f>IF(U576="základní",N576,0)</f>
        <v>0</v>
      </c>
      <c r="BF576" s="145">
        <f>IF(U576="snížená",N576,0)</f>
        <v>0</v>
      </c>
      <c r="BG576" s="145">
        <f>IF(U576="zákl. přenesená",N576,0)</f>
        <v>0</v>
      </c>
      <c r="BH576" s="145">
        <f>IF(U576="sníž. přenesená",N576,0)</f>
        <v>0</v>
      </c>
      <c r="BI576" s="145">
        <f>IF(U576="nulová",N576,0)</f>
        <v>0</v>
      </c>
      <c r="BJ576" s="17" t="s">
        <v>15</v>
      </c>
      <c r="BK576" s="145">
        <f>ROUND(L576*K576,2)</f>
        <v>0</v>
      </c>
      <c r="BL576" s="17" t="s">
        <v>231</v>
      </c>
      <c r="BM576" s="17" t="s">
        <v>1450</v>
      </c>
    </row>
    <row r="577" spans="2:65" s="1" customFormat="1" ht="20.45" customHeight="1" x14ac:dyDescent="0.3">
      <c r="B577" s="136"/>
      <c r="C577" s="137" t="s">
        <v>1451</v>
      </c>
      <c r="D577" s="137" t="s">
        <v>222</v>
      </c>
      <c r="E577" s="138" t="s">
        <v>1452</v>
      </c>
      <c r="F577" s="250" t="s">
        <v>1453</v>
      </c>
      <c r="G577" s="251"/>
      <c r="H577" s="251"/>
      <c r="I577" s="251"/>
      <c r="J577" s="139" t="s">
        <v>536</v>
      </c>
      <c r="K577" s="140">
        <v>1522.63</v>
      </c>
      <c r="L577" s="252"/>
      <c r="M577" s="251"/>
      <c r="N577" s="252">
        <f>ROUND(L577*K577,2)</f>
        <v>0</v>
      </c>
      <c r="O577" s="251"/>
      <c r="P577" s="251"/>
      <c r="Q577" s="251"/>
      <c r="R577" s="141"/>
      <c r="T577" s="142" t="s">
        <v>3</v>
      </c>
      <c r="U577" s="40" t="s">
        <v>43</v>
      </c>
      <c r="V577" s="143">
        <v>0.19</v>
      </c>
      <c r="W577" s="143">
        <f>V577*K577</f>
        <v>289.29970000000003</v>
      </c>
      <c r="X577" s="143">
        <v>0</v>
      </c>
      <c r="Y577" s="143">
        <f>X577*K577</f>
        <v>0</v>
      </c>
      <c r="Z577" s="143">
        <v>0</v>
      </c>
      <c r="AA577" s="144">
        <f>Z577*K577</f>
        <v>0</v>
      </c>
      <c r="AR577" s="17" t="s">
        <v>231</v>
      </c>
      <c r="AT577" s="17" t="s">
        <v>222</v>
      </c>
      <c r="AU577" s="17" t="s">
        <v>190</v>
      </c>
      <c r="AY577" s="17" t="s">
        <v>221</v>
      </c>
      <c r="BE577" s="145">
        <f>IF(U577="základní",N577,0)</f>
        <v>0</v>
      </c>
      <c r="BF577" s="145">
        <f>IF(U577="snížená",N577,0)</f>
        <v>0</v>
      </c>
      <c r="BG577" s="145">
        <f>IF(U577="zákl. přenesená",N577,0)</f>
        <v>0</v>
      </c>
      <c r="BH577" s="145">
        <f>IF(U577="sníž. přenesená",N577,0)</f>
        <v>0</v>
      </c>
      <c r="BI577" s="145">
        <f>IF(U577="nulová",N577,0)</f>
        <v>0</v>
      </c>
      <c r="BJ577" s="17" t="s">
        <v>15</v>
      </c>
      <c r="BK577" s="145">
        <f>ROUND(L577*K577,2)</f>
        <v>0</v>
      </c>
      <c r="BL577" s="17" t="s">
        <v>231</v>
      </c>
      <c r="BM577" s="17" t="s">
        <v>1454</v>
      </c>
    </row>
    <row r="578" spans="2:65" s="10" customFormat="1" ht="20.45" customHeight="1" x14ac:dyDescent="0.3">
      <c r="B578" s="153"/>
      <c r="C578" s="154"/>
      <c r="D578" s="154"/>
      <c r="E578" s="155" t="s">
        <v>3</v>
      </c>
      <c r="F578" s="274" t="s">
        <v>1455</v>
      </c>
      <c r="G578" s="273"/>
      <c r="H578" s="273"/>
      <c r="I578" s="273"/>
      <c r="J578" s="154"/>
      <c r="K578" s="156">
        <v>741.89</v>
      </c>
      <c r="L578" s="154"/>
      <c r="M578" s="154"/>
      <c r="N578" s="154"/>
      <c r="O578" s="154"/>
      <c r="P578" s="154"/>
      <c r="Q578" s="154"/>
      <c r="R578" s="157"/>
      <c r="T578" s="158"/>
      <c r="U578" s="154"/>
      <c r="V578" s="154"/>
      <c r="W578" s="154"/>
      <c r="X578" s="154"/>
      <c r="Y578" s="154"/>
      <c r="Z578" s="154"/>
      <c r="AA578" s="159"/>
      <c r="AT578" s="160" t="s">
        <v>524</v>
      </c>
      <c r="AU578" s="160" t="s">
        <v>190</v>
      </c>
      <c r="AV578" s="10" t="s">
        <v>190</v>
      </c>
      <c r="AW578" s="10" t="s">
        <v>35</v>
      </c>
      <c r="AX578" s="10" t="s">
        <v>78</v>
      </c>
      <c r="AY578" s="160" t="s">
        <v>221</v>
      </c>
    </row>
    <row r="579" spans="2:65" s="10" customFormat="1" ht="20.45" customHeight="1" x14ac:dyDescent="0.3">
      <c r="B579" s="153"/>
      <c r="C579" s="154"/>
      <c r="D579" s="154"/>
      <c r="E579" s="155" t="s">
        <v>3</v>
      </c>
      <c r="F579" s="272" t="s">
        <v>1456</v>
      </c>
      <c r="G579" s="273"/>
      <c r="H579" s="273"/>
      <c r="I579" s="273"/>
      <c r="J579" s="154"/>
      <c r="K579" s="156">
        <v>780.74</v>
      </c>
      <c r="L579" s="154"/>
      <c r="M579" s="154"/>
      <c r="N579" s="154"/>
      <c r="O579" s="154"/>
      <c r="P579" s="154"/>
      <c r="Q579" s="154"/>
      <c r="R579" s="157"/>
      <c r="T579" s="158"/>
      <c r="U579" s="154"/>
      <c r="V579" s="154"/>
      <c r="W579" s="154"/>
      <c r="X579" s="154"/>
      <c r="Y579" s="154"/>
      <c r="Z579" s="154"/>
      <c r="AA579" s="159"/>
      <c r="AT579" s="160" t="s">
        <v>524</v>
      </c>
      <c r="AU579" s="160" t="s">
        <v>190</v>
      </c>
      <c r="AV579" s="10" t="s">
        <v>190</v>
      </c>
      <c r="AW579" s="10" t="s">
        <v>35</v>
      </c>
      <c r="AX579" s="10" t="s">
        <v>78</v>
      </c>
      <c r="AY579" s="160" t="s">
        <v>221</v>
      </c>
    </row>
    <row r="580" spans="2:65" s="11" customFormat="1" ht="20.45" customHeight="1" x14ac:dyDescent="0.3">
      <c r="B580" s="161"/>
      <c r="C580" s="162"/>
      <c r="D580" s="162"/>
      <c r="E580" s="163" t="s">
        <v>3</v>
      </c>
      <c r="F580" s="270" t="s">
        <v>526</v>
      </c>
      <c r="G580" s="271"/>
      <c r="H580" s="271"/>
      <c r="I580" s="271"/>
      <c r="J580" s="162"/>
      <c r="K580" s="164">
        <v>1522.63</v>
      </c>
      <c r="L580" s="162"/>
      <c r="M580" s="162"/>
      <c r="N580" s="162"/>
      <c r="O580" s="162"/>
      <c r="P580" s="162"/>
      <c r="Q580" s="162"/>
      <c r="R580" s="165"/>
      <c r="T580" s="166"/>
      <c r="U580" s="162"/>
      <c r="V580" s="162"/>
      <c r="W580" s="162"/>
      <c r="X580" s="162"/>
      <c r="Y580" s="162"/>
      <c r="Z580" s="162"/>
      <c r="AA580" s="167"/>
      <c r="AT580" s="168" t="s">
        <v>524</v>
      </c>
      <c r="AU580" s="168" t="s">
        <v>190</v>
      </c>
      <c r="AV580" s="11" t="s">
        <v>231</v>
      </c>
      <c r="AW580" s="11" t="s">
        <v>35</v>
      </c>
      <c r="AX580" s="11" t="s">
        <v>15</v>
      </c>
      <c r="AY580" s="168" t="s">
        <v>221</v>
      </c>
    </row>
    <row r="581" spans="2:65" s="1" customFormat="1" ht="20.45" customHeight="1" x14ac:dyDescent="0.3">
      <c r="B581" s="136"/>
      <c r="C581" s="137" t="s">
        <v>1457</v>
      </c>
      <c r="D581" s="137" t="s">
        <v>222</v>
      </c>
      <c r="E581" s="138" t="s">
        <v>1458</v>
      </c>
      <c r="F581" s="250" t="s">
        <v>1459</v>
      </c>
      <c r="G581" s="251"/>
      <c r="H581" s="251"/>
      <c r="I581" s="251"/>
      <c r="J581" s="139" t="s">
        <v>613</v>
      </c>
      <c r="K581" s="140">
        <v>41.936</v>
      </c>
      <c r="L581" s="252"/>
      <c r="M581" s="251"/>
      <c r="N581" s="252">
        <f>ROUND(L581*K581,2)</f>
        <v>0</v>
      </c>
      <c r="O581" s="251"/>
      <c r="P581" s="251"/>
      <c r="Q581" s="251"/>
      <c r="R581" s="141"/>
      <c r="T581" s="142" t="s">
        <v>3</v>
      </c>
      <c r="U581" s="40" t="s">
        <v>43</v>
      </c>
      <c r="V581" s="143">
        <v>38.118000000000002</v>
      </c>
      <c r="W581" s="143">
        <f>V581*K581</f>
        <v>1598.5164480000001</v>
      </c>
      <c r="X581" s="143">
        <v>1.0551600000000001</v>
      </c>
      <c r="Y581" s="143">
        <f>X581*K581</f>
        <v>44.249189760000007</v>
      </c>
      <c r="Z581" s="143">
        <v>0</v>
      </c>
      <c r="AA581" s="144">
        <f>Z581*K581</f>
        <v>0</v>
      </c>
      <c r="AR581" s="17" t="s">
        <v>231</v>
      </c>
      <c r="AT581" s="17" t="s">
        <v>222</v>
      </c>
      <c r="AU581" s="17" t="s">
        <v>190</v>
      </c>
      <c r="AY581" s="17" t="s">
        <v>221</v>
      </c>
      <c r="BE581" s="145">
        <f>IF(U581="základní",N581,0)</f>
        <v>0</v>
      </c>
      <c r="BF581" s="145">
        <f>IF(U581="snížená",N581,0)</f>
        <v>0</v>
      </c>
      <c r="BG581" s="145">
        <f>IF(U581="zákl. přenesená",N581,0)</f>
        <v>0</v>
      </c>
      <c r="BH581" s="145">
        <f>IF(U581="sníž. přenesená",N581,0)</f>
        <v>0</v>
      </c>
      <c r="BI581" s="145">
        <f>IF(U581="nulová",N581,0)</f>
        <v>0</v>
      </c>
      <c r="BJ581" s="17" t="s">
        <v>15</v>
      </c>
      <c r="BK581" s="145">
        <f>ROUND(L581*K581,2)</f>
        <v>0</v>
      </c>
      <c r="BL581" s="17" t="s">
        <v>231</v>
      </c>
      <c r="BM581" s="17" t="s">
        <v>1460</v>
      </c>
    </row>
    <row r="582" spans="2:65" s="10" customFormat="1" ht="20.45" customHeight="1" x14ac:dyDescent="0.3">
      <c r="B582" s="153"/>
      <c r="C582" s="154"/>
      <c r="D582" s="154"/>
      <c r="E582" s="155" t="s">
        <v>3</v>
      </c>
      <c r="F582" s="274" t="s">
        <v>1461</v>
      </c>
      <c r="G582" s="273"/>
      <c r="H582" s="273"/>
      <c r="I582" s="273"/>
      <c r="J582" s="154"/>
      <c r="K582" s="156">
        <v>39.651000000000003</v>
      </c>
      <c r="L582" s="154"/>
      <c r="M582" s="154"/>
      <c r="N582" s="154"/>
      <c r="O582" s="154"/>
      <c r="P582" s="154"/>
      <c r="Q582" s="154"/>
      <c r="R582" s="157"/>
      <c r="T582" s="158"/>
      <c r="U582" s="154"/>
      <c r="V582" s="154"/>
      <c r="W582" s="154"/>
      <c r="X582" s="154"/>
      <c r="Y582" s="154"/>
      <c r="Z582" s="154"/>
      <c r="AA582" s="159"/>
      <c r="AT582" s="160" t="s">
        <v>524</v>
      </c>
      <c r="AU582" s="160" t="s">
        <v>190</v>
      </c>
      <c r="AV582" s="10" t="s">
        <v>190</v>
      </c>
      <c r="AW582" s="10" t="s">
        <v>35</v>
      </c>
      <c r="AX582" s="10" t="s">
        <v>78</v>
      </c>
      <c r="AY582" s="160" t="s">
        <v>221</v>
      </c>
    </row>
    <row r="583" spans="2:65" s="10" customFormat="1" ht="20.45" customHeight="1" x14ac:dyDescent="0.3">
      <c r="B583" s="153"/>
      <c r="C583" s="154"/>
      <c r="D583" s="154"/>
      <c r="E583" s="155" t="s">
        <v>3</v>
      </c>
      <c r="F583" s="272" t="s">
        <v>1462</v>
      </c>
      <c r="G583" s="273"/>
      <c r="H583" s="273"/>
      <c r="I583" s="273"/>
      <c r="J583" s="154"/>
      <c r="K583" s="156">
        <v>1.5880000000000001</v>
      </c>
      <c r="L583" s="154"/>
      <c r="M583" s="154"/>
      <c r="N583" s="154"/>
      <c r="O583" s="154"/>
      <c r="P583" s="154"/>
      <c r="Q583" s="154"/>
      <c r="R583" s="157"/>
      <c r="T583" s="158"/>
      <c r="U583" s="154"/>
      <c r="V583" s="154"/>
      <c r="W583" s="154"/>
      <c r="X583" s="154"/>
      <c r="Y583" s="154"/>
      <c r="Z583" s="154"/>
      <c r="AA583" s="159"/>
      <c r="AT583" s="160" t="s">
        <v>524</v>
      </c>
      <c r="AU583" s="160" t="s">
        <v>190</v>
      </c>
      <c r="AV583" s="10" t="s">
        <v>190</v>
      </c>
      <c r="AW583" s="10" t="s">
        <v>35</v>
      </c>
      <c r="AX583" s="10" t="s">
        <v>78</v>
      </c>
      <c r="AY583" s="160" t="s">
        <v>221</v>
      </c>
    </row>
    <row r="584" spans="2:65" s="10" customFormat="1" ht="20.45" customHeight="1" x14ac:dyDescent="0.3">
      <c r="B584" s="153"/>
      <c r="C584" s="154"/>
      <c r="D584" s="154"/>
      <c r="E584" s="155" t="s">
        <v>3</v>
      </c>
      <c r="F584" s="272" t="s">
        <v>1463</v>
      </c>
      <c r="G584" s="273"/>
      <c r="H584" s="273"/>
      <c r="I584" s="273"/>
      <c r="J584" s="154"/>
      <c r="K584" s="156">
        <v>0.69699999999999995</v>
      </c>
      <c r="L584" s="154"/>
      <c r="M584" s="154"/>
      <c r="N584" s="154"/>
      <c r="O584" s="154"/>
      <c r="P584" s="154"/>
      <c r="Q584" s="154"/>
      <c r="R584" s="157"/>
      <c r="T584" s="158"/>
      <c r="U584" s="154"/>
      <c r="V584" s="154"/>
      <c r="W584" s="154"/>
      <c r="X584" s="154"/>
      <c r="Y584" s="154"/>
      <c r="Z584" s="154"/>
      <c r="AA584" s="159"/>
      <c r="AT584" s="160" t="s">
        <v>524</v>
      </c>
      <c r="AU584" s="160" t="s">
        <v>190</v>
      </c>
      <c r="AV584" s="10" t="s">
        <v>190</v>
      </c>
      <c r="AW584" s="10" t="s">
        <v>35</v>
      </c>
      <c r="AX584" s="10" t="s">
        <v>78</v>
      </c>
      <c r="AY584" s="160" t="s">
        <v>221</v>
      </c>
    </row>
    <row r="585" spans="2:65" s="11" customFormat="1" ht="20.45" customHeight="1" x14ac:dyDescent="0.3">
      <c r="B585" s="161"/>
      <c r="C585" s="162"/>
      <c r="D585" s="162"/>
      <c r="E585" s="163" t="s">
        <v>3</v>
      </c>
      <c r="F585" s="270" t="s">
        <v>526</v>
      </c>
      <c r="G585" s="271"/>
      <c r="H585" s="271"/>
      <c r="I585" s="271"/>
      <c r="J585" s="162"/>
      <c r="K585" s="164">
        <v>41.936</v>
      </c>
      <c r="L585" s="162"/>
      <c r="M585" s="162"/>
      <c r="N585" s="162"/>
      <c r="O585" s="162"/>
      <c r="P585" s="162"/>
      <c r="Q585" s="162"/>
      <c r="R585" s="165"/>
      <c r="T585" s="166"/>
      <c r="U585" s="162"/>
      <c r="V585" s="162"/>
      <c r="W585" s="162"/>
      <c r="X585" s="162"/>
      <c r="Y585" s="162"/>
      <c r="Z585" s="162"/>
      <c r="AA585" s="167"/>
      <c r="AT585" s="168" t="s">
        <v>524</v>
      </c>
      <c r="AU585" s="168" t="s">
        <v>190</v>
      </c>
      <c r="AV585" s="11" t="s">
        <v>231</v>
      </c>
      <c r="AW585" s="11" t="s">
        <v>35</v>
      </c>
      <c r="AX585" s="11" t="s">
        <v>15</v>
      </c>
      <c r="AY585" s="168" t="s">
        <v>221</v>
      </c>
    </row>
    <row r="586" spans="2:65" s="1" customFormat="1" ht="20.45" customHeight="1" x14ac:dyDescent="0.3">
      <c r="B586" s="136"/>
      <c r="C586" s="137" t="s">
        <v>1464</v>
      </c>
      <c r="D586" s="137" t="s">
        <v>222</v>
      </c>
      <c r="E586" s="138" t="s">
        <v>1465</v>
      </c>
      <c r="F586" s="250" t="s">
        <v>1466</v>
      </c>
      <c r="G586" s="251"/>
      <c r="H586" s="251"/>
      <c r="I586" s="251"/>
      <c r="J586" s="139" t="s">
        <v>613</v>
      </c>
      <c r="K586" s="140">
        <v>3.9670000000000001</v>
      </c>
      <c r="L586" s="252"/>
      <c r="M586" s="251"/>
      <c r="N586" s="252">
        <f>ROUND(L586*K586,2)</f>
        <v>0</v>
      </c>
      <c r="O586" s="251"/>
      <c r="P586" s="251"/>
      <c r="Q586" s="251"/>
      <c r="R586" s="141"/>
      <c r="T586" s="142" t="s">
        <v>3</v>
      </c>
      <c r="U586" s="40" t="s">
        <v>43</v>
      </c>
      <c r="V586" s="143">
        <v>15.211</v>
      </c>
      <c r="W586" s="143">
        <f>V586*K586</f>
        <v>60.342037000000005</v>
      </c>
      <c r="X586" s="143">
        <v>1.0530600000000001</v>
      </c>
      <c r="Y586" s="143">
        <f>X586*K586</f>
        <v>4.1774890200000003</v>
      </c>
      <c r="Z586" s="143">
        <v>0</v>
      </c>
      <c r="AA586" s="144">
        <f>Z586*K586</f>
        <v>0</v>
      </c>
      <c r="AR586" s="17" t="s">
        <v>231</v>
      </c>
      <c r="AT586" s="17" t="s">
        <v>222</v>
      </c>
      <c r="AU586" s="17" t="s">
        <v>190</v>
      </c>
      <c r="AY586" s="17" t="s">
        <v>221</v>
      </c>
      <c r="BE586" s="145">
        <f>IF(U586="základní",N586,0)</f>
        <v>0</v>
      </c>
      <c r="BF586" s="145">
        <f>IF(U586="snížená",N586,0)</f>
        <v>0</v>
      </c>
      <c r="BG586" s="145">
        <f>IF(U586="zákl. přenesená",N586,0)</f>
        <v>0</v>
      </c>
      <c r="BH586" s="145">
        <f>IF(U586="sníž. přenesená",N586,0)</f>
        <v>0</v>
      </c>
      <c r="BI586" s="145">
        <f>IF(U586="nulová",N586,0)</f>
        <v>0</v>
      </c>
      <c r="BJ586" s="17" t="s">
        <v>15</v>
      </c>
      <c r="BK586" s="145">
        <f>ROUND(L586*K586,2)</f>
        <v>0</v>
      </c>
      <c r="BL586" s="17" t="s">
        <v>231</v>
      </c>
      <c r="BM586" s="17" t="s">
        <v>1467</v>
      </c>
    </row>
    <row r="587" spans="2:65" s="10" customFormat="1" ht="20.45" customHeight="1" x14ac:dyDescent="0.3">
      <c r="B587" s="153"/>
      <c r="C587" s="154"/>
      <c r="D587" s="154"/>
      <c r="E587" s="155" t="s">
        <v>3</v>
      </c>
      <c r="F587" s="274" t="s">
        <v>1468</v>
      </c>
      <c r="G587" s="273"/>
      <c r="H587" s="273"/>
      <c r="I587" s="273"/>
      <c r="J587" s="154"/>
      <c r="K587" s="156">
        <v>2.2719999999999998</v>
      </c>
      <c r="L587" s="154"/>
      <c r="M587" s="154"/>
      <c r="N587" s="154"/>
      <c r="O587" s="154"/>
      <c r="P587" s="154"/>
      <c r="Q587" s="154"/>
      <c r="R587" s="157"/>
      <c r="T587" s="158"/>
      <c r="U587" s="154"/>
      <c r="V587" s="154"/>
      <c r="W587" s="154"/>
      <c r="X587" s="154"/>
      <c r="Y587" s="154"/>
      <c r="Z587" s="154"/>
      <c r="AA587" s="159"/>
      <c r="AT587" s="160" t="s">
        <v>524</v>
      </c>
      <c r="AU587" s="160" t="s">
        <v>190</v>
      </c>
      <c r="AV587" s="10" t="s">
        <v>190</v>
      </c>
      <c r="AW587" s="10" t="s">
        <v>35</v>
      </c>
      <c r="AX587" s="10" t="s">
        <v>78</v>
      </c>
      <c r="AY587" s="160" t="s">
        <v>221</v>
      </c>
    </row>
    <row r="588" spans="2:65" s="10" customFormat="1" ht="20.45" customHeight="1" x14ac:dyDescent="0.3">
      <c r="B588" s="153"/>
      <c r="C588" s="154"/>
      <c r="D588" s="154"/>
      <c r="E588" s="155" t="s">
        <v>3</v>
      </c>
      <c r="F588" s="272" t="s">
        <v>1469</v>
      </c>
      <c r="G588" s="273"/>
      <c r="H588" s="273"/>
      <c r="I588" s="273"/>
      <c r="J588" s="154"/>
      <c r="K588" s="156">
        <v>1.5389999999999999</v>
      </c>
      <c r="L588" s="154"/>
      <c r="M588" s="154"/>
      <c r="N588" s="154"/>
      <c r="O588" s="154"/>
      <c r="P588" s="154"/>
      <c r="Q588" s="154"/>
      <c r="R588" s="157"/>
      <c r="T588" s="158"/>
      <c r="U588" s="154"/>
      <c r="V588" s="154"/>
      <c r="W588" s="154"/>
      <c r="X588" s="154"/>
      <c r="Y588" s="154"/>
      <c r="Z588" s="154"/>
      <c r="AA588" s="159"/>
      <c r="AT588" s="160" t="s">
        <v>524</v>
      </c>
      <c r="AU588" s="160" t="s">
        <v>190</v>
      </c>
      <c r="AV588" s="10" t="s">
        <v>190</v>
      </c>
      <c r="AW588" s="10" t="s">
        <v>35</v>
      </c>
      <c r="AX588" s="10" t="s">
        <v>78</v>
      </c>
      <c r="AY588" s="160" t="s">
        <v>221</v>
      </c>
    </row>
    <row r="589" spans="2:65" s="10" customFormat="1" ht="20.45" customHeight="1" x14ac:dyDescent="0.3">
      <c r="B589" s="153"/>
      <c r="C589" s="154"/>
      <c r="D589" s="154"/>
      <c r="E589" s="155" t="s">
        <v>3</v>
      </c>
      <c r="F589" s="272" t="s">
        <v>1470</v>
      </c>
      <c r="G589" s="273"/>
      <c r="H589" s="273"/>
      <c r="I589" s="273"/>
      <c r="J589" s="154"/>
      <c r="K589" s="156">
        <v>0.156</v>
      </c>
      <c r="L589" s="154"/>
      <c r="M589" s="154"/>
      <c r="N589" s="154"/>
      <c r="O589" s="154"/>
      <c r="P589" s="154"/>
      <c r="Q589" s="154"/>
      <c r="R589" s="157"/>
      <c r="T589" s="158"/>
      <c r="U589" s="154"/>
      <c r="V589" s="154"/>
      <c r="W589" s="154"/>
      <c r="X589" s="154"/>
      <c r="Y589" s="154"/>
      <c r="Z589" s="154"/>
      <c r="AA589" s="159"/>
      <c r="AT589" s="160" t="s">
        <v>524</v>
      </c>
      <c r="AU589" s="160" t="s">
        <v>190</v>
      </c>
      <c r="AV589" s="10" t="s">
        <v>190</v>
      </c>
      <c r="AW589" s="10" t="s">
        <v>35</v>
      </c>
      <c r="AX589" s="10" t="s">
        <v>78</v>
      </c>
      <c r="AY589" s="160" t="s">
        <v>221</v>
      </c>
    </row>
    <row r="590" spans="2:65" s="11" customFormat="1" ht="20.45" customHeight="1" x14ac:dyDescent="0.3">
      <c r="B590" s="161"/>
      <c r="C590" s="162"/>
      <c r="D590" s="162"/>
      <c r="E590" s="163" t="s">
        <v>3</v>
      </c>
      <c r="F590" s="270" t="s">
        <v>526</v>
      </c>
      <c r="G590" s="271"/>
      <c r="H590" s="271"/>
      <c r="I590" s="271"/>
      <c r="J590" s="162"/>
      <c r="K590" s="164">
        <v>3.9670000000000001</v>
      </c>
      <c r="L590" s="162"/>
      <c r="M590" s="162"/>
      <c r="N590" s="162"/>
      <c r="O590" s="162"/>
      <c r="P590" s="162"/>
      <c r="Q590" s="162"/>
      <c r="R590" s="165"/>
      <c r="T590" s="166"/>
      <c r="U590" s="162"/>
      <c r="V590" s="162"/>
      <c r="W590" s="162"/>
      <c r="X590" s="162"/>
      <c r="Y590" s="162"/>
      <c r="Z590" s="162"/>
      <c r="AA590" s="167"/>
      <c r="AT590" s="168" t="s">
        <v>524</v>
      </c>
      <c r="AU590" s="168" t="s">
        <v>190</v>
      </c>
      <c r="AV590" s="11" t="s">
        <v>231</v>
      </c>
      <c r="AW590" s="11" t="s">
        <v>35</v>
      </c>
      <c r="AX590" s="11" t="s">
        <v>15</v>
      </c>
      <c r="AY590" s="168" t="s">
        <v>221</v>
      </c>
    </row>
    <row r="591" spans="2:65" s="1" customFormat="1" ht="28.9" customHeight="1" x14ac:dyDescent="0.3">
      <c r="B591" s="136"/>
      <c r="C591" s="137" t="s">
        <v>1471</v>
      </c>
      <c r="D591" s="137" t="s">
        <v>222</v>
      </c>
      <c r="E591" s="138" t="s">
        <v>1472</v>
      </c>
      <c r="F591" s="250" t="s">
        <v>1473</v>
      </c>
      <c r="G591" s="251"/>
      <c r="H591" s="251"/>
      <c r="I591" s="251"/>
      <c r="J591" s="139" t="s">
        <v>520</v>
      </c>
      <c r="K591" s="140">
        <v>8.8420000000000005</v>
      </c>
      <c r="L591" s="252"/>
      <c r="M591" s="251"/>
      <c r="N591" s="252">
        <f>ROUND(L591*K591,2)</f>
        <v>0</v>
      </c>
      <c r="O591" s="251"/>
      <c r="P591" s="251"/>
      <c r="Q591" s="251"/>
      <c r="R591" s="141"/>
      <c r="T591" s="142" t="s">
        <v>3</v>
      </c>
      <c r="U591" s="40" t="s">
        <v>43</v>
      </c>
      <c r="V591" s="143">
        <v>2.5129999999999999</v>
      </c>
      <c r="W591" s="143">
        <f>V591*K591</f>
        <v>22.219946</v>
      </c>
      <c r="X591" s="143">
        <v>2.4533700000000001</v>
      </c>
      <c r="Y591" s="143">
        <f>X591*K591</f>
        <v>21.692697540000001</v>
      </c>
      <c r="Z591" s="143">
        <v>0</v>
      </c>
      <c r="AA591" s="144">
        <f>Z591*K591</f>
        <v>0</v>
      </c>
      <c r="AR591" s="17" t="s">
        <v>231</v>
      </c>
      <c r="AT591" s="17" t="s">
        <v>222</v>
      </c>
      <c r="AU591" s="17" t="s">
        <v>190</v>
      </c>
      <c r="AY591" s="17" t="s">
        <v>221</v>
      </c>
      <c r="BE591" s="145">
        <f>IF(U591="základní",N591,0)</f>
        <v>0</v>
      </c>
      <c r="BF591" s="145">
        <f>IF(U591="snížená",N591,0)</f>
        <v>0</v>
      </c>
      <c r="BG591" s="145">
        <f>IF(U591="zákl. přenesená",N591,0)</f>
        <v>0</v>
      </c>
      <c r="BH591" s="145">
        <f>IF(U591="sníž. přenesená",N591,0)</f>
        <v>0</v>
      </c>
      <c r="BI591" s="145">
        <f>IF(U591="nulová",N591,0)</f>
        <v>0</v>
      </c>
      <c r="BJ591" s="17" t="s">
        <v>15</v>
      </c>
      <c r="BK591" s="145">
        <f>ROUND(L591*K591,2)</f>
        <v>0</v>
      </c>
      <c r="BL591" s="17" t="s">
        <v>231</v>
      </c>
      <c r="BM591" s="17" t="s">
        <v>1474</v>
      </c>
    </row>
    <row r="592" spans="2:65" s="12" customFormat="1" ht="20.45" customHeight="1" x14ac:dyDescent="0.3">
      <c r="B592" s="173"/>
      <c r="C592" s="174"/>
      <c r="D592" s="174"/>
      <c r="E592" s="175" t="s">
        <v>3</v>
      </c>
      <c r="F592" s="281" t="s">
        <v>1475</v>
      </c>
      <c r="G592" s="278"/>
      <c r="H592" s="278"/>
      <c r="I592" s="278"/>
      <c r="J592" s="174"/>
      <c r="K592" s="176" t="s">
        <v>3</v>
      </c>
      <c r="L592" s="174"/>
      <c r="M592" s="174"/>
      <c r="N592" s="174"/>
      <c r="O592" s="174"/>
      <c r="P592" s="174"/>
      <c r="Q592" s="174"/>
      <c r="R592" s="177"/>
      <c r="T592" s="178"/>
      <c r="U592" s="174"/>
      <c r="V592" s="174"/>
      <c r="W592" s="174"/>
      <c r="X592" s="174"/>
      <c r="Y592" s="174"/>
      <c r="Z592" s="174"/>
      <c r="AA592" s="179"/>
      <c r="AT592" s="180" t="s">
        <v>524</v>
      </c>
      <c r="AU592" s="180" t="s">
        <v>190</v>
      </c>
      <c r="AV592" s="12" t="s">
        <v>15</v>
      </c>
      <c r="AW592" s="12" t="s">
        <v>35</v>
      </c>
      <c r="AX592" s="12" t="s">
        <v>78</v>
      </c>
      <c r="AY592" s="180" t="s">
        <v>221</v>
      </c>
    </row>
    <row r="593" spans="2:65" s="10" customFormat="1" ht="20.45" customHeight="1" x14ac:dyDescent="0.3">
      <c r="B593" s="153"/>
      <c r="C593" s="154"/>
      <c r="D593" s="154"/>
      <c r="E593" s="155" t="s">
        <v>3</v>
      </c>
      <c r="F593" s="272" t="s">
        <v>1476</v>
      </c>
      <c r="G593" s="273"/>
      <c r="H593" s="273"/>
      <c r="I593" s="273"/>
      <c r="J593" s="154"/>
      <c r="K593" s="156">
        <v>4.32</v>
      </c>
      <c r="L593" s="154"/>
      <c r="M593" s="154"/>
      <c r="N593" s="154"/>
      <c r="O593" s="154"/>
      <c r="P593" s="154"/>
      <c r="Q593" s="154"/>
      <c r="R593" s="157"/>
      <c r="T593" s="158"/>
      <c r="U593" s="154"/>
      <c r="V593" s="154"/>
      <c r="W593" s="154"/>
      <c r="X593" s="154"/>
      <c r="Y593" s="154"/>
      <c r="Z593" s="154"/>
      <c r="AA593" s="159"/>
      <c r="AT593" s="160" t="s">
        <v>524</v>
      </c>
      <c r="AU593" s="160" t="s">
        <v>190</v>
      </c>
      <c r="AV593" s="10" t="s">
        <v>190</v>
      </c>
      <c r="AW593" s="10" t="s">
        <v>35</v>
      </c>
      <c r="AX593" s="10" t="s">
        <v>78</v>
      </c>
      <c r="AY593" s="160" t="s">
        <v>221</v>
      </c>
    </row>
    <row r="594" spans="2:65" s="12" customFormat="1" ht="20.45" customHeight="1" x14ac:dyDescent="0.3">
      <c r="B594" s="173"/>
      <c r="C594" s="174"/>
      <c r="D594" s="174"/>
      <c r="E594" s="175" t="s">
        <v>3</v>
      </c>
      <c r="F594" s="277" t="s">
        <v>1477</v>
      </c>
      <c r="G594" s="278"/>
      <c r="H594" s="278"/>
      <c r="I594" s="278"/>
      <c r="J594" s="174"/>
      <c r="K594" s="176" t="s">
        <v>3</v>
      </c>
      <c r="L594" s="174"/>
      <c r="M594" s="174"/>
      <c r="N594" s="174"/>
      <c r="O594" s="174"/>
      <c r="P594" s="174"/>
      <c r="Q594" s="174"/>
      <c r="R594" s="177"/>
      <c r="T594" s="178"/>
      <c r="U594" s="174"/>
      <c r="V594" s="174"/>
      <c r="W594" s="174"/>
      <c r="X594" s="174"/>
      <c r="Y594" s="174"/>
      <c r="Z594" s="174"/>
      <c r="AA594" s="179"/>
      <c r="AT594" s="180" t="s">
        <v>524</v>
      </c>
      <c r="AU594" s="180" t="s">
        <v>190</v>
      </c>
      <c r="AV594" s="12" t="s">
        <v>15</v>
      </c>
      <c r="AW594" s="12" t="s">
        <v>35</v>
      </c>
      <c r="AX594" s="12" t="s">
        <v>78</v>
      </c>
      <c r="AY594" s="180" t="s">
        <v>221</v>
      </c>
    </row>
    <row r="595" spans="2:65" s="10" customFormat="1" ht="20.45" customHeight="1" x14ac:dyDescent="0.3">
      <c r="B595" s="153"/>
      <c r="C595" s="154"/>
      <c r="D595" s="154"/>
      <c r="E595" s="155" t="s">
        <v>3</v>
      </c>
      <c r="F595" s="272" t="s">
        <v>1478</v>
      </c>
      <c r="G595" s="273"/>
      <c r="H595" s="273"/>
      <c r="I595" s="273"/>
      <c r="J595" s="154"/>
      <c r="K595" s="156">
        <v>1.4430000000000001</v>
      </c>
      <c r="L595" s="154"/>
      <c r="M595" s="154"/>
      <c r="N595" s="154"/>
      <c r="O595" s="154"/>
      <c r="P595" s="154"/>
      <c r="Q595" s="154"/>
      <c r="R595" s="157"/>
      <c r="T595" s="158"/>
      <c r="U595" s="154"/>
      <c r="V595" s="154"/>
      <c r="W595" s="154"/>
      <c r="X595" s="154"/>
      <c r="Y595" s="154"/>
      <c r="Z595" s="154"/>
      <c r="AA595" s="159"/>
      <c r="AT595" s="160" t="s">
        <v>524</v>
      </c>
      <c r="AU595" s="160" t="s">
        <v>190</v>
      </c>
      <c r="AV595" s="10" t="s">
        <v>190</v>
      </c>
      <c r="AW595" s="10" t="s">
        <v>35</v>
      </c>
      <c r="AX595" s="10" t="s">
        <v>78</v>
      </c>
      <c r="AY595" s="160" t="s">
        <v>221</v>
      </c>
    </row>
    <row r="596" spans="2:65" s="12" customFormat="1" ht="20.45" customHeight="1" x14ac:dyDescent="0.3">
      <c r="B596" s="173"/>
      <c r="C596" s="174"/>
      <c r="D596" s="174"/>
      <c r="E596" s="175" t="s">
        <v>3</v>
      </c>
      <c r="F596" s="277" t="s">
        <v>1479</v>
      </c>
      <c r="G596" s="278"/>
      <c r="H596" s="278"/>
      <c r="I596" s="278"/>
      <c r="J596" s="174"/>
      <c r="K596" s="176" t="s">
        <v>3</v>
      </c>
      <c r="L596" s="174"/>
      <c r="M596" s="174"/>
      <c r="N596" s="174"/>
      <c r="O596" s="174"/>
      <c r="P596" s="174"/>
      <c r="Q596" s="174"/>
      <c r="R596" s="177"/>
      <c r="T596" s="178"/>
      <c r="U596" s="174"/>
      <c r="V596" s="174"/>
      <c r="W596" s="174"/>
      <c r="X596" s="174"/>
      <c r="Y596" s="174"/>
      <c r="Z596" s="174"/>
      <c r="AA596" s="179"/>
      <c r="AT596" s="180" t="s">
        <v>524</v>
      </c>
      <c r="AU596" s="180" t="s">
        <v>190</v>
      </c>
      <c r="AV596" s="12" t="s">
        <v>15</v>
      </c>
      <c r="AW596" s="12" t="s">
        <v>35</v>
      </c>
      <c r="AX596" s="12" t="s">
        <v>78</v>
      </c>
      <c r="AY596" s="180" t="s">
        <v>221</v>
      </c>
    </row>
    <row r="597" spans="2:65" s="10" customFormat="1" ht="20.45" customHeight="1" x14ac:dyDescent="0.3">
      <c r="B597" s="153"/>
      <c r="C597" s="154"/>
      <c r="D597" s="154"/>
      <c r="E597" s="155" t="s">
        <v>3</v>
      </c>
      <c r="F597" s="272" t="s">
        <v>1480</v>
      </c>
      <c r="G597" s="273"/>
      <c r="H597" s="273"/>
      <c r="I597" s="273"/>
      <c r="J597" s="154"/>
      <c r="K597" s="156">
        <v>3.0790000000000002</v>
      </c>
      <c r="L597" s="154"/>
      <c r="M597" s="154"/>
      <c r="N597" s="154"/>
      <c r="O597" s="154"/>
      <c r="P597" s="154"/>
      <c r="Q597" s="154"/>
      <c r="R597" s="157"/>
      <c r="T597" s="158"/>
      <c r="U597" s="154"/>
      <c r="V597" s="154"/>
      <c r="W597" s="154"/>
      <c r="X597" s="154"/>
      <c r="Y597" s="154"/>
      <c r="Z597" s="154"/>
      <c r="AA597" s="159"/>
      <c r="AT597" s="160" t="s">
        <v>524</v>
      </c>
      <c r="AU597" s="160" t="s">
        <v>190</v>
      </c>
      <c r="AV597" s="10" t="s">
        <v>190</v>
      </c>
      <c r="AW597" s="10" t="s">
        <v>35</v>
      </c>
      <c r="AX597" s="10" t="s">
        <v>78</v>
      </c>
      <c r="AY597" s="160" t="s">
        <v>221</v>
      </c>
    </row>
    <row r="598" spans="2:65" s="11" customFormat="1" ht="20.45" customHeight="1" x14ac:dyDescent="0.3">
      <c r="B598" s="161"/>
      <c r="C598" s="162"/>
      <c r="D598" s="162"/>
      <c r="E598" s="163" t="s">
        <v>3</v>
      </c>
      <c r="F598" s="270" t="s">
        <v>526</v>
      </c>
      <c r="G598" s="271"/>
      <c r="H598" s="271"/>
      <c r="I598" s="271"/>
      <c r="J598" s="162"/>
      <c r="K598" s="164">
        <v>8.8420000000000005</v>
      </c>
      <c r="L598" s="162"/>
      <c r="M598" s="162"/>
      <c r="N598" s="162"/>
      <c r="O598" s="162"/>
      <c r="P598" s="162"/>
      <c r="Q598" s="162"/>
      <c r="R598" s="165"/>
      <c r="T598" s="166"/>
      <c r="U598" s="162"/>
      <c r="V598" s="162"/>
      <c r="W598" s="162"/>
      <c r="X598" s="162"/>
      <c r="Y598" s="162"/>
      <c r="Z598" s="162"/>
      <c r="AA598" s="167"/>
      <c r="AT598" s="168" t="s">
        <v>524</v>
      </c>
      <c r="AU598" s="168" t="s">
        <v>190</v>
      </c>
      <c r="AV598" s="11" t="s">
        <v>231</v>
      </c>
      <c r="AW598" s="11" t="s">
        <v>35</v>
      </c>
      <c r="AX598" s="11" t="s">
        <v>15</v>
      </c>
      <c r="AY598" s="168" t="s">
        <v>221</v>
      </c>
    </row>
    <row r="599" spans="2:65" s="1" customFormat="1" ht="28.9" customHeight="1" x14ac:dyDescent="0.3">
      <c r="B599" s="136"/>
      <c r="C599" s="137" t="s">
        <v>1481</v>
      </c>
      <c r="D599" s="137" t="s">
        <v>222</v>
      </c>
      <c r="E599" s="138" t="s">
        <v>1482</v>
      </c>
      <c r="F599" s="250" t="s">
        <v>1483</v>
      </c>
      <c r="G599" s="251"/>
      <c r="H599" s="251"/>
      <c r="I599" s="251"/>
      <c r="J599" s="139" t="s">
        <v>613</v>
      </c>
      <c r="K599" s="140">
        <v>1.091</v>
      </c>
      <c r="L599" s="252"/>
      <c r="M599" s="251"/>
      <c r="N599" s="252">
        <f>ROUND(L599*K599,2)</f>
        <v>0</v>
      </c>
      <c r="O599" s="251"/>
      <c r="P599" s="251"/>
      <c r="Q599" s="251"/>
      <c r="R599" s="141"/>
      <c r="T599" s="142" t="s">
        <v>3</v>
      </c>
      <c r="U599" s="40" t="s">
        <v>43</v>
      </c>
      <c r="V599" s="143">
        <v>52.156999999999996</v>
      </c>
      <c r="W599" s="143">
        <f>V599*K599</f>
        <v>56.903286999999992</v>
      </c>
      <c r="X599" s="143">
        <v>1.04887</v>
      </c>
      <c r="Y599" s="143">
        <f>X599*K599</f>
        <v>1.1443171699999999</v>
      </c>
      <c r="Z599" s="143">
        <v>0</v>
      </c>
      <c r="AA599" s="144">
        <f>Z599*K599</f>
        <v>0</v>
      </c>
      <c r="AR599" s="17" t="s">
        <v>231</v>
      </c>
      <c r="AT599" s="17" t="s">
        <v>222</v>
      </c>
      <c r="AU599" s="17" t="s">
        <v>190</v>
      </c>
      <c r="AY599" s="17" t="s">
        <v>221</v>
      </c>
      <c r="BE599" s="145">
        <f>IF(U599="základní",N599,0)</f>
        <v>0</v>
      </c>
      <c r="BF599" s="145">
        <f>IF(U599="snížená",N599,0)</f>
        <v>0</v>
      </c>
      <c r="BG599" s="145">
        <f>IF(U599="zákl. přenesená",N599,0)</f>
        <v>0</v>
      </c>
      <c r="BH599" s="145">
        <f>IF(U599="sníž. přenesená",N599,0)</f>
        <v>0</v>
      </c>
      <c r="BI599" s="145">
        <f>IF(U599="nulová",N599,0)</f>
        <v>0</v>
      </c>
      <c r="BJ599" s="17" t="s">
        <v>15</v>
      </c>
      <c r="BK599" s="145">
        <f>ROUND(L599*K599,2)</f>
        <v>0</v>
      </c>
      <c r="BL599" s="17" t="s">
        <v>231</v>
      </c>
      <c r="BM599" s="17" t="s">
        <v>1484</v>
      </c>
    </row>
    <row r="600" spans="2:65" s="10" customFormat="1" ht="20.45" customHeight="1" x14ac:dyDescent="0.3">
      <c r="B600" s="153"/>
      <c r="C600" s="154"/>
      <c r="D600" s="154"/>
      <c r="E600" s="155" t="s">
        <v>3</v>
      </c>
      <c r="F600" s="274" t="s">
        <v>1485</v>
      </c>
      <c r="G600" s="273"/>
      <c r="H600" s="273"/>
      <c r="I600" s="273"/>
      <c r="J600" s="154"/>
      <c r="K600" s="156">
        <v>0.497</v>
      </c>
      <c r="L600" s="154"/>
      <c r="M600" s="154"/>
      <c r="N600" s="154"/>
      <c r="O600" s="154"/>
      <c r="P600" s="154"/>
      <c r="Q600" s="154"/>
      <c r="R600" s="157"/>
      <c r="T600" s="158"/>
      <c r="U600" s="154"/>
      <c r="V600" s="154"/>
      <c r="W600" s="154"/>
      <c r="X600" s="154"/>
      <c r="Y600" s="154"/>
      <c r="Z600" s="154"/>
      <c r="AA600" s="159"/>
      <c r="AT600" s="160" t="s">
        <v>524</v>
      </c>
      <c r="AU600" s="160" t="s">
        <v>190</v>
      </c>
      <c r="AV600" s="10" t="s">
        <v>190</v>
      </c>
      <c r="AW600" s="10" t="s">
        <v>35</v>
      </c>
      <c r="AX600" s="10" t="s">
        <v>78</v>
      </c>
      <c r="AY600" s="160" t="s">
        <v>221</v>
      </c>
    </row>
    <row r="601" spans="2:65" s="10" customFormat="1" ht="20.45" customHeight="1" x14ac:dyDescent="0.3">
      <c r="B601" s="153"/>
      <c r="C601" s="154"/>
      <c r="D601" s="154"/>
      <c r="E601" s="155" t="s">
        <v>3</v>
      </c>
      <c r="F601" s="272" t="s">
        <v>1486</v>
      </c>
      <c r="G601" s="273"/>
      <c r="H601" s="273"/>
      <c r="I601" s="273"/>
      <c r="J601" s="154"/>
      <c r="K601" s="156">
        <v>0.24099999999999999</v>
      </c>
      <c r="L601" s="154"/>
      <c r="M601" s="154"/>
      <c r="N601" s="154"/>
      <c r="O601" s="154"/>
      <c r="P601" s="154"/>
      <c r="Q601" s="154"/>
      <c r="R601" s="157"/>
      <c r="T601" s="158"/>
      <c r="U601" s="154"/>
      <c r="V601" s="154"/>
      <c r="W601" s="154"/>
      <c r="X601" s="154"/>
      <c r="Y601" s="154"/>
      <c r="Z601" s="154"/>
      <c r="AA601" s="159"/>
      <c r="AT601" s="160" t="s">
        <v>524</v>
      </c>
      <c r="AU601" s="160" t="s">
        <v>190</v>
      </c>
      <c r="AV601" s="10" t="s">
        <v>190</v>
      </c>
      <c r="AW601" s="10" t="s">
        <v>35</v>
      </c>
      <c r="AX601" s="10" t="s">
        <v>78</v>
      </c>
      <c r="AY601" s="160" t="s">
        <v>221</v>
      </c>
    </row>
    <row r="602" spans="2:65" s="10" customFormat="1" ht="20.45" customHeight="1" x14ac:dyDescent="0.3">
      <c r="B602" s="153"/>
      <c r="C602" s="154"/>
      <c r="D602" s="154"/>
      <c r="E602" s="155" t="s">
        <v>3</v>
      </c>
      <c r="F602" s="272" t="s">
        <v>1487</v>
      </c>
      <c r="G602" s="273"/>
      <c r="H602" s="273"/>
      <c r="I602" s="273"/>
      <c r="J602" s="154"/>
      <c r="K602" s="156">
        <v>0.35299999999999998</v>
      </c>
      <c r="L602" s="154"/>
      <c r="M602" s="154"/>
      <c r="N602" s="154"/>
      <c r="O602" s="154"/>
      <c r="P602" s="154"/>
      <c r="Q602" s="154"/>
      <c r="R602" s="157"/>
      <c r="T602" s="158"/>
      <c r="U602" s="154"/>
      <c r="V602" s="154"/>
      <c r="W602" s="154"/>
      <c r="X602" s="154"/>
      <c r="Y602" s="154"/>
      <c r="Z602" s="154"/>
      <c r="AA602" s="159"/>
      <c r="AT602" s="160" t="s">
        <v>524</v>
      </c>
      <c r="AU602" s="160" t="s">
        <v>190</v>
      </c>
      <c r="AV602" s="10" t="s">
        <v>190</v>
      </c>
      <c r="AW602" s="10" t="s">
        <v>35</v>
      </c>
      <c r="AX602" s="10" t="s">
        <v>78</v>
      </c>
      <c r="AY602" s="160" t="s">
        <v>221</v>
      </c>
    </row>
    <row r="603" spans="2:65" s="11" customFormat="1" ht="20.45" customHeight="1" x14ac:dyDescent="0.3">
      <c r="B603" s="161"/>
      <c r="C603" s="162"/>
      <c r="D603" s="162"/>
      <c r="E603" s="163" t="s">
        <v>3</v>
      </c>
      <c r="F603" s="270" t="s">
        <v>526</v>
      </c>
      <c r="G603" s="271"/>
      <c r="H603" s="271"/>
      <c r="I603" s="271"/>
      <c r="J603" s="162"/>
      <c r="K603" s="164">
        <v>1.091</v>
      </c>
      <c r="L603" s="162"/>
      <c r="M603" s="162"/>
      <c r="N603" s="162"/>
      <c r="O603" s="162"/>
      <c r="P603" s="162"/>
      <c r="Q603" s="162"/>
      <c r="R603" s="165"/>
      <c r="T603" s="166"/>
      <c r="U603" s="162"/>
      <c r="V603" s="162"/>
      <c r="W603" s="162"/>
      <c r="X603" s="162"/>
      <c r="Y603" s="162"/>
      <c r="Z603" s="162"/>
      <c r="AA603" s="167"/>
      <c r="AT603" s="168" t="s">
        <v>524</v>
      </c>
      <c r="AU603" s="168" t="s">
        <v>190</v>
      </c>
      <c r="AV603" s="11" t="s">
        <v>231</v>
      </c>
      <c r="AW603" s="11" t="s">
        <v>35</v>
      </c>
      <c r="AX603" s="11" t="s">
        <v>15</v>
      </c>
      <c r="AY603" s="168" t="s">
        <v>221</v>
      </c>
    </row>
    <row r="604" spans="2:65" s="1" customFormat="1" ht="28.9" customHeight="1" x14ac:dyDescent="0.3">
      <c r="B604" s="136"/>
      <c r="C604" s="137" t="s">
        <v>1488</v>
      </c>
      <c r="D604" s="137" t="s">
        <v>222</v>
      </c>
      <c r="E604" s="138" t="s">
        <v>1489</v>
      </c>
      <c r="F604" s="250" t="s">
        <v>1490</v>
      </c>
      <c r="G604" s="251"/>
      <c r="H604" s="251"/>
      <c r="I604" s="251"/>
      <c r="J604" s="139" t="s">
        <v>613</v>
      </c>
      <c r="K604" s="140">
        <v>0.35799999999999998</v>
      </c>
      <c r="L604" s="252"/>
      <c r="M604" s="251"/>
      <c r="N604" s="252">
        <f>ROUND(L604*K604,2)</f>
        <v>0</v>
      </c>
      <c r="O604" s="251"/>
      <c r="P604" s="251"/>
      <c r="Q604" s="251"/>
      <c r="R604" s="141"/>
      <c r="T604" s="142" t="s">
        <v>3</v>
      </c>
      <c r="U604" s="40" t="s">
        <v>43</v>
      </c>
      <c r="V604" s="143">
        <v>15.211</v>
      </c>
      <c r="W604" s="143">
        <f>V604*K604</f>
        <v>5.445538</v>
      </c>
      <c r="X604" s="143">
        <v>1.0530600000000001</v>
      </c>
      <c r="Y604" s="143">
        <f>X604*K604</f>
        <v>0.37699548000000005</v>
      </c>
      <c r="Z604" s="143">
        <v>0</v>
      </c>
      <c r="AA604" s="144">
        <f>Z604*K604</f>
        <v>0</v>
      </c>
      <c r="AR604" s="17" t="s">
        <v>231</v>
      </c>
      <c r="AT604" s="17" t="s">
        <v>222</v>
      </c>
      <c r="AU604" s="17" t="s">
        <v>190</v>
      </c>
      <c r="AY604" s="17" t="s">
        <v>221</v>
      </c>
      <c r="BE604" s="145">
        <f>IF(U604="základní",N604,0)</f>
        <v>0</v>
      </c>
      <c r="BF604" s="145">
        <f>IF(U604="snížená",N604,0)</f>
        <v>0</v>
      </c>
      <c r="BG604" s="145">
        <f>IF(U604="zákl. přenesená",N604,0)</f>
        <v>0</v>
      </c>
      <c r="BH604" s="145">
        <f>IF(U604="sníž. přenesená",N604,0)</f>
        <v>0</v>
      </c>
      <c r="BI604" s="145">
        <f>IF(U604="nulová",N604,0)</f>
        <v>0</v>
      </c>
      <c r="BJ604" s="17" t="s">
        <v>15</v>
      </c>
      <c r="BK604" s="145">
        <f>ROUND(L604*K604,2)</f>
        <v>0</v>
      </c>
      <c r="BL604" s="17" t="s">
        <v>231</v>
      </c>
      <c r="BM604" s="17" t="s">
        <v>1491</v>
      </c>
    </row>
    <row r="605" spans="2:65" s="10" customFormat="1" ht="20.45" customHeight="1" x14ac:dyDescent="0.3">
      <c r="B605" s="153"/>
      <c r="C605" s="154"/>
      <c r="D605" s="154"/>
      <c r="E605" s="155" t="s">
        <v>3</v>
      </c>
      <c r="F605" s="274" t="s">
        <v>1492</v>
      </c>
      <c r="G605" s="273"/>
      <c r="H605" s="273"/>
      <c r="I605" s="273"/>
      <c r="J605" s="154"/>
      <c r="K605" s="156">
        <v>0.156</v>
      </c>
      <c r="L605" s="154"/>
      <c r="M605" s="154"/>
      <c r="N605" s="154"/>
      <c r="O605" s="154"/>
      <c r="P605" s="154"/>
      <c r="Q605" s="154"/>
      <c r="R605" s="157"/>
      <c r="T605" s="158"/>
      <c r="U605" s="154"/>
      <c r="V605" s="154"/>
      <c r="W605" s="154"/>
      <c r="X605" s="154"/>
      <c r="Y605" s="154"/>
      <c r="Z605" s="154"/>
      <c r="AA605" s="159"/>
      <c r="AT605" s="160" t="s">
        <v>524</v>
      </c>
      <c r="AU605" s="160" t="s">
        <v>190</v>
      </c>
      <c r="AV605" s="10" t="s">
        <v>190</v>
      </c>
      <c r="AW605" s="10" t="s">
        <v>35</v>
      </c>
      <c r="AX605" s="10" t="s">
        <v>78</v>
      </c>
      <c r="AY605" s="160" t="s">
        <v>221</v>
      </c>
    </row>
    <row r="606" spans="2:65" s="10" customFormat="1" ht="20.45" customHeight="1" x14ac:dyDescent="0.3">
      <c r="B606" s="153"/>
      <c r="C606" s="154"/>
      <c r="D606" s="154"/>
      <c r="E606" s="155" t="s">
        <v>3</v>
      </c>
      <c r="F606" s="272" t="s">
        <v>1493</v>
      </c>
      <c r="G606" s="273"/>
      <c r="H606" s="273"/>
      <c r="I606" s="273"/>
      <c r="J606" s="154"/>
      <c r="K606" s="156">
        <v>8.5000000000000006E-2</v>
      </c>
      <c r="L606" s="154"/>
      <c r="M606" s="154"/>
      <c r="N606" s="154"/>
      <c r="O606" s="154"/>
      <c r="P606" s="154"/>
      <c r="Q606" s="154"/>
      <c r="R606" s="157"/>
      <c r="T606" s="158"/>
      <c r="U606" s="154"/>
      <c r="V606" s="154"/>
      <c r="W606" s="154"/>
      <c r="X606" s="154"/>
      <c r="Y606" s="154"/>
      <c r="Z606" s="154"/>
      <c r="AA606" s="159"/>
      <c r="AT606" s="160" t="s">
        <v>524</v>
      </c>
      <c r="AU606" s="160" t="s">
        <v>190</v>
      </c>
      <c r="AV606" s="10" t="s">
        <v>190</v>
      </c>
      <c r="AW606" s="10" t="s">
        <v>35</v>
      </c>
      <c r="AX606" s="10" t="s">
        <v>78</v>
      </c>
      <c r="AY606" s="160" t="s">
        <v>221</v>
      </c>
    </row>
    <row r="607" spans="2:65" s="10" customFormat="1" ht="20.45" customHeight="1" x14ac:dyDescent="0.3">
      <c r="B607" s="153"/>
      <c r="C607" s="154"/>
      <c r="D607" s="154"/>
      <c r="E607" s="155" t="s">
        <v>3</v>
      </c>
      <c r="F607" s="272" t="s">
        <v>1494</v>
      </c>
      <c r="G607" s="273"/>
      <c r="H607" s="273"/>
      <c r="I607" s="273"/>
      <c r="J607" s="154"/>
      <c r="K607" s="156">
        <v>0.11700000000000001</v>
      </c>
      <c r="L607" s="154"/>
      <c r="M607" s="154"/>
      <c r="N607" s="154"/>
      <c r="O607" s="154"/>
      <c r="P607" s="154"/>
      <c r="Q607" s="154"/>
      <c r="R607" s="157"/>
      <c r="T607" s="158"/>
      <c r="U607" s="154"/>
      <c r="V607" s="154"/>
      <c r="W607" s="154"/>
      <c r="X607" s="154"/>
      <c r="Y607" s="154"/>
      <c r="Z607" s="154"/>
      <c r="AA607" s="159"/>
      <c r="AT607" s="160" t="s">
        <v>524</v>
      </c>
      <c r="AU607" s="160" t="s">
        <v>190</v>
      </c>
      <c r="AV607" s="10" t="s">
        <v>190</v>
      </c>
      <c r="AW607" s="10" t="s">
        <v>35</v>
      </c>
      <c r="AX607" s="10" t="s">
        <v>78</v>
      </c>
      <c r="AY607" s="160" t="s">
        <v>221</v>
      </c>
    </row>
    <row r="608" spans="2:65" s="11" customFormat="1" ht="20.45" customHeight="1" x14ac:dyDescent="0.3">
      <c r="B608" s="161"/>
      <c r="C608" s="162"/>
      <c r="D608" s="162"/>
      <c r="E608" s="163" t="s">
        <v>3</v>
      </c>
      <c r="F608" s="270" t="s">
        <v>526</v>
      </c>
      <c r="G608" s="271"/>
      <c r="H608" s="271"/>
      <c r="I608" s="271"/>
      <c r="J608" s="162"/>
      <c r="K608" s="164">
        <v>0.35799999999999998</v>
      </c>
      <c r="L608" s="162"/>
      <c r="M608" s="162"/>
      <c r="N608" s="162"/>
      <c r="O608" s="162"/>
      <c r="P608" s="162"/>
      <c r="Q608" s="162"/>
      <c r="R608" s="165"/>
      <c r="T608" s="166"/>
      <c r="U608" s="162"/>
      <c r="V608" s="162"/>
      <c r="W608" s="162"/>
      <c r="X608" s="162"/>
      <c r="Y608" s="162"/>
      <c r="Z608" s="162"/>
      <c r="AA608" s="167"/>
      <c r="AT608" s="168" t="s">
        <v>524</v>
      </c>
      <c r="AU608" s="168" t="s">
        <v>190</v>
      </c>
      <c r="AV608" s="11" t="s">
        <v>231</v>
      </c>
      <c r="AW608" s="11" t="s">
        <v>35</v>
      </c>
      <c r="AX608" s="11" t="s">
        <v>15</v>
      </c>
      <c r="AY608" s="168" t="s">
        <v>221</v>
      </c>
    </row>
    <row r="609" spans="2:65" s="1" customFormat="1" ht="28.9" customHeight="1" x14ac:dyDescent="0.3">
      <c r="B609" s="136"/>
      <c r="C609" s="137" t="s">
        <v>1495</v>
      </c>
      <c r="D609" s="137" t="s">
        <v>222</v>
      </c>
      <c r="E609" s="138" t="s">
        <v>1496</v>
      </c>
      <c r="F609" s="250" t="s">
        <v>1497</v>
      </c>
      <c r="G609" s="251"/>
      <c r="H609" s="251"/>
      <c r="I609" s="251"/>
      <c r="J609" s="139" t="s">
        <v>536</v>
      </c>
      <c r="K609" s="140">
        <v>49.863999999999997</v>
      </c>
      <c r="L609" s="252"/>
      <c r="M609" s="251"/>
      <c r="N609" s="252">
        <f>ROUND(L609*K609,2)</f>
        <v>0</v>
      </c>
      <c r="O609" s="251"/>
      <c r="P609" s="251"/>
      <c r="Q609" s="251"/>
      <c r="R609" s="141"/>
      <c r="T609" s="142" t="s">
        <v>3</v>
      </c>
      <c r="U609" s="40" t="s">
        <v>43</v>
      </c>
      <c r="V609" s="143">
        <v>1.3420000000000001</v>
      </c>
      <c r="W609" s="143">
        <f>V609*K609</f>
        <v>66.917488000000006</v>
      </c>
      <c r="X609" s="143">
        <v>1.282E-2</v>
      </c>
      <c r="Y609" s="143">
        <f>X609*K609</f>
        <v>0.6392564799999999</v>
      </c>
      <c r="Z609" s="143">
        <v>0</v>
      </c>
      <c r="AA609" s="144">
        <f>Z609*K609</f>
        <v>0</v>
      </c>
      <c r="AR609" s="17" t="s">
        <v>231</v>
      </c>
      <c r="AT609" s="17" t="s">
        <v>222</v>
      </c>
      <c r="AU609" s="17" t="s">
        <v>190</v>
      </c>
      <c r="AY609" s="17" t="s">
        <v>221</v>
      </c>
      <c r="BE609" s="145">
        <f>IF(U609="základní",N609,0)</f>
        <v>0</v>
      </c>
      <c r="BF609" s="145">
        <f>IF(U609="snížená",N609,0)</f>
        <v>0</v>
      </c>
      <c r="BG609" s="145">
        <f>IF(U609="zákl. přenesená",N609,0)</f>
        <v>0</v>
      </c>
      <c r="BH609" s="145">
        <f>IF(U609="sníž. přenesená",N609,0)</f>
        <v>0</v>
      </c>
      <c r="BI609" s="145">
        <f>IF(U609="nulová",N609,0)</f>
        <v>0</v>
      </c>
      <c r="BJ609" s="17" t="s">
        <v>15</v>
      </c>
      <c r="BK609" s="145">
        <f>ROUND(L609*K609,2)</f>
        <v>0</v>
      </c>
      <c r="BL609" s="17" t="s">
        <v>231</v>
      </c>
      <c r="BM609" s="17" t="s">
        <v>1498</v>
      </c>
    </row>
    <row r="610" spans="2:65" s="12" customFormat="1" ht="20.45" customHeight="1" x14ac:dyDescent="0.3">
      <c r="B610" s="173"/>
      <c r="C610" s="174"/>
      <c r="D610" s="174"/>
      <c r="E610" s="175" t="s">
        <v>3</v>
      </c>
      <c r="F610" s="281" t="s">
        <v>1475</v>
      </c>
      <c r="G610" s="278"/>
      <c r="H610" s="278"/>
      <c r="I610" s="278"/>
      <c r="J610" s="174"/>
      <c r="K610" s="176" t="s">
        <v>3</v>
      </c>
      <c r="L610" s="174"/>
      <c r="M610" s="174"/>
      <c r="N610" s="174"/>
      <c r="O610" s="174"/>
      <c r="P610" s="174"/>
      <c r="Q610" s="174"/>
      <c r="R610" s="177"/>
      <c r="T610" s="178"/>
      <c r="U610" s="174"/>
      <c r="V610" s="174"/>
      <c r="W610" s="174"/>
      <c r="X610" s="174"/>
      <c r="Y610" s="174"/>
      <c r="Z610" s="174"/>
      <c r="AA610" s="179"/>
      <c r="AT610" s="180" t="s">
        <v>524</v>
      </c>
      <c r="AU610" s="180" t="s">
        <v>190</v>
      </c>
      <c r="AV610" s="12" t="s">
        <v>15</v>
      </c>
      <c r="AW610" s="12" t="s">
        <v>35</v>
      </c>
      <c r="AX610" s="12" t="s">
        <v>78</v>
      </c>
      <c r="AY610" s="180" t="s">
        <v>221</v>
      </c>
    </row>
    <row r="611" spans="2:65" s="10" customFormat="1" ht="20.45" customHeight="1" x14ac:dyDescent="0.3">
      <c r="B611" s="153"/>
      <c r="C611" s="154"/>
      <c r="D611" s="154"/>
      <c r="E611" s="155" t="s">
        <v>3</v>
      </c>
      <c r="F611" s="272" t="s">
        <v>1499</v>
      </c>
      <c r="G611" s="273"/>
      <c r="H611" s="273"/>
      <c r="I611" s="273"/>
      <c r="J611" s="154"/>
      <c r="K611" s="156">
        <v>21.6</v>
      </c>
      <c r="L611" s="154"/>
      <c r="M611" s="154"/>
      <c r="N611" s="154"/>
      <c r="O611" s="154"/>
      <c r="P611" s="154"/>
      <c r="Q611" s="154"/>
      <c r="R611" s="157"/>
      <c r="T611" s="158"/>
      <c r="U611" s="154"/>
      <c r="V611" s="154"/>
      <c r="W611" s="154"/>
      <c r="X611" s="154"/>
      <c r="Y611" s="154"/>
      <c r="Z611" s="154"/>
      <c r="AA611" s="159"/>
      <c r="AT611" s="160" t="s">
        <v>524</v>
      </c>
      <c r="AU611" s="160" t="s">
        <v>190</v>
      </c>
      <c r="AV611" s="10" t="s">
        <v>190</v>
      </c>
      <c r="AW611" s="10" t="s">
        <v>35</v>
      </c>
      <c r="AX611" s="10" t="s">
        <v>78</v>
      </c>
      <c r="AY611" s="160" t="s">
        <v>221</v>
      </c>
    </row>
    <row r="612" spans="2:65" s="12" customFormat="1" ht="20.45" customHeight="1" x14ac:dyDescent="0.3">
      <c r="B612" s="173"/>
      <c r="C612" s="174"/>
      <c r="D612" s="174"/>
      <c r="E612" s="175" t="s">
        <v>3</v>
      </c>
      <c r="F612" s="277" t="s">
        <v>1477</v>
      </c>
      <c r="G612" s="278"/>
      <c r="H612" s="278"/>
      <c r="I612" s="278"/>
      <c r="J612" s="174"/>
      <c r="K612" s="176" t="s">
        <v>3</v>
      </c>
      <c r="L612" s="174"/>
      <c r="M612" s="174"/>
      <c r="N612" s="174"/>
      <c r="O612" s="174"/>
      <c r="P612" s="174"/>
      <c r="Q612" s="174"/>
      <c r="R612" s="177"/>
      <c r="T612" s="178"/>
      <c r="U612" s="174"/>
      <c r="V612" s="174"/>
      <c r="W612" s="174"/>
      <c r="X612" s="174"/>
      <c r="Y612" s="174"/>
      <c r="Z612" s="174"/>
      <c r="AA612" s="179"/>
      <c r="AT612" s="180" t="s">
        <v>524</v>
      </c>
      <c r="AU612" s="180" t="s">
        <v>190</v>
      </c>
      <c r="AV612" s="12" t="s">
        <v>15</v>
      </c>
      <c r="AW612" s="12" t="s">
        <v>35</v>
      </c>
      <c r="AX612" s="12" t="s">
        <v>78</v>
      </c>
      <c r="AY612" s="180" t="s">
        <v>221</v>
      </c>
    </row>
    <row r="613" spans="2:65" s="10" customFormat="1" ht="20.45" customHeight="1" x14ac:dyDescent="0.3">
      <c r="B613" s="153"/>
      <c r="C613" s="154"/>
      <c r="D613" s="154"/>
      <c r="E613" s="155" t="s">
        <v>3</v>
      </c>
      <c r="F613" s="272" t="s">
        <v>1500</v>
      </c>
      <c r="G613" s="273"/>
      <c r="H613" s="273"/>
      <c r="I613" s="273"/>
      <c r="J613" s="154"/>
      <c r="K613" s="156">
        <v>9.02</v>
      </c>
      <c r="L613" s="154"/>
      <c r="M613" s="154"/>
      <c r="N613" s="154"/>
      <c r="O613" s="154"/>
      <c r="P613" s="154"/>
      <c r="Q613" s="154"/>
      <c r="R613" s="157"/>
      <c r="T613" s="158"/>
      <c r="U613" s="154"/>
      <c r="V613" s="154"/>
      <c r="W613" s="154"/>
      <c r="X613" s="154"/>
      <c r="Y613" s="154"/>
      <c r="Z613" s="154"/>
      <c r="AA613" s="159"/>
      <c r="AT613" s="160" t="s">
        <v>524</v>
      </c>
      <c r="AU613" s="160" t="s">
        <v>190</v>
      </c>
      <c r="AV613" s="10" t="s">
        <v>190</v>
      </c>
      <c r="AW613" s="10" t="s">
        <v>35</v>
      </c>
      <c r="AX613" s="10" t="s">
        <v>78</v>
      </c>
      <c r="AY613" s="160" t="s">
        <v>221</v>
      </c>
    </row>
    <row r="614" spans="2:65" s="12" customFormat="1" ht="20.45" customHeight="1" x14ac:dyDescent="0.3">
      <c r="B614" s="173"/>
      <c r="C614" s="174"/>
      <c r="D614" s="174"/>
      <c r="E614" s="175" t="s">
        <v>3</v>
      </c>
      <c r="F614" s="277" t="s">
        <v>1479</v>
      </c>
      <c r="G614" s="278"/>
      <c r="H614" s="278"/>
      <c r="I614" s="278"/>
      <c r="J614" s="174"/>
      <c r="K614" s="176" t="s">
        <v>3</v>
      </c>
      <c r="L614" s="174"/>
      <c r="M614" s="174"/>
      <c r="N614" s="174"/>
      <c r="O614" s="174"/>
      <c r="P614" s="174"/>
      <c r="Q614" s="174"/>
      <c r="R614" s="177"/>
      <c r="T614" s="178"/>
      <c r="U614" s="174"/>
      <c r="V614" s="174"/>
      <c r="W614" s="174"/>
      <c r="X614" s="174"/>
      <c r="Y614" s="174"/>
      <c r="Z614" s="174"/>
      <c r="AA614" s="179"/>
      <c r="AT614" s="180" t="s">
        <v>524</v>
      </c>
      <c r="AU614" s="180" t="s">
        <v>190</v>
      </c>
      <c r="AV614" s="12" t="s">
        <v>15</v>
      </c>
      <c r="AW614" s="12" t="s">
        <v>35</v>
      </c>
      <c r="AX614" s="12" t="s">
        <v>78</v>
      </c>
      <c r="AY614" s="180" t="s">
        <v>221</v>
      </c>
    </row>
    <row r="615" spans="2:65" s="10" customFormat="1" ht="20.45" customHeight="1" x14ac:dyDescent="0.3">
      <c r="B615" s="153"/>
      <c r="C615" s="154"/>
      <c r="D615" s="154"/>
      <c r="E615" s="155" t="s">
        <v>3</v>
      </c>
      <c r="F615" s="272" t="s">
        <v>1501</v>
      </c>
      <c r="G615" s="273"/>
      <c r="H615" s="273"/>
      <c r="I615" s="273"/>
      <c r="J615" s="154"/>
      <c r="K615" s="156">
        <v>19.244</v>
      </c>
      <c r="L615" s="154"/>
      <c r="M615" s="154"/>
      <c r="N615" s="154"/>
      <c r="O615" s="154"/>
      <c r="P615" s="154"/>
      <c r="Q615" s="154"/>
      <c r="R615" s="157"/>
      <c r="T615" s="158"/>
      <c r="U615" s="154"/>
      <c r="V615" s="154"/>
      <c r="W615" s="154"/>
      <c r="X615" s="154"/>
      <c r="Y615" s="154"/>
      <c r="Z615" s="154"/>
      <c r="AA615" s="159"/>
      <c r="AT615" s="160" t="s">
        <v>524</v>
      </c>
      <c r="AU615" s="160" t="s">
        <v>190</v>
      </c>
      <c r="AV615" s="10" t="s">
        <v>190</v>
      </c>
      <c r="AW615" s="10" t="s">
        <v>35</v>
      </c>
      <c r="AX615" s="10" t="s">
        <v>78</v>
      </c>
      <c r="AY615" s="160" t="s">
        <v>221</v>
      </c>
    </row>
    <row r="616" spans="2:65" s="11" customFormat="1" ht="20.45" customHeight="1" x14ac:dyDescent="0.3">
      <c r="B616" s="161"/>
      <c r="C616" s="162"/>
      <c r="D616" s="162"/>
      <c r="E616" s="163" t="s">
        <v>3</v>
      </c>
      <c r="F616" s="270" t="s">
        <v>526</v>
      </c>
      <c r="G616" s="271"/>
      <c r="H616" s="271"/>
      <c r="I616" s="271"/>
      <c r="J616" s="162"/>
      <c r="K616" s="164">
        <v>49.863999999999997</v>
      </c>
      <c r="L616" s="162"/>
      <c r="M616" s="162"/>
      <c r="N616" s="162"/>
      <c r="O616" s="162"/>
      <c r="P616" s="162"/>
      <c r="Q616" s="162"/>
      <c r="R616" s="165"/>
      <c r="T616" s="166"/>
      <c r="U616" s="162"/>
      <c r="V616" s="162"/>
      <c r="W616" s="162"/>
      <c r="X616" s="162"/>
      <c r="Y616" s="162"/>
      <c r="Z616" s="162"/>
      <c r="AA616" s="167"/>
      <c r="AT616" s="168" t="s">
        <v>524</v>
      </c>
      <c r="AU616" s="168" t="s">
        <v>190</v>
      </c>
      <c r="AV616" s="11" t="s">
        <v>231</v>
      </c>
      <c r="AW616" s="11" t="s">
        <v>35</v>
      </c>
      <c r="AX616" s="11" t="s">
        <v>15</v>
      </c>
      <c r="AY616" s="168" t="s">
        <v>221</v>
      </c>
    </row>
    <row r="617" spans="2:65" s="1" customFormat="1" ht="28.9" customHeight="1" x14ac:dyDescent="0.3">
      <c r="B617" s="136"/>
      <c r="C617" s="137" t="s">
        <v>1502</v>
      </c>
      <c r="D617" s="137" t="s">
        <v>222</v>
      </c>
      <c r="E617" s="138" t="s">
        <v>1503</v>
      </c>
      <c r="F617" s="250" t="s">
        <v>1504</v>
      </c>
      <c r="G617" s="251"/>
      <c r="H617" s="251"/>
      <c r="I617" s="251"/>
      <c r="J617" s="139" t="s">
        <v>536</v>
      </c>
      <c r="K617" s="140">
        <v>49.863999999999997</v>
      </c>
      <c r="L617" s="252"/>
      <c r="M617" s="251"/>
      <c r="N617" s="252">
        <f>ROUND(L617*K617,2)</f>
        <v>0</v>
      </c>
      <c r="O617" s="251"/>
      <c r="P617" s="251"/>
      <c r="Q617" s="251"/>
      <c r="R617" s="141"/>
      <c r="T617" s="142" t="s">
        <v>3</v>
      </c>
      <c r="U617" s="40" t="s">
        <v>43</v>
      </c>
      <c r="V617" s="143">
        <v>0.33800000000000002</v>
      </c>
      <c r="W617" s="143">
        <f>V617*K617</f>
        <v>16.854032</v>
      </c>
      <c r="X617" s="143">
        <v>0</v>
      </c>
      <c r="Y617" s="143">
        <f>X617*K617</f>
        <v>0</v>
      </c>
      <c r="Z617" s="143">
        <v>0</v>
      </c>
      <c r="AA617" s="144">
        <f>Z617*K617</f>
        <v>0</v>
      </c>
      <c r="AR617" s="17" t="s">
        <v>231</v>
      </c>
      <c r="AT617" s="17" t="s">
        <v>222</v>
      </c>
      <c r="AU617" s="17" t="s">
        <v>190</v>
      </c>
      <c r="AY617" s="17" t="s">
        <v>221</v>
      </c>
      <c r="BE617" s="145">
        <f>IF(U617="základní",N617,0)</f>
        <v>0</v>
      </c>
      <c r="BF617" s="145">
        <f>IF(U617="snížená",N617,0)</f>
        <v>0</v>
      </c>
      <c r="BG617" s="145">
        <f>IF(U617="zákl. přenesená",N617,0)</f>
        <v>0</v>
      </c>
      <c r="BH617" s="145">
        <f>IF(U617="sníž. přenesená",N617,0)</f>
        <v>0</v>
      </c>
      <c r="BI617" s="145">
        <f>IF(U617="nulová",N617,0)</f>
        <v>0</v>
      </c>
      <c r="BJ617" s="17" t="s">
        <v>15</v>
      </c>
      <c r="BK617" s="145">
        <f>ROUND(L617*K617,2)</f>
        <v>0</v>
      </c>
      <c r="BL617" s="17" t="s">
        <v>231</v>
      </c>
      <c r="BM617" s="17" t="s">
        <v>1505</v>
      </c>
    </row>
    <row r="618" spans="2:65" s="1" customFormat="1" ht="28.9" customHeight="1" x14ac:dyDescent="0.3">
      <c r="B618" s="136"/>
      <c r="C618" s="137" t="s">
        <v>1506</v>
      </c>
      <c r="D618" s="137" t="s">
        <v>222</v>
      </c>
      <c r="E618" s="138" t="s">
        <v>1507</v>
      </c>
      <c r="F618" s="250" t="s">
        <v>1508</v>
      </c>
      <c r="G618" s="251"/>
      <c r="H618" s="251"/>
      <c r="I618" s="251"/>
      <c r="J618" s="139" t="s">
        <v>246</v>
      </c>
      <c r="K618" s="140">
        <v>145.86000000000001</v>
      </c>
      <c r="L618" s="252"/>
      <c r="M618" s="251"/>
      <c r="N618" s="252">
        <f>ROUND(L618*K618,2)</f>
        <v>0</v>
      </c>
      <c r="O618" s="251"/>
      <c r="P618" s="251"/>
      <c r="Q618" s="251"/>
      <c r="R618" s="141"/>
      <c r="T618" s="142" t="s">
        <v>3</v>
      </c>
      <c r="U618" s="40" t="s">
        <v>43</v>
      </c>
      <c r="V618" s="143">
        <v>0.379</v>
      </c>
      <c r="W618" s="143">
        <f>V618*K618</f>
        <v>55.280940000000008</v>
      </c>
      <c r="X618" s="143">
        <v>0.1016</v>
      </c>
      <c r="Y618" s="143">
        <f>X618*K618</f>
        <v>14.819376</v>
      </c>
      <c r="Z618" s="143">
        <v>0</v>
      </c>
      <c r="AA618" s="144">
        <f>Z618*K618</f>
        <v>0</v>
      </c>
      <c r="AR618" s="17" t="s">
        <v>231</v>
      </c>
      <c r="AT618" s="17" t="s">
        <v>222</v>
      </c>
      <c r="AU618" s="17" t="s">
        <v>190</v>
      </c>
      <c r="AY618" s="17" t="s">
        <v>221</v>
      </c>
      <c r="BE618" s="145">
        <f>IF(U618="základní",N618,0)</f>
        <v>0</v>
      </c>
      <c r="BF618" s="145">
        <f>IF(U618="snížená",N618,0)</f>
        <v>0</v>
      </c>
      <c r="BG618" s="145">
        <f>IF(U618="zákl. přenesená",N618,0)</f>
        <v>0</v>
      </c>
      <c r="BH618" s="145">
        <f>IF(U618="sníž. přenesená",N618,0)</f>
        <v>0</v>
      </c>
      <c r="BI618" s="145">
        <f>IF(U618="nulová",N618,0)</f>
        <v>0</v>
      </c>
      <c r="BJ618" s="17" t="s">
        <v>15</v>
      </c>
      <c r="BK618" s="145">
        <f>ROUND(L618*K618,2)</f>
        <v>0</v>
      </c>
      <c r="BL618" s="17" t="s">
        <v>231</v>
      </c>
      <c r="BM618" s="17" t="s">
        <v>1509</v>
      </c>
    </row>
    <row r="619" spans="2:65" s="10" customFormat="1" ht="20.45" customHeight="1" x14ac:dyDescent="0.3">
      <c r="B619" s="153"/>
      <c r="C619" s="154"/>
      <c r="D619" s="154"/>
      <c r="E619" s="155" t="s">
        <v>3</v>
      </c>
      <c r="F619" s="274" t="s">
        <v>1510</v>
      </c>
      <c r="G619" s="273"/>
      <c r="H619" s="273"/>
      <c r="I619" s="273"/>
      <c r="J619" s="154"/>
      <c r="K619" s="156">
        <v>14.52</v>
      </c>
      <c r="L619" s="154"/>
      <c r="M619" s="154"/>
      <c r="N619" s="154"/>
      <c r="O619" s="154"/>
      <c r="P619" s="154"/>
      <c r="Q619" s="154"/>
      <c r="R619" s="157"/>
      <c r="T619" s="158"/>
      <c r="U619" s="154"/>
      <c r="V619" s="154"/>
      <c r="W619" s="154"/>
      <c r="X619" s="154"/>
      <c r="Y619" s="154"/>
      <c r="Z619" s="154"/>
      <c r="AA619" s="159"/>
      <c r="AT619" s="160" t="s">
        <v>524</v>
      </c>
      <c r="AU619" s="160" t="s">
        <v>190</v>
      </c>
      <c r="AV619" s="10" t="s">
        <v>190</v>
      </c>
      <c r="AW619" s="10" t="s">
        <v>35</v>
      </c>
      <c r="AX619" s="10" t="s">
        <v>78</v>
      </c>
      <c r="AY619" s="160" t="s">
        <v>221</v>
      </c>
    </row>
    <row r="620" spans="2:65" s="10" customFormat="1" ht="20.45" customHeight="1" x14ac:dyDescent="0.3">
      <c r="B620" s="153"/>
      <c r="C620" s="154"/>
      <c r="D620" s="154"/>
      <c r="E620" s="155" t="s">
        <v>3</v>
      </c>
      <c r="F620" s="272" t="s">
        <v>1511</v>
      </c>
      <c r="G620" s="273"/>
      <c r="H620" s="273"/>
      <c r="I620" s="273"/>
      <c r="J620" s="154"/>
      <c r="K620" s="156">
        <v>57.3</v>
      </c>
      <c r="L620" s="154"/>
      <c r="M620" s="154"/>
      <c r="N620" s="154"/>
      <c r="O620" s="154"/>
      <c r="P620" s="154"/>
      <c r="Q620" s="154"/>
      <c r="R620" s="157"/>
      <c r="T620" s="158"/>
      <c r="U620" s="154"/>
      <c r="V620" s="154"/>
      <c r="W620" s="154"/>
      <c r="X620" s="154"/>
      <c r="Y620" s="154"/>
      <c r="Z620" s="154"/>
      <c r="AA620" s="159"/>
      <c r="AT620" s="160" t="s">
        <v>524</v>
      </c>
      <c r="AU620" s="160" t="s">
        <v>190</v>
      </c>
      <c r="AV620" s="10" t="s">
        <v>190</v>
      </c>
      <c r="AW620" s="10" t="s">
        <v>35</v>
      </c>
      <c r="AX620" s="10" t="s">
        <v>78</v>
      </c>
      <c r="AY620" s="160" t="s">
        <v>221</v>
      </c>
    </row>
    <row r="621" spans="2:65" s="10" customFormat="1" ht="20.45" customHeight="1" x14ac:dyDescent="0.3">
      <c r="B621" s="153"/>
      <c r="C621" s="154"/>
      <c r="D621" s="154"/>
      <c r="E621" s="155" t="s">
        <v>3</v>
      </c>
      <c r="F621" s="272" t="s">
        <v>1512</v>
      </c>
      <c r="G621" s="273"/>
      <c r="H621" s="273"/>
      <c r="I621" s="273"/>
      <c r="J621" s="154"/>
      <c r="K621" s="156">
        <v>23.1</v>
      </c>
      <c r="L621" s="154"/>
      <c r="M621" s="154"/>
      <c r="N621" s="154"/>
      <c r="O621" s="154"/>
      <c r="P621" s="154"/>
      <c r="Q621" s="154"/>
      <c r="R621" s="157"/>
      <c r="T621" s="158"/>
      <c r="U621" s="154"/>
      <c r="V621" s="154"/>
      <c r="W621" s="154"/>
      <c r="X621" s="154"/>
      <c r="Y621" s="154"/>
      <c r="Z621" s="154"/>
      <c r="AA621" s="159"/>
      <c r="AT621" s="160" t="s">
        <v>524</v>
      </c>
      <c r="AU621" s="160" t="s">
        <v>190</v>
      </c>
      <c r="AV621" s="10" t="s">
        <v>190</v>
      </c>
      <c r="AW621" s="10" t="s">
        <v>35</v>
      </c>
      <c r="AX621" s="10" t="s">
        <v>78</v>
      </c>
      <c r="AY621" s="160" t="s">
        <v>221</v>
      </c>
    </row>
    <row r="622" spans="2:65" s="10" customFormat="1" ht="20.45" customHeight="1" x14ac:dyDescent="0.3">
      <c r="B622" s="153"/>
      <c r="C622" s="154"/>
      <c r="D622" s="154"/>
      <c r="E622" s="155" t="s">
        <v>3</v>
      </c>
      <c r="F622" s="272" t="s">
        <v>1513</v>
      </c>
      <c r="G622" s="273"/>
      <c r="H622" s="273"/>
      <c r="I622" s="273"/>
      <c r="J622" s="154"/>
      <c r="K622" s="156">
        <v>50.94</v>
      </c>
      <c r="L622" s="154"/>
      <c r="M622" s="154"/>
      <c r="N622" s="154"/>
      <c r="O622" s="154"/>
      <c r="P622" s="154"/>
      <c r="Q622" s="154"/>
      <c r="R622" s="157"/>
      <c r="T622" s="158"/>
      <c r="U622" s="154"/>
      <c r="V622" s="154"/>
      <c r="W622" s="154"/>
      <c r="X622" s="154"/>
      <c r="Y622" s="154"/>
      <c r="Z622" s="154"/>
      <c r="AA622" s="159"/>
      <c r="AT622" s="160" t="s">
        <v>524</v>
      </c>
      <c r="AU622" s="160" t="s">
        <v>190</v>
      </c>
      <c r="AV622" s="10" t="s">
        <v>190</v>
      </c>
      <c r="AW622" s="10" t="s">
        <v>35</v>
      </c>
      <c r="AX622" s="10" t="s">
        <v>78</v>
      </c>
      <c r="AY622" s="160" t="s">
        <v>221</v>
      </c>
    </row>
    <row r="623" spans="2:65" s="11" customFormat="1" ht="20.45" customHeight="1" x14ac:dyDescent="0.3">
      <c r="B623" s="161"/>
      <c r="C623" s="162"/>
      <c r="D623" s="162"/>
      <c r="E623" s="163" t="s">
        <v>3</v>
      </c>
      <c r="F623" s="270" t="s">
        <v>526</v>
      </c>
      <c r="G623" s="271"/>
      <c r="H623" s="271"/>
      <c r="I623" s="271"/>
      <c r="J623" s="162"/>
      <c r="K623" s="164">
        <v>145.86000000000001</v>
      </c>
      <c r="L623" s="162"/>
      <c r="M623" s="162"/>
      <c r="N623" s="162"/>
      <c r="O623" s="162"/>
      <c r="P623" s="162"/>
      <c r="Q623" s="162"/>
      <c r="R623" s="165"/>
      <c r="T623" s="166"/>
      <c r="U623" s="162"/>
      <c r="V623" s="162"/>
      <c r="W623" s="162"/>
      <c r="X623" s="162"/>
      <c r="Y623" s="162"/>
      <c r="Z623" s="162"/>
      <c r="AA623" s="167"/>
      <c r="AT623" s="168" t="s">
        <v>524</v>
      </c>
      <c r="AU623" s="168" t="s">
        <v>190</v>
      </c>
      <c r="AV623" s="11" t="s">
        <v>231</v>
      </c>
      <c r="AW623" s="11" t="s">
        <v>35</v>
      </c>
      <c r="AX623" s="11" t="s">
        <v>15</v>
      </c>
      <c r="AY623" s="168" t="s">
        <v>221</v>
      </c>
    </row>
    <row r="624" spans="2:65" s="1" customFormat="1" ht="28.9" customHeight="1" x14ac:dyDescent="0.3">
      <c r="B624" s="136"/>
      <c r="C624" s="137" t="s">
        <v>1514</v>
      </c>
      <c r="D624" s="137" t="s">
        <v>222</v>
      </c>
      <c r="E624" s="138" t="s">
        <v>1515</v>
      </c>
      <c r="F624" s="250" t="s">
        <v>1516</v>
      </c>
      <c r="G624" s="251"/>
      <c r="H624" s="251"/>
      <c r="I624" s="251"/>
      <c r="J624" s="139" t="s">
        <v>536</v>
      </c>
      <c r="K624" s="140">
        <v>72.930000000000007</v>
      </c>
      <c r="L624" s="252"/>
      <c r="M624" s="251"/>
      <c r="N624" s="252">
        <f>ROUND(L624*K624,2)</f>
        <v>0</v>
      </c>
      <c r="O624" s="251"/>
      <c r="P624" s="251"/>
      <c r="Q624" s="251"/>
      <c r="R624" s="141"/>
      <c r="T624" s="142" t="s">
        <v>3</v>
      </c>
      <c r="U624" s="40" t="s">
        <v>43</v>
      </c>
      <c r="V624" s="143">
        <v>0.83899999999999997</v>
      </c>
      <c r="W624" s="143">
        <f>V624*K624</f>
        <v>61.188270000000003</v>
      </c>
      <c r="X624" s="143">
        <v>6.5799999999999999E-3</v>
      </c>
      <c r="Y624" s="143">
        <f>X624*K624</f>
        <v>0.47987940000000001</v>
      </c>
      <c r="Z624" s="143">
        <v>0</v>
      </c>
      <c r="AA624" s="144">
        <f>Z624*K624</f>
        <v>0</v>
      </c>
      <c r="AR624" s="17" t="s">
        <v>231</v>
      </c>
      <c r="AT624" s="17" t="s">
        <v>222</v>
      </c>
      <c r="AU624" s="17" t="s">
        <v>190</v>
      </c>
      <c r="AY624" s="17" t="s">
        <v>221</v>
      </c>
      <c r="BE624" s="145">
        <f>IF(U624="základní",N624,0)</f>
        <v>0</v>
      </c>
      <c r="BF624" s="145">
        <f>IF(U624="snížená",N624,0)</f>
        <v>0</v>
      </c>
      <c r="BG624" s="145">
        <f>IF(U624="zákl. přenesená",N624,0)</f>
        <v>0</v>
      </c>
      <c r="BH624" s="145">
        <f>IF(U624="sníž. přenesená",N624,0)</f>
        <v>0</v>
      </c>
      <c r="BI624" s="145">
        <f>IF(U624="nulová",N624,0)</f>
        <v>0</v>
      </c>
      <c r="BJ624" s="17" t="s">
        <v>15</v>
      </c>
      <c r="BK624" s="145">
        <f>ROUND(L624*K624,2)</f>
        <v>0</v>
      </c>
      <c r="BL624" s="17" t="s">
        <v>231</v>
      </c>
      <c r="BM624" s="17" t="s">
        <v>1517</v>
      </c>
    </row>
    <row r="625" spans="2:65" s="10" customFormat="1" ht="20.45" customHeight="1" x14ac:dyDescent="0.3">
      <c r="B625" s="153"/>
      <c r="C625" s="154"/>
      <c r="D625" s="154"/>
      <c r="E625" s="155" t="s">
        <v>3</v>
      </c>
      <c r="F625" s="274" t="s">
        <v>1518</v>
      </c>
      <c r="G625" s="273"/>
      <c r="H625" s="273"/>
      <c r="I625" s="273"/>
      <c r="J625" s="154"/>
      <c r="K625" s="156">
        <v>72.930000000000007</v>
      </c>
      <c r="L625" s="154"/>
      <c r="M625" s="154"/>
      <c r="N625" s="154"/>
      <c r="O625" s="154"/>
      <c r="P625" s="154"/>
      <c r="Q625" s="154"/>
      <c r="R625" s="157"/>
      <c r="T625" s="158"/>
      <c r="U625" s="154"/>
      <c r="V625" s="154"/>
      <c r="W625" s="154"/>
      <c r="X625" s="154"/>
      <c r="Y625" s="154"/>
      <c r="Z625" s="154"/>
      <c r="AA625" s="159"/>
      <c r="AT625" s="160" t="s">
        <v>524</v>
      </c>
      <c r="AU625" s="160" t="s">
        <v>190</v>
      </c>
      <c r="AV625" s="10" t="s">
        <v>190</v>
      </c>
      <c r="AW625" s="10" t="s">
        <v>35</v>
      </c>
      <c r="AX625" s="10" t="s">
        <v>15</v>
      </c>
      <c r="AY625" s="160" t="s">
        <v>221</v>
      </c>
    </row>
    <row r="626" spans="2:65" s="1" customFormat="1" ht="28.9" customHeight="1" x14ac:dyDescent="0.3">
      <c r="B626" s="136"/>
      <c r="C626" s="137" t="s">
        <v>1519</v>
      </c>
      <c r="D626" s="137" t="s">
        <v>222</v>
      </c>
      <c r="E626" s="138" t="s">
        <v>1520</v>
      </c>
      <c r="F626" s="250" t="s">
        <v>1521</v>
      </c>
      <c r="G626" s="251"/>
      <c r="H626" s="251"/>
      <c r="I626" s="251"/>
      <c r="J626" s="139" t="s">
        <v>536</v>
      </c>
      <c r="K626" s="140">
        <v>72.930000000000007</v>
      </c>
      <c r="L626" s="252"/>
      <c r="M626" s="251"/>
      <c r="N626" s="252">
        <f>ROUND(L626*K626,2)</f>
        <v>0</v>
      </c>
      <c r="O626" s="251"/>
      <c r="P626" s="251"/>
      <c r="Q626" s="251"/>
      <c r="R626" s="141"/>
      <c r="T626" s="142" t="s">
        <v>3</v>
      </c>
      <c r="U626" s="40" t="s">
        <v>43</v>
      </c>
      <c r="V626" s="143">
        <v>0.26</v>
      </c>
      <c r="W626" s="143">
        <f>V626*K626</f>
        <v>18.961800000000004</v>
      </c>
      <c r="X626" s="143">
        <v>0</v>
      </c>
      <c r="Y626" s="143">
        <f>X626*K626</f>
        <v>0</v>
      </c>
      <c r="Z626" s="143">
        <v>0</v>
      </c>
      <c r="AA626" s="144">
        <f>Z626*K626</f>
        <v>0</v>
      </c>
      <c r="AR626" s="17" t="s">
        <v>231</v>
      </c>
      <c r="AT626" s="17" t="s">
        <v>222</v>
      </c>
      <c r="AU626" s="17" t="s">
        <v>190</v>
      </c>
      <c r="AY626" s="17" t="s">
        <v>221</v>
      </c>
      <c r="BE626" s="145">
        <f>IF(U626="základní",N626,0)</f>
        <v>0</v>
      </c>
      <c r="BF626" s="145">
        <f>IF(U626="snížená",N626,0)</f>
        <v>0</v>
      </c>
      <c r="BG626" s="145">
        <f>IF(U626="zákl. přenesená",N626,0)</f>
        <v>0</v>
      </c>
      <c r="BH626" s="145">
        <f>IF(U626="sníž. přenesená",N626,0)</f>
        <v>0</v>
      </c>
      <c r="BI626" s="145">
        <f>IF(U626="nulová",N626,0)</f>
        <v>0</v>
      </c>
      <c r="BJ626" s="17" t="s">
        <v>15</v>
      </c>
      <c r="BK626" s="145">
        <f>ROUND(L626*K626,2)</f>
        <v>0</v>
      </c>
      <c r="BL626" s="17" t="s">
        <v>231</v>
      </c>
      <c r="BM626" s="17" t="s">
        <v>1522</v>
      </c>
    </row>
    <row r="627" spans="2:65" s="9" customFormat="1" ht="29.85" customHeight="1" x14ac:dyDescent="0.3">
      <c r="B627" s="125"/>
      <c r="C627" s="126"/>
      <c r="D627" s="135" t="s">
        <v>686</v>
      </c>
      <c r="E627" s="135"/>
      <c r="F627" s="135"/>
      <c r="G627" s="135"/>
      <c r="H627" s="135"/>
      <c r="I627" s="135"/>
      <c r="J627" s="135"/>
      <c r="K627" s="135"/>
      <c r="L627" s="135"/>
      <c r="M627" s="135"/>
      <c r="N627" s="253">
        <f>BK627</f>
        <v>0</v>
      </c>
      <c r="O627" s="254"/>
      <c r="P627" s="254"/>
      <c r="Q627" s="254"/>
      <c r="R627" s="128"/>
      <c r="T627" s="129"/>
      <c r="U627" s="126"/>
      <c r="V627" s="126"/>
      <c r="W627" s="130">
        <f>SUM(W628:W629)</f>
        <v>2.93</v>
      </c>
      <c r="X627" s="126"/>
      <c r="Y627" s="130">
        <f>SUM(Y628:Y629)</f>
        <v>0</v>
      </c>
      <c r="Z627" s="126"/>
      <c r="AA627" s="131">
        <f>SUM(AA628:AA629)</f>
        <v>0</v>
      </c>
      <c r="AR627" s="132" t="s">
        <v>15</v>
      </c>
      <c r="AT627" s="133" t="s">
        <v>77</v>
      </c>
      <c r="AU627" s="133" t="s">
        <v>15</v>
      </c>
      <c r="AY627" s="132" t="s">
        <v>221</v>
      </c>
      <c r="BK627" s="134">
        <f>SUM(BK628:BK629)</f>
        <v>0</v>
      </c>
    </row>
    <row r="628" spans="2:65" s="1" customFormat="1" ht="28.9" customHeight="1" x14ac:dyDescent="0.3">
      <c r="B628" s="136"/>
      <c r="C628" s="137" t="s">
        <v>1523</v>
      </c>
      <c r="D628" s="137" t="s">
        <v>222</v>
      </c>
      <c r="E628" s="138" t="s">
        <v>1524</v>
      </c>
      <c r="F628" s="250" t="s">
        <v>1525</v>
      </c>
      <c r="G628" s="251"/>
      <c r="H628" s="251"/>
      <c r="I628" s="251"/>
      <c r="J628" s="139" t="s">
        <v>536</v>
      </c>
      <c r="K628" s="140">
        <v>73.25</v>
      </c>
      <c r="L628" s="252"/>
      <c r="M628" s="251"/>
      <c r="N628" s="252">
        <f>ROUND(L628*K628,2)</f>
        <v>0</v>
      </c>
      <c r="O628" s="251"/>
      <c r="P628" s="251"/>
      <c r="Q628" s="251"/>
      <c r="R628" s="141"/>
      <c r="T628" s="142" t="s">
        <v>3</v>
      </c>
      <c r="U628" s="40" t="s">
        <v>43</v>
      </c>
      <c r="V628" s="143">
        <v>0.04</v>
      </c>
      <c r="W628" s="143">
        <f>V628*K628</f>
        <v>2.93</v>
      </c>
      <c r="X628" s="143">
        <v>0</v>
      </c>
      <c r="Y628" s="143">
        <f>X628*K628</f>
        <v>0</v>
      </c>
      <c r="Z628" s="143">
        <v>0</v>
      </c>
      <c r="AA628" s="144">
        <f>Z628*K628</f>
        <v>0</v>
      </c>
      <c r="AR628" s="17" t="s">
        <v>231</v>
      </c>
      <c r="AT628" s="17" t="s">
        <v>222</v>
      </c>
      <c r="AU628" s="17" t="s">
        <v>190</v>
      </c>
      <c r="AY628" s="17" t="s">
        <v>221</v>
      </c>
      <c r="BE628" s="145">
        <f>IF(U628="základní",N628,0)</f>
        <v>0</v>
      </c>
      <c r="BF628" s="145">
        <f>IF(U628="snížená",N628,0)</f>
        <v>0</v>
      </c>
      <c r="BG628" s="145">
        <f>IF(U628="zákl. přenesená",N628,0)</f>
        <v>0</v>
      </c>
      <c r="BH628" s="145">
        <f>IF(U628="sníž. přenesená",N628,0)</f>
        <v>0</v>
      </c>
      <c r="BI628" s="145">
        <f>IF(U628="nulová",N628,0)</f>
        <v>0</v>
      </c>
      <c r="BJ628" s="17" t="s">
        <v>15</v>
      </c>
      <c r="BK628" s="145">
        <f>ROUND(L628*K628,2)</f>
        <v>0</v>
      </c>
      <c r="BL628" s="17" t="s">
        <v>231</v>
      </c>
      <c r="BM628" s="17" t="s">
        <v>1526</v>
      </c>
    </row>
    <row r="629" spans="2:65" s="10" customFormat="1" ht="20.45" customHeight="1" x14ac:dyDescent="0.3">
      <c r="B629" s="153"/>
      <c r="C629" s="154"/>
      <c r="D629" s="154"/>
      <c r="E629" s="155" t="s">
        <v>3</v>
      </c>
      <c r="F629" s="274" t="s">
        <v>1527</v>
      </c>
      <c r="G629" s="273"/>
      <c r="H629" s="273"/>
      <c r="I629" s="273"/>
      <c r="J629" s="154"/>
      <c r="K629" s="156">
        <v>73.25</v>
      </c>
      <c r="L629" s="154"/>
      <c r="M629" s="154"/>
      <c r="N629" s="154"/>
      <c r="O629" s="154"/>
      <c r="P629" s="154"/>
      <c r="Q629" s="154"/>
      <c r="R629" s="157"/>
      <c r="T629" s="158"/>
      <c r="U629" s="154"/>
      <c r="V629" s="154"/>
      <c r="W629" s="154"/>
      <c r="X629" s="154"/>
      <c r="Y629" s="154"/>
      <c r="Z629" s="154"/>
      <c r="AA629" s="159"/>
      <c r="AT629" s="160" t="s">
        <v>524</v>
      </c>
      <c r="AU629" s="160" t="s">
        <v>190</v>
      </c>
      <c r="AV629" s="10" t="s">
        <v>190</v>
      </c>
      <c r="AW629" s="10" t="s">
        <v>35</v>
      </c>
      <c r="AX629" s="10" t="s">
        <v>15</v>
      </c>
      <c r="AY629" s="160" t="s">
        <v>221</v>
      </c>
    </row>
    <row r="630" spans="2:65" s="9" customFormat="1" ht="29.85" customHeight="1" x14ac:dyDescent="0.3">
      <c r="B630" s="125"/>
      <c r="C630" s="126"/>
      <c r="D630" s="135" t="s">
        <v>907</v>
      </c>
      <c r="E630" s="135"/>
      <c r="F630" s="135"/>
      <c r="G630" s="135"/>
      <c r="H630" s="135"/>
      <c r="I630" s="135"/>
      <c r="J630" s="135"/>
      <c r="K630" s="135"/>
      <c r="L630" s="135"/>
      <c r="M630" s="135"/>
      <c r="N630" s="240">
        <f>BK630</f>
        <v>0</v>
      </c>
      <c r="O630" s="241"/>
      <c r="P630" s="241"/>
      <c r="Q630" s="241"/>
      <c r="R630" s="128"/>
      <c r="T630" s="129"/>
      <c r="U630" s="126"/>
      <c r="V630" s="126"/>
      <c r="W630" s="130">
        <f>SUM(W631:W906)</f>
        <v>4535.1341800000009</v>
      </c>
      <c r="X630" s="126"/>
      <c r="Y630" s="130">
        <f>SUM(Y631:Y906)</f>
        <v>1005.1643289300004</v>
      </c>
      <c r="Z630" s="126"/>
      <c r="AA630" s="131">
        <f>SUM(AA631:AA906)</f>
        <v>0</v>
      </c>
      <c r="AR630" s="132" t="s">
        <v>15</v>
      </c>
      <c r="AT630" s="133" t="s">
        <v>77</v>
      </c>
      <c r="AU630" s="133" t="s">
        <v>15</v>
      </c>
      <c r="AY630" s="132" t="s">
        <v>221</v>
      </c>
      <c r="BK630" s="134">
        <f>SUM(BK631:BK906)</f>
        <v>0</v>
      </c>
    </row>
    <row r="631" spans="2:65" s="1" customFormat="1" ht="20.45" customHeight="1" x14ac:dyDescent="0.3">
      <c r="B631" s="136"/>
      <c r="C631" s="137" t="s">
        <v>1528</v>
      </c>
      <c r="D631" s="137" t="s">
        <v>222</v>
      </c>
      <c r="E631" s="138" t="s">
        <v>1529</v>
      </c>
      <c r="F631" s="250" t="s">
        <v>1530</v>
      </c>
      <c r="G631" s="251"/>
      <c r="H631" s="251"/>
      <c r="I631" s="251"/>
      <c r="J631" s="139" t="s">
        <v>536</v>
      </c>
      <c r="K631" s="140">
        <v>1873.7239999999999</v>
      </c>
      <c r="L631" s="252"/>
      <c r="M631" s="251"/>
      <c r="N631" s="252">
        <f>ROUND(L631*K631,2)</f>
        <v>0</v>
      </c>
      <c r="O631" s="251"/>
      <c r="P631" s="251"/>
      <c r="Q631" s="251"/>
      <c r="R631" s="141"/>
      <c r="T631" s="142" t="s">
        <v>3</v>
      </c>
      <c r="U631" s="40" t="s">
        <v>43</v>
      </c>
      <c r="V631" s="143">
        <v>0.25800000000000001</v>
      </c>
      <c r="W631" s="143">
        <f>V631*K631</f>
        <v>483.42079200000001</v>
      </c>
      <c r="X631" s="143">
        <v>3.9100000000000003E-3</v>
      </c>
      <c r="Y631" s="143">
        <f>X631*K631</f>
        <v>7.3262608400000007</v>
      </c>
      <c r="Z631" s="143">
        <v>0</v>
      </c>
      <c r="AA631" s="144">
        <f>Z631*K631</f>
        <v>0</v>
      </c>
      <c r="AR631" s="17" t="s">
        <v>231</v>
      </c>
      <c r="AT631" s="17" t="s">
        <v>222</v>
      </c>
      <c r="AU631" s="17" t="s">
        <v>190</v>
      </c>
      <c r="AY631" s="17" t="s">
        <v>221</v>
      </c>
      <c r="BE631" s="145">
        <f>IF(U631="základní",N631,0)</f>
        <v>0</v>
      </c>
      <c r="BF631" s="145">
        <f>IF(U631="snížená",N631,0)</f>
        <v>0</v>
      </c>
      <c r="BG631" s="145">
        <f>IF(U631="zákl. přenesená",N631,0)</f>
        <v>0</v>
      </c>
      <c r="BH631" s="145">
        <f>IF(U631="sníž. přenesená",N631,0)</f>
        <v>0</v>
      </c>
      <c r="BI631" s="145">
        <f>IF(U631="nulová",N631,0)</f>
        <v>0</v>
      </c>
      <c r="BJ631" s="17" t="s">
        <v>15</v>
      </c>
      <c r="BK631" s="145">
        <f>ROUND(L631*K631,2)</f>
        <v>0</v>
      </c>
      <c r="BL631" s="17" t="s">
        <v>231</v>
      </c>
      <c r="BM631" s="17" t="s">
        <v>1531</v>
      </c>
    </row>
    <row r="632" spans="2:65" s="1" customFormat="1" ht="40.15" customHeight="1" x14ac:dyDescent="0.3">
      <c r="B632" s="136"/>
      <c r="C632" s="137" t="s">
        <v>321</v>
      </c>
      <c r="D632" s="137" t="s">
        <v>222</v>
      </c>
      <c r="E632" s="138" t="s">
        <v>1532</v>
      </c>
      <c r="F632" s="250" t="s">
        <v>1533</v>
      </c>
      <c r="G632" s="251"/>
      <c r="H632" s="251"/>
      <c r="I632" s="251"/>
      <c r="J632" s="139" t="s">
        <v>536</v>
      </c>
      <c r="K632" s="140">
        <v>633.07600000000002</v>
      </c>
      <c r="L632" s="252"/>
      <c r="M632" s="251"/>
      <c r="N632" s="252">
        <f>ROUND(L632*K632,2)</f>
        <v>0</v>
      </c>
      <c r="O632" s="251"/>
      <c r="P632" s="251"/>
      <c r="Q632" s="251"/>
      <c r="R632" s="141"/>
      <c r="T632" s="142" t="s">
        <v>3</v>
      </c>
      <c r="U632" s="40" t="s">
        <v>43</v>
      </c>
      <c r="V632" s="143">
        <v>0.35</v>
      </c>
      <c r="W632" s="143">
        <f>V632*K632</f>
        <v>221.57659999999998</v>
      </c>
      <c r="X632" s="143">
        <v>1.575E-2</v>
      </c>
      <c r="Y632" s="143">
        <f>X632*K632</f>
        <v>9.9709470000000007</v>
      </c>
      <c r="Z632" s="143">
        <v>0</v>
      </c>
      <c r="AA632" s="144">
        <f>Z632*K632</f>
        <v>0</v>
      </c>
      <c r="AR632" s="17" t="s">
        <v>231</v>
      </c>
      <c r="AT632" s="17" t="s">
        <v>222</v>
      </c>
      <c r="AU632" s="17" t="s">
        <v>190</v>
      </c>
      <c r="AY632" s="17" t="s">
        <v>221</v>
      </c>
      <c r="BE632" s="145">
        <f>IF(U632="základní",N632,0)</f>
        <v>0</v>
      </c>
      <c r="BF632" s="145">
        <f>IF(U632="snížená",N632,0)</f>
        <v>0</v>
      </c>
      <c r="BG632" s="145">
        <f>IF(U632="zákl. přenesená",N632,0)</f>
        <v>0</v>
      </c>
      <c r="BH632" s="145">
        <f>IF(U632="sníž. přenesená",N632,0)</f>
        <v>0</v>
      </c>
      <c r="BI632" s="145">
        <f>IF(U632="nulová",N632,0)</f>
        <v>0</v>
      </c>
      <c r="BJ632" s="17" t="s">
        <v>15</v>
      </c>
      <c r="BK632" s="145">
        <f>ROUND(L632*K632,2)</f>
        <v>0</v>
      </c>
      <c r="BL632" s="17" t="s">
        <v>231</v>
      </c>
      <c r="BM632" s="17" t="s">
        <v>1534</v>
      </c>
    </row>
    <row r="633" spans="2:65" s="12" customFormat="1" ht="20.45" customHeight="1" x14ac:dyDescent="0.3">
      <c r="B633" s="173"/>
      <c r="C633" s="174"/>
      <c r="D633" s="174"/>
      <c r="E633" s="175" t="s">
        <v>3</v>
      </c>
      <c r="F633" s="281" t="s">
        <v>1136</v>
      </c>
      <c r="G633" s="278"/>
      <c r="H633" s="278"/>
      <c r="I633" s="278"/>
      <c r="J633" s="174"/>
      <c r="K633" s="176" t="s">
        <v>3</v>
      </c>
      <c r="L633" s="174"/>
      <c r="M633" s="174"/>
      <c r="N633" s="174"/>
      <c r="O633" s="174"/>
      <c r="P633" s="174"/>
      <c r="Q633" s="174"/>
      <c r="R633" s="177"/>
      <c r="T633" s="178"/>
      <c r="U633" s="174"/>
      <c r="V633" s="174"/>
      <c r="W633" s="174"/>
      <c r="X633" s="174"/>
      <c r="Y633" s="174"/>
      <c r="Z633" s="174"/>
      <c r="AA633" s="179"/>
      <c r="AT633" s="180" t="s">
        <v>524</v>
      </c>
      <c r="AU633" s="180" t="s">
        <v>190</v>
      </c>
      <c r="AV633" s="12" t="s">
        <v>15</v>
      </c>
      <c r="AW633" s="12" t="s">
        <v>35</v>
      </c>
      <c r="AX633" s="12" t="s">
        <v>78</v>
      </c>
      <c r="AY633" s="180" t="s">
        <v>221</v>
      </c>
    </row>
    <row r="634" spans="2:65" s="10" customFormat="1" ht="20.45" customHeight="1" x14ac:dyDescent="0.3">
      <c r="B634" s="153"/>
      <c r="C634" s="154"/>
      <c r="D634" s="154"/>
      <c r="E634" s="155" t="s">
        <v>3</v>
      </c>
      <c r="F634" s="272" t="s">
        <v>1535</v>
      </c>
      <c r="G634" s="273"/>
      <c r="H634" s="273"/>
      <c r="I634" s="273"/>
      <c r="J634" s="154"/>
      <c r="K634" s="156">
        <v>22.785</v>
      </c>
      <c r="L634" s="154"/>
      <c r="M634" s="154"/>
      <c r="N634" s="154"/>
      <c r="O634" s="154"/>
      <c r="P634" s="154"/>
      <c r="Q634" s="154"/>
      <c r="R634" s="157"/>
      <c r="T634" s="158"/>
      <c r="U634" s="154"/>
      <c r="V634" s="154"/>
      <c r="W634" s="154"/>
      <c r="X634" s="154"/>
      <c r="Y634" s="154"/>
      <c r="Z634" s="154"/>
      <c r="AA634" s="159"/>
      <c r="AT634" s="160" t="s">
        <v>524</v>
      </c>
      <c r="AU634" s="160" t="s">
        <v>190</v>
      </c>
      <c r="AV634" s="10" t="s">
        <v>190</v>
      </c>
      <c r="AW634" s="10" t="s">
        <v>35</v>
      </c>
      <c r="AX634" s="10" t="s">
        <v>78</v>
      </c>
      <c r="AY634" s="160" t="s">
        <v>221</v>
      </c>
    </row>
    <row r="635" spans="2:65" s="10" customFormat="1" ht="20.45" customHeight="1" x14ac:dyDescent="0.3">
      <c r="B635" s="153"/>
      <c r="C635" s="154"/>
      <c r="D635" s="154"/>
      <c r="E635" s="155" t="s">
        <v>3</v>
      </c>
      <c r="F635" s="272" t="s">
        <v>1536</v>
      </c>
      <c r="G635" s="273"/>
      <c r="H635" s="273"/>
      <c r="I635" s="273"/>
      <c r="J635" s="154"/>
      <c r="K635" s="156">
        <v>13.808</v>
      </c>
      <c r="L635" s="154"/>
      <c r="M635" s="154"/>
      <c r="N635" s="154"/>
      <c r="O635" s="154"/>
      <c r="P635" s="154"/>
      <c r="Q635" s="154"/>
      <c r="R635" s="157"/>
      <c r="T635" s="158"/>
      <c r="U635" s="154"/>
      <c r="V635" s="154"/>
      <c r="W635" s="154"/>
      <c r="X635" s="154"/>
      <c r="Y635" s="154"/>
      <c r="Z635" s="154"/>
      <c r="AA635" s="159"/>
      <c r="AT635" s="160" t="s">
        <v>524</v>
      </c>
      <c r="AU635" s="160" t="s">
        <v>190</v>
      </c>
      <c r="AV635" s="10" t="s">
        <v>190</v>
      </c>
      <c r="AW635" s="10" t="s">
        <v>35</v>
      </c>
      <c r="AX635" s="10" t="s">
        <v>78</v>
      </c>
      <c r="AY635" s="160" t="s">
        <v>221</v>
      </c>
    </row>
    <row r="636" spans="2:65" s="10" customFormat="1" ht="20.45" customHeight="1" x14ac:dyDescent="0.3">
      <c r="B636" s="153"/>
      <c r="C636" s="154"/>
      <c r="D636" s="154"/>
      <c r="E636" s="155" t="s">
        <v>3</v>
      </c>
      <c r="F636" s="272" t="s">
        <v>1537</v>
      </c>
      <c r="G636" s="273"/>
      <c r="H636" s="273"/>
      <c r="I636" s="273"/>
      <c r="J636" s="154"/>
      <c r="K636" s="156">
        <v>26.774999999999999</v>
      </c>
      <c r="L636" s="154"/>
      <c r="M636" s="154"/>
      <c r="N636" s="154"/>
      <c r="O636" s="154"/>
      <c r="P636" s="154"/>
      <c r="Q636" s="154"/>
      <c r="R636" s="157"/>
      <c r="T636" s="158"/>
      <c r="U636" s="154"/>
      <c r="V636" s="154"/>
      <c r="W636" s="154"/>
      <c r="X636" s="154"/>
      <c r="Y636" s="154"/>
      <c r="Z636" s="154"/>
      <c r="AA636" s="159"/>
      <c r="AT636" s="160" t="s">
        <v>524</v>
      </c>
      <c r="AU636" s="160" t="s">
        <v>190</v>
      </c>
      <c r="AV636" s="10" t="s">
        <v>190</v>
      </c>
      <c r="AW636" s="10" t="s">
        <v>35</v>
      </c>
      <c r="AX636" s="10" t="s">
        <v>78</v>
      </c>
      <c r="AY636" s="160" t="s">
        <v>221</v>
      </c>
    </row>
    <row r="637" spans="2:65" s="10" customFormat="1" ht="20.45" customHeight="1" x14ac:dyDescent="0.3">
      <c r="B637" s="153"/>
      <c r="C637" s="154"/>
      <c r="D637" s="154"/>
      <c r="E637" s="155" t="s">
        <v>3</v>
      </c>
      <c r="F637" s="272" t="s">
        <v>1538</v>
      </c>
      <c r="G637" s="273"/>
      <c r="H637" s="273"/>
      <c r="I637" s="273"/>
      <c r="J637" s="154"/>
      <c r="K637" s="156">
        <v>14.49</v>
      </c>
      <c r="L637" s="154"/>
      <c r="M637" s="154"/>
      <c r="N637" s="154"/>
      <c r="O637" s="154"/>
      <c r="P637" s="154"/>
      <c r="Q637" s="154"/>
      <c r="R637" s="157"/>
      <c r="T637" s="158"/>
      <c r="U637" s="154"/>
      <c r="V637" s="154"/>
      <c r="W637" s="154"/>
      <c r="X637" s="154"/>
      <c r="Y637" s="154"/>
      <c r="Z637" s="154"/>
      <c r="AA637" s="159"/>
      <c r="AT637" s="160" t="s">
        <v>524</v>
      </c>
      <c r="AU637" s="160" t="s">
        <v>190</v>
      </c>
      <c r="AV637" s="10" t="s">
        <v>190</v>
      </c>
      <c r="AW637" s="10" t="s">
        <v>35</v>
      </c>
      <c r="AX637" s="10" t="s">
        <v>78</v>
      </c>
      <c r="AY637" s="160" t="s">
        <v>221</v>
      </c>
    </row>
    <row r="638" spans="2:65" s="10" customFormat="1" ht="28.9" customHeight="1" x14ac:dyDescent="0.3">
      <c r="B638" s="153"/>
      <c r="C638" s="154"/>
      <c r="D638" s="154"/>
      <c r="E638" s="155" t="s">
        <v>3</v>
      </c>
      <c r="F638" s="272" t="s">
        <v>1539</v>
      </c>
      <c r="G638" s="273"/>
      <c r="H638" s="273"/>
      <c r="I638" s="273"/>
      <c r="J638" s="154"/>
      <c r="K638" s="156">
        <v>50.085000000000001</v>
      </c>
      <c r="L638" s="154"/>
      <c r="M638" s="154"/>
      <c r="N638" s="154"/>
      <c r="O638" s="154"/>
      <c r="P638" s="154"/>
      <c r="Q638" s="154"/>
      <c r="R638" s="157"/>
      <c r="T638" s="158"/>
      <c r="U638" s="154"/>
      <c r="V638" s="154"/>
      <c r="W638" s="154"/>
      <c r="X638" s="154"/>
      <c r="Y638" s="154"/>
      <c r="Z638" s="154"/>
      <c r="AA638" s="159"/>
      <c r="AT638" s="160" t="s">
        <v>524</v>
      </c>
      <c r="AU638" s="160" t="s">
        <v>190</v>
      </c>
      <c r="AV638" s="10" t="s">
        <v>190</v>
      </c>
      <c r="AW638" s="10" t="s">
        <v>35</v>
      </c>
      <c r="AX638" s="10" t="s">
        <v>78</v>
      </c>
      <c r="AY638" s="160" t="s">
        <v>221</v>
      </c>
    </row>
    <row r="639" spans="2:65" s="10" customFormat="1" ht="20.45" customHeight="1" x14ac:dyDescent="0.3">
      <c r="B639" s="153"/>
      <c r="C639" s="154"/>
      <c r="D639" s="154"/>
      <c r="E639" s="155" t="s">
        <v>3</v>
      </c>
      <c r="F639" s="272" t="s">
        <v>1540</v>
      </c>
      <c r="G639" s="273"/>
      <c r="H639" s="273"/>
      <c r="I639" s="273"/>
      <c r="J639" s="154"/>
      <c r="K639" s="156">
        <v>26.88</v>
      </c>
      <c r="L639" s="154"/>
      <c r="M639" s="154"/>
      <c r="N639" s="154"/>
      <c r="O639" s="154"/>
      <c r="P639" s="154"/>
      <c r="Q639" s="154"/>
      <c r="R639" s="157"/>
      <c r="T639" s="158"/>
      <c r="U639" s="154"/>
      <c r="V639" s="154"/>
      <c r="W639" s="154"/>
      <c r="X639" s="154"/>
      <c r="Y639" s="154"/>
      <c r="Z639" s="154"/>
      <c r="AA639" s="159"/>
      <c r="AT639" s="160" t="s">
        <v>524</v>
      </c>
      <c r="AU639" s="160" t="s">
        <v>190</v>
      </c>
      <c r="AV639" s="10" t="s">
        <v>190</v>
      </c>
      <c r="AW639" s="10" t="s">
        <v>35</v>
      </c>
      <c r="AX639" s="10" t="s">
        <v>78</v>
      </c>
      <c r="AY639" s="160" t="s">
        <v>221</v>
      </c>
    </row>
    <row r="640" spans="2:65" s="10" customFormat="1" ht="20.45" customHeight="1" x14ac:dyDescent="0.3">
      <c r="B640" s="153"/>
      <c r="C640" s="154"/>
      <c r="D640" s="154"/>
      <c r="E640" s="155" t="s">
        <v>3</v>
      </c>
      <c r="F640" s="272" t="s">
        <v>1541</v>
      </c>
      <c r="G640" s="273"/>
      <c r="H640" s="273"/>
      <c r="I640" s="273"/>
      <c r="J640" s="154"/>
      <c r="K640" s="156">
        <v>6.51</v>
      </c>
      <c r="L640" s="154"/>
      <c r="M640" s="154"/>
      <c r="N640" s="154"/>
      <c r="O640" s="154"/>
      <c r="P640" s="154"/>
      <c r="Q640" s="154"/>
      <c r="R640" s="157"/>
      <c r="T640" s="158"/>
      <c r="U640" s="154"/>
      <c r="V640" s="154"/>
      <c r="W640" s="154"/>
      <c r="X640" s="154"/>
      <c r="Y640" s="154"/>
      <c r="Z640" s="154"/>
      <c r="AA640" s="159"/>
      <c r="AT640" s="160" t="s">
        <v>524</v>
      </c>
      <c r="AU640" s="160" t="s">
        <v>190</v>
      </c>
      <c r="AV640" s="10" t="s">
        <v>190</v>
      </c>
      <c r="AW640" s="10" t="s">
        <v>35</v>
      </c>
      <c r="AX640" s="10" t="s">
        <v>78</v>
      </c>
      <c r="AY640" s="160" t="s">
        <v>221</v>
      </c>
    </row>
    <row r="641" spans="2:51" s="10" customFormat="1" ht="20.45" customHeight="1" x14ac:dyDescent="0.3">
      <c r="B641" s="153"/>
      <c r="C641" s="154"/>
      <c r="D641" s="154"/>
      <c r="E641" s="155" t="s">
        <v>3</v>
      </c>
      <c r="F641" s="272" t="s">
        <v>1542</v>
      </c>
      <c r="G641" s="273"/>
      <c r="H641" s="273"/>
      <c r="I641" s="273"/>
      <c r="J641" s="154"/>
      <c r="K641" s="156">
        <v>21.21</v>
      </c>
      <c r="L641" s="154"/>
      <c r="M641" s="154"/>
      <c r="N641" s="154"/>
      <c r="O641" s="154"/>
      <c r="P641" s="154"/>
      <c r="Q641" s="154"/>
      <c r="R641" s="157"/>
      <c r="T641" s="158"/>
      <c r="U641" s="154"/>
      <c r="V641" s="154"/>
      <c r="W641" s="154"/>
      <c r="X641" s="154"/>
      <c r="Y641" s="154"/>
      <c r="Z641" s="154"/>
      <c r="AA641" s="159"/>
      <c r="AT641" s="160" t="s">
        <v>524</v>
      </c>
      <c r="AU641" s="160" t="s">
        <v>190</v>
      </c>
      <c r="AV641" s="10" t="s">
        <v>190</v>
      </c>
      <c r="AW641" s="10" t="s">
        <v>35</v>
      </c>
      <c r="AX641" s="10" t="s">
        <v>78</v>
      </c>
      <c r="AY641" s="160" t="s">
        <v>221</v>
      </c>
    </row>
    <row r="642" spans="2:51" s="10" customFormat="1" ht="20.45" customHeight="1" x14ac:dyDescent="0.3">
      <c r="B642" s="153"/>
      <c r="C642" s="154"/>
      <c r="D642" s="154"/>
      <c r="E642" s="155" t="s">
        <v>3</v>
      </c>
      <c r="F642" s="272" t="s">
        <v>1543</v>
      </c>
      <c r="G642" s="273"/>
      <c r="H642" s="273"/>
      <c r="I642" s="273"/>
      <c r="J642" s="154"/>
      <c r="K642" s="156">
        <v>9.4499999999999993</v>
      </c>
      <c r="L642" s="154"/>
      <c r="M642" s="154"/>
      <c r="N642" s="154"/>
      <c r="O642" s="154"/>
      <c r="P642" s="154"/>
      <c r="Q642" s="154"/>
      <c r="R642" s="157"/>
      <c r="T642" s="158"/>
      <c r="U642" s="154"/>
      <c r="V642" s="154"/>
      <c r="W642" s="154"/>
      <c r="X642" s="154"/>
      <c r="Y642" s="154"/>
      <c r="Z642" s="154"/>
      <c r="AA642" s="159"/>
      <c r="AT642" s="160" t="s">
        <v>524</v>
      </c>
      <c r="AU642" s="160" t="s">
        <v>190</v>
      </c>
      <c r="AV642" s="10" t="s">
        <v>190</v>
      </c>
      <c r="AW642" s="10" t="s">
        <v>35</v>
      </c>
      <c r="AX642" s="10" t="s">
        <v>78</v>
      </c>
      <c r="AY642" s="160" t="s">
        <v>221</v>
      </c>
    </row>
    <row r="643" spans="2:51" s="10" customFormat="1" ht="28.9" customHeight="1" x14ac:dyDescent="0.3">
      <c r="B643" s="153"/>
      <c r="C643" s="154"/>
      <c r="D643" s="154"/>
      <c r="E643" s="155" t="s">
        <v>3</v>
      </c>
      <c r="F643" s="272" t="s">
        <v>1544</v>
      </c>
      <c r="G643" s="273"/>
      <c r="H643" s="273"/>
      <c r="I643" s="273"/>
      <c r="J643" s="154"/>
      <c r="K643" s="156">
        <v>8.19</v>
      </c>
      <c r="L643" s="154"/>
      <c r="M643" s="154"/>
      <c r="N643" s="154"/>
      <c r="O643" s="154"/>
      <c r="P643" s="154"/>
      <c r="Q643" s="154"/>
      <c r="R643" s="157"/>
      <c r="T643" s="158"/>
      <c r="U643" s="154"/>
      <c r="V643" s="154"/>
      <c r="W643" s="154"/>
      <c r="X643" s="154"/>
      <c r="Y643" s="154"/>
      <c r="Z643" s="154"/>
      <c r="AA643" s="159"/>
      <c r="AT643" s="160" t="s">
        <v>524</v>
      </c>
      <c r="AU643" s="160" t="s">
        <v>190</v>
      </c>
      <c r="AV643" s="10" t="s">
        <v>190</v>
      </c>
      <c r="AW643" s="10" t="s">
        <v>35</v>
      </c>
      <c r="AX643" s="10" t="s">
        <v>78</v>
      </c>
      <c r="AY643" s="160" t="s">
        <v>221</v>
      </c>
    </row>
    <row r="644" spans="2:51" s="10" customFormat="1" ht="28.9" customHeight="1" x14ac:dyDescent="0.3">
      <c r="B644" s="153"/>
      <c r="C644" s="154"/>
      <c r="D644" s="154"/>
      <c r="E644" s="155" t="s">
        <v>3</v>
      </c>
      <c r="F644" s="272" t="s">
        <v>1545</v>
      </c>
      <c r="G644" s="273"/>
      <c r="H644" s="273"/>
      <c r="I644" s="273"/>
      <c r="J644" s="154"/>
      <c r="K644" s="156">
        <v>27.875</v>
      </c>
      <c r="L644" s="154"/>
      <c r="M644" s="154"/>
      <c r="N644" s="154"/>
      <c r="O644" s="154"/>
      <c r="P644" s="154"/>
      <c r="Q644" s="154"/>
      <c r="R644" s="157"/>
      <c r="T644" s="158"/>
      <c r="U644" s="154"/>
      <c r="V644" s="154"/>
      <c r="W644" s="154"/>
      <c r="X644" s="154"/>
      <c r="Y644" s="154"/>
      <c r="Z644" s="154"/>
      <c r="AA644" s="159"/>
      <c r="AT644" s="160" t="s">
        <v>524</v>
      </c>
      <c r="AU644" s="160" t="s">
        <v>190</v>
      </c>
      <c r="AV644" s="10" t="s">
        <v>190</v>
      </c>
      <c r="AW644" s="10" t="s">
        <v>35</v>
      </c>
      <c r="AX644" s="10" t="s">
        <v>78</v>
      </c>
      <c r="AY644" s="160" t="s">
        <v>221</v>
      </c>
    </row>
    <row r="645" spans="2:51" s="10" customFormat="1" ht="20.45" customHeight="1" x14ac:dyDescent="0.3">
      <c r="B645" s="153"/>
      <c r="C645" s="154"/>
      <c r="D645" s="154"/>
      <c r="E645" s="155" t="s">
        <v>3</v>
      </c>
      <c r="F645" s="272" t="s">
        <v>1546</v>
      </c>
      <c r="G645" s="273"/>
      <c r="H645" s="273"/>
      <c r="I645" s="273"/>
      <c r="J645" s="154"/>
      <c r="K645" s="156">
        <v>43.05</v>
      </c>
      <c r="L645" s="154"/>
      <c r="M645" s="154"/>
      <c r="N645" s="154"/>
      <c r="O645" s="154"/>
      <c r="P645" s="154"/>
      <c r="Q645" s="154"/>
      <c r="R645" s="157"/>
      <c r="T645" s="158"/>
      <c r="U645" s="154"/>
      <c r="V645" s="154"/>
      <c r="W645" s="154"/>
      <c r="X645" s="154"/>
      <c r="Y645" s="154"/>
      <c r="Z645" s="154"/>
      <c r="AA645" s="159"/>
      <c r="AT645" s="160" t="s">
        <v>524</v>
      </c>
      <c r="AU645" s="160" t="s">
        <v>190</v>
      </c>
      <c r="AV645" s="10" t="s">
        <v>190</v>
      </c>
      <c r="AW645" s="10" t="s">
        <v>35</v>
      </c>
      <c r="AX645" s="10" t="s">
        <v>78</v>
      </c>
      <c r="AY645" s="160" t="s">
        <v>221</v>
      </c>
    </row>
    <row r="646" spans="2:51" s="10" customFormat="1" ht="20.45" customHeight="1" x14ac:dyDescent="0.3">
      <c r="B646" s="153"/>
      <c r="C646" s="154"/>
      <c r="D646" s="154"/>
      <c r="E646" s="155" t="s">
        <v>3</v>
      </c>
      <c r="F646" s="272" t="s">
        <v>1547</v>
      </c>
      <c r="G646" s="273"/>
      <c r="H646" s="273"/>
      <c r="I646" s="273"/>
      <c r="J646" s="154"/>
      <c r="K646" s="156">
        <v>27.038</v>
      </c>
      <c r="L646" s="154"/>
      <c r="M646" s="154"/>
      <c r="N646" s="154"/>
      <c r="O646" s="154"/>
      <c r="P646" s="154"/>
      <c r="Q646" s="154"/>
      <c r="R646" s="157"/>
      <c r="T646" s="158"/>
      <c r="U646" s="154"/>
      <c r="V646" s="154"/>
      <c r="W646" s="154"/>
      <c r="X646" s="154"/>
      <c r="Y646" s="154"/>
      <c r="Z646" s="154"/>
      <c r="AA646" s="159"/>
      <c r="AT646" s="160" t="s">
        <v>524</v>
      </c>
      <c r="AU646" s="160" t="s">
        <v>190</v>
      </c>
      <c r="AV646" s="10" t="s">
        <v>190</v>
      </c>
      <c r="AW646" s="10" t="s">
        <v>35</v>
      </c>
      <c r="AX646" s="10" t="s">
        <v>78</v>
      </c>
      <c r="AY646" s="160" t="s">
        <v>221</v>
      </c>
    </row>
    <row r="647" spans="2:51" s="10" customFormat="1" ht="20.45" customHeight="1" x14ac:dyDescent="0.3">
      <c r="B647" s="153"/>
      <c r="C647" s="154"/>
      <c r="D647" s="154"/>
      <c r="E647" s="155" t="s">
        <v>3</v>
      </c>
      <c r="F647" s="272" t="s">
        <v>1548</v>
      </c>
      <c r="G647" s="273"/>
      <c r="H647" s="273"/>
      <c r="I647" s="273"/>
      <c r="J647" s="154"/>
      <c r="K647" s="156">
        <v>26.46</v>
      </c>
      <c r="L647" s="154"/>
      <c r="M647" s="154"/>
      <c r="N647" s="154"/>
      <c r="O647" s="154"/>
      <c r="P647" s="154"/>
      <c r="Q647" s="154"/>
      <c r="R647" s="157"/>
      <c r="T647" s="158"/>
      <c r="U647" s="154"/>
      <c r="V647" s="154"/>
      <c r="W647" s="154"/>
      <c r="X647" s="154"/>
      <c r="Y647" s="154"/>
      <c r="Z647" s="154"/>
      <c r="AA647" s="159"/>
      <c r="AT647" s="160" t="s">
        <v>524</v>
      </c>
      <c r="AU647" s="160" t="s">
        <v>190</v>
      </c>
      <c r="AV647" s="10" t="s">
        <v>190</v>
      </c>
      <c r="AW647" s="10" t="s">
        <v>35</v>
      </c>
      <c r="AX647" s="10" t="s">
        <v>78</v>
      </c>
      <c r="AY647" s="160" t="s">
        <v>221</v>
      </c>
    </row>
    <row r="648" spans="2:51" s="10" customFormat="1" ht="20.45" customHeight="1" x14ac:dyDescent="0.3">
      <c r="B648" s="153"/>
      <c r="C648" s="154"/>
      <c r="D648" s="154"/>
      <c r="E648" s="155" t="s">
        <v>3</v>
      </c>
      <c r="F648" s="272" t="s">
        <v>1549</v>
      </c>
      <c r="G648" s="273"/>
      <c r="H648" s="273"/>
      <c r="I648" s="273"/>
      <c r="J648" s="154"/>
      <c r="K648" s="156">
        <v>3.78</v>
      </c>
      <c r="L648" s="154"/>
      <c r="M648" s="154"/>
      <c r="N648" s="154"/>
      <c r="O648" s="154"/>
      <c r="P648" s="154"/>
      <c r="Q648" s="154"/>
      <c r="R648" s="157"/>
      <c r="T648" s="158"/>
      <c r="U648" s="154"/>
      <c r="V648" s="154"/>
      <c r="W648" s="154"/>
      <c r="X648" s="154"/>
      <c r="Y648" s="154"/>
      <c r="Z648" s="154"/>
      <c r="AA648" s="159"/>
      <c r="AT648" s="160" t="s">
        <v>524</v>
      </c>
      <c r="AU648" s="160" t="s">
        <v>190</v>
      </c>
      <c r="AV648" s="10" t="s">
        <v>190</v>
      </c>
      <c r="AW648" s="10" t="s">
        <v>35</v>
      </c>
      <c r="AX648" s="10" t="s">
        <v>78</v>
      </c>
      <c r="AY648" s="160" t="s">
        <v>221</v>
      </c>
    </row>
    <row r="649" spans="2:51" s="13" customFormat="1" ht="20.45" customHeight="1" x14ac:dyDescent="0.3">
      <c r="B649" s="181"/>
      <c r="C649" s="182"/>
      <c r="D649" s="182"/>
      <c r="E649" s="183" t="s">
        <v>3</v>
      </c>
      <c r="F649" s="279" t="s">
        <v>946</v>
      </c>
      <c r="G649" s="280"/>
      <c r="H649" s="280"/>
      <c r="I649" s="280"/>
      <c r="J649" s="182"/>
      <c r="K649" s="184">
        <v>328.38600000000002</v>
      </c>
      <c r="L649" s="182"/>
      <c r="M649" s="182"/>
      <c r="N649" s="182"/>
      <c r="O649" s="182"/>
      <c r="P649" s="182"/>
      <c r="Q649" s="182"/>
      <c r="R649" s="185"/>
      <c r="T649" s="186"/>
      <c r="U649" s="182"/>
      <c r="V649" s="182"/>
      <c r="W649" s="182"/>
      <c r="X649" s="182"/>
      <c r="Y649" s="182"/>
      <c r="Z649" s="182"/>
      <c r="AA649" s="187"/>
      <c r="AT649" s="188" t="s">
        <v>524</v>
      </c>
      <c r="AU649" s="188" t="s">
        <v>190</v>
      </c>
      <c r="AV649" s="13" t="s">
        <v>254</v>
      </c>
      <c r="AW649" s="13" t="s">
        <v>35</v>
      </c>
      <c r="AX649" s="13" t="s">
        <v>78</v>
      </c>
      <c r="AY649" s="188" t="s">
        <v>221</v>
      </c>
    </row>
    <row r="650" spans="2:51" s="12" customFormat="1" ht="20.45" customHeight="1" x14ac:dyDescent="0.3">
      <c r="B650" s="173"/>
      <c r="C650" s="174"/>
      <c r="D650" s="174"/>
      <c r="E650" s="175" t="s">
        <v>3</v>
      </c>
      <c r="F650" s="277" t="s">
        <v>1131</v>
      </c>
      <c r="G650" s="278"/>
      <c r="H650" s="278"/>
      <c r="I650" s="278"/>
      <c r="J650" s="174"/>
      <c r="K650" s="176" t="s">
        <v>3</v>
      </c>
      <c r="L650" s="174"/>
      <c r="M650" s="174"/>
      <c r="N650" s="174"/>
      <c r="O650" s="174"/>
      <c r="P650" s="174"/>
      <c r="Q650" s="174"/>
      <c r="R650" s="177"/>
      <c r="T650" s="178"/>
      <c r="U650" s="174"/>
      <c r="V650" s="174"/>
      <c r="W650" s="174"/>
      <c r="X650" s="174"/>
      <c r="Y650" s="174"/>
      <c r="Z650" s="174"/>
      <c r="AA650" s="179"/>
      <c r="AT650" s="180" t="s">
        <v>524</v>
      </c>
      <c r="AU650" s="180" t="s">
        <v>190</v>
      </c>
      <c r="AV650" s="12" t="s">
        <v>15</v>
      </c>
      <c r="AW650" s="12" t="s">
        <v>35</v>
      </c>
      <c r="AX650" s="12" t="s">
        <v>78</v>
      </c>
      <c r="AY650" s="180" t="s">
        <v>221</v>
      </c>
    </row>
    <row r="651" spans="2:51" s="10" customFormat="1" ht="20.45" customHeight="1" x14ac:dyDescent="0.3">
      <c r="B651" s="153"/>
      <c r="C651" s="154"/>
      <c r="D651" s="154"/>
      <c r="E651" s="155" t="s">
        <v>3</v>
      </c>
      <c r="F651" s="272" t="s">
        <v>1550</v>
      </c>
      <c r="G651" s="273"/>
      <c r="H651" s="273"/>
      <c r="I651" s="273"/>
      <c r="J651" s="154"/>
      <c r="K651" s="156">
        <v>11.33</v>
      </c>
      <c r="L651" s="154"/>
      <c r="M651" s="154"/>
      <c r="N651" s="154"/>
      <c r="O651" s="154"/>
      <c r="P651" s="154"/>
      <c r="Q651" s="154"/>
      <c r="R651" s="157"/>
      <c r="T651" s="158"/>
      <c r="U651" s="154"/>
      <c r="V651" s="154"/>
      <c r="W651" s="154"/>
      <c r="X651" s="154"/>
      <c r="Y651" s="154"/>
      <c r="Z651" s="154"/>
      <c r="AA651" s="159"/>
      <c r="AT651" s="160" t="s">
        <v>524</v>
      </c>
      <c r="AU651" s="160" t="s">
        <v>190</v>
      </c>
      <c r="AV651" s="10" t="s">
        <v>190</v>
      </c>
      <c r="AW651" s="10" t="s">
        <v>35</v>
      </c>
      <c r="AX651" s="10" t="s">
        <v>78</v>
      </c>
      <c r="AY651" s="160" t="s">
        <v>221</v>
      </c>
    </row>
    <row r="652" spans="2:51" s="10" customFormat="1" ht="28.9" customHeight="1" x14ac:dyDescent="0.3">
      <c r="B652" s="153"/>
      <c r="C652" s="154"/>
      <c r="D652" s="154"/>
      <c r="E652" s="155" t="s">
        <v>3</v>
      </c>
      <c r="F652" s="272" t="s">
        <v>1551</v>
      </c>
      <c r="G652" s="273"/>
      <c r="H652" s="273"/>
      <c r="I652" s="273"/>
      <c r="J652" s="154"/>
      <c r="K652" s="156">
        <v>49.65</v>
      </c>
      <c r="L652" s="154"/>
      <c r="M652" s="154"/>
      <c r="N652" s="154"/>
      <c r="O652" s="154"/>
      <c r="P652" s="154"/>
      <c r="Q652" s="154"/>
      <c r="R652" s="157"/>
      <c r="T652" s="158"/>
      <c r="U652" s="154"/>
      <c r="V652" s="154"/>
      <c r="W652" s="154"/>
      <c r="X652" s="154"/>
      <c r="Y652" s="154"/>
      <c r="Z652" s="154"/>
      <c r="AA652" s="159"/>
      <c r="AT652" s="160" t="s">
        <v>524</v>
      </c>
      <c r="AU652" s="160" t="s">
        <v>190</v>
      </c>
      <c r="AV652" s="10" t="s">
        <v>190</v>
      </c>
      <c r="AW652" s="10" t="s">
        <v>35</v>
      </c>
      <c r="AX652" s="10" t="s">
        <v>78</v>
      </c>
      <c r="AY652" s="160" t="s">
        <v>221</v>
      </c>
    </row>
    <row r="653" spans="2:51" s="10" customFormat="1" ht="20.45" customHeight="1" x14ac:dyDescent="0.3">
      <c r="B653" s="153"/>
      <c r="C653" s="154"/>
      <c r="D653" s="154"/>
      <c r="E653" s="155" t="s">
        <v>3</v>
      </c>
      <c r="F653" s="272" t="s">
        <v>1552</v>
      </c>
      <c r="G653" s="273"/>
      <c r="H653" s="273"/>
      <c r="I653" s="273"/>
      <c r="J653" s="154"/>
      <c r="K653" s="156">
        <v>19.2</v>
      </c>
      <c r="L653" s="154"/>
      <c r="M653" s="154"/>
      <c r="N653" s="154"/>
      <c r="O653" s="154"/>
      <c r="P653" s="154"/>
      <c r="Q653" s="154"/>
      <c r="R653" s="157"/>
      <c r="T653" s="158"/>
      <c r="U653" s="154"/>
      <c r="V653" s="154"/>
      <c r="W653" s="154"/>
      <c r="X653" s="154"/>
      <c r="Y653" s="154"/>
      <c r="Z653" s="154"/>
      <c r="AA653" s="159"/>
      <c r="AT653" s="160" t="s">
        <v>524</v>
      </c>
      <c r="AU653" s="160" t="s">
        <v>190</v>
      </c>
      <c r="AV653" s="10" t="s">
        <v>190</v>
      </c>
      <c r="AW653" s="10" t="s">
        <v>35</v>
      </c>
      <c r="AX653" s="10" t="s">
        <v>78</v>
      </c>
      <c r="AY653" s="160" t="s">
        <v>221</v>
      </c>
    </row>
    <row r="654" spans="2:51" s="10" customFormat="1" ht="20.45" customHeight="1" x14ac:dyDescent="0.3">
      <c r="B654" s="153"/>
      <c r="C654" s="154"/>
      <c r="D654" s="154"/>
      <c r="E654" s="155" t="s">
        <v>3</v>
      </c>
      <c r="F654" s="272" t="s">
        <v>1553</v>
      </c>
      <c r="G654" s="273"/>
      <c r="H654" s="273"/>
      <c r="I654" s="273"/>
      <c r="J654" s="154"/>
      <c r="K654" s="156">
        <v>4.4800000000000004</v>
      </c>
      <c r="L654" s="154"/>
      <c r="M654" s="154"/>
      <c r="N654" s="154"/>
      <c r="O654" s="154"/>
      <c r="P654" s="154"/>
      <c r="Q654" s="154"/>
      <c r="R654" s="157"/>
      <c r="T654" s="158"/>
      <c r="U654" s="154"/>
      <c r="V654" s="154"/>
      <c r="W654" s="154"/>
      <c r="X654" s="154"/>
      <c r="Y654" s="154"/>
      <c r="Z654" s="154"/>
      <c r="AA654" s="159"/>
      <c r="AT654" s="160" t="s">
        <v>524</v>
      </c>
      <c r="AU654" s="160" t="s">
        <v>190</v>
      </c>
      <c r="AV654" s="10" t="s">
        <v>190</v>
      </c>
      <c r="AW654" s="10" t="s">
        <v>35</v>
      </c>
      <c r="AX654" s="10" t="s">
        <v>78</v>
      </c>
      <c r="AY654" s="160" t="s">
        <v>221</v>
      </c>
    </row>
    <row r="655" spans="2:51" s="10" customFormat="1" ht="20.45" customHeight="1" x14ac:dyDescent="0.3">
      <c r="B655" s="153"/>
      <c r="C655" s="154"/>
      <c r="D655" s="154"/>
      <c r="E655" s="155" t="s">
        <v>3</v>
      </c>
      <c r="F655" s="272" t="s">
        <v>1554</v>
      </c>
      <c r="G655" s="273"/>
      <c r="H655" s="273"/>
      <c r="I655" s="273"/>
      <c r="J655" s="154"/>
      <c r="K655" s="156">
        <v>15.28</v>
      </c>
      <c r="L655" s="154"/>
      <c r="M655" s="154"/>
      <c r="N655" s="154"/>
      <c r="O655" s="154"/>
      <c r="P655" s="154"/>
      <c r="Q655" s="154"/>
      <c r="R655" s="157"/>
      <c r="T655" s="158"/>
      <c r="U655" s="154"/>
      <c r="V655" s="154"/>
      <c r="W655" s="154"/>
      <c r="X655" s="154"/>
      <c r="Y655" s="154"/>
      <c r="Z655" s="154"/>
      <c r="AA655" s="159"/>
      <c r="AT655" s="160" t="s">
        <v>524</v>
      </c>
      <c r="AU655" s="160" t="s">
        <v>190</v>
      </c>
      <c r="AV655" s="10" t="s">
        <v>190</v>
      </c>
      <c r="AW655" s="10" t="s">
        <v>35</v>
      </c>
      <c r="AX655" s="10" t="s">
        <v>78</v>
      </c>
      <c r="AY655" s="160" t="s">
        <v>221</v>
      </c>
    </row>
    <row r="656" spans="2:51" s="10" customFormat="1" ht="20.45" customHeight="1" x14ac:dyDescent="0.3">
      <c r="B656" s="153"/>
      <c r="C656" s="154"/>
      <c r="D656" s="154"/>
      <c r="E656" s="155" t="s">
        <v>3</v>
      </c>
      <c r="F656" s="272" t="s">
        <v>1555</v>
      </c>
      <c r="G656" s="273"/>
      <c r="H656" s="273"/>
      <c r="I656" s="273"/>
      <c r="J656" s="154"/>
      <c r="K656" s="156">
        <v>16.239999999999998</v>
      </c>
      <c r="L656" s="154"/>
      <c r="M656" s="154"/>
      <c r="N656" s="154"/>
      <c r="O656" s="154"/>
      <c r="P656" s="154"/>
      <c r="Q656" s="154"/>
      <c r="R656" s="157"/>
      <c r="T656" s="158"/>
      <c r="U656" s="154"/>
      <c r="V656" s="154"/>
      <c r="W656" s="154"/>
      <c r="X656" s="154"/>
      <c r="Y656" s="154"/>
      <c r="Z656" s="154"/>
      <c r="AA656" s="159"/>
      <c r="AT656" s="160" t="s">
        <v>524</v>
      </c>
      <c r="AU656" s="160" t="s">
        <v>190</v>
      </c>
      <c r="AV656" s="10" t="s">
        <v>190</v>
      </c>
      <c r="AW656" s="10" t="s">
        <v>35</v>
      </c>
      <c r="AX656" s="10" t="s">
        <v>78</v>
      </c>
      <c r="AY656" s="160" t="s">
        <v>221</v>
      </c>
    </row>
    <row r="657" spans="2:65" s="10" customFormat="1" ht="28.9" customHeight="1" x14ac:dyDescent="0.3">
      <c r="B657" s="153"/>
      <c r="C657" s="154"/>
      <c r="D657" s="154"/>
      <c r="E657" s="155" t="s">
        <v>3</v>
      </c>
      <c r="F657" s="272" t="s">
        <v>1556</v>
      </c>
      <c r="G657" s="273"/>
      <c r="H657" s="273"/>
      <c r="I657" s="273"/>
      <c r="J657" s="154"/>
      <c r="K657" s="156">
        <v>47.99</v>
      </c>
      <c r="L657" s="154"/>
      <c r="M657" s="154"/>
      <c r="N657" s="154"/>
      <c r="O657" s="154"/>
      <c r="P657" s="154"/>
      <c r="Q657" s="154"/>
      <c r="R657" s="157"/>
      <c r="T657" s="158"/>
      <c r="U657" s="154"/>
      <c r="V657" s="154"/>
      <c r="W657" s="154"/>
      <c r="X657" s="154"/>
      <c r="Y657" s="154"/>
      <c r="Z657" s="154"/>
      <c r="AA657" s="159"/>
      <c r="AT657" s="160" t="s">
        <v>524</v>
      </c>
      <c r="AU657" s="160" t="s">
        <v>190</v>
      </c>
      <c r="AV657" s="10" t="s">
        <v>190</v>
      </c>
      <c r="AW657" s="10" t="s">
        <v>35</v>
      </c>
      <c r="AX657" s="10" t="s">
        <v>78</v>
      </c>
      <c r="AY657" s="160" t="s">
        <v>221</v>
      </c>
    </row>
    <row r="658" spans="2:65" s="10" customFormat="1" ht="20.45" customHeight="1" x14ac:dyDescent="0.3">
      <c r="B658" s="153"/>
      <c r="C658" s="154"/>
      <c r="D658" s="154"/>
      <c r="E658" s="155" t="s">
        <v>3</v>
      </c>
      <c r="F658" s="272" t="s">
        <v>1557</v>
      </c>
      <c r="G658" s="273"/>
      <c r="H658" s="273"/>
      <c r="I658" s="273"/>
      <c r="J658" s="154"/>
      <c r="K658" s="156">
        <v>11.33</v>
      </c>
      <c r="L658" s="154"/>
      <c r="M658" s="154"/>
      <c r="N658" s="154"/>
      <c r="O658" s="154"/>
      <c r="P658" s="154"/>
      <c r="Q658" s="154"/>
      <c r="R658" s="157"/>
      <c r="T658" s="158"/>
      <c r="U658" s="154"/>
      <c r="V658" s="154"/>
      <c r="W658" s="154"/>
      <c r="X658" s="154"/>
      <c r="Y658" s="154"/>
      <c r="Z658" s="154"/>
      <c r="AA658" s="159"/>
      <c r="AT658" s="160" t="s">
        <v>524</v>
      </c>
      <c r="AU658" s="160" t="s">
        <v>190</v>
      </c>
      <c r="AV658" s="10" t="s">
        <v>190</v>
      </c>
      <c r="AW658" s="10" t="s">
        <v>35</v>
      </c>
      <c r="AX658" s="10" t="s">
        <v>78</v>
      </c>
      <c r="AY658" s="160" t="s">
        <v>221</v>
      </c>
    </row>
    <row r="659" spans="2:65" s="10" customFormat="1" ht="20.45" customHeight="1" x14ac:dyDescent="0.3">
      <c r="B659" s="153"/>
      <c r="C659" s="154"/>
      <c r="D659" s="154"/>
      <c r="E659" s="155" t="s">
        <v>3</v>
      </c>
      <c r="F659" s="272" t="s">
        <v>1558</v>
      </c>
      <c r="G659" s="273"/>
      <c r="H659" s="273"/>
      <c r="I659" s="273"/>
      <c r="J659" s="154"/>
      <c r="K659" s="156">
        <v>18.8</v>
      </c>
      <c r="L659" s="154"/>
      <c r="M659" s="154"/>
      <c r="N659" s="154"/>
      <c r="O659" s="154"/>
      <c r="P659" s="154"/>
      <c r="Q659" s="154"/>
      <c r="R659" s="157"/>
      <c r="T659" s="158"/>
      <c r="U659" s="154"/>
      <c r="V659" s="154"/>
      <c r="W659" s="154"/>
      <c r="X659" s="154"/>
      <c r="Y659" s="154"/>
      <c r="Z659" s="154"/>
      <c r="AA659" s="159"/>
      <c r="AT659" s="160" t="s">
        <v>524</v>
      </c>
      <c r="AU659" s="160" t="s">
        <v>190</v>
      </c>
      <c r="AV659" s="10" t="s">
        <v>190</v>
      </c>
      <c r="AW659" s="10" t="s">
        <v>35</v>
      </c>
      <c r="AX659" s="10" t="s">
        <v>78</v>
      </c>
      <c r="AY659" s="160" t="s">
        <v>221</v>
      </c>
    </row>
    <row r="660" spans="2:65" s="10" customFormat="1" ht="20.45" customHeight="1" x14ac:dyDescent="0.3">
      <c r="B660" s="153"/>
      <c r="C660" s="154"/>
      <c r="D660" s="154"/>
      <c r="E660" s="155" t="s">
        <v>3</v>
      </c>
      <c r="F660" s="272" t="s">
        <v>1559</v>
      </c>
      <c r="G660" s="273"/>
      <c r="H660" s="273"/>
      <c r="I660" s="273"/>
      <c r="J660" s="154"/>
      <c r="K660" s="156">
        <v>32.24</v>
      </c>
      <c r="L660" s="154"/>
      <c r="M660" s="154"/>
      <c r="N660" s="154"/>
      <c r="O660" s="154"/>
      <c r="P660" s="154"/>
      <c r="Q660" s="154"/>
      <c r="R660" s="157"/>
      <c r="T660" s="158"/>
      <c r="U660" s="154"/>
      <c r="V660" s="154"/>
      <c r="W660" s="154"/>
      <c r="X660" s="154"/>
      <c r="Y660" s="154"/>
      <c r="Z660" s="154"/>
      <c r="AA660" s="159"/>
      <c r="AT660" s="160" t="s">
        <v>524</v>
      </c>
      <c r="AU660" s="160" t="s">
        <v>190</v>
      </c>
      <c r="AV660" s="10" t="s">
        <v>190</v>
      </c>
      <c r="AW660" s="10" t="s">
        <v>35</v>
      </c>
      <c r="AX660" s="10" t="s">
        <v>78</v>
      </c>
      <c r="AY660" s="160" t="s">
        <v>221</v>
      </c>
    </row>
    <row r="661" spans="2:65" s="10" customFormat="1" ht="20.45" customHeight="1" x14ac:dyDescent="0.3">
      <c r="B661" s="153"/>
      <c r="C661" s="154"/>
      <c r="D661" s="154"/>
      <c r="E661" s="155" t="s">
        <v>3</v>
      </c>
      <c r="F661" s="272" t="s">
        <v>1560</v>
      </c>
      <c r="G661" s="273"/>
      <c r="H661" s="273"/>
      <c r="I661" s="273"/>
      <c r="J661" s="154"/>
      <c r="K661" s="156">
        <v>20.96</v>
      </c>
      <c r="L661" s="154"/>
      <c r="M661" s="154"/>
      <c r="N661" s="154"/>
      <c r="O661" s="154"/>
      <c r="P661" s="154"/>
      <c r="Q661" s="154"/>
      <c r="R661" s="157"/>
      <c r="T661" s="158"/>
      <c r="U661" s="154"/>
      <c r="V661" s="154"/>
      <c r="W661" s="154"/>
      <c r="X661" s="154"/>
      <c r="Y661" s="154"/>
      <c r="Z661" s="154"/>
      <c r="AA661" s="159"/>
      <c r="AT661" s="160" t="s">
        <v>524</v>
      </c>
      <c r="AU661" s="160" t="s">
        <v>190</v>
      </c>
      <c r="AV661" s="10" t="s">
        <v>190</v>
      </c>
      <c r="AW661" s="10" t="s">
        <v>35</v>
      </c>
      <c r="AX661" s="10" t="s">
        <v>78</v>
      </c>
      <c r="AY661" s="160" t="s">
        <v>221</v>
      </c>
    </row>
    <row r="662" spans="2:65" s="10" customFormat="1" ht="20.45" customHeight="1" x14ac:dyDescent="0.3">
      <c r="B662" s="153"/>
      <c r="C662" s="154"/>
      <c r="D662" s="154"/>
      <c r="E662" s="155" t="s">
        <v>3</v>
      </c>
      <c r="F662" s="272" t="s">
        <v>1561</v>
      </c>
      <c r="G662" s="273"/>
      <c r="H662" s="273"/>
      <c r="I662" s="273"/>
      <c r="J662" s="154"/>
      <c r="K662" s="156">
        <v>20.96</v>
      </c>
      <c r="L662" s="154"/>
      <c r="M662" s="154"/>
      <c r="N662" s="154"/>
      <c r="O662" s="154"/>
      <c r="P662" s="154"/>
      <c r="Q662" s="154"/>
      <c r="R662" s="157"/>
      <c r="T662" s="158"/>
      <c r="U662" s="154"/>
      <c r="V662" s="154"/>
      <c r="W662" s="154"/>
      <c r="X662" s="154"/>
      <c r="Y662" s="154"/>
      <c r="Z662" s="154"/>
      <c r="AA662" s="159"/>
      <c r="AT662" s="160" t="s">
        <v>524</v>
      </c>
      <c r="AU662" s="160" t="s">
        <v>190</v>
      </c>
      <c r="AV662" s="10" t="s">
        <v>190</v>
      </c>
      <c r="AW662" s="10" t="s">
        <v>35</v>
      </c>
      <c r="AX662" s="10" t="s">
        <v>78</v>
      </c>
      <c r="AY662" s="160" t="s">
        <v>221</v>
      </c>
    </row>
    <row r="663" spans="2:65" s="10" customFormat="1" ht="20.45" customHeight="1" x14ac:dyDescent="0.3">
      <c r="B663" s="153"/>
      <c r="C663" s="154"/>
      <c r="D663" s="154"/>
      <c r="E663" s="155" t="s">
        <v>3</v>
      </c>
      <c r="F663" s="272" t="s">
        <v>1562</v>
      </c>
      <c r="G663" s="273"/>
      <c r="H663" s="273"/>
      <c r="I663" s="273"/>
      <c r="J663" s="154"/>
      <c r="K663" s="156">
        <v>25.52</v>
      </c>
      <c r="L663" s="154"/>
      <c r="M663" s="154"/>
      <c r="N663" s="154"/>
      <c r="O663" s="154"/>
      <c r="P663" s="154"/>
      <c r="Q663" s="154"/>
      <c r="R663" s="157"/>
      <c r="T663" s="158"/>
      <c r="U663" s="154"/>
      <c r="V663" s="154"/>
      <c r="W663" s="154"/>
      <c r="X663" s="154"/>
      <c r="Y663" s="154"/>
      <c r="Z663" s="154"/>
      <c r="AA663" s="159"/>
      <c r="AT663" s="160" t="s">
        <v>524</v>
      </c>
      <c r="AU663" s="160" t="s">
        <v>190</v>
      </c>
      <c r="AV663" s="10" t="s">
        <v>190</v>
      </c>
      <c r="AW663" s="10" t="s">
        <v>35</v>
      </c>
      <c r="AX663" s="10" t="s">
        <v>78</v>
      </c>
      <c r="AY663" s="160" t="s">
        <v>221</v>
      </c>
    </row>
    <row r="664" spans="2:65" s="13" customFormat="1" ht="20.45" customHeight="1" x14ac:dyDescent="0.3">
      <c r="B664" s="181"/>
      <c r="C664" s="182"/>
      <c r="D664" s="182"/>
      <c r="E664" s="183" t="s">
        <v>3</v>
      </c>
      <c r="F664" s="279" t="s">
        <v>946</v>
      </c>
      <c r="G664" s="280"/>
      <c r="H664" s="280"/>
      <c r="I664" s="280"/>
      <c r="J664" s="182"/>
      <c r="K664" s="184">
        <v>293.98</v>
      </c>
      <c r="L664" s="182"/>
      <c r="M664" s="182"/>
      <c r="N664" s="182"/>
      <c r="O664" s="182"/>
      <c r="P664" s="182"/>
      <c r="Q664" s="182"/>
      <c r="R664" s="185"/>
      <c r="T664" s="186"/>
      <c r="U664" s="182"/>
      <c r="V664" s="182"/>
      <c r="W664" s="182"/>
      <c r="X664" s="182"/>
      <c r="Y664" s="182"/>
      <c r="Z664" s="182"/>
      <c r="AA664" s="187"/>
      <c r="AT664" s="188" t="s">
        <v>524</v>
      </c>
      <c r="AU664" s="188" t="s">
        <v>190</v>
      </c>
      <c r="AV664" s="13" t="s">
        <v>254</v>
      </c>
      <c r="AW664" s="13" t="s">
        <v>35</v>
      </c>
      <c r="AX664" s="13" t="s">
        <v>78</v>
      </c>
      <c r="AY664" s="188" t="s">
        <v>221</v>
      </c>
    </row>
    <row r="665" spans="2:65" s="12" customFormat="1" ht="20.45" customHeight="1" x14ac:dyDescent="0.3">
      <c r="B665" s="173"/>
      <c r="C665" s="174"/>
      <c r="D665" s="174"/>
      <c r="E665" s="175" t="s">
        <v>3</v>
      </c>
      <c r="F665" s="277" t="s">
        <v>1141</v>
      </c>
      <c r="G665" s="278"/>
      <c r="H665" s="278"/>
      <c r="I665" s="278"/>
      <c r="J665" s="174"/>
      <c r="K665" s="176" t="s">
        <v>3</v>
      </c>
      <c r="L665" s="174"/>
      <c r="M665" s="174"/>
      <c r="N665" s="174"/>
      <c r="O665" s="174"/>
      <c r="P665" s="174"/>
      <c r="Q665" s="174"/>
      <c r="R665" s="177"/>
      <c r="T665" s="178"/>
      <c r="U665" s="174"/>
      <c r="V665" s="174"/>
      <c r="W665" s="174"/>
      <c r="X665" s="174"/>
      <c r="Y665" s="174"/>
      <c r="Z665" s="174"/>
      <c r="AA665" s="179"/>
      <c r="AT665" s="180" t="s">
        <v>524</v>
      </c>
      <c r="AU665" s="180" t="s">
        <v>190</v>
      </c>
      <c r="AV665" s="12" t="s">
        <v>15</v>
      </c>
      <c r="AW665" s="12" t="s">
        <v>35</v>
      </c>
      <c r="AX665" s="12" t="s">
        <v>78</v>
      </c>
      <c r="AY665" s="180" t="s">
        <v>221</v>
      </c>
    </row>
    <row r="666" spans="2:65" s="10" customFormat="1" ht="20.45" customHeight="1" x14ac:dyDescent="0.3">
      <c r="B666" s="153"/>
      <c r="C666" s="154"/>
      <c r="D666" s="154"/>
      <c r="E666" s="155" t="s">
        <v>3</v>
      </c>
      <c r="F666" s="272" t="s">
        <v>1563</v>
      </c>
      <c r="G666" s="273"/>
      <c r="H666" s="273"/>
      <c r="I666" s="273"/>
      <c r="J666" s="154"/>
      <c r="K666" s="156">
        <v>10.71</v>
      </c>
      <c r="L666" s="154"/>
      <c r="M666" s="154"/>
      <c r="N666" s="154"/>
      <c r="O666" s="154"/>
      <c r="P666" s="154"/>
      <c r="Q666" s="154"/>
      <c r="R666" s="157"/>
      <c r="T666" s="158"/>
      <c r="U666" s="154"/>
      <c r="V666" s="154"/>
      <c r="W666" s="154"/>
      <c r="X666" s="154"/>
      <c r="Y666" s="154"/>
      <c r="Z666" s="154"/>
      <c r="AA666" s="159"/>
      <c r="AT666" s="160" t="s">
        <v>524</v>
      </c>
      <c r="AU666" s="160" t="s">
        <v>190</v>
      </c>
      <c r="AV666" s="10" t="s">
        <v>190</v>
      </c>
      <c r="AW666" s="10" t="s">
        <v>35</v>
      </c>
      <c r="AX666" s="10" t="s">
        <v>78</v>
      </c>
      <c r="AY666" s="160" t="s">
        <v>221</v>
      </c>
    </row>
    <row r="667" spans="2:65" s="13" customFormat="1" ht="20.45" customHeight="1" x14ac:dyDescent="0.3">
      <c r="B667" s="181"/>
      <c r="C667" s="182"/>
      <c r="D667" s="182"/>
      <c r="E667" s="183" t="s">
        <v>3</v>
      </c>
      <c r="F667" s="279" t="s">
        <v>946</v>
      </c>
      <c r="G667" s="280"/>
      <c r="H667" s="280"/>
      <c r="I667" s="280"/>
      <c r="J667" s="182"/>
      <c r="K667" s="184">
        <v>10.71</v>
      </c>
      <c r="L667" s="182"/>
      <c r="M667" s="182"/>
      <c r="N667" s="182"/>
      <c r="O667" s="182"/>
      <c r="P667" s="182"/>
      <c r="Q667" s="182"/>
      <c r="R667" s="185"/>
      <c r="T667" s="186"/>
      <c r="U667" s="182"/>
      <c r="V667" s="182"/>
      <c r="W667" s="182"/>
      <c r="X667" s="182"/>
      <c r="Y667" s="182"/>
      <c r="Z667" s="182"/>
      <c r="AA667" s="187"/>
      <c r="AT667" s="188" t="s">
        <v>524</v>
      </c>
      <c r="AU667" s="188" t="s">
        <v>190</v>
      </c>
      <c r="AV667" s="13" t="s">
        <v>254</v>
      </c>
      <c r="AW667" s="13" t="s">
        <v>35</v>
      </c>
      <c r="AX667" s="13" t="s">
        <v>78</v>
      </c>
      <c r="AY667" s="188" t="s">
        <v>221</v>
      </c>
    </row>
    <row r="668" spans="2:65" s="11" customFormat="1" ht="20.45" customHeight="1" x14ac:dyDescent="0.3">
      <c r="B668" s="161"/>
      <c r="C668" s="162"/>
      <c r="D668" s="162"/>
      <c r="E668" s="163" t="s">
        <v>3</v>
      </c>
      <c r="F668" s="270" t="s">
        <v>526</v>
      </c>
      <c r="G668" s="271"/>
      <c r="H668" s="271"/>
      <c r="I668" s="271"/>
      <c r="J668" s="162"/>
      <c r="K668" s="164">
        <v>633.07600000000002</v>
      </c>
      <c r="L668" s="162"/>
      <c r="M668" s="162"/>
      <c r="N668" s="162"/>
      <c r="O668" s="162"/>
      <c r="P668" s="162"/>
      <c r="Q668" s="162"/>
      <c r="R668" s="165"/>
      <c r="T668" s="166"/>
      <c r="U668" s="162"/>
      <c r="V668" s="162"/>
      <c r="W668" s="162"/>
      <c r="X668" s="162"/>
      <c r="Y668" s="162"/>
      <c r="Z668" s="162"/>
      <c r="AA668" s="167"/>
      <c r="AT668" s="168" t="s">
        <v>524</v>
      </c>
      <c r="AU668" s="168" t="s">
        <v>190</v>
      </c>
      <c r="AV668" s="11" t="s">
        <v>231</v>
      </c>
      <c r="AW668" s="11" t="s">
        <v>35</v>
      </c>
      <c r="AX668" s="11" t="s">
        <v>15</v>
      </c>
      <c r="AY668" s="168" t="s">
        <v>221</v>
      </c>
    </row>
    <row r="669" spans="2:65" s="1" customFormat="1" ht="40.15" customHeight="1" x14ac:dyDescent="0.3">
      <c r="B669" s="136"/>
      <c r="C669" s="137" t="s">
        <v>1564</v>
      </c>
      <c r="D669" s="137" t="s">
        <v>222</v>
      </c>
      <c r="E669" s="138" t="s">
        <v>1565</v>
      </c>
      <c r="F669" s="250" t="s">
        <v>1566</v>
      </c>
      <c r="G669" s="251"/>
      <c r="H669" s="251"/>
      <c r="I669" s="251"/>
      <c r="J669" s="139" t="s">
        <v>536</v>
      </c>
      <c r="K669" s="140">
        <v>1873.7239999999999</v>
      </c>
      <c r="L669" s="252"/>
      <c r="M669" s="251"/>
      <c r="N669" s="252">
        <f>ROUND(L669*K669,2)</f>
        <v>0</v>
      </c>
      <c r="O669" s="251"/>
      <c r="P669" s="251"/>
      <c r="Q669" s="251"/>
      <c r="R669" s="141"/>
      <c r="T669" s="142" t="s">
        <v>3</v>
      </c>
      <c r="U669" s="40" t="s">
        <v>43</v>
      </c>
      <c r="V669" s="143">
        <v>0.39</v>
      </c>
      <c r="W669" s="143">
        <f>V669*K669</f>
        <v>730.75235999999995</v>
      </c>
      <c r="X669" s="143">
        <v>1.54E-2</v>
      </c>
      <c r="Y669" s="143">
        <f>X669*K669</f>
        <v>28.8553496</v>
      </c>
      <c r="Z669" s="143">
        <v>0</v>
      </c>
      <c r="AA669" s="144">
        <f>Z669*K669</f>
        <v>0</v>
      </c>
      <c r="AR669" s="17" t="s">
        <v>231</v>
      </c>
      <c r="AT669" s="17" t="s">
        <v>222</v>
      </c>
      <c r="AU669" s="17" t="s">
        <v>190</v>
      </c>
      <c r="AY669" s="17" t="s">
        <v>221</v>
      </c>
      <c r="BE669" s="145">
        <f>IF(U669="základní",N669,0)</f>
        <v>0</v>
      </c>
      <c r="BF669" s="145">
        <f>IF(U669="snížená",N669,0)</f>
        <v>0</v>
      </c>
      <c r="BG669" s="145">
        <f>IF(U669="zákl. přenesená",N669,0)</f>
        <v>0</v>
      </c>
      <c r="BH669" s="145">
        <f>IF(U669="sníž. přenesená",N669,0)</f>
        <v>0</v>
      </c>
      <c r="BI669" s="145">
        <f>IF(U669="nulová",N669,0)</f>
        <v>0</v>
      </c>
      <c r="BJ669" s="17" t="s">
        <v>15</v>
      </c>
      <c r="BK669" s="145">
        <f>ROUND(L669*K669,2)</f>
        <v>0</v>
      </c>
      <c r="BL669" s="17" t="s">
        <v>231</v>
      </c>
      <c r="BM669" s="17" t="s">
        <v>1567</v>
      </c>
    </row>
    <row r="670" spans="2:65" s="12" customFormat="1" ht="20.45" customHeight="1" x14ac:dyDescent="0.3">
      <c r="B670" s="173"/>
      <c r="C670" s="174"/>
      <c r="D670" s="174"/>
      <c r="E670" s="175" t="s">
        <v>3</v>
      </c>
      <c r="F670" s="281" t="s">
        <v>1136</v>
      </c>
      <c r="G670" s="278"/>
      <c r="H670" s="278"/>
      <c r="I670" s="278"/>
      <c r="J670" s="174"/>
      <c r="K670" s="176" t="s">
        <v>3</v>
      </c>
      <c r="L670" s="174"/>
      <c r="M670" s="174"/>
      <c r="N670" s="174"/>
      <c r="O670" s="174"/>
      <c r="P670" s="174"/>
      <c r="Q670" s="174"/>
      <c r="R670" s="177"/>
      <c r="T670" s="178"/>
      <c r="U670" s="174"/>
      <c r="V670" s="174"/>
      <c r="W670" s="174"/>
      <c r="X670" s="174"/>
      <c r="Y670" s="174"/>
      <c r="Z670" s="174"/>
      <c r="AA670" s="179"/>
      <c r="AT670" s="180" t="s">
        <v>524</v>
      </c>
      <c r="AU670" s="180" t="s">
        <v>190</v>
      </c>
      <c r="AV670" s="12" t="s">
        <v>15</v>
      </c>
      <c r="AW670" s="12" t="s">
        <v>35</v>
      </c>
      <c r="AX670" s="12" t="s">
        <v>78</v>
      </c>
      <c r="AY670" s="180" t="s">
        <v>221</v>
      </c>
    </row>
    <row r="671" spans="2:65" s="10" customFormat="1" ht="40.15" customHeight="1" x14ac:dyDescent="0.3">
      <c r="B671" s="153"/>
      <c r="C671" s="154"/>
      <c r="D671" s="154"/>
      <c r="E671" s="155" t="s">
        <v>3</v>
      </c>
      <c r="F671" s="272" t="s">
        <v>1568</v>
      </c>
      <c r="G671" s="273"/>
      <c r="H671" s="273"/>
      <c r="I671" s="273"/>
      <c r="J671" s="154"/>
      <c r="K671" s="156">
        <v>270.94</v>
      </c>
      <c r="L671" s="154"/>
      <c r="M671" s="154"/>
      <c r="N671" s="154"/>
      <c r="O671" s="154"/>
      <c r="P671" s="154"/>
      <c r="Q671" s="154"/>
      <c r="R671" s="157"/>
      <c r="T671" s="158"/>
      <c r="U671" s="154"/>
      <c r="V671" s="154"/>
      <c r="W671" s="154"/>
      <c r="X671" s="154"/>
      <c r="Y671" s="154"/>
      <c r="Z671" s="154"/>
      <c r="AA671" s="159"/>
      <c r="AT671" s="160" t="s">
        <v>524</v>
      </c>
      <c r="AU671" s="160" t="s">
        <v>190</v>
      </c>
      <c r="AV671" s="10" t="s">
        <v>190</v>
      </c>
      <c r="AW671" s="10" t="s">
        <v>35</v>
      </c>
      <c r="AX671" s="10" t="s">
        <v>78</v>
      </c>
      <c r="AY671" s="160" t="s">
        <v>221</v>
      </c>
    </row>
    <row r="672" spans="2:65" s="10" customFormat="1" ht="28.9" customHeight="1" x14ac:dyDescent="0.3">
      <c r="B672" s="153"/>
      <c r="C672" s="154"/>
      <c r="D672" s="154"/>
      <c r="E672" s="155" t="s">
        <v>3</v>
      </c>
      <c r="F672" s="272" t="s">
        <v>1569</v>
      </c>
      <c r="G672" s="273"/>
      <c r="H672" s="273"/>
      <c r="I672" s="273"/>
      <c r="J672" s="154"/>
      <c r="K672" s="156">
        <v>-23.605</v>
      </c>
      <c r="L672" s="154"/>
      <c r="M672" s="154"/>
      <c r="N672" s="154"/>
      <c r="O672" s="154"/>
      <c r="P672" s="154"/>
      <c r="Q672" s="154"/>
      <c r="R672" s="157"/>
      <c r="T672" s="158"/>
      <c r="U672" s="154"/>
      <c r="V672" s="154"/>
      <c r="W672" s="154"/>
      <c r="X672" s="154"/>
      <c r="Y672" s="154"/>
      <c r="Z672" s="154"/>
      <c r="AA672" s="159"/>
      <c r="AT672" s="160" t="s">
        <v>524</v>
      </c>
      <c r="AU672" s="160" t="s">
        <v>190</v>
      </c>
      <c r="AV672" s="10" t="s">
        <v>190</v>
      </c>
      <c r="AW672" s="10" t="s">
        <v>35</v>
      </c>
      <c r="AX672" s="10" t="s">
        <v>78</v>
      </c>
      <c r="AY672" s="160" t="s">
        <v>221</v>
      </c>
    </row>
    <row r="673" spans="2:51" s="10" customFormat="1" ht="20.45" customHeight="1" x14ac:dyDescent="0.3">
      <c r="B673" s="153"/>
      <c r="C673" s="154"/>
      <c r="D673" s="154"/>
      <c r="E673" s="155" t="s">
        <v>3</v>
      </c>
      <c r="F673" s="272" t="s">
        <v>1570</v>
      </c>
      <c r="G673" s="273"/>
      <c r="H673" s="273"/>
      <c r="I673" s="273"/>
      <c r="J673" s="154"/>
      <c r="K673" s="156">
        <v>2.8380000000000001</v>
      </c>
      <c r="L673" s="154"/>
      <c r="M673" s="154"/>
      <c r="N673" s="154"/>
      <c r="O673" s="154"/>
      <c r="P673" s="154"/>
      <c r="Q673" s="154"/>
      <c r="R673" s="157"/>
      <c r="T673" s="158"/>
      <c r="U673" s="154"/>
      <c r="V673" s="154"/>
      <c r="W673" s="154"/>
      <c r="X673" s="154"/>
      <c r="Y673" s="154"/>
      <c r="Z673" s="154"/>
      <c r="AA673" s="159"/>
      <c r="AT673" s="160" t="s">
        <v>524</v>
      </c>
      <c r="AU673" s="160" t="s">
        <v>190</v>
      </c>
      <c r="AV673" s="10" t="s">
        <v>190</v>
      </c>
      <c r="AW673" s="10" t="s">
        <v>35</v>
      </c>
      <c r="AX673" s="10" t="s">
        <v>78</v>
      </c>
      <c r="AY673" s="160" t="s">
        <v>221</v>
      </c>
    </row>
    <row r="674" spans="2:51" s="10" customFormat="1" ht="20.45" customHeight="1" x14ac:dyDescent="0.3">
      <c r="B674" s="153"/>
      <c r="C674" s="154"/>
      <c r="D674" s="154"/>
      <c r="E674" s="155" t="s">
        <v>3</v>
      </c>
      <c r="F674" s="272" t="s">
        <v>1571</v>
      </c>
      <c r="G674" s="273"/>
      <c r="H674" s="273"/>
      <c r="I674" s="273"/>
      <c r="J674" s="154"/>
      <c r="K674" s="156">
        <v>17.010000000000002</v>
      </c>
      <c r="L674" s="154"/>
      <c r="M674" s="154"/>
      <c r="N674" s="154"/>
      <c r="O674" s="154"/>
      <c r="P674" s="154"/>
      <c r="Q674" s="154"/>
      <c r="R674" s="157"/>
      <c r="T674" s="158"/>
      <c r="U674" s="154"/>
      <c r="V674" s="154"/>
      <c r="W674" s="154"/>
      <c r="X674" s="154"/>
      <c r="Y674" s="154"/>
      <c r="Z674" s="154"/>
      <c r="AA674" s="159"/>
      <c r="AT674" s="160" t="s">
        <v>524</v>
      </c>
      <c r="AU674" s="160" t="s">
        <v>190</v>
      </c>
      <c r="AV674" s="10" t="s">
        <v>190</v>
      </c>
      <c r="AW674" s="10" t="s">
        <v>35</v>
      </c>
      <c r="AX674" s="10" t="s">
        <v>78</v>
      </c>
      <c r="AY674" s="160" t="s">
        <v>221</v>
      </c>
    </row>
    <row r="675" spans="2:51" s="10" customFormat="1" ht="20.45" customHeight="1" x14ac:dyDescent="0.3">
      <c r="B675" s="153"/>
      <c r="C675" s="154"/>
      <c r="D675" s="154"/>
      <c r="E675" s="155" t="s">
        <v>3</v>
      </c>
      <c r="F675" s="272" t="s">
        <v>1572</v>
      </c>
      <c r="G675" s="273"/>
      <c r="H675" s="273"/>
      <c r="I675" s="273"/>
      <c r="J675" s="154"/>
      <c r="K675" s="156">
        <v>-1.68</v>
      </c>
      <c r="L675" s="154"/>
      <c r="M675" s="154"/>
      <c r="N675" s="154"/>
      <c r="O675" s="154"/>
      <c r="P675" s="154"/>
      <c r="Q675" s="154"/>
      <c r="R675" s="157"/>
      <c r="T675" s="158"/>
      <c r="U675" s="154"/>
      <c r="V675" s="154"/>
      <c r="W675" s="154"/>
      <c r="X675" s="154"/>
      <c r="Y675" s="154"/>
      <c r="Z675" s="154"/>
      <c r="AA675" s="159"/>
      <c r="AT675" s="160" t="s">
        <v>524</v>
      </c>
      <c r="AU675" s="160" t="s">
        <v>190</v>
      </c>
      <c r="AV675" s="10" t="s">
        <v>190</v>
      </c>
      <c r="AW675" s="10" t="s">
        <v>35</v>
      </c>
      <c r="AX675" s="10" t="s">
        <v>78</v>
      </c>
      <c r="AY675" s="160" t="s">
        <v>221</v>
      </c>
    </row>
    <row r="676" spans="2:51" s="10" customFormat="1" ht="20.45" customHeight="1" x14ac:dyDescent="0.3">
      <c r="B676" s="153"/>
      <c r="C676" s="154"/>
      <c r="D676" s="154"/>
      <c r="E676" s="155" t="s">
        <v>3</v>
      </c>
      <c r="F676" s="272" t="s">
        <v>1573</v>
      </c>
      <c r="G676" s="273"/>
      <c r="H676" s="273"/>
      <c r="I676" s="273"/>
      <c r="J676" s="154"/>
      <c r="K676" s="156">
        <v>29.67</v>
      </c>
      <c r="L676" s="154"/>
      <c r="M676" s="154"/>
      <c r="N676" s="154"/>
      <c r="O676" s="154"/>
      <c r="P676" s="154"/>
      <c r="Q676" s="154"/>
      <c r="R676" s="157"/>
      <c r="T676" s="158"/>
      <c r="U676" s="154"/>
      <c r="V676" s="154"/>
      <c r="W676" s="154"/>
      <c r="X676" s="154"/>
      <c r="Y676" s="154"/>
      <c r="Z676" s="154"/>
      <c r="AA676" s="159"/>
      <c r="AT676" s="160" t="s">
        <v>524</v>
      </c>
      <c r="AU676" s="160" t="s">
        <v>190</v>
      </c>
      <c r="AV676" s="10" t="s">
        <v>190</v>
      </c>
      <c r="AW676" s="10" t="s">
        <v>35</v>
      </c>
      <c r="AX676" s="10" t="s">
        <v>78</v>
      </c>
      <c r="AY676" s="160" t="s">
        <v>221</v>
      </c>
    </row>
    <row r="677" spans="2:51" s="10" customFormat="1" ht="20.45" customHeight="1" x14ac:dyDescent="0.3">
      <c r="B677" s="153"/>
      <c r="C677" s="154"/>
      <c r="D677" s="154"/>
      <c r="E677" s="155" t="s">
        <v>3</v>
      </c>
      <c r="F677" s="272" t="s">
        <v>1574</v>
      </c>
      <c r="G677" s="273"/>
      <c r="H677" s="273"/>
      <c r="I677" s="273"/>
      <c r="J677" s="154"/>
      <c r="K677" s="156">
        <v>-1.8</v>
      </c>
      <c r="L677" s="154"/>
      <c r="M677" s="154"/>
      <c r="N677" s="154"/>
      <c r="O677" s="154"/>
      <c r="P677" s="154"/>
      <c r="Q677" s="154"/>
      <c r="R677" s="157"/>
      <c r="T677" s="158"/>
      <c r="U677" s="154"/>
      <c r="V677" s="154"/>
      <c r="W677" s="154"/>
      <c r="X677" s="154"/>
      <c r="Y677" s="154"/>
      <c r="Z677" s="154"/>
      <c r="AA677" s="159"/>
      <c r="AT677" s="160" t="s">
        <v>524</v>
      </c>
      <c r="AU677" s="160" t="s">
        <v>190</v>
      </c>
      <c r="AV677" s="10" t="s">
        <v>190</v>
      </c>
      <c r="AW677" s="10" t="s">
        <v>35</v>
      </c>
      <c r="AX677" s="10" t="s">
        <v>78</v>
      </c>
      <c r="AY677" s="160" t="s">
        <v>221</v>
      </c>
    </row>
    <row r="678" spans="2:51" s="10" customFormat="1" ht="28.9" customHeight="1" x14ac:dyDescent="0.3">
      <c r="B678" s="153"/>
      <c r="C678" s="154"/>
      <c r="D678" s="154"/>
      <c r="E678" s="155" t="s">
        <v>3</v>
      </c>
      <c r="F678" s="272" t="s">
        <v>1575</v>
      </c>
      <c r="G678" s="273"/>
      <c r="H678" s="273"/>
      <c r="I678" s="273"/>
      <c r="J678" s="154"/>
      <c r="K678" s="156">
        <v>165.26499999999999</v>
      </c>
      <c r="L678" s="154"/>
      <c r="M678" s="154"/>
      <c r="N678" s="154"/>
      <c r="O678" s="154"/>
      <c r="P678" s="154"/>
      <c r="Q678" s="154"/>
      <c r="R678" s="157"/>
      <c r="T678" s="158"/>
      <c r="U678" s="154"/>
      <c r="V678" s="154"/>
      <c r="W678" s="154"/>
      <c r="X678" s="154"/>
      <c r="Y678" s="154"/>
      <c r="Z678" s="154"/>
      <c r="AA678" s="159"/>
      <c r="AT678" s="160" t="s">
        <v>524</v>
      </c>
      <c r="AU678" s="160" t="s">
        <v>190</v>
      </c>
      <c r="AV678" s="10" t="s">
        <v>190</v>
      </c>
      <c r="AW678" s="10" t="s">
        <v>35</v>
      </c>
      <c r="AX678" s="10" t="s">
        <v>78</v>
      </c>
      <c r="AY678" s="160" t="s">
        <v>221</v>
      </c>
    </row>
    <row r="679" spans="2:51" s="10" customFormat="1" ht="28.9" customHeight="1" x14ac:dyDescent="0.3">
      <c r="B679" s="153"/>
      <c r="C679" s="154"/>
      <c r="D679" s="154"/>
      <c r="E679" s="155" t="s">
        <v>3</v>
      </c>
      <c r="F679" s="272" t="s">
        <v>1576</v>
      </c>
      <c r="G679" s="273"/>
      <c r="H679" s="273"/>
      <c r="I679" s="273"/>
      <c r="J679" s="154"/>
      <c r="K679" s="156">
        <v>-46.35</v>
      </c>
      <c r="L679" s="154"/>
      <c r="M679" s="154"/>
      <c r="N679" s="154"/>
      <c r="O679" s="154"/>
      <c r="P679" s="154"/>
      <c r="Q679" s="154"/>
      <c r="R679" s="157"/>
      <c r="T679" s="158"/>
      <c r="U679" s="154"/>
      <c r="V679" s="154"/>
      <c r="W679" s="154"/>
      <c r="X679" s="154"/>
      <c r="Y679" s="154"/>
      <c r="Z679" s="154"/>
      <c r="AA679" s="159"/>
      <c r="AT679" s="160" t="s">
        <v>524</v>
      </c>
      <c r="AU679" s="160" t="s">
        <v>190</v>
      </c>
      <c r="AV679" s="10" t="s">
        <v>190</v>
      </c>
      <c r="AW679" s="10" t="s">
        <v>35</v>
      </c>
      <c r="AX679" s="10" t="s">
        <v>78</v>
      </c>
      <c r="AY679" s="160" t="s">
        <v>221</v>
      </c>
    </row>
    <row r="680" spans="2:51" s="10" customFormat="1" ht="20.45" customHeight="1" x14ac:dyDescent="0.3">
      <c r="B680" s="153"/>
      <c r="C680" s="154"/>
      <c r="D680" s="154"/>
      <c r="E680" s="155" t="s">
        <v>3</v>
      </c>
      <c r="F680" s="272" t="s">
        <v>1577</v>
      </c>
      <c r="G680" s="273"/>
      <c r="H680" s="273"/>
      <c r="I680" s="273"/>
      <c r="J680" s="154"/>
      <c r="K680" s="156">
        <v>6.03</v>
      </c>
      <c r="L680" s="154"/>
      <c r="M680" s="154"/>
      <c r="N680" s="154"/>
      <c r="O680" s="154"/>
      <c r="P680" s="154"/>
      <c r="Q680" s="154"/>
      <c r="R680" s="157"/>
      <c r="T680" s="158"/>
      <c r="U680" s="154"/>
      <c r="V680" s="154"/>
      <c r="W680" s="154"/>
      <c r="X680" s="154"/>
      <c r="Y680" s="154"/>
      <c r="Z680" s="154"/>
      <c r="AA680" s="159"/>
      <c r="AT680" s="160" t="s">
        <v>524</v>
      </c>
      <c r="AU680" s="160" t="s">
        <v>190</v>
      </c>
      <c r="AV680" s="10" t="s">
        <v>190</v>
      </c>
      <c r="AW680" s="10" t="s">
        <v>35</v>
      </c>
      <c r="AX680" s="10" t="s">
        <v>78</v>
      </c>
      <c r="AY680" s="160" t="s">
        <v>221</v>
      </c>
    </row>
    <row r="681" spans="2:51" s="10" customFormat="1" ht="20.45" customHeight="1" x14ac:dyDescent="0.3">
      <c r="B681" s="153"/>
      <c r="C681" s="154"/>
      <c r="D681" s="154"/>
      <c r="E681" s="155" t="s">
        <v>3</v>
      </c>
      <c r="F681" s="272" t="s">
        <v>1578</v>
      </c>
      <c r="G681" s="273"/>
      <c r="H681" s="273"/>
      <c r="I681" s="273"/>
      <c r="J681" s="154"/>
      <c r="K681" s="156">
        <v>32.76</v>
      </c>
      <c r="L681" s="154"/>
      <c r="M681" s="154"/>
      <c r="N681" s="154"/>
      <c r="O681" s="154"/>
      <c r="P681" s="154"/>
      <c r="Q681" s="154"/>
      <c r="R681" s="157"/>
      <c r="T681" s="158"/>
      <c r="U681" s="154"/>
      <c r="V681" s="154"/>
      <c r="W681" s="154"/>
      <c r="X681" s="154"/>
      <c r="Y681" s="154"/>
      <c r="Z681" s="154"/>
      <c r="AA681" s="159"/>
      <c r="AT681" s="160" t="s">
        <v>524</v>
      </c>
      <c r="AU681" s="160" t="s">
        <v>190</v>
      </c>
      <c r="AV681" s="10" t="s">
        <v>190</v>
      </c>
      <c r="AW681" s="10" t="s">
        <v>35</v>
      </c>
      <c r="AX681" s="10" t="s">
        <v>78</v>
      </c>
      <c r="AY681" s="160" t="s">
        <v>221</v>
      </c>
    </row>
    <row r="682" spans="2:51" s="10" customFormat="1" ht="20.45" customHeight="1" x14ac:dyDescent="0.3">
      <c r="B682" s="153"/>
      <c r="C682" s="154"/>
      <c r="D682" s="154"/>
      <c r="E682" s="155" t="s">
        <v>3</v>
      </c>
      <c r="F682" s="272" t="s">
        <v>1579</v>
      </c>
      <c r="G682" s="273"/>
      <c r="H682" s="273"/>
      <c r="I682" s="273"/>
      <c r="J682" s="154"/>
      <c r="K682" s="156">
        <v>-4.32</v>
      </c>
      <c r="L682" s="154"/>
      <c r="M682" s="154"/>
      <c r="N682" s="154"/>
      <c r="O682" s="154"/>
      <c r="P682" s="154"/>
      <c r="Q682" s="154"/>
      <c r="R682" s="157"/>
      <c r="T682" s="158"/>
      <c r="U682" s="154"/>
      <c r="V682" s="154"/>
      <c r="W682" s="154"/>
      <c r="X682" s="154"/>
      <c r="Y682" s="154"/>
      <c r="Z682" s="154"/>
      <c r="AA682" s="159"/>
      <c r="AT682" s="160" t="s">
        <v>524</v>
      </c>
      <c r="AU682" s="160" t="s">
        <v>190</v>
      </c>
      <c r="AV682" s="10" t="s">
        <v>190</v>
      </c>
      <c r="AW682" s="10" t="s">
        <v>35</v>
      </c>
      <c r="AX682" s="10" t="s">
        <v>78</v>
      </c>
      <c r="AY682" s="160" t="s">
        <v>221</v>
      </c>
    </row>
    <row r="683" spans="2:51" s="10" customFormat="1" ht="20.45" customHeight="1" x14ac:dyDescent="0.3">
      <c r="B683" s="153"/>
      <c r="C683" s="154"/>
      <c r="D683" s="154"/>
      <c r="E683" s="155" t="s">
        <v>3</v>
      </c>
      <c r="F683" s="272" t="s">
        <v>1580</v>
      </c>
      <c r="G683" s="273"/>
      <c r="H683" s="273"/>
      <c r="I683" s="273"/>
      <c r="J683" s="154"/>
      <c r="K683" s="156">
        <v>0.96799999999999997</v>
      </c>
      <c r="L683" s="154"/>
      <c r="M683" s="154"/>
      <c r="N683" s="154"/>
      <c r="O683" s="154"/>
      <c r="P683" s="154"/>
      <c r="Q683" s="154"/>
      <c r="R683" s="157"/>
      <c r="T683" s="158"/>
      <c r="U683" s="154"/>
      <c r="V683" s="154"/>
      <c r="W683" s="154"/>
      <c r="X683" s="154"/>
      <c r="Y683" s="154"/>
      <c r="Z683" s="154"/>
      <c r="AA683" s="159"/>
      <c r="AT683" s="160" t="s">
        <v>524</v>
      </c>
      <c r="AU683" s="160" t="s">
        <v>190</v>
      </c>
      <c r="AV683" s="10" t="s">
        <v>190</v>
      </c>
      <c r="AW683" s="10" t="s">
        <v>35</v>
      </c>
      <c r="AX683" s="10" t="s">
        <v>78</v>
      </c>
      <c r="AY683" s="160" t="s">
        <v>221</v>
      </c>
    </row>
    <row r="684" spans="2:51" s="10" customFormat="1" ht="40.15" customHeight="1" x14ac:dyDescent="0.3">
      <c r="B684" s="153"/>
      <c r="C684" s="154"/>
      <c r="D684" s="154"/>
      <c r="E684" s="155" t="s">
        <v>3</v>
      </c>
      <c r="F684" s="272" t="s">
        <v>1581</v>
      </c>
      <c r="G684" s="273"/>
      <c r="H684" s="273"/>
      <c r="I684" s="273"/>
      <c r="J684" s="154"/>
      <c r="K684" s="156">
        <v>170.499</v>
      </c>
      <c r="L684" s="154"/>
      <c r="M684" s="154"/>
      <c r="N684" s="154"/>
      <c r="O684" s="154"/>
      <c r="P684" s="154"/>
      <c r="Q684" s="154"/>
      <c r="R684" s="157"/>
      <c r="T684" s="158"/>
      <c r="U684" s="154"/>
      <c r="V684" s="154"/>
      <c r="W684" s="154"/>
      <c r="X684" s="154"/>
      <c r="Y684" s="154"/>
      <c r="Z684" s="154"/>
      <c r="AA684" s="159"/>
      <c r="AT684" s="160" t="s">
        <v>524</v>
      </c>
      <c r="AU684" s="160" t="s">
        <v>190</v>
      </c>
      <c r="AV684" s="10" t="s">
        <v>190</v>
      </c>
      <c r="AW684" s="10" t="s">
        <v>35</v>
      </c>
      <c r="AX684" s="10" t="s">
        <v>78</v>
      </c>
      <c r="AY684" s="160" t="s">
        <v>221</v>
      </c>
    </row>
    <row r="685" spans="2:51" s="10" customFormat="1" ht="28.9" customHeight="1" x14ac:dyDescent="0.3">
      <c r="B685" s="153"/>
      <c r="C685" s="154"/>
      <c r="D685" s="154"/>
      <c r="E685" s="155" t="s">
        <v>3</v>
      </c>
      <c r="F685" s="272" t="s">
        <v>1582</v>
      </c>
      <c r="G685" s="273"/>
      <c r="H685" s="273"/>
      <c r="I685" s="273"/>
      <c r="J685" s="154"/>
      <c r="K685" s="156">
        <v>-49.634999999999998</v>
      </c>
      <c r="L685" s="154"/>
      <c r="M685" s="154"/>
      <c r="N685" s="154"/>
      <c r="O685" s="154"/>
      <c r="P685" s="154"/>
      <c r="Q685" s="154"/>
      <c r="R685" s="157"/>
      <c r="T685" s="158"/>
      <c r="U685" s="154"/>
      <c r="V685" s="154"/>
      <c r="W685" s="154"/>
      <c r="X685" s="154"/>
      <c r="Y685" s="154"/>
      <c r="Z685" s="154"/>
      <c r="AA685" s="159"/>
      <c r="AT685" s="160" t="s">
        <v>524</v>
      </c>
      <c r="AU685" s="160" t="s">
        <v>190</v>
      </c>
      <c r="AV685" s="10" t="s">
        <v>190</v>
      </c>
      <c r="AW685" s="10" t="s">
        <v>35</v>
      </c>
      <c r="AX685" s="10" t="s">
        <v>78</v>
      </c>
      <c r="AY685" s="160" t="s">
        <v>221</v>
      </c>
    </row>
    <row r="686" spans="2:51" s="10" customFormat="1" ht="20.45" customHeight="1" x14ac:dyDescent="0.3">
      <c r="B686" s="153"/>
      <c r="C686" s="154"/>
      <c r="D686" s="154"/>
      <c r="E686" s="155" t="s">
        <v>3</v>
      </c>
      <c r="F686" s="272" t="s">
        <v>1583</v>
      </c>
      <c r="G686" s="273"/>
      <c r="H686" s="273"/>
      <c r="I686" s="273"/>
      <c r="J686" s="154"/>
      <c r="K686" s="156">
        <v>4.9649999999999999</v>
      </c>
      <c r="L686" s="154"/>
      <c r="M686" s="154"/>
      <c r="N686" s="154"/>
      <c r="O686" s="154"/>
      <c r="P686" s="154"/>
      <c r="Q686" s="154"/>
      <c r="R686" s="157"/>
      <c r="T686" s="158"/>
      <c r="U686" s="154"/>
      <c r="V686" s="154"/>
      <c r="W686" s="154"/>
      <c r="X686" s="154"/>
      <c r="Y686" s="154"/>
      <c r="Z686" s="154"/>
      <c r="AA686" s="159"/>
      <c r="AT686" s="160" t="s">
        <v>524</v>
      </c>
      <c r="AU686" s="160" t="s">
        <v>190</v>
      </c>
      <c r="AV686" s="10" t="s">
        <v>190</v>
      </c>
      <c r="AW686" s="10" t="s">
        <v>35</v>
      </c>
      <c r="AX686" s="10" t="s">
        <v>78</v>
      </c>
      <c r="AY686" s="160" t="s">
        <v>221</v>
      </c>
    </row>
    <row r="687" spans="2:51" s="10" customFormat="1" ht="20.45" customHeight="1" x14ac:dyDescent="0.3">
      <c r="B687" s="153"/>
      <c r="C687" s="154"/>
      <c r="D687" s="154"/>
      <c r="E687" s="155" t="s">
        <v>3</v>
      </c>
      <c r="F687" s="272" t="s">
        <v>1584</v>
      </c>
      <c r="G687" s="273"/>
      <c r="H687" s="273"/>
      <c r="I687" s="273"/>
      <c r="J687" s="154"/>
      <c r="K687" s="156">
        <v>56.07</v>
      </c>
      <c r="L687" s="154"/>
      <c r="M687" s="154"/>
      <c r="N687" s="154"/>
      <c r="O687" s="154"/>
      <c r="P687" s="154"/>
      <c r="Q687" s="154"/>
      <c r="R687" s="157"/>
      <c r="T687" s="158"/>
      <c r="U687" s="154"/>
      <c r="V687" s="154"/>
      <c r="W687" s="154"/>
      <c r="X687" s="154"/>
      <c r="Y687" s="154"/>
      <c r="Z687" s="154"/>
      <c r="AA687" s="159"/>
      <c r="AT687" s="160" t="s">
        <v>524</v>
      </c>
      <c r="AU687" s="160" t="s">
        <v>190</v>
      </c>
      <c r="AV687" s="10" t="s">
        <v>190</v>
      </c>
      <c r="AW687" s="10" t="s">
        <v>35</v>
      </c>
      <c r="AX687" s="10" t="s">
        <v>78</v>
      </c>
      <c r="AY687" s="160" t="s">
        <v>221</v>
      </c>
    </row>
    <row r="688" spans="2:51" s="10" customFormat="1" ht="20.45" customHeight="1" x14ac:dyDescent="0.3">
      <c r="B688" s="153"/>
      <c r="C688" s="154"/>
      <c r="D688" s="154"/>
      <c r="E688" s="155" t="s">
        <v>3</v>
      </c>
      <c r="F688" s="272" t="s">
        <v>1585</v>
      </c>
      <c r="G688" s="273"/>
      <c r="H688" s="273"/>
      <c r="I688" s="273"/>
      <c r="J688" s="154"/>
      <c r="K688" s="156">
        <v>-1.89</v>
      </c>
      <c r="L688" s="154"/>
      <c r="M688" s="154"/>
      <c r="N688" s="154"/>
      <c r="O688" s="154"/>
      <c r="P688" s="154"/>
      <c r="Q688" s="154"/>
      <c r="R688" s="157"/>
      <c r="T688" s="158"/>
      <c r="U688" s="154"/>
      <c r="V688" s="154"/>
      <c r="W688" s="154"/>
      <c r="X688" s="154"/>
      <c r="Y688" s="154"/>
      <c r="Z688" s="154"/>
      <c r="AA688" s="159"/>
      <c r="AT688" s="160" t="s">
        <v>524</v>
      </c>
      <c r="AU688" s="160" t="s">
        <v>190</v>
      </c>
      <c r="AV688" s="10" t="s">
        <v>190</v>
      </c>
      <c r="AW688" s="10" t="s">
        <v>35</v>
      </c>
      <c r="AX688" s="10" t="s">
        <v>78</v>
      </c>
      <c r="AY688" s="160" t="s">
        <v>221</v>
      </c>
    </row>
    <row r="689" spans="2:51" s="10" customFormat="1" ht="20.45" customHeight="1" x14ac:dyDescent="0.3">
      <c r="B689" s="153"/>
      <c r="C689" s="154"/>
      <c r="D689" s="154"/>
      <c r="E689" s="155" t="s">
        <v>3</v>
      </c>
      <c r="F689" s="272" t="s">
        <v>1586</v>
      </c>
      <c r="G689" s="273"/>
      <c r="H689" s="273"/>
      <c r="I689" s="273"/>
      <c r="J689" s="154"/>
      <c r="K689" s="156">
        <v>24.254999999999999</v>
      </c>
      <c r="L689" s="154"/>
      <c r="M689" s="154"/>
      <c r="N689" s="154"/>
      <c r="O689" s="154"/>
      <c r="P689" s="154"/>
      <c r="Q689" s="154"/>
      <c r="R689" s="157"/>
      <c r="T689" s="158"/>
      <c r="U689" s="154"/>
      <c r="V689" s="154"/>
      <c r="W689" s="154"/>
      <c r="X689" s="154"/>
      <c r="Y689" s="154"/>
      <c r="Z689" s="154"/>
      <c r="AA689" s="159"/>
      <c r="AT689" s="160" t="s">
        <v>524</v>
      </c>
      <c r="AU689" s="160" t="s">
        <v>190</v>
      </c>
      <c r="AV689" s="10" t="s">
        <v>190</v>
      </c>
      <c r="AW689" s="10" t="s">
        <v>35</v>
      </c>
      <c r="AX689" s="10" t="s">
        <v>78</v>
      </c>
      <c r="AY689" s="160" t="s">
        <v>221</v>
      </c>
    </row>
    <row r="690" spans="2:51" s="10" customFormat="1" ht="20.45" customHeight="1" x14ac:dyDescent="0.3">
      <c r="B690" s="153"/>
      <c r="C690" s="154"/>
      <c r="D690" s="154"/>
      <c r="E690" s="155" t="s">
        <v>3</v>
      </c>
      <c r="F690" s="272" t="s">
        <v>1585</v>
      </c>
      <c r="G690" s="273"/>
      <c r="H690" s="273"/>
      <c r="I690" s="273"/>
      <c r="J690" s="154"/>
      <c r="K690" s="156">
        <v>-1.89</v>
      </c>
      <c r="L690" s="154"/>
      <c r="M690" s="154"/>
      <c r="N690" s="154"/>
      <c r="O690" s="154"/>
      <c r="P690" s="154"/>
      <c r="Q690" s="154"/>
      <c r="R690" s="157"/>
      <c r="T690" s="158"/>
      <c r="U690" s="154"/>
      <c r="V690" s="154"/>
      <c r="W690" s="154"/>
      <c r="X690" s="154"/>
      <c r="Y690" s="154"/>
      <c r="Z690" s="154"/>
      <c r="AA690" s="159"/>
      <c r="AT690" s="160" t="s">
        <v>524</v>
      </c>
      <c r="AU690" s="160" t="s">
        <v>190</v>
      </c>
      <c r="AV690" s="10" t="s">
        <v>190</v>
      </c>
      <c r="AW690" s="10" t="s">
        <v>35</v>
      </c>
      <c r="AX690" s="10" t="s">
        <v>78</v>
      </c>
      <c r="AY690" s="160" t="s">
        <v>221</v>
      </c>
    </row>
    <row r="691" spans="2:51" s="10" customFormat="1" ht="20.45" customHeight="1" x14ac:dyDescent="0.3">
      <c r="B691" s="153"/>
      <c r="C691" s="154"/>
      <c r="D691" s="154"/>
      <c r="E691" s="155" t="s">
        <v>3</v>
      </c>
      <c r="F691" s="272" t="s">
        <v>1587</v>
      </c>
      <c r="G691" s="273"/>
      <c r="H691" s="273"/>
      <c r="I691" s="273"/>
      <c r="J691" s="154"/>
      <c r="K691" s="156">
        <v>18.48</v>
      </c>
      <c r="L691" s="154"/>
      <c r="M691" s="154"/>
      <c r="N691" s="154"/>
      <c r="O691" s="154"/>
      <c r="P691" s="154"/>
      <c r="Q691" s="154"/>
      <c r="R691" s="157"/>
      <c r="T691" s="158"/>
      <c r="U691" s="154"/>
      <c r="V691" s="154"/>
      <c r="W691" s="154"/>
      <c r="X691" s="154"/>
      <c r="Y691" s="154"/>
      <c r="Z691" s="154"/>
      <c r="AA691" s="159"/>
      <c r="AT691" s="160" t="s">
        <v>524</v>
      </c>
      <c r="AU691" s="160" t="s">
        <v>190</v>
      </c>
      <c r="AV691" s="10" t="s">
        <v>190</v>
      </c>
      <c r="AW691" s="10" t="s">
        <v>35</v>
      </c>
      <c r="AX691" s="10" t="s">
        <v>78</v>
      </c>
      <c r="AY691" s="160" t="s">
        <v>221</v>
      </c>
    </row>
    <row r="692" spans="2:51" s="10" customFormat="1" ht="20.45" customHeight="1" x14ac:dyDescent="0.3">
      <c r="B692" s="153"/>
      <c r="C692" s="154"/>
      <c r="D692" s="154"/>
      <c r="E692" s="155" t="s">
        <v>3</v>
      </c>
      <c r="F692" s="272" t="s">
        <v>1588</v>
      </c>
      <c r="G692" s="273"/>
      <c r="H692" s="273"/>
      <c r="I692" s="273"/>
      <c r="J692" s="154"/>
      <c r="K692" s="156">
        <v>144.27000000000001</v>
      </c>
      <c r="L692" s="154"/>
      <c r="M692" s="154"/>
      <c r="N692" s="154"/>
      <c r="O692" s="154"/>
      <c r="P692" s="154"/>
      <c r="Q692" s="154"/>
      <c r="R692" s="157"/>
      <c r="T692" s="158"/>
      <c r="U692" s="154"/>
      <c r="V692" s="154"/>
      <c r="W692" s="154"/>
      <c r="X692" s="154"/>
      <c r="Y692" s="154"/>
      <c r="Z692" s="154"/>
      <c r="AA692" s="159"/>
      <c r="AT692" s="160" t="s">
        <v>524</v>
      </c>
      <c r="AU692" s="160" t="s">
        <v>190</v>
      </c>
      <c r="AV692" s="10" t="s">
        <v>190</v>
      </c>
      <c r="AW692" s="10" t="s">
        <v>35</v>
      </c>
      <c r="AX692" s="10" t="s">
        <v>78</v>
      </c>
      <c r="AY692" s="160" t="s">
        <v>221</v>
      </c>
    </row>
    <row r="693" spans="2:51" s="10" customFormat="1" ht="20.45" customHeight="1" x14ac:dyDescent="0.3">
      <c r="B693" s="153"/>
      <c r="C693" s="154"/>
      <c r="D693" s="154"/>
      <c r="E693" s="155" t="s">
        <v>3</v>
      </c>
      <c r="F693" s="272" t="s">
        <v>1589</v>
      </c>
      <c r="G693" s="273"/>
      <c r="H693" s="273"/>
      <c r="I693" s="273"/>
      <c r="J693" s="154"/>
      <c r="K693" s="156">
        <v>-23.79</v>
      </c>
      <c r="L693" s="154"/>
      <c r="M693" s="154"/>
      <c r="N693" s="154"/>
      <c r="O693" s="154"/>
      <c r="P693" s="154"/>
      <c r="Q693" s="154"/>
      <c r="R693" s="157"/>
      <c r="T693" s="158"/>
      <c r="U693" s="154"/>
      <c r="V693" s="154"/>
      <c r="W693" s="154"/>
      <c r="X693" s="154"/>
      <c r="Y693" s="154"/>
      <c r="Z693" s="154"/>
      <c r="AA693" s="159"/>
      <c r="AT693" s="160" t="s">
        <v>524</v>
      </c>
      <c r="AU693" s="160" t="s">
        <v>190</v>
      </c>
      <c r="AV693" s="10" t="s">
        <v>190</v>
      </c>
      <c r="AW693" s="10" t="s">
        <v>35</v>
      </c>
      <c r="AX693" s="10" t="s">
        <v>78</v>
      </c>
      <c r="AY693" s="160" t="s">
        <v>221</v>
      </c>
    </row>
    <row r="694" spans="2:51" s="10" customFormat="1" ht="20.45" customHeight="1" x14ac:dyDescent="0.3">
      <c r="B694" s="153"/>
      <c r="C694" s="154"/>
      <c r="D694" s="154"/>
      <c r="E694" s="155" t="s">
        <v>3</v>
      </c>
      <c r="F694" s="272" t="s">
        <v>1590</v>
      </c>
      <c r="G694" s="273"/>
      <c r="H694" s="273"/>
      <c r="I694" s="273"/>
      <c r="J694" s="154"/>
      <c r="K694" s="156">
        <v>9.8699999999999992</v>
      </c>
      <c r="L694" s="154"/>
      <c r="M694" s="154"/>
      <c r="N694" s="154"/>
      <c r="O694" s="154"/>
      <c r="P694" s="154"/>
      <c r="Q694" s="154"/>
      <c r="R694" s="157"/>
      <c r="T694" s="158"/>
      <c r="U694" s="154"/>
      <c r="V694" s="154"/>
      <c r="W694" s="154"/>
      <c r="X694" s="154"/>
      <c r="Y694" s="154"/>
      <c r="Z694" s="154"/>
      <c r="AA694" s="159"/>
      <c r="AT694" s="160" t="s">
        <v>524</v>
      </c>
      <c r="AU694" s="160" t="s">
        <v>190</v>
      </c>
      <c r="AV694" s="10" t="s">
        <v>190</v>
      </c>
      <c r="AW694" s="10" t="s">
        <v>35</v>
      </c>
      <c r="AX694" s="10" t="s">
        <v>78</v>
      </c>
      <c r="AY694" s="160" t="s">
        <v>221</v>
      </c>
    </row>
    <row r="695" spans="2:51" s="10" customFormat="1" ht="20.45" customHeight="1" x14ac:dyDescent="0.3">
      <c r="B695" s="153"/>
      <c r="C695" s="154"/>
      <c r="D695" s="154"/>
      <c r="E695" s="155" t="s">
        <v>3</v>
      </c>
      <c r="F695" s="272" t="s">
        <v>1591</v>
      </c>
      <c r="G695" s="273"/>
      <c r="H695" s="273"/>
      <c r="I695" s="273"/>
      <c r="J695" s="154"/>
      <c r="K695" s="156">
        <v>17.535</v>
      </c>
      <c r="L695" s="154"/>
      <c r="M695" s="154"/>
      <c r="N695" s="154"/>
      <c r="O695" s="154"/>
      <c r="P695" s="154"/>
      <c r="Q695" s="154"/>
      <c r="R695" s="157"/>
      <c r="T695" s="158"/>
      <c r="U695" s="154"/>
      <c r="V695" s="154"/>
      <c r="W695" s="154"/>
      <c r="X695" s="154"/>
      <c r="Y695" s="154"/>
      <c r="Z695" s="154"/>
      <c r="AA695" s="159"/>
      <c r="AT695" s="160" t="s">
        <v>524</v>
      </c>
      <c r="AU695" s="160" t="s">
        <v>190</v>
      </c>
      <c r="AV695" s="10" t="s">
        <v>190</v>
      </c>
      <c r="AW695" s="10" t="s">
        <v>35</v>
      </c>
      <c r="AX695" s="10" t="s">
        <v>78</v>
      </c>
      <c r="AY695" s="160" t="s">
        <v>221</v>
      </c>
    </row>
    <row r="696" spans="2:51" s="10" customFormat="1" ht="20.45" customHeight="1" x14ac:dyDescent="0.3">
      <c r="B696" s="153"/>
      <c r="C696" s="154"/>
      <c r="D696" s="154"/>
      <c r="E696" s="155" t="s">
        <v>3</v>
      </c>
      <c r="F696" s="272" t="s">
        <v>1592</v>
      </c>
      <c r="G696" s="273"/>
      <c r="H696" s="273"/>
      <c r="I696" s="273"/>
      <c r="J696" s="154"/>
      <c r="K696" s="156">
        <v>5.46</v>
      </c>
      <c r="L696" s="154"/>
      <c r="M696" s="154"/>
      <c r="N696" s="154"/>
      <c r="O696" s="154"/>
      <c r="P696" s="154"/>
      <c r="Q696" s="154"/>
      <c r="R696" s="157"/>
      <c r="T696" s="158"/>
      <c r="U696" s="154"/>
      <c r="V696" s="154"/>
      <c r="W696" s="154"/>
      <c r="X696" s="154"/>
      <c r="Y696" s="154"/>
      <c r="Z696" s="154"/>
      <c r="AA696" s="159"/>
      <c r="AT696" s="160" t="s">
        <v>524</v>
      </c>
      <c r="AU696" s="160" t="s">
        <v>190</v>
      </c>
      <c r="AV696" s="10" t="s">
        <v>190</v>
      </c>
      <c r="AW696" s="10" t="s">
        <v>35</v>
      </c>
      <c r="AX696" s="10" t="s">
        <v>78</v>
      </c>
      <c r="AY696" s="160" t="s">
        <v>221</v>
      </c>
    </row>
    <row r="697" spans="2:51" s="10" customFormat="1" ht="20.45" customHeight="1" x14ac:dyDescent="0.3">
      <c r="B697" s="153"/>
      <c r="C697" s="154"/>
      <c r="D697" s="154"/>
      <c r="E697" s="155" t="s">
        <v>3</v>
      </c>
      <c r="F697" s="272" t="s">
        <v>1593</v>
      </c>
      <c r="G697" s="273"/>
      <c r="H697" s="273"/>
      <c r="I697" s="273"/>
      <c r="J697" s="154"/>
      <c r="K697" s="156">
        <v>18.690000000000001</v>
      </c>
      <c r="L697" s="154"/>
      <c r="M697" s="154"/>
      <c r="N697" s="154"/>
      <c r="O697" s="154"/>
      <c r="P697" s="154"/>
      <c r="Q697" s="154"/>
      <c r="R697" s="157"/>
      <c r="T697" s="158"/>
      <c r="U697" s="154"/>
      <c r="V697" s="154"/>
      <c r="W697" s="154"/>
      <c r="X697" s="154"/>
      <c r="Y697" s="154"/>
      <c r="Z697" s="154"/>
      <c r="AA697" s="159"/>
      <c r="AT697" s="160" t="s">
        <v>524</v>
      </c>
      <c r="AU697" s="160" t="s">
        <v>190</v>
      </c>
      <c r="AV697" s="10" t="s">
        <v>190</v>
      </c>
      <c r="AW697" s="10" t="s">
        <v>35</v>
      </c>
      <c r="AX697" s="10" t="s">
        <v>78</v>
      </c>
      <c r="AY697" s="160" t="s">
        <v>221</v>
      </c>
    </row>
    <row r="698" spans="2:51" s="10" customFormat="1" ht="20.45" customHeight="1" x14ac:dyDescent="0.3">
      <c r="B698" s="153"/>
      <c r="C698" s="154"/>
      <c r="D698" s="154"/>
      <c r="E698" s="155" t="s">
        <v>3</v>
      </c>
      <c r="F698" s="272" t="s">
        <v>1594</v>
      </c>
      <c r="G698" s="273"/>
      <c r="H698" s="273"/>
      <c r="I698" s="273"/>
      <c r="J698" s="154"/>
      <c r="K698" s="156">
        <v>42.84</v>
      </c>
      <c r="L698" s="154"/>
      <c r="M698" s="154"/>
      <c r="N698" s="154"/>
      <c r="O698" s="154"/>
      <c r="P698" s="154"/>
      <c r="Q698" s="154"/>
      <c r="R698" s="157"/>
      <c r="T698" s="158"/>
      <c r="U698" s="154"/>
      <c r="V698" s="154"/>
      <c r="W698" s="154"/>
      <c r="X698" s="154"/>
      <c r="Y698" s="154"/>
      <c r="Z698" s="154"/>
      <c r="AA698" s="159"/>
      <c r="AT698" s="160" t="s">
        <v>524</v>
      </c>
      <c r="AU698" s="160" t="s">
        <v>190</v>
      </c>
      <c r="AV698" s="10" t="s">
        <v>190</v>
      </c>
      <c r="AW698" s="10" t="s">
        <v>35</v>
      </c>
      <c r="AX698" s="10" t="s">
        <v>78</v>
      </c>
      <c r="AY698" s="160" t="s">
        <v>221</v>
      </c>
    </row>
    <row r="699" spans="2:51" s="10" customFormat="1" ht="20.45" customHeight="1" x14ac:dyDescent="0.3">
      <c r="B699" s="153"/>
      <c r="C699" s="154"/>
      <c r="D699" s="154"/>
      <c r="E699" s="155" t="s">
        <v>3</v>
      </c>
      <c r="F699" s="272" t="s">
        <v>1595</v>
      </c>
      <c r="G699" s="273"/>
      <c r="H699" s="273"/>
      <c r="I699" s="273"/>
      <c r="J699" s="154"/>
      <c r="K699" s="156">
        <v>-4.2</v>
      </c>
      <c r="L699" s="154"/>
      <c r="M699" s="154"/>
      <c r="N699" s="154"/>
      <c r="O699" s="154"/>
      <c r="P699" s="154"/>
      <c r="Q699" s="154"/>
      <c r="R699" s="157"/>
      <c r="T699" s="158"/>
      <c r="U699" s="154"/>
      <c r="V699" s="154"/>
      <c r="W699" s="154"/>
      <c r="X699" s="154"/>
      <c r="Y699" s="154"/>
      <c r="Z699" s="154"/>
      <c r="AA699" s="159"/>
      <c r="AT699" s="160" t="s">
        <v>524</v>
      </c>
      <c r="AU699" s="160" t="s">
        <v>190</v>
      </c>
      <c r="AV699" s="10" t="s">
        <v>190</v>
      </c>
      <c r="AW699" s="10" t="s">
        <v>35</v>
      </c>
      <c r="AX699" s="10" t="s">
        <v>78</v>
      </c>
      <c r="AY699" s="160" t="s">
        <v>221</v>
      </c>
    </row>
    <row r="700" spans="2:51" s="10" customFormat="1" ht="20.45" customHeight="1" x14ac:dyDescent="0.3">
      <c r="B700" s="153"/>
      <c r="C700" s="154"/>
      <c r="D700" s="154"/>
      <c r="E700" s="155" t="s">
        <v>3</v>
      </c>
      <c r="F700" s="272" t="s">
        <v>1596</v>
      </c>
      <c r="G700" s="273"/>
      <c r="H700" s="273"/>
      <c r="I700" s="273"/>
      <c r="J700" s="154"/>
      <c r="K700" s="156">
        <v>9.5549999999999997</v>
      </c>
      <c r="L700" s="154"/>
      <c r="M700" s="154"/>
      <c r="N700" s="154"/>
      <c r="O700" s="154"/>
      <c r="P700" s="154"/>
      <c r="Q700" s="154"/>
      <c r="R700" s="157"/>
      <c r="T700" s="158"/>
      <c r="U700" s="154"/>
      <c r="V700" s="154"/>
      <c r="W700" s="154"/>
      <c r="X700" s="154"/>
      <c r="Y700" s="154"/>
      <c r="Z700" s="154"/>
      <c r="AA700" s="159"/>
      <c r="AT700" s="160" t="s">
        <v>524</v>
      </c>
      <c r="AU700" s="160" t="s">
        <v>190</v>
      </c>
      <c r="AV700" s="10" t="s">
        <v>190</v>
      </c>
      <c r="AW700" s="10" t="s">
        <v>35</v>
      </c>
      <c r="AX700" s="10" t="s">
        <v>78</v>
      </c>
      <c r="AY700" s="160" t="s">
        <v>221</v>
      </c>
    </row>
    <row r="701" spans="2:51" s="10" customFormat="1" ht="20.45" customHeight="1" x14ac:dyDescent="0.3">
      <c r="B701" s="153"/>
      <c r="C701" s="154"/>
      <c r="D701" s="154"/>
      <c r="E701" s="155" t="s">
        <v>3</v>
      </c>
      <c r="F701" s="272" t="s">
        <v>1597</v>
      </c>
      <c r="G701" s="273"/>
      <c r="H701" s="273"/>
      <c r="I701" s="273"/>
      <c r="J701" s="154"/>
      <c r="K701" s="156">
        <v>31.67</v>
      </c>
      <c r="L701" s="154"/>
      <c r="M701" s="154"/>
      <c r="N701" s="154"/>
      <c r="O701" s="154"/>
      <c r="P701" s="154"/>
      <c r="Q701" s="154"/>
      <c r="R701" s="157"/>
      <c r="T701" s="158"/>
      <c r="U701" s="154"/>
      <c r="V701" s="154"/>
      <c r="W701" s="154"/>
      <c r="X701" s="154"/>
      <c r="Y701" s="154"/>
      <c r="Z701" s="154"/>
      <c r="AA701" s="159"/>
      <c r="AT701" s="160" t="s">
        <v>524</v>
      </c>
      <c r="AU701" s="160" t="s">
        <v>190</v>
      </c>
      <c r="AV701" s="10" t="s">
        <v>190</v>
      </c>
      <c r="AW701" s="10" t="s">
        <v>35</v>
      </c>
      <c r="AX701" s="10" t="s">
        <v>78</v>
      </c>
      <c r="AY701" s="160" t="s">
        <v>221</v>
      </c>
    </row>
    <row r="702" spans="2:51" s="10" customFormat="1" ht="20.45" customHeight="1" x14ac:dyDescent="0.3">
      <c r="B702" s="153"/>
      <c r="C702" s="154"/>
      <c r="D702" s="154"/>
      <c r="E702" s="155" t="s">
        <v>3</v>
      </c>
      <c r="F702" s="272" t="s">
        <v>1572</v>
      </c>
      <c r="G702" s="273"/>
      <c r="H702" s="273"/>
      <c r="I702" s="273"/>
      <c r="J702" s="154"/>
      <c r="K702" s="156">
        <v>-1.68</v>
      </c>
      <c r="L702" s="154"/>
      <c r="M702" s="154"/>
      <c r="N702" s="154"/>
      <c r="O702" s="154"/>
      <c r="P702" s="154"/>
      <c r="Q702" s="154"/>
      <c r="R702" s="157"/>
      <c r="T702" s="158"/>
      <c r="U702" s="154"/>
      <c r="V702" s="154"/>
      <c r="W702" s="154"/>
      <c r="X702" s="154"/>
      <c r="Y702" s="154"/>
      <c r="Z702" s="154"/>
      <c r="AA702" s="159"/>
      <c r="AT702" s="160" t="s">
        <v>524</v>
      </c>
      <c r="AU702" s="160" t="s">
        <v>190</v>
      </c>
      <c r="AV702" s="10" t="s">
        <v>190</v>
      </c>
      <c r="AW702" s="10" t="s">
        <v>35</v>
      </c>
      <c r="AX702" s="10" t="s">
        <v>78</v>
      </c>
      <c r="AY702" s="160" t="s">
        <v>221</v>
      </c>
    </row>
    <row r="703" spans="2:51" s="13" customFormat="1" ht="20.45" customHeight="1" x14ac:dyDescent="0.3">
      <c r="B703" s="181"/>
      <c r="C703" s="182"/>
      <c r="D703" s="182"/>
      <c r="E703" s="183" t="s">
        <v>3</v>
      </c>
      <c r="F703" s="279" t="s">
        <v>946</v>
      </c>
      <c r="G703" s="280"/>
      <c r="H703" s="280"/>
      <c r="I703" s="280"/>
      <c r="J703" s="182"/>
      <c r="K703" s="184">
        <v>918.8</v>
      </c>
      <c r="L703" s="182"/>
      <c r="M703" s="182"/>
      <c r="N703" s="182"/>
      <c r="O703" s="182"/>
      <c r="P703" s="182"/>
      <c r="Q703" s="182"/>
      <c r="R703" s="185"/>
      <c r="T703" s="186"/>
      <c r="U703" s="182"/>
      <c r="V703" s="182"/>
      <c r="W703" s="182"/>
      <c r="X703" s="182"/>
      <c r="Y703" s="182"/>
      <c r="Z703" s="182"/>
      <c r="AA703" s="187"/>
      <c r="AT703" s="188" t="s">
        <v>524</v>
      </c>
      <c r="AU703" s="188" t="s">
        <v>190</v>
      </c>
      <c r="AV703" s="13" t="s">
        <v>254</v>
      </c>
      <c r="AW703" s="13" t="s">
        <v>35</v>
      </c>
      <c r="AX703" s="13" t="s">
        <v>78</v>
      </c>
      <c r="AY703" s="188" t="s">
        <v>221</v>
      </c>
    </row>
    <row r="704" spans="2:51" s="12" customFormat="1" ht="20.45" customHeight="1" x14ac:dyDescent="0.3">
      <c r="B704" s="173"/>
      <c r="C704" s="174"/>
      <c r="D704" s="174"/>
      <c r="E704" s="175" t="s">
        <v>3</v>
      </c>
      <c r="F704" s="277" t="s">
        <v>1131</v>
      </c>
      <c r="G704" s="278"/>
      <c r="H704" s="278"/>
      <c r="I704" s="278"/>
      <c r="J704" s="174"/>
      <c r="K704" s="176" t="s">
        <v>3</v>
      </c>
      <c r="L704" s="174"/>
      <c r="M704" s="174"/>
      <c r="N704" s="174"/>
      <c r="O704" s="174"/>
      <c r="P704" s="174"/>
      <c r="Q704" s="174"/>
      <c r="R704" s="177"/>
      <c r="T704" s="178"/>
      <c r="U704" s="174"/>
      <c r="V704" s="174"/>
      <c r="W704" s="174"/>
      <c r="X704" s="174"/>
      <c r="Y704" s="174"/>
      <c r="Z704" s="174"/>
      <c r="AA704" s="179"/>
      <c r="AT704" s="180" t="s">
        <v>524</v>
      </c>
      <c r="AU704" s="180" t="s">
        <v>190</v>
      </c>
      <c r="AV704" s="12" t="s">
        <v>15</v>
      </c>
      <c r="AW704" s="12" t="s">
        <v>35</v>
      </c>
      <c r="AX704" s="12" t="s">
        <v>78</v>
      </c>
      <c r="AY704" s="180" t="s">
        <v>221</v>
      </c>
    </row>
    <row r="705" spans="2:51" s="10" customFormat="1" ht="20.45" customHeight="1" x14ac:dyDescent="0.3">
      <c r="B705" s="153"/>
      <c r="C705" s="154"/>
      <c r="D705" s="154"/>
      <c r="E705" s="155" t="s">
        <v>3</v>
      </c>
      <c r="F705" s="272" t="s">
        <v>1598</v>
      </c>
      <c r="G705" s="273"/>
      <c r="H705" s="273"/>
      <c r="I705" s="273"/>
      <c r="J705" s="154"/>
      <c r="K705" s="156">
        <v>62.4</v>
      </c>
      <c r="L705" s="154"/>
      <c r="M705" s="154"/>
      <c r="N705" s="154"/>
      <c r="O705" s="154"/>
      <c r="P705" s="154"/>
      <c r="Q705" s="154"/>
      <c r="R705" s="157"/>
      <c r="T705" s="158"/>
      <c r="U705" s="154"/>
      <c r="V705" s="154"/>
      <c r="W705" s="154"/>
      <c r="X705" s="154"/>
      <c r="Y705" s="154"/>
      <c r="Z705" s="154"/>
      <c r="AA705" s="159"/>
      <c r="AT705" s="160" t="s">
        <v>524</v>
      </c>
      <c r="AU705" s="160" t="s">
        <v>190</v>
      </c>
      <c r="AV705" s="10" t="s">
        <v>190</v>
      </c>
      <c r="AW705" s="10" t="s">
        <v>35</v>
      </c>
      <c r="AX705" s="10" t="s">
        <v>78</v>
      </c>
      <c r="AY705" s="160" t="s">
        <v>221</v>
      </c>
    </row>
    <row r="706" spans="2:51" s="10" customFormat="1" ht="20.45" customHeight="1" x14ac:dyDescent="0.3">
      <c r="B706" s="153"/>
      <c r="C706" s="154"/>
      <c r="D706" s="154"/>
      <c r="E706" s="155" t="s">
        <v>3</v>
      </c>
      <c r="F706" s="272" t="s">
        <v>1599</v>
      </c>
      <c r="G706" s="273"/>
      <c r="H706" s="273"/>
      <c r="I706" s="273"/>
      <c r="J706" s="154"/>
      <c r="K706" s="156">
        <v>-4.6500000000000004</v>
      </c>
      <c r="L706" s="154"/>
      <c r="M706" s="154"/>
      <c r="N706" s="154"/>
      <c r="O706" s="154"/>
      <c r="P706" s="154"/>
      <c r="Q706" s="154"/>
      <c r="R706" s="157"/>
      <c r="T706" s="158"/>
      <c r="U706" s="154"/>
      <c r="V706" s="154"/>
      <c r="W706" s="154"/>
      <c r="X706" s="154"/>
      <c r="Y706" s="154"/>
      <c r="Z706" s="154"/>
      <c r="AA706" s="159"/>
      <c r="AT706" s="160" t="s">
        <v>524</v>
      </c>
      <c r="AU706" s="160" t="s">
        <v>190</v>
      </c>
      <c r="AV706" s="10" t="s">
        <v>190</v>
      </c>
      <c r="AW706" s="10" t="s">
        <v>35</v>
      </c>
      <c r="AX706" s="10" t="s">
        <v>78</v>
      </c>
      <c r="AY706" s="160" t="s">
        <v>221</v>
      </c>
    </row>
    <row r="707" spans="2:51" s="10" customFormat="1" ht="20.45" customHeight="1" x14ac:dyDescent="0.3">
      <c r="B707" s="153"/>
      <c r="C707" s="154"/>
      <c r="D707" s="154"/>
      <c r="E707" s="155" t="s">
        <v>3</v>
      </c>
      <c r="F707" s="272" t="s">
        <v>1600</v>
      </c>
      <c r="G707" s="273"/>
      <c r="H707" s="273"/>
      <c r="I707" s="273"/>
      <c r="J707" s="154"/>
      <c r="K707" s="156">
        <v>0.78800000000000003</v>
      </c>
      <c r="L707" s="154"/>
      <c r="M707" s="154"/>
      <c r="N707" s="154"/>
      <c r="O707" s="154"/>
      <c r="P707" s="154"/>
      <c r="Q707" s="154"/>
      <c r="R707" s="157"/>
      <c r="T707" s="158"/>
      <c r="U707" s="154"/>
      <c r="V707" s="154"/>
      <c r="W707" s="154"/>
      <c r="X707" s="154"/>
      <c r="Y707" s="154"/>
      <c r="Z707" s="154"/>
      <c r="AA707" s="159"/>
      <c r="AT707" s="160" t="s">
        <v>524</v>
      </c>
      <c r="AU707" s="160" t="s">
        <v>190</v>
      </c>
      <c r="AV707" s="10" t="s">
        <v>190</v>
      </c>
      <c r="AW707" s="10" t="s">
        <v>35</v>
      </c>
      <c r="AX707" s="10" t="s">
        <v>78</v>
      </c>
      <c r="AY707" s="160" t="s">
        <v>221</v>
      </c>
    </row>
    <row r="708" spans="2:51" s="10" customFormat="1" ht="28.9" customHeight="1" x14ac:dyDescent="0.3">
      <c r="B708" s="153"/>
      <c r="C708" s="154"/>
      <c r="D708" s="154"/>
      <c r="E708" s="155" t="s">
        <v>3</v>
      </c>
      <c r="F708" s="272" t="s">
        <v>1601</v>
      </c>
      <c r="G708" s="273"/>
      <c r="H708" s="273"/>
      <c r="I708" s="273"/>
      <c r="J708" s="154"/>
      <c r="K708" s="156">
        <v>93.36</v>
      </c>
      <c r="L708" s="154"/>
      <c r="M708" s="154"/>
      <c r="N708" s="154"/>
      <c r="O708" s="154"/>
      <c r="P708" s="154"/>
      <c r="Q708" s="154"/>
      <c r="R708" s="157"/>
      <c r="T708" s="158"/>
      <c r="U708" s="154"/>
      <c r="V708" s="154"/>
      <c r="W708" s="154"/>
      <c r="X708" s="154"/>
      <c r="Y708" s="154"/>
      <c r="Z708" s="154"/>
      <c r="AA708" s="159"/>
      <c r="AT708" s="160" t="s">
        <v>524</v>
      </c>
      <c r="AU708" s="160" t="s">
        <v>190</v>
      </c>
      <c r="AV708" s="10" t="s">
        <v>190</v>
      </c>
      <c r="AW708" s="10" t="s">
        <v>35</v>
      </c>
      <c r="AX708" s="10" t="s">
        <v>78</v>
      </c>
      <c r="AY708" s="160" t="s">
        <v>221</v>
      </c>
    </row>
    <row r="709" spans="2:51" s="10" customFormat="1" ht="20.45" customHeight="1" x14ac:dyDescent="0.3">
      <c r="B709" s="153"/>
      <c r="C709" s="154"/>
      <c r="D709" s="154"/>
      <c r="E709" s="155" t="s">
        <v>3</v>
      </c>
      <c r="F709" s="272" t="s">
        <v>1602</v>
      </c>
      <c r="G709" s="273"/>
      <c r="H709" s="273"/>
      <c r="I709" s="273"/>
      <c r="J709" s="154"/>
      <c r="K709" s="156">
        <v>-15.69</v>
      </c>
      <c r="L709" s="154"/>
      <c r="M709" s="154"/>
      <c r="N709" s="154"/>
      <c r="O709" s="154"/>
      <c r="P709" s="154"/>
      <c r="Q709" s="154"/>
      <c r="R709" s="157"/>
      <c r="T709" s="158"/>
      <c r="U709" s="154"/>
      <c r="V709" s="154"/>
      <c r="W709" s="154"/>
      <c r="X709" s="154"/>
      <c r="Y709" s="154"/>
      <c r="Z709" s="154"/>
      <c r="AA709" s="159"/>
      <c r="AT709" s="160" t="s">
        <v>524</v>
      </c>
      <c r="AU709" s="160" t="s">
        <v>190</v>
      </c>
      <c r="AV709" s="10" t="s">
        <v>190</v>
      </c>
      <c r="AW709" s="10" t="s">
        <v>35</v>
      </c>
      <c r="AX709" s="10" t="s">
        <v>78</v>
      </c>
      <c r="AY709" s="160" t="s">
        <v>221</v>
      </c>
    </row>
    <row r="710" spans="2:51" s="10" customFormat="1" ht="20.45" customHeight="1" x14ac:dyDescent="0.3">
      <c r="B710" s="153"/>
      <c r="C710" s="154"/>
      <c r="D710" s="154"/>
      <c r="E710" s="155" t="s">
        <v>3</v>
      </c>
      <c r="F710" s="272" t="s">
        <v>1603</v>
      </c>
      <c r="G710" s="273"/>
      <c r="H710" s="273"/>
      <c r="I710" s="273"/>
      <c r="J710" s="154"/>
      <c r="K710" s="156">
        <v>2.97</v>
      </c>
      <c r="L710" s="154"/>
      <c r="M710" s="154"/>
      <c r="N710" s="154"/>
      <c r="O710" s="154"/>
      <c r="P710" s="154"/>
      <c r="Q710" s="154"/>
      <c r="R710" s="157"/>
      <c r="T710" s="158"/>
      <c r="U710" s="154"/>
      <c r="V710" s="154"/>
      <c r="W710" s="154"/>
      <c r="X710" s="154"/>
      <c r="Y710" s="154"/>
      <c r="Z710" s="154"/>
      <c r="AA710" s="159"/>
      <c r="AT710" s="160" t="s">
        <v>524</v>
      </c>
      <c r="AU710" s="160" t="s">
        <v>190</v>
      </c>
      <c r="AV710" s="10" t="s">
        <v>190</v>
      </c>
      <c r="AW710" s="10" t="s">
        <v>35</v>
      </c>
      <c r="AX710" s="10" t="s">
        <v>78</v>
      </c>
      <c r="AY710" s="160" t="s">
        <v>221</v>
      </c>
    </row>
    <row r="711" spans="2:51" s="10" customFormat="1" ht="28.9" customHeight="1" x14ac:dyDescent="0.3">
      <c r="B711" s="153"/>
      <c r="C711" s="154"/>
      <c r="D711" s="154"/>
      <c r="E711" s="155" t="s">
        <v>3</v>
      </c>
      <c r="F711" s="272" t="s">
        <v>1604</v>
      </c>
      <c r="G711" s="273"/>
      <c r="H711" s="273"/>
      <c r="I711" s="273"/>
      <c r="J711" s="154"/>
      <c r="K711" s="156">
        <v>92.08</v>
      </c>
      <c r="L711" s="154"/>
      <c r="M711" s="154"/>
      <c r="N711" s="154"/>
      <c r="O711" s="154"/>
      <c r="P711" s="154"/>
      <c r="Q711" s="154"/>
      <c r="R711" s="157"/>
      <c r="T711" s="158"/>
      <c r="U711" s="154"/>
      <c r="V711" s="154"/>
      <c r="W711" s="154"/>
      <c r="X711" s="154"/>
      <c r="Y711" s="154"/>
      <c r="Z711" s="154"/>
      <c r="AA711" s="159"/>
      <c r="AT711" s="160" t="s">
        <v>524</v>
      </c>
      <c r="AU711" s="160" t="s">
        <v>190</v>
      </c>
      <c r="AV711" s="10" t="s">
        <v>190</v>
      </c>
      <c r="AW711" s="10" t="s">
        <v>35</v>
      </c>
      <c r="AX711" s="10" t="s">
        <v>78</v>
      </c>
      <c r="AY711" s="160" t="s">
        <v>221</v>
      </c>
    </row>
    <row r="712" spans="2:51" s="10" customFormat="1" ht="20.45" customHeight="1" x14ac:dyDescent="0.3">
      <c r="B712" s="153"/>
      <c r="C712" s="154"/>
      <c r="D712" s="154"/>
      <c r="E712" s="155" t="s">
        <v>3</v>
      </c>
      <c r="F712" s="272" t="s">
        <v>1602</v>
      </c>
      <c r="G712" s="273"/>
      <c r="H712" s="273"/>
      <c r="I712" s="273"/>
      <c r="J712" s="154"/>
      <c r="K712" s="156">
        <v>-15.69</v>
      </c>
      <c r="L712" s="154"/>
      <c r="M712" s="154"/>
      <c r="N712" s="154"/>
      <c r="O712" s="154"/>
      <c r="P712" s="154"/>
      <c r="Q712" s="154"/>
      <c r="R712" s="157"/>
      <c r="T712" s="158"/>
      <c r="U712" s="154"/>
      <c r="V712" s="154"/>
      <c r="W712" s="154"/>
      <c r="X712" s="154"/>
      <c r="Y712" s="154"/>
      <c r="Z712" s="154"/>
      <c r="AA712" s="159"/>
      <c r="AT712" s="160" t="s">
        <v>524</v>
      </c>
      <c r="AU712" s="160" t="s">
        <v>190</v>
      </c>
      <c r="AV712" s="10" t="s">
        <v>190</v>
      </c>
      <c r="AW712" s="10" t="s">
        <v>35</v>
      </c>
      <c r="AX712" s="10" t="s">
        <v>78</v>
      </c>
      <c r="AY712" s="160" t="s">
        <v>221</v>
      </c>
    </row>
    <row r="713" spans="2:51" s="10" customFormat="1" ht="20.45" customHeight="1" x14ac:dyDescent="0.3">
      <c r="B713" s="153"/>
      <c r="C713" s="154"/>
      <c r="D713" s="154"/>
      <c r="E713" s="155" t="s">
        <v>3</v>
      </c>
      <c r="F713" s="272" t="s">
        <v>1603</v>
      </c>
      <c r="G713" s="273"/>
      <c r="H713" s="273"/>
      <c r="I713" s="273"/>
      <c r="J713" s="154"/>
      <c r="K713" s="156">
        <v>2.97</v>
      </c>
      <c r="L713" s="154"/>
      <c r="M713" s="154"/>
      <c r="N713" s="154"/>
      <c r="O713" s="154"/>
      <c r="P713" s="154"/>
      <c r="Q713" s="154"/>
      <c r="R713" s="157"/>
      <c r="T713" s="158"/>
      <c r="U713" s="154"/>
      <c r="V713" s="154"/>
      <c r="W713" s="154"/>
      <c r="X713" s="154"/>
      <c r="Y713" s="154"/>
      <c r="Z713" s="154"/>
      <c r="AA713" s="159"/>
      <c r="AT713" s="160" t="s">
        <v>524</v>
      </c>
      <c r="AU713" s="160" t="s">
        <v>190</v>
      </c>
      <c r="AV713" s="10" t="s">
        <v>190</v>
      </c>
      <c r="AW713" s="10" t="s">
        <v>35</v>
      </c>
      <c r="AX713" s="10" t="s">
        <v>78</v>
      </c>
      <c r="AY713" s="160" t="s">
        <v>221</v>
      </c>
    </row>
    <row r="714" spans="2:51" s="10" customFormat="1" ht="28.9" customHeight="1" x14ac:dyDescent="0.3">
      <c r="B714" s="153"/>
      <c r="C714" s="154"/>
      <c r="D714" s="154"/>
      <c r="E714" s="155" t="s">
        <v>3</v>
      </c>
      <c r="F714" s="272" t="s">
        <v>1605</v>
      </c>
      <c r="G714" s="273"/>
      <c r="H714" s="273"/>
      <c r="I714" s="273"/>
      <c r="J714" s="154"/>
      <c r="K714" s="156">
        <v>94</v>
      </c>
      <c r="L714" s="154"/>
      <c r="M714" s="154"/>
      <c r="N714" s="154"/>
      <c r="O714" s="154"/>
      <c r="P714" s="154"/>
      <c r="Q714" s="154"/>
      <c r="R714" s="157"/>
      <c r="T714" s="158"/>
      <c r="U714" s="154"/>
      <c r="V714" s="154"/>
      <c r="W714" s="154"/>
      <c r="X714" s="154"/>
      <c r="Y714" s="154"/>
      <c r="Z714" s="154"/>
      <c r="AA714" s="159"/>
      <c r="AT714" s="160" t="s">
        <v>524</v>
      </c>
      <c r="AU714" s="160" t="s">
        <v>190</v>
      </c>
      <c r="AV714" s="10" t="s">
        <v>190</v>
      </c>
      <c r="AW714" s="10" t="s">
        <v>35</v>
      </c>
      <c r="AX714" s="10" t="s">
        <v>78</v>
      </c>
      <c r="AY714" s="160" t="s">
        <v>221</v>
      </c>
    </row>
    <row r="715" spans="2:51" s="10" customFormat="1" ht="20.45" customHeight="1" x14ac:dyDescent="0.3">
      <c r="B715" s="153"/>
      <c r="C715" s="154"/>
      <c r="D715" s="154"/>
      <c r="E715" s="155" t="s">
        <v>3</v>
      </c>
      <c r="F715" s="272" t="s">
        <v>1602</v>
      </c>
      <c r="G715" s="273"/>
      <c r="H715" s="273"/>
      <c r="I715" s="273"/>
      <c r="J715" s="154"/>
      <c r="K715" s="156">
        <v>-15.69</v>
      </c>
      <c r="L715" s="154"/>
      <c r="M715" s="154"/>
      <c r="N715" s="154"/>
      <c r="O715" s="154"/>
      <c r="P715" s="154"/>
      <c r="Q715" s="154"/>
      <c r="R715" s="157"/>
      <c r="T715" s="158"/>
      <c r="U715" s="154"/>
      <c r="V715" s="154"/>
      <c r="W715" s="154"/>
      <c r="X715" s="154"/>
      <c r="Y715" s="154"/>
      <c r="Z715" s="154"/>
      <c r="AA715" s="159"/>
      <c r="AT715" s="160" t="s">
        <v>524</v>
      </c>
      <c r="AU715" s="160" t="s">
        <v>190</v>
      </c>
      <c r="AV715" s="10" t="s">
        <v>190</v>
      </c>
      <c r="AW715" s="10" t="s">
        <v>35</v>
      </c>
      <c r="AX715" s="10" t="s">
        <v>78</v>
      </c>
      <c r="AY715" s="160" t="s">
        <v>221</v>
      </c>
    </row>
    <row r="716" spans="2:51" s="10" customFormat="1" ht="20.45" customHeight="1" x14ac:dyDescent="0.3">
      <c r="B716" s="153"/>
      <c r="C716" s="154"/>
      <c r="D716" s="154"/>
      <c r="E716" s="155" t="s">
        <v>3</v>
      </c>
      <c r="F716" s="272" t="s">
        <v>1603</v>
      </c>
      <c r="G716" s="273"/>
      <c r="H716" s="273"/>
      <c r="I716" s="273"/>
      <c r="J716" s="154"/>
      <c r="K716" s="156">
        <v>2.97</v>
      </c>
      <c r="L716" s="154"/>
      <c r="M716" s="154"/>
      <c r="N716" s="154"/>
      <c r="O716" s="154"/>
      <c r="P716" s="154"/>
      <c r="Q716" s="154"/>
      <c r="R716" s="157"/>
      <c r="T716" s="158"/>
      <c r="U716" s="154"/>
      <c r="V716" s="154"/>
      <c r="W716" s="154"/>
      <c r="X716" s="154"/>
      <c r="Y716" s="154"/>
      <c r="Z716" s="154"/>
      <c r="AA716" s="159"/>
      <c r="AT716" s="160" t="s">
        <v>524</v>
      </c>
      <c r="AU716" s="160" t="s">
        <v>190</v>
      </c>
      <c r="AV716" s="10" t="s">
        <v>190</v>
      </c>
      <c r="AW716" s="10" t="s">
        <v>35</v>
      </c>
      <c r="AX716" s="10" t="s">
        <v>78</v>
      </c>
      <c r="AY716" s="160" t="s">
        <v>221</v>
      </c>
    </row>
    <row r="717" spans="2:51" s="10" customFormat="1" ht="20.45" customHeight="1" x14ac:dyDescent="0.3">
      <c r="B717" s="153"/>
      <c r="C717" s="154"/>
      <c r="D717" s="154"/>
      <c r="E717" s="155" t="s">
        <v>3</v>
      </c>
      <c r="F717" s="272" t="s">
        <v>1606</v>
      </c>
      <c r="G717" s="273"/>
      <c r="H717" s="273"/>
      <c r="I717" s="273"/>
      <c r="J717" s="154"/>
      <c r="K717" s="156">
        <v>79.319999999999993</v>
      </c>
      <c r="L717" s="154"/>
      <c r="M717" s="154"/>
      <c r="N717" s="154"/>
      <c r="O717" s="154"/>
      <c r="P717" s="154"/>
      <c r="Q717" s="154"/>
      <c r="R717" s="157"/>
      <c r="T717" s="158"/>
      <c r="U717" s="154"/>
      <c r="V717" s="154"/>
      <c r="W717" s="154"/>
      <c r="X717" s="154"/>
      <c r="Y717" s="154"/>
      <c r="Z717" s="154"/>
      <c r="AA717" s="159"/>
      <c r="AT717" s="160" t="s">
        <v>524</v>
      </c>
      <c r="AU717" s="160" t="s">
        <v>190</v>
      </c>
      <c r="AV717" s="10" t="s">
        <v>190</v>
      </c>
      <c r="AW717" s="10" t="s">
        <v>35</v>
      </c>
      <c r="AX717" s="10" t="s">
        <v>78</v>
      </c>
      <c r="AY717" s="160" t="s">
        <v>221</v>
      </c>
    </row>
    <row r="718" spans="2:51" s="10" customFormat="1" ht="20.45" customHeight="1" x14ac:dyDescent="0.3">
      <c r="B718" s="153"/>
      <c r="C718" s="154"/>
      <c r="D718" s="154"/>
      <c r="E718" s="155" t="s">
        <v>3</v>
      </c>
      <c r="F718" s="272" t="s">
        <v>1607</v>
      </c>
      <c r="G718" s="273"/>
      <c r="H718" s="273"/>
      <c r="I718" s="273"/>
      <c r="J718" s="154"/>
      <c r="K718" s="156">
        <v>-24.36</v>
      </c>
      <c r="L718" s="154"/>
      <c r="M718" s="154"/>
      <c r="N718" s="154"/>
      <c r="O718" s="154"/>
      <c r="P718" s="154"/>
      <c r="Q718" s="154"/>
      <c r="R718" s="157"/>
      <c r="T718" s="158"/>
      <c r="U718" s="154"/>
      <c r="V718" s="154"/>
      <c r="W718" s="154"/>
      <c r="X718" s="154"/>
      <c r="Y718" s="154"/>
      <c r="Z718" s="154"/>
      <c r="AA718" s="159"/>
      <c r="AT718" s="160" t="s">
        <v>524</v>
      </c>
      <c r="AU718" s="160" t="s">
        <v>190</v>
      </c>
      <c r="AV718" s="10" t="s">
        <v>190</v>
      </c>
      <c r="AW718" s="10" t="s">
        <v>35</v>
      </c>
      <c r="AX718" s="10" t="s">
        <v>78</v>
      </c>
      <c r="AY718" s="160" t="s">
        <v>221</v>
      </c>
    </row>
    <row r="719" spans="2:51" s="10" customFormat="1" ht="28.9" customHeight="1" x14ac:dyDescent="0.3">
      <c r="B719" s="153"/>
      <c r="C719" s="154"/>
      <c r="D719" s="154"/>
      <c r="E719" s="155" t="s">
        <v>3</v>
      </c>
      <c r="F719" s="272" t="s">
        <v>1608</v>
      </c>
      <c r="G719" s="273"/>
      <c r="H719" s="273"/>
      <c r="I719" s="273"/>
      <c r="J719" s="154"/>
      <c r="K719" s="156">
        <v>81.56</v>
      </c>
      <c r="L719" s="154"/>
      <c r="M719" s="154"/>
      <c r="N719" s="154"/>
      <c r="O719" s="154"/>
      <c r="P719" s="154"/>
      <c r="Q719" s="154"/>
      <c r="R719" s="157"/>
      <c r="T719" s="158"/>
      <c r="U719" s="154"/>
      <c r="V719" s="154"/>
      <c r="W719" s="154"/>
      <c r="X719" s="154"/>
      <c r="Y719" s="154"/>
      <c r="Z719" s="154"/>
      <c r="AA719" s="159"/>
      <c r="AT719" s="160" t="s">
        <v>524</v>
      </c>
      <c r="AU719" s="160" t="s">
        <v>190</v>
      </c>
      <c r="AV719" s="10" t="s">
        <v>190</v>
      </c>
      <c r="AW719" s="10" t="s">
        <v>35</v>
      </c>
      <c r="AX719" s="10" t="s">
        <v>78</v>
      </c>
      <c r="AY719" s="160" t="s">
        <v>221</v>
      </c>
    </row>
    <row r="720" spans="2:51" s="10" customFormat="1" ht="20.45" customHeight="1" x14ac:dyDescent="0.3">
      <c r="B720" s="153"/>
      <c r="C720" s="154"/>
      <c r="D720" s="154"/>
      <c r="E720" s="155" t="s">
        <v>3</v>
      </c>
      <c r="F720" s="272" t="s">
        <v>1609</v>
      </c>
      <c r="G720" s="273"/>
      <c r="H720" s="273"/>
      <c r="I720" s="273"/>
      <c r="J720" s="154"/>
      <c r="K720" s="156">
        <v>-27.6</v>
      </c>
      <c r="L720" s="154"/>
      <c r="M720" s="154"/>
      <c r="N720" s="154"/>
      <c r="O720" s="154"/>
      <c r="P720" s="154"/>
      <c r="Q720" s="154"/>
      <c r="R720" s="157"/>
      <c r="T720" s="158"/>
      <c r="U720" s="154"/>
      <c r="V720" s="154"/>
      <c r="W720" s="154"/>
      <c r="X720" s="154"/>
      <c r="Y720" s="154"/>
      <c r="Z720" s="154"/>
      <c r="AA720" s="159"/>
      <c r="AT720" s="160" t="s">
        <v>524</v>
      </c>
      <c r="AU720" s="160" t="s">
        <v>190</v>
      </c>
      <c r="AV720" s="10" t="s">
        <v>190</v>
      </c>
      <c r="AW720" s="10" t="s">
        <v>35</v>
      </c>
      <c r="AX720" s="10" t="s">
        <v>78</v>
      </c>
      <c r="AY720" s="160" t="s">
        <v>221</v>
      </c>
    </row>
    <row r="721" spans="2:51" s="10" customFormat="1" ht="20.45" customHeight="1" x14ac:dyDescent="0.3">
      <c r="B721" s="153"/>
      <c r="C721" s="154"/>
      <c r="D721" s="154"/>
      <c r="E721" s="155" t="s">
        <v>3</v>
      </c>
      <c r="F721" s="272" t="s">
        <v>1610</v>
      </c>
      <c r="G721" s="273"/>
      <c r="H721" s="273"/>
      <c r="I721" s="273"/>
      <c r="J721" s="154"/>
      <c r="K721" s="156">
        <v>0.78800000000000003</v>
      </c>
      <c r="L721" s="154"/>
      <c r="M721" s="154"/>
      <c r="N721" s="154"/>
      <c r="O721" s="154"/>
      <c r="P721" s="154"/>
      <c r="Q721" s="154"/>
      <c r="R721" s="157"/>
      <c r="T721" s="158"/>
      <c r="U721" s="154"/>
      <c r="V721" s="154"/>
      <c r="W721" s="154"/>
      <c r="X721" s="154"/>
      <c r="Y721" s="154"/>
      <c r="Z721" s="154"/>
      <c r="AA721" s="159"/>
      <c r="AT721" s="160" t="s">
        <v>524</v>
      </c>
      <c r="AU721" s="160" t="s">
        <v>190</v>
      </c>
      <c r="AV721" s="10" t="s">
        <v>190</v>
      </c>
      <c r="AW721" s="10" t="s">
        <v>35</v>
      </c>
      <c r="AX721" s="10" t="s">
        <v>78</v>
      </c>
      <c r="AY721" s="160" t="s">
        <v>221</v>
      </c>
    </row>
    <row r="722" spans="2:51" s="10" customFormat="1" ht="20.45" customHeight="1" x14ac:dyDescent="0.3">
      <c r="B722" s="153"/>
      <c r="C722" s="154"/>
      <c r="D722" s="154"/>
      <c r="E722" s="155" t="s">
        <v>3</v>
      </c>
      <c r="F722" s="272" t="s">
        <v>1611</v>
      </c>
      <c r="G722" s="273"/>
      <c r="H722" s="273"/>
      <c r="I722" s="273"/>
      <c r="J722" s="154"/>
      <c r="K722" s="156">
        <v>66.239999999999995</v>
      </c>
      <c r="L722" s="154"/>
      <c r="M722" s="154"/>
      <c r="N722" s="154"/>
      <c r="O722" s="154"/>
      <c r="P722" s="154"/>
      <c r="Q722" s="154"/>
      <c r="R722" s="157"/>
      <c r="T722" s="158"/>
      <c r="U722" s="154"/>
      <c r="V722" s="154"/>
      <c r="W722" s="154"/>
      <c r="X722" s="154"/>
      <c r="Y722" s="154"/>
      <c r="Z722" s="154"/>
      <c r="AA722" s="159"/>
      <c r="AT722" s="160" t="s">
        <v>524</v>
      </c>
      <c r="AU722" s="160" t="s">
        <v>190</v>
      </c>
      <c r="AV722" s="10" t="s">
        <v>190</v>
      </c>
      <c r="AW722" s="10" t="s">
        <v>35</v>
      </c>
      <c r="AX722" s="10" t="s">
        <v>78</v>
      </c>
      <c r="AY722" s="160" t="s">
        <v>221</v>
      </c>
    </row>
    <row r="723" spans="2:51" s="10" customFormat="1" ht="20.45" customHeight="1" x14ac:dyDescent="0.3">
      <c r="B723" s="153"/>
      <c r="C723" s="154"/>
      <c r="D723" s="154"/>
      <c r="E723" s="155" t="s">
        <v>3</v>
      </c>
      <c r="F723" s="272" t="s">
        <v>1612</v>
      </c>
      <c r="G723" s="273"/>
      <c r="H723" s="273"/>
      <c r="I723" s="273"/>
      <c r="J723" s="154"/>
      <c r="K723" s="156">
        <v>-9.23</v>
      </c>
      <c r="L723" s="154"/>
      <c r="M723" s="154"/>
      <c r="N723" s="154"/>
      <c r="O723" s="154"/>
      <c r="P723" s="154"/>
      <c r="Q723" s="154"/>
      <c r="R723" s="157"/>
      <c r="T723" s="158"/>
      <c r="U723" s="154"/>
      <c r="V723" s="154"/>
      <c r="W723" s="154"/>
      <c r="X723" s="154"/>
      <c r="Y723" s="154"/>
      <c r="Z723" s="154"/>
      <c r="AA723" s="159"/>
      <c r="AT723" s="160" t="s">
        <v>524</v>
      </c>
      <c r="AU723" s="160" t="s">
        <v>190</v>
      </c>
      <c r="AV723" s="10" t="s">
        <v>190</v>
      </c>
      <c r="AW723" s="10" t="s">
        <v>35</v>
      </c>
      <c r="AX723" s="10" t="s">
        <v>78</v>
      </c>
      <c r="AY723" s="160" t="s">
        <v>221</v>
      </c>
    </row>
    <row r="724" spans="2:51" s="10" customFormat="1" ht="20.45" customHeight="1" x14ac:dyDescent="0.3">
      <c r="B724" s="153"/>
      <c r="C724" s="154"/>
      <c r="D724" s="154"/>
      <c r="E724" s="155" t="s">
        <v>3</v>
      </c>
      <c r="F724" s="272" t="s">
        <v>1613</v>
      </c>
      <c r="G724" s="273"/>
      <c r="H724" s="273"/>
      <c r="I724" s="273"/>
      <c r="J724" s="154"/>
      <c r="K724" s="156">
        <v>1.92</v>
      </c>
      <c r="L724" s="154"/>
      <c r="M724" s="154"/>
      <c r="N724" s="154"/>
      <c r="O724" s="154"/>
      <c r="P724" s="154"/>
      <c r="Q724" s="154"/>
      <c r="R724" s="157"/>
      <c r="T724" s="158"/>
      <c r="U724" s="154"/>
      <c r="V724" s="154"/>
      <c r="W724" s="154"/>
      <c r="X724" s="154"/>
      <c r="Y724" s="154"/>
      <c r="Z724" s="154"/>
      <c r="AA724" s="159"/>
      <c r="AT724" s="160" t="s">
        <v>524</v>
      </c>
      <c r="AU724" s="160" t="s">
        <v>190</v>
      </c>
      <c r="AV724" s="10" t="s">
        <v>190</v>
      </c>
      <c r="AW724" s="10" t="s">
        <v>35</v>
      </c>
      <c r="AX724" s="10" t="s">
        <v>78</v>
      </c>
      <c r="AY724" s="160" t="s">
        <v>221</v>
      </c>
    </row>
    <row r="725" spans="2:51" s="10" customFormat="1" ht="20.45" customHeight="1" x14ac:dyDescent="0.3">
      <c r="B725" s="153"/>
      <c r="C725" s="154"/>
      <c r="D725" s="154"/>
      <c r="E725" s="155" t="s">
        <v>3</v>
      </c>
      <c r="F725" s="272" t="s">
        <v>1614</v>
      </c>
      <c r="G725" s="273"/>
      <c r="H725" s="273"/>
      <c r="I725" s="273"/>
      <c r="J725" s="154"/>
      <c r="K725" s="156">
        <v>19.84</v>
      </c>
      <c r="L725" s="154"/>
      <c r="M725" s="154"/>
      <c r="N725" s="154"/>
      <c r="O725" s="154"/>
      <c r="P725" s="154"/>
      <c r="Q725" s="154"/>
      <c r="R725" s="157"/>
      <c r="T725" s="158"/>
      <c r="U725" s="154"/>
      <c r="V725" s="154"/>
      <c r="W725" s="154"/>
      <c r="X725" s="154"/>
      <c r="Y725" s="154"/>
      <c r="Z725" s="154"/>
      <c r="AA725" s="159"/>
      <c r="AT725" s="160" t="s">
        <v>524</v>
      </c>
      <c r="AU725" s="160" t="s">
        <v>190</v>
      </c>
      <c r="AV725" s="10" t="s">
        <v>190</v>
      </c>
      <c r="AW725" s="10" t="s">
        <v>35</v>
      </c>
      <c r="AX725" s="10" t="s">
        <v>78</v>
      </c>
      <c r="AY725" s="160" t="s">
        <v>221</v>
      </c>
    </row>
    <row r="726" spans="2:51" s="10" customFormat="1" ht="20.45" customHeight="1" x14ac:dyDescent="0.3">
      <c r="B726" s="153"/>
      <c r="C726" s="154"/>
      <c r="D726" s="154"/>
      <c r="E726" s="155" t="s">
        <v>3</v>
      </c>
      <c r="F726" s="272" t="s">
        <v>1615</v>
      </c>
      <c r="G726" s="273"/>
      <c r="H726" s="273"/>
      <c r="I726" s="273"/>
      <c r="J726" s="154"/>
      <c r="K726" s="156">
        <v>-5.25</v>
      </c>
      <c r="L726" s="154"/>
      <c r="M726" s="154"/>
      <c r="N726" s="154"/>
      <c r="O726" s="154"/>
      <c r="P726" s="154"/>
      <c r="Q726" s="154"/>
      <c r="R726" s="157"/>
      <c r="T726" s="158"/>
      <c r="U726" s="154"/>
      <c r="V726" s="154"/>
      <c r="W726" s="154"/>
      <c r="X726" s="154"/>
      <c r="Y726" s="154"/>
      <c r="Z726" s="154"/>
      <c r="AA726" s="159"/>
      <c r="AT726" s="160" t="s">
        <v>524</v>
      </c>
      <c r="AU726" s="160" t="s">
        <v>190</v>
      </c>
      <c r="AV726" s="10" t="s">
        <v>190</v>
      </c>
      <c r="AW726" s="10" t="s">
        <v>35</v>
      </c>
      <c r="AX726" s="10" t="s">
        <v>78</v>
      </c>
      <c r="AY726" s="160" t="s">
        <v>221</v>
      </c>
    </row>
    <row r="727" spans="2:51" s="10" customFormat="1" ht="20.45" customHeight="1" x14ac:dyDescent="0.3">
      <c r="B727" s="153"/>
      <c r="C727" s="154"/>
      <c r="D727" s="154"/>
      <c r="E727" s="155" t="s">
        <v>3</v>
      </c>
      <c r="F727" s="272" t="s">
        <v>1616</v>
      </c>
      <c r="G727" s="273"/>
      <c r="H727" s="273"/>
      <c r="I727" s="273"/>
      <c r="J727" s="154"/>
      <c r="K727" s="156">
        <v>39.442</v>
      </c>
      <c r="L727" s="154"/>
      <c r="M727" s="154"/>
      <c r="N727" s="154"/>
      <c r="O727" s="154"/>
      <c r="P727" s="154"/>
      <c r="Q727" s="154"/>
      <c r="R727" s="157"/>
      <c r="T727" s="158"/>
      <c r="U727" s="154"/>
      <c r="V727" s="154"/>
      <c r="W727" s="154"/>
      <c r="X727" s="154"/>
      <c r="Y727" s="154"/>
      <c r="Z727" s="154"/>
      <c r="AA727" s="159"/>
      <c r="AT727" s="160" t="s">
        <v>524</v>
      </c>
      <c r="AU727" s="160" t="s">
        <v>190</v>
      </c>
      <c r="AV727" s="10" t="s">
        <v>190</v>
      </c>
      <c r="AW727" s="10" t="s">
        <v>35</v>
      </c>
      <c r="AX727" s="10" t="s">
        <v>78</v>
      </c>
      <c r="AY727" s="160" t="s">
        <v>221</v>
      </c>
    </row>
    <row r="728" spans="2:51" s="10" customFormat="1" ht="20.45" customHeight="1" x14ac:dyDescent="0.3">
      <c r="B728" s="153"/>
      <c r="C728" s="154"/>
      <c r="D728" s="154"/>
      <c r="E728" s="155" t="s">
        <v>3</v>
      </c>
      <c r="F728" s="272" t="s">
        <v>1617</v>
      </c>
      <c r="G728" s="273"/>
      <c r="H728" s="273"/>
      <c r="I728" s="273"/>
      <c r="J728" s="154"/>
      <c r="K728" s="156">
        <v>-6.03</v>
      </c>
      <c r="L728" s="154"/>
      <c r="M728" s="154"/>
      <c r="N728" s="154"/>
      <c r="O728" s="154"/>
      <c r="P728" s="154"/>
      <c r="Q728" s="154"/>
      <c r="R728" s="157"/>
      <c r="T728" s="158"/>
      <c r="U728" s="154"/>
      <c r="V728" s="154"/>
      <c r="W728" s="154"/>
      <c r="X728" s="154"/>
      <c r="Y728" s="154"/>
      <c r="Z728" s="154"/>
      <c r="AA728" s="159"/>
      <c r="AT728" s="160" t="s">
        <v>524</v>
      </c>
      <c r="AU728" s="160" t="s">
        <v>190</v>
      </c>
      <c r="AV728" s="10" t="s">
        <v>190</v>
      </c>
      <c r="AW728" s="10" t="s">
        <v>35</v>
      </c>
      <c r="AX728" s="10" t="s">
        <v>78</v>
      </c>
      <c r="AY728" s="160" t="s">
        <v>221</v>
      </c>
    </row>
    <row r="729" spans="2:51" s="10" customFormat="1" ht="28.9" customHeight="1" x14ac:dyDescent="0.3">
      <c r="B729" s="153"/>
      <c r="C729" s="154"/>
      <c r="D729" s="154"/>
      <c r="E729" s="155" t="s">
        <v>3</v>
      </c>
      <c r="F729" s="272" t="s">
        <v>1618</v>
      </c>
      <c r="G729" s="273"/>
      <c r="H729" s="273"/>
      <c r="I729" s="273"/>
      <c r="J729" s="154"/>
      <c r="K729" s="156">
        <v>64.540000000000006</v>
      </c>
      <c r="L729" s="154"/>
      <c r="M729" s="154"/>
      <c r="N729" s="154"/>
      <c r="O729" s="154"/>
      <c r="P729" s="154"/>
      <c r="Q729" s="154"/>
      <c r="R729" s="157"/>
      <c r="T729" s="158"/>
      <c r="U729" s="154"/>
      <c r="V729" s="154"/>
      <c r="W729" s="154"/>
      <c r="X729" s="154"/>
      <c r="Y729" s="154"/>
      <c r="Z729" s="154"/>
      <c r="AA729" s="159"/>
      <c r="AT729" s="160" t="s">
        <v>524</v>
      </c>
      <c r="AU729" s="160" t="s">
        <v>190</v>
      </c>
      <c r="AV729" s="10" t="s">
        <v>190</v>
      </c>
      <c r="AW729" s="10" t="s">
        <v>35</v>
      </c>
      <c r="AX729" s="10" t="s">
        <v>78</v>
      </c>
      <c r="AY729" s="160" t="s">
        <v>221</v>
      </c>
    </row>
    <row r="730" spans="2:51" s="10" customFormat="1" ht="20.45" customHeight="1" x14ac:dyDescent="0.3">
      <c r="B730" s="153"/>
      <c r="C730" s="154"/>
      <c r="D730" s="154"/>
      <c r="E730" s="155" t="s">
        <v>3</v>
      </c>
      <c r="F730" s="272" t="s">
        <v>1619</v>
      </c>
      <c r="G730" s="273"/>
      <c r="H730" s="273"/>
      <c r="I730" s="273"/>
      <c r="J730" s="154"/>
      <c r="K730" s="156">
        <v>-27.48</v>
      </c>
      <c r="L730" s="154"/>
      <c r="M730" s="154"/>
      <c r="N730" s="154"/>
      <c r="O730" s="154"/>
      <c r="P730" s="154"/>
      <c r="Q730" s="154"/>
      <c r="R730" s="157"/>
      <c r="T730" s="158"/>
      <c r="U730" s="154"/>
      <c r="V730" s="154"/>
      <c r="W730" s="154"/>
      <c r="X730" s="154"/>
      <c r="Y730" s="154"/>
      <c r="Z730" s="154"/>
      <c r="AA730" s="159"/>
      <c r="AT730" s="160" t="s">
        <v>524</v>
      </c>
      <c r="AU730" s="160" t="s">
        <v>190</v>
      </c>
      <c r="AV730" s="10" t="s">
        <v>190</v>
      </c>
      <c r="AW730" s="10" t="s">
        <v>35</v>
      </c>
      <c r="AX730" s="10" t="s">
        <v>78</v>
      </c>
      <c r="AY730" s="160" t="s">
        <v>221</v>
      </c>
    </row>
    <row r="731" spans="2:51" s="10" customFormat="1" ht="20.45" customHeight="1" x14ac:dyDescent="0.3">
      <c r="B731" s="153"/>
      <c r="C731" s="154"/>
      <c r="D731" s="154"/>
      <c r="E731" s="155" t="s">
        <v>3</v>
      </c>
      <c r="F731" s="272" t="s">
        <v>1620</v>
      </c>
      <c r="G731" s="273"/>
      <c r="H731" s="273"/>
      <c r="I731" s="273"/>
      <c r="J731" s="154"/>
      <c r="K731" s="156">
        <v>4.3499999999999996</v>
      </c>
      <c r="L731" s="154"/>
      <c r="M731" s="154"/>
      <c r="N731" s="154"/>
      <c r="O731" s="154"/>
      <c r="P731" s="154"/>
      <c r="Q731" s="154"/>
      <c r="R731" s="157"/>
      <c r="T731" s="158"/>
      <c r="U731" s="154"/>
      <c r="V731" s="154"/>
      <c r="W731" s="154"/>
      <c r="X731" s="154"/>
      <c r="Y731" s="154"/>
      <c r="Z731" s="154"/>
      <c r="AA731" s="159"/>
      <c r="AT731" s="160" t="s">
        <v>524</v>
      </c>
      <c r="AU731" s="160" t="s">
        <v>190</v>
      </c>
      <c r="AV731" s="10" t="s">
        <v>190</v>
      </c>
      <c r="AW731" s="10" t="s">
        <v>35</v>
      </c>
      <c r="AX731" s="10" t="s">
        <v>78</v>
      </c>
      <c r="AY731" s="160" t="s">
        <v>221</v>
      </c>
    </row>
    <row r="732" spans="2:51" s="10" customFormat="1" ht="40.15" customHeight="1" x14ac:dyDescent="0.3">
      <c r="B732" s="153"/>
      <c r="C732" s="154"/>
      <c r="D732" s="154"/>
      <c r="E732" s="155" t="s">
        <v>3</v>
      </c>
      <c r="F732" s="272" t="s">
        <v>1621</v>
      </c>
      <c r="G732" s="273"/>
      <c r="H732" s="273"/>
      <c r="I732" s="273"/>
      <c r="J732" s="154"/>
      <c r="K732" s="156">
        <v>72.38</v>
      </c>
      <c r="L732" s="154"/>
      <c r="M732" s="154"/>
      <c r="N732" s="154"/>
      <c r="O732" s="154"/>
      <c r="P732" s="154"/>
      <c r="Q732" s="154"/>
      <c r="R732" s="157"/>
      <c r="T732" s="158"/>
      <c r="U732" s="154"/>
      <c r="V732" s="154"/>
      <c r="W732" s="154"/>
      <c r="X732" s="154"/>
      <c r="Y732" s="154"/>
      <c r="Z732" s="154"/>
      <c r="AA732" s="159"/>
      <c r="AT732" s="160" t="s">
        <v>524</v>
      </c>
      <c r="AU732" s="160" t="s">
        <v>190</v>
      </c>
      <c r="AV732" s="10" t="s">
        <v>190</v>
      </c>
      <c r="AW732" s="10" t="s">
        <v>35</v>
      </c>
      <c r="AX732" s="10" t="s">
        <v>78</v>
      </c>
      <c r="AY732" s="160" t="s">
        <v>221</v>
      </c>
    </row>
    <row r="733" spans="2:51" s="10" customFormat="1" ht="20.45" customHeight="1" x14ac:dyDescent="0.3">
      <c r="B733" s="153"/>
      <c r="C733" s="154"/>
      <c r="D733" s="154"/>
      <c r="E733" s="155" t="s">
        <v>3</v>
      </c>
      <c r="F733" s="272" t="s">
        <v>1622</v>
      </c>
      <c r="G733" s="273"/>
      <c r="H733" s="273"/>
      <c r="I733" s="273"/>
      <c r="J733" s="154"/>
      <c r="K733" s="156">
        <v>-3.36</v>
      </c>
      <c r="L733" s="154"/>
      <c r="M733" s="154"/>
      <c r="N733" s="154"/>
      <c r="O733" s="154"/>
      <c r="P733" s="154"/>
      <c r="Q733" s="154"/>
      <c r="R733" s="157"/>
      <c r="T733" s="158"/>
      <c r="U733" s="154"/>
      <c r="V733" s="154"/>
      <c r="W733" s="154"/>
      <c r="X733" s="154"/>
      <c r="Y733" s="154"/>
      <c r="Z733" s="154"/>
      <c r="AA733" s="159"/>
      <c r="AT733" s="160" t="s">
        <v>524</v>
      </c>
      <c r="AU733" s="160" t="s">
        <v>190</v>
      </c>
      <c r="AV733" s="10" t="s">
        <v>190</v>
      </c>
      <c r="AW733" s="10" t="s">
        <v>35</v>
      </c>
      <c r="AX733" s="10" t="s">
        <v>78</v>
      </c>
      <c r="AY733" s="160" t="s">
        <v>221</v>
      </c>
    </row>
    <row r="734" spans="2:51" s="10" customFormat="1" ht="20.45" customHeight="1" x14ac:dyDescent="0.3">
      <c r="B734" s="153"/>
      <c r="C734" s="154"/>
      <c r="D734" s="154"/>
      <c r="E734" s="155" t="s">
        <v>3</v>
      </c>
      <c r="F734" s="272" t="s">
        <v>1623</v>
      </c>
      <c r="G734" s="273"/>
      <c r="H734" s="273"/>
      <c r="I734" s="273"/>
      <c r="J734" s="154"/>
      <c r="K734" s="156">
        <v>99.52</v>
      </c>
      <c r="L734" s="154"/>
      <c r="M734" s="154"/>
      <c r="N734" s="154"/>
      <c r="O734" s="154"/>
      <c r="P734" s="154"/>
      <c r="Q734" s="154"/>
      <c r="R734" s="157"/>
      <c r="T734" s="158"/>
      <c r="U734" s="154"/>
      <c r="V734" s="154"/>
      <c r="W734" s="154"/>
      <c r="X734" s="154"/>
      <c r="Y734" s="154"/>
      <c r="Z734" s="154"/>
      <c r="AA734" s="159"/>
      <c r="AT734" s="160" t="s">
        <v>524</v>
      </c>
      <c r="AU734" s="160" t="s">
        <v>190</v>
      </c>
      <c r="AV734" s="10" t="s">
        <v>190</v>
      </c>
      <c r="AW734" s="10" t="s">
        <v>35</v>
      </c>
      <c r="AX734" s="10" t="s">
        <v>78</v>
      </c>
      <c r="AY734" s="160" t="s">
        <v>221</v>
      </c>
    </row>
    <row r="735" spans="2:51" s="10" customFormat="1" ht="20.45" customHeight="1" x14ac:dyDescent="0.3">
      <c r="B735" s="153"/>
      <c r="C735" s="154"/>
      <c r="D735" s="154"/>
      <c r="E735" s="155" t="s">
        <v>3</v>
      </c>
      <c r="F735" s="272" t="s">
        <v>1624</v>
      </c>
      <c r="G735" s="273"/>
      <c r="H735" s="273"/>
      <c r="I735" s="273"/>
      <c r="J735" s="154"/>
      <c r="K735" s="156">
        <v>-21.34</v>
      </c>
      <c r="L735" s="154"/>
      <c r="M735" s="154"/>
      <c r="N735" s="154"/>
      <c r="O735" s="154"/>
      <c r="P735" s="154"/>
      <c r="Q735" s="154"/>
      <c r="R735" s="157"/>
      <c r="T735" s="158"/>
      <c r="U735" s="154"/>
      <c r="V735" s="154"/>
      <c r="W735" s="154"/>
      <c r="X735" s="154"/>
      <c r="Y735" s="154"/>
      <c r="Z735" s="154"/>
      <c r="AA735" s="159"/>
      <c r="AT735" s="160" t="s">
        <v>524</v>
      </c>
      <c r="AU735" s="160" t="s">
        <v>190</v>
      </c>
      <c r="AV735" s="10" t="s">
        <v>190</v>
      </c>
      <c r="AW735" s="10" t="s">
        <v>35</v>
      </c>
      <c r="AX735" s="10" t="s">
        <v>78</v>
      </c>
      <c r="AY735" s="160" t="s">
        <v>221</v>
      </c>
    </row>
    <row r="736" spans="2:51" s="10" customFormat="1" ht="20.45" customHeight="1" x14ac:dyDescent="0.3">
      <c r="B736" s="153"/>
      <c r="C736" s="154"/>
      <c r="D736" s="154"/>
      <c r="E736" s="155" t="s">
        <v>3</v>
      </c>
      <c r="F736" s="272" t="s">
        <v>1625</v>
      </c>
      <c r="G736" s="273"/>
      <c r="H736" s="273"/>
      <c r="I736" s="273"/>
      <c r="J736" s="154"/>
      <c r="K736" s="156">
        <v>27</v>
      </c>
      <c r="L736" s="154"/>
      <c r="M736" s="154"/>
      <c r="N736" s="154"/>
      <c r="O736" s="154"/>
      <c r="P736" s="154"/>
      <c r="Q736" s="154"/>
      <c r="R736" s="157"/>
      <c r="T736" s="158"/>
      <c r="U736" s="154"/>
      <c r="V736" s="154"/>
      <c r="W736" s="154"/>
      <c r="X736" s="154"/>
      <c r="Y736" s="154"/>
      <c r="Z736" s="154"/>
      <c r="AA736" s="159"/>
      <c r="AT736" s="160" t="s">
        <v>524</v>
      </c>
      <c r="AU736" s="160" t="s">
        <v>190</v>
      </c>
      <c r="AV736" s="10" t="s">
        <v>190</v>
      </c>
      <c r="AW736" s="10" t="s">
        <v>35</v>
      </c>
      <c r="AX736" s="10" t="s">
        <v>78</v>
      </c>
      <c r="AY736" s="160" t="s">
        <v>221</v>
      </c>
    </row>
    <row r="737" spans="2:65" s="10" customFormat="1" ht="20.45" customHeight="1" x14ac:dyDescent="0.3">
      <c r="B737" s="153"/>
      <c r="C737" s="154"/>
      <c r="D737" s="154"/>
      <c r="E737" s="155" t="s">
        <v>3</v>
      </c>
      <c r="F737" s="272" t="s">
        <v>1626</v>
      </c>
      <c r="G737" s="273"/>
      <c r="H737" s="273"/>
      <c r="I737" s="273"/>
      <c r="J737" s="154"/>
      <c r="K737" s="156">
        <v>-13.32</v>
      </c>
      <c r="L737" s="154"/>
      <c r="M737" s="154"/>
      <c r="N737" s="154"/>
      <c r="O737" s="154"/>
      <c r="P737" s="154"/>
      <c r="Q737" s="154"/>
      <c r="R737" s="157"/>
      <c r="T737" s="158"/>
      <c r="U737" s="154"/>
      <c r="V737" s="154"/>
      <c r="W737" s="154"/>
      <c r="X737" s="154"/>
      <c r="Y737" s="154"/>
      <c r="Z737" s="154"/>
      <c r="AA737" s="159"/>
      <c r="AT737" s="160" t="s">
        <v>524</v>
      </c>
      <c r="AU737" s="160" t="s">
        <v>190</v>
      </c>
      <c r="AV737" s="10" t="s">
        <v>190</v>
      </c>
      <c r="AW737" s="10" t="s">
        <v>35</v>
      </c>
      <c r="AX737" s="10" t="s">
        <v>78</v>
      </c>
      <c r="AY737" s="160" t="s">
        <v>221</v>
      </c>
    </row>
    <row r="738" spans="2:65" s="10" customFormat="1" ht="20.45" customHeight="1" x14ac:dyDescent="0.3">
      <c r="B738" s="153"/>
      <c r="C738" s="154"/>
      <c r="D738" s="154"/>
      <c r="E738" s="155" t="s">
        <v>3</v>
      </c>
      <c r="F738" s="272" t="s">
        <v>1627</v>
      </c>
      <c r="G738" s="273"/>
      <c r="H738" s="273"/>
      <c r="I738" s="273"/>
      <c r="J738" s="154"/>
      <c r="K738" s="156">
        <v>35.840000000000003</v>
      </c>
      <c r="L738" s="154"/>
      <c r="M738" s="154"/>
      <c r="N738" s="154"/>
      <c r="O738" s="154"/>
      <c r="P738" s="154"/>
      <c r="Q738" s="154"/>
      <c r="R738" s="157"/>
      <c r="T738" s="158"/>
      <c r="U738" s="154"/>
      <c r="V738" s="154"/>
      <c r="W738" s="154"/>
      <c r="X738" s="154"/>
      <c r="Y738" s="154"/>
      <c r="Z738" s="154"/>
      <c r="AA738" s="159"/>
      <c r="AT738" s="160" t="s">
        <v>524</v>
      </c>
      <c r="AU738" s="160" t="s">
        <v>190</v>
      </c>
      <c r="AV738" s="10" t="s">
        <v>190</v>
      </c>
      <c r="AW738" s="10" t="s">
        <v>35</v>
      </c>
      <c r="AX738" s="10" t="s">
        <v>78</v>
      </c>
      <c r="AY738" s="160" t="s">
        <v>221</v>
      </c>
    </row>
    <row r="739" spans="2:65" s="10" customFormat="1" ht="20.45" customHeight="1" x14ac:dyDescent="0.3">
      <c r="B739" s="153"/>
      <c r="C739" s="154"/>
      <c r="D739" s="154"/>
      <c r="E739" s="155" t="s">
        <v>3</v>
      </c>
      <c r="F739" s="272" t="s">
        <v>1628</v>
      </c>
      <c r="G739" s="273"/>
      <c r="H739" s="273"/>
      <c r="I739" s="273"/>
      <c r="J739" s="154"/>
      <c r="K739" s="156">
        <v>-2.34</v>
      </c>
      <c r="L739" s="154"/>
      <c r="M739" s="154"/>
      <c r="N739" s="154"/>
      <c r="O739" s="154"/>
      <c r="P739" s="154"/>
      <c r="Q739" s="154"/>
      <c r="R739" s="157"/>
      <c r="T739" s="158"/>
      <c r="U739" s="154"/>
      <c r="V739" s="154"/>
      <c r="W739" s="154"/>
      <c r="X739" s="154"/>
      <c r="Y739" s="154"/>
      <c r="Z739" s="154"/>
      <c r="AA739" s="159"/>
      <c r="AT739" s="160" t="s">
        <v>524</v>
      </c>
      <c r="AU739" s="160" t="s">
        <v>190</v>
      </c>
      <c r="AV739" s="10" t="s">
        <v>190</v>
      </c>
      <c r="AW739" s="10" t="s">
        <v>35</v>
      </c>
      <c r="AX739" s="10" t="s">
        <v>78</v>
      </c>
      <c r="AY739" s="160" t="s">
        <v>221</v>
      </c>
    </row>
    <row r="740" spans="2:65" s="10" customFormat="1" ht="20.45" customHeight="1" x14ac:dyDescent="0.3">
      <c r="B740" s="153"/>
      <c r="C740" s="154"/>
      <c r="D740" s="154"/>
      <c r="E740" s="155" t="s">
        <v>3</v>
      </c>
      <c r="F740" s="272" t="s">
        <v>1580</v>
      </c>
      <c r="G740" s="273"/>
      <c r="H740" s="273"/>
      <c r="I740" s="273"/>
      <c r="J740" s="154"/>
      <c r="K740" s="156">
        <v>0.96799999999999997</v>
      </c>
      <c r="L740" s="154"/>
      <c r="M740" s="154"/>
      <c r="N740" s="154"/>
      <c r="O740" s="154"/>
      <c r="P740" s="154"/>
      <c r="Q740" s="154"/>
      <c r="R740" s="157"/>
      <c r="T740" s="158"/>
      <c r="U740" s="154"/>
      <c r="V740" s="154"/>
      <c r="W740" s="154"/>
      <c r="X740" s="154"/>
      <c r="Y740" s="154"/>
      <c r="Z740" s="154"/>
      <c r="AA740" s="159"/>
      <c r="AT740" s="160" t="s">
        <v>524</v>
      </c>
      <c r="AU740" s="160" t="s">
        <v>190</v>
      </c>
      <c r="AV740" s="10" t="s">
        <v>190</v>
      </c>
      <c r="AW740" s="10" t="s">
        <v>35</v>
      </c>
      <c r="AX740" s="10" t="s">
        <v>78</v>
      </c>
      <c r="AY740" s="160" t="s">
        <v>221</v>
      </c>
    </row>
    <row r="741" spans="2:65" s="10" customFormat="1" ht="28.9" customHeight="1" x14ac:dyDescent="0.3">
      <c r="B741" s="153"/>
      <c r="C741" s="154"/>
      <c r="D741" s="154"/>
      <c r="E741" s="155" t="s">
        <v>3</v>
      </c>
      <c r="F741" s="272" t="s">
        <v>1629</v>
      </c>
      <c r="G741" s="273"/>
      <c r="H741" s="273"/>
      <c r="I741" s="273"/>
      <c r="J741" s="154"/>
      <c r="K741" s="156">
        <v>192</v>
      </c>
      <c r="L741" s="154"/>
      <c r="M741" s="154"/>
      <c r="N741" s="154"/>
      <c r="O741" s="154"/>
      <c r="P741" s="154"/>
      <c r="Q741" s="154"/>
      <c r="R741" s="157"/>
      <c r="T741" s="158"/>
      <c r="U741" s="154"/>
      <c r="V741" s="154"/>
      <c r="W741" s="154"/>
      <c r="X741" s="154"/>
      <c r="Y741" s="154"/>
      <c r="Z741" s="154"/>
      <c r="AA741" s="159"/>
      <c r="AT741" s="160" t="s">
        <v>524</v>
      </c>
      <c r="AU741" s="160" t="s">
        <v>190</v>
      </c>
      <c r="AV741" s="10" t="s">
        <v>190</v>
      </c>
      <c r="AW741" s="10" t="s">
        <v>35</v>
      </c>
      <c r="AX741" s="10" t="s">
        <v>78</v>
      </c>
      <c r="AY741" s="160" t="s">
        <v>221</v>
      </c>
    </row>
    <row r="742" spans="2:65" s="10" customFormat="1" ht="28.9" customHeight="1" x14ac:dyDescent="0.3">
      <c r="B742" s="153"/>
      <c r="C742" s="154"/>
      <c r="D742" s="154"/>
      <c r="E742" s="155" t="s">
        <v>3</v>
      </c>
      <c r="F742" s="272" t="s">
        <v>1630</v>
      </c>
      <c r="G742" s="273"/>
      <c r="H742" s="273"/>
      <c r="I742" s="273"/>
      <c r="J742" s="154"/>
      <c r="K742" s="156">
        <v>-30.15</v>
      </c>
      <c r="L742" s="154"/>
      <c r="M742" s="154"/>
      <c r="N742" s="154"/>
      <c r="O742" s="154"/>
      <c r="P742" s="154"/>
      <c r="Q742" s="154"/>
      <c r="R742" s="157"/>
      <c r="T742" s="158"/>
      <c r="U742" s="154"/>
      <c r="V742" s="154"/>
      <c r="W742" s="154"/>
      <c r="X742" s="154"/>
      <c r="Y742" s="154"/>
      <c r="Z742" s="154"/>
      <c r="AA742" s="159"/>
      <c r="AT742" s="160" t="s">
        <v>524</v>
      </c>
      <c r="AU742" s="160" t="s">
        <v>190</v>
      </c>
      <c r="AV742" s="10" t="s">
        <v>190</v>
      </c>
      <c r="AW742" s="10" t="s">
        <v>35</v>
      </c>
      <c r="AX742" s="10" t="s">
        <v>78</v>
      </c>
      <c r="AY742" s="160" t="s">
        <v>221</v>
      </c>
    </row>
    <row r="743" spans="2:65" s="10" customFormat="1" ht="20.45" customHeight="1" x14ac:dyDescent="0.3">
      <c r="B743" s="153"/>
      <c r="C743" s="154"/>
      <c r="D743" s="154"/>
      <c r="E743" s="155" t="s">
        <v>3</v>
      </c>
      <c r="F743" s="272" t="s">
        <v>1631</v>
      </c>
      <c r="G743" s="273"/>
      <c r="H743" s="273"/>
      <c r="I743" s="273"/>
      <c r="J743" s="154"/>
      <c r="K743" s="156">
        <v>3.1880000000000002</v>
      </c>
      <c r="L743" s="154"/>
      <c r="M743" s="154"/>
      <c r="N743" s="154"/>
      <c r="O743" s="154"/>
      <c r="P743" s="154"/>
      <c r="Q743" s="154"/>
      <c r="R743" s="157"/>
      <c r="T743" s="158"/>
      <c r="U743" s="154"/>
      <c r="V743" s="154"/>
      <c r="W743" s="154"/>
      <c r="X743" s="154"/>
      <c r="Y743" s="154"/>
      <c r="Z743" s="154"/>
      <c r="AA743" s="159"/>
      <c r="AT743" s="160" t="s">
        <v>524</v>
      </c>
      <c r="AU743" s="160" t="s">
        <v>190</v>
      </c>
      <c r="AV743" s="10" t="s">
        <v>190</v>
      </c>
      <c r="AW743" s="10" t="s">
        <v>35</v>
      </c>
      <c r="AX743" s="10" t="s">
        <v>78</v>
      </c>
      <c r="AY743" s="160" t="s">
        <v>221</v>
      </c>
    </row>
    <row r="744" spans="2:65" s="13" customFormat="1" ht="20.45" customHeight="1" x14ac:dyDescent="0.3">
      <c r="B744" s="181"/>
      <c r="C744" s="182"/>
      <c r="D744" s="182"/>
      <c r="E744" s="183" t="s">
        <v>3</v>
      </c>
      <c r="F744" s="279" t="s">
        <v>946</v>
      </c>
      <c r="G744" s="280"/>
      <c r="H744" s="280"/>
      <c r="I744" s="280"/>
      <c r="J744" s="182"/>
      <c r="K744" s="184">
        <v>918.25400000000002</v>
      </c>
      <c r="L744" s="182"/>
      <c r="M744" s="182"/>
      <c r="N744" s="182"/>
      <c r="O744" s="182"/>
      <c r="P744" s="182"/>
      <c r="Q744" s="182"/>
      <c r="R744" s="185"/>
      <c r="T744" s="186"/>
      <c r="U744" s="182"/>
      <c r="V744" s="182"/>
      <c r="W744" s="182"/>
      <c r="X744" s="182"/>
      <c r="Y744" s="182"/>
      <c r="Z744" s="182"/>
      <c r="AA744" s="187"/>
      <c r="AT744" s="188" t="s">
        <v>524</v>
      </c>
      <c r="AU744" s="188" t="s">
        <v>190</v>
      </c>
      <c r="AV744" s="13" t="s">
        <v>254</v>
      </c>
      <c r="AW744" s="13" t="s">
        <v>35</v>
      </c>
      <c r="AX744" s="13" t="s">
        <v>78</v>
      </c>
      <c r="AY744" s="188" t="s">
        <v>221</v>
      </c>
    </row>
    <row r="745" spans="2:65" s="12" customFormat="1" ht="20.45" customHeight="1" x14ac:dyDescent="0.3">
      <c r="B745" s="173"/>
      <c r="C745" s="174"/>
      <c r="D745" s="174"/>
      <c r="E745" s="175" t="s">
        <v>3</v>
      </c>
      <c r="F745" s="277" t="s">
        <v>1141</v>
      </c>
      <c r="G745" s="278"/>
      <c r="H745" s="278"/>
      <c r="I745" s="278"/>
      <c r="J745" s="174"/>
      <c r="K745" s="176" t="s">
        <v>3</v>
      </c>
      <c r="L745" s="174"/>
      <c r="M745" s="174"/>
      <c r="N745" s="174"/>
      <c r="O745" s="174"/>
      <c r="P745" s="174"/>
      <c r="Q745" s="174"/>
      <c r="R745" s="177"/>
      <c r="T745" s="178"/>
      <c r="U745" s="174"/>
      <c r="V745" s="174"/>
      <c r="W745" s="174"/>
      <c r="X745" s="174"/>
      <c r="Y745" s="174"/>
      <c r="Z745" s="174"/>
      <c r="AA745" s="179"/>
      <c r="AT745" s="180" t="s">
        <v>524</v>
      </c>
      <c r="AU745" s="180" t="s">
        <v>190</v>
      </c>
      <c r="AV745" s="12" t="s">
        <v>15</v>
      </c>
      <c r="AW745" s="12" t="s">
        <v>35</v>
      </c>
      <c r="AX745" s="12" t="s">
        <v>78</v>
      </c>
      <c r="AY745" s="180" t="s">
        <v>221</v>
      </c>
    </row>
    <row r="746" spans="2:65" s="10" customFormat="1" ht="20.45" customHeight="1" x14ac:dyDescent="0.3">
      <c r="B746" s="153"/>
      <c r="C746" s="154"/>
      <c r="D746" s="154"/>
      <c r="E746" s="155" t="s">
        <v>3</v>
      </c>
      <c r="F746" s="272" t="s">
        <v>1632</v>
      </c>
      <c r="G746" s="273"/>
      <c r="H746" s="273"/>
      <c r="I746" s="273"/>
      <c r="J746" s="154"/>
      <c r="K746" s="156">
        <v>4.5</v>
      </c>
      <c r="L746" s="154"/>
      <c r="M746" s="154"/>
      <c r="N746" s="154"/>
      <c r="O746" s="154"/>
      <c r="P746" s="154"/>
      <c r="Q746" s="154"/>
      <c r="R746" s="157"/>
      <c r="T746" s="158"/>
      <c r="U746" s="154"/>
      <c r="V746" s="154"/>
      <c r="W746" s="154"/>
      <c r="X746" s="154"/>
      <c r="Y746" s="154"/>
      <c r="Z746" s="154"/>
      <c r="AA746" s="159"/>
      <c r="AT746" s="160" t="s">
        <v>524</v>
      </c>
      <c r="AU746" s="160" t="s">
        <v>190</v>
      </c>
      <c r="AV746" s="10" t="s">
        <v>190</v>
      </c>
      <c r="AW746" s="10" t="s">
        <v>35</v>
      </c>
      <c r="AX746" s="10" t="s">
        <v>78</v>
      </c>
      <c r="AY746" s="160" t="s">
        <v>221</v>
      </c>
    </row>
    <row r="747" spans="2:65" s="10" customFormat="1" ht="20.45" customHeight="1" x14ac:dyDescent="0.3">
      <c r="B747" s="153"/>
      <c r="C747" s="154"/>
      <c r="D747" s="154"/>
      <c r="E747" s="155" t="s">
        <v>3</v>
      </c>
      <c r="F747" s="272" t="s">
        <v>1633</v>
      </c>
      <c r="G747" s="273"/>
      <c r="H747" s="273"/>
      <c r="I747" s="273"/>
      <c r="J747" s="154"/>
      <c r="K747" s="156">
        <v>40.08</v>
      </c>
      <c r="L747" s="154"/>
      <c r="M747" s="154"/>
      <c r="N747" s="154"/>
      <c r="O747" s="154"/>
      <c r="P747" s="154"/>
      <c r="Q747" s="154"/>
      <c r="R747" s="157"/>
      <c r="T747" s="158"/>
      <c r="U747" s="154"/>
      <c r="V747" s="154"/>
      <c r="W747" s="154"/>
      <c r="X747" s="154"/>
      <c r="Y747" s="154"/>
      <c r="Z747" s="154"/>
      <c r="AA747" s="159"/>
      <c r="AT747" s="160" t="s">
        <v>524</v>
      </c>
      <c r="AU747" s="160" t="s">
        <v>190</v>
      </c>
      <c r="AV747" s="10" t="s">
        <v>190</v>
      </c>
      <c r="AW747" s="10" t="s">
        <v>35</v>
      </c>
      <c r="AX747" s="10" t="s">
        <v>78</v>
      </c>
      <c r="AY747" s="160" t="s">
        <v>221</v>
      </c>
    </row>
    <row r="748" spans="2:65" s="10" customFormat="1" ht="20.45" customHeight="1" x14ac:dyDescent="0.3">
      <c r="B748" s="153"/>
      <c r="C748" s="154"/>
      <c r="D748" s="154"/>
      <c r="E748" s="155" t="s">
        <v>3</v>
      </c>
      <c r="F748" s="272" t="s">
        <v>1634</v>
      </c>
      <c r="G748" s="273"/>
      <c r="H748" s="273"/>
      <c r="I748" s="273"/>
      <c r="J748" s="154"/>
      <c r="K748" s="156">
        <v>-11.72</v>
      </c>
      <c r="L748" s="154"/>
      <c r="M748" s="154"/>
      <c r="N748" s="154"/>
      <c r="O748" s="154"/>
      <c r="P748" s="154"/>
      <c r="Q748" s="154"/>
      <c r="R748" s="157"/>
      <c r="T748" s="158"/>
      <c r="U748" s="154"/>
      <c r="V748" s="154"/>
      <c r="W748" s="154"/>
      <c r="X748" s="154"/>
      <c r="Y748" s="154"/>
      <c r="Z748" s="154"/>
      <c r="AA748" s="159"/>
      <c r="AT748" s="160" t="s">
        <v>524</v>
      </c>
      <c r="AU748" s="160" t="s">
        <v>190</v>
      </c>
      <c r="AV748" s="10" t="s">
        <v>190</v>
      </c>
      <c r="AW748" s="10" t="s">
        <v>35</v>
      </c>
      <c r="AX748" s="10" t="s">
        <v>78</v>
      </c>
      <c r="AY748" s="160" t="s">
        <v>221</v>
      </c>
    </row>
    <row r="749" spans="2:65" s="10" customFormat="1" ht="28.9" customHeight="1" x14ac:dyDescent="0.3">
      <c r="B749" s="153"/>
      <c r="C749" s="154"/>
      <c r="D749" s="154"/>
      <c r="E749" s="155" t="s">
        <v>3</v>
      </c>
      <c r="F749" s="272" t="s">
        <v>1635</v>
      </c>
      <c r="G749" s="273"/>
      <c r="H749" s="273"/>
      <c r="I749" s="273"/>
      <c r="J749" s="154"/>
      <c r="K749" s="156">
        <v>3.81</v>
      </c>
      <c r="L749" s="154"/>
      <c r="M749" s="154"/>
      <c r="N749" s="154"/>
      <c r="O749" s="154"/>
      <c r="P749" s="154"/>
      <c r="Q749" s="154"/>
      <c r="R749" s="157"/>
      <c r="T749" s="158"/>
      <c r="U749" s="154"/>
      <c r="V749" s="154"/>
      <c r="W749" s="154"/>
      <c r="X749" s="154"/>
      <c r="Y749" s="154"/>
      <c r="Z749" s="154"/>
      <c r="AA749" s="159"/>
      <c r="AT749" s="160" t="s">
        <v>524</v>
      </c>
      <c r="AU749" s="160" t="s">
        <v>190</v>
      </c>
      <c r="AV749" s="10" t="s">
        <v>190</v>
      </c>
      <c r="AW749" s="10" t="s">
        <v>35</v>
      </c>
      <c r="AX749" s="10" t="s">
        <v>78</v>
      </c>
      <c r="AY749" s="160" t="s">
        <v>221</v>
      </c>
    </row>
    <row r="750" spans="2:65" s="13" customFormat="1" ht="20.45" customHeight="1" x14ac:dyDescent="0.3">
      <c r="B750" s="181"/>
      <c r="C750" s="182"/>
      <c r="D750" s="182"/>
      <c r="E750" s="183" t="s">
        <v>3</v>
      </c>
      <c r="F750" s="279" t="s">
        <v>946</v>
      </c>
      <c r="G750" s="280"/>
      <c r="H750" s="280"/>
      <c r="I750" s="280"/>
      <c r="J750" s="182"/>
      <c r="K750" s="184">
        <v>36.67</v>
      </c>
      <c r="L750" s="182"/>
      <c r="M750" s="182"/>
      <c r="N750" s="182"/>
      <c r="O750" s="182"/>
      <c r="P750" s="182"/>
      <c r="Q750" s="182"/>
      <c r="R750" s="185"/>
      <c r="T750" s="186"/>
      <c r="U750" s="182"/>
      <c r="V750" s="182"/>
      <c r="W750" s="182"/>
      <c r="X750" s="182"/>
      <c r="Y750" s="182"/>
      <c r="Z750" s="182"/>
      <c r="AA750" s="187"/>
      <c r="AT750" s="188" t="s">
        <v>524</v>
      </c>
      <c r="AU750" s="188" t="s">
        <v>190</v>
      </c>
      <c r="AV750" s="13" t="s">
        <v>254</v>
      </c>
      <c r="AW750" s="13" t="s">
        <v>35</v>
      </c>
      <c r="AX750" s="13" t="s">
        <v>78</v>
      </c>
      <c r="AY750" s="188" t="s">
        <v>221</v>
      </c>
    </row>
    <row r="751" spans="2:65" s="11" customFormat="1" ht="20.45" customHeight="1" x14ac:dyDescent="0.3">
      <c r="B751" s="161"/>
      <c r="C751" s="162"/>
      <c r="D751" s="162"/>
      <c r="E751" s="163" t="s">
        <v>3</v>
      </c>
      <c r="F751" s="270" t="s">
        <v>526</v>
      </c>
      <c r="G751" s="271"/>
      <c r="H751" s="271"/>
      <c r="I751" s="271"/>
      <c r="J751" s="162"/>
      <c r="K751" s="164">
        <v>1873.7239999999999</v>
      </c>
      <c r="L751" s="162"/>
      <c r="M751" s="162"/>
      <c r="N751" s="162"/>
      <c r="O751" s="162"/>
      <c r="P751" s="162"/>
      <c r="Q751" s="162"/>
      <c r="R751" s="165"/>
      <c r="T751" s="166"/>
      <c r="U751" s="162"/>
      <c r="V751" s="162"/>
      <c r="W751" s="162"/>
      <c r="X751" s="162"/>
      <c r="Y751" s="162"/>
      <c r="Z751" s="162"/>
      <c r="AA751" s="167"/>
      <c r="AT751" s="168" t="s">
        <v>524</v>
      </c>
      <c r="AU751" s="168" t="s">
        <v>190</v>
      </c>
      <c r="AV751" s="11" t="s">
        <v>231</v>
      </c>
      <c r="AW751" s="11" t="s">
        <v>35</v>
      </c>
      <c r="AX751" s="11" t="s">
        <v>15</v>
      </c>
      <c r="AY751" s="168" t="s">
        <v>221</v>
      </c>
    </row>
    <row r="752" spans="2:65" s="1" customFormat="1" ht="20.45" customHeight="1" x14ac:dyDescent="0.3">
      <c r="B752" s="136"/>
      <c r="C752" s="137" t="s">
        <v>1636</v>
      </c>
      <c r="D752" s="137" t="s">
        <v>222</v>
      </c>
      <c r="E752" s="138" t="s">
        <v>1637</v>
      </c>
      <c r="F752" s="250" t="s">
        <v>1638</v>
      </c>
      <c r="G752" s="251"/>
      <c r="H752" s="251"/>
      <c r="I752" s="251"/>
      <c r="J752" s="139" t="s">
        <v>246</v>
      </c>
      <c r="K752" s="140">
        <v>9.8000000000000007</v>
      </c>
      <c r="L752" s="252"/>
      <c r="M752" s="251"/>
      <c r="N752" s="252">
        <f>ROUND(L752*K752,2)</f>
        <v>0</v>
      </c>
      <c r="O752" s="251"/>
      <c r="P752" s="251"/>
      <c r="Q752" s="251"/>
      <c r="R752" s="141"/>
      <c r="T752" s="142" t="s">
        <v>3</v>
      </c>
      <c r="U752" s="40" t="s">
        <v>43</v>
      </c>
      <c r="V752" s="143">
        <v>0.37</v>
      </c>
      <c r="W752" s="143">
        <f>V752*K752</f>
        <v>3.6260000000000003</v>
      </c>
      <c r="X752" s="143">
        <v>1.5E-3</v>
      </c>
      <c r="Y752" s="143">
        <f>X752*K752</f>
        <v>1.4700000000000001E-2</v>
      </c>
      <c r="Z752" s="143">
        <v>0</v>
      </c>
      <c r="AA752" s="144">
        <f>Z752*K752</f>
        <v>0</v>
      </c>
      <c r="AR752" s="17" t="s">
        <v>231</v>
      </c>
      <c r="AT752" s="17" t="s">
        <v>222</v>
      </c>
      <c r="AU752" s="17" t="s">
        <v>190</v>
      </c>
      <c r="AY752" s="17" t="s">
        <v>221</v>
      </c>
      <c r="BE752" s="145">
        <f>IF(U752="základní",N752,0)</f>
        <v>0</v>
      </c>
      <c r="BF752" s="145">
        <f>IF(U752="snížená",N752,0)</f>
        <v>0</v>
      </c>
      <c r="BG752" s="145">
        <f>IF(U752="zákl. přenesená",N752,0)</f>
        <v>0</v>
      </c>
      <c r="BH752" s="145">
        <f>IF(U752="sníž. přenesená",N752,0)</f>
        <v>0</v>
      </c>
      <c r="BI752" s="145">
        <f>IF(U752="nulová",N752,0)</f>
        <v>0</v>
      </c>
      <c r="BJ752" s="17" t="s">
        <v>15</v>
      </c>
      <c r="BK752" s="145">
        <f>ROUND(L752*K752,2)</f>
        <v>0</v>
      </c>
      <c r="BL752" s="17" t="s">
        <v>231</v>
      </c>
      <c r="BM752" s="17" t="s">
        <v>1639</v>
      </c>
    </row>
    <row r="753" spans="2:65" s="10" customFormat="1" ht="20.45" customHeight="1" x14ac:dyDescent="0.3">
      <c r="B753" s="153"/>
      <c r="C753" s="154"/>
      <c r="D753" s="154"/>
      <c r="E753" s="155" t="s">
        <v>3</v>
      </c>
      <c r="F753" s="274" t="s">
        <v>1640</v>
      </c>
      <c r="G753" s="273"/>
      <c r="H753" s="273"/>
      <c r="I753" s="273"/>
      <c r="J753" s="154"/>
      <c r="K753" s="156">
        <v>9.8000000000000007</v>
      </c>
      <c r="L753" s="154"/>
      <c r="M753" s="154"/>
      <c r="N753" s="154"/>
      <c r="O753" s="154"/>
      <c r="P753" s="154"/>
      <c r="Q753" s="154"/>
      <c r="R753" s="157"/>
      <c r="T753" s="158"/>
      <c r="U753" s="154"/>
      <c r="V753" s="154"/>
      <c r="W753" s="154"/>
      <c r="X753" s="154"/>
      <c r="Y753" s="154"/>
      <c r="Z753" s="154"/>
      <c r="AA753" s="159"/>
      <c r="AT753" s="160" t="s">
        <v>524</v>
      </c>
      <c r="AU753" s="160" t="s">
        <v>190</v>
      </c>
      <c r="AV753" s="10" t="s">
        <v>190</v>
      </c>
      <c r="AW753" s="10" t="s">
        <v>35</v>
      </c>
      <c r="AX753" s="10" t="s">
        <v>15</v>
      </c>
      <c r="AY753" s="160" t="s">
        <v>221</v>
      </c>
    </row>
    <row r="754" spans="2:65" s="1" customFormat="1" ht="51.6" customHeight="1" x14ac:dyDescent="0.3">
      <c r="B754" s="136"/>
      <c r="C754" s="137" t="s">
        <v>1641</v>
      </c>
      <c r="D754" s="137" t="s">
        <v>222</v>
      </c>
      <c r="E754" s="138" t="s">
        <v>1642</v>
      </c>
      <c r="F754" s="250" t="s">
        <v>1643</v>
      </c>
      <c r="G754" s="251"/>
      <c r="H754" s="251"/>
      <c r="I754" s="251"/>
      <c r="J754" s="139" t="s">
        <v>536</v>
      </c>
      <c r="K754" s="140">
        <v>73.760000000000005</v>
      </c>
      <c r="L754" s="252"/>
      <c r="M754" s="251"/>
      <c r="N754" s="252">
        <f>ROUND(L754*K754,2)</f>
        <v>0</v>
      </c>
      <c r="O754" s="251"/>
      <c r="P754" s="251"/>
      <c r="Q754" s="251"/>
      <c r="R754" s="141"/>
      <c r="T754" s="142" t="s">
        <v>3</v>
      </c>
      <c r="U754" s="40" t="s">
        <v>43</v>
      </c>
      <c r="V754" s="143">
        <v>1.08</v>
      </c>
      <c r="W754" s="143">
        <f>V754*K754</f>
        <v>79.660800000000009</v>
      </c>
      <c r="X754" s="143">
        <v>9.4400000000000005E-3</v>
      </c>
      <c r="Y754" s="143">
        <f>X754*K754</f>
        <v>0.69629440000000009</v>
      </c>
      <c r="Z754" s="143">
        <v>0</v>
      </c>
      <c r="AA754" s="144">
        <f>Z754*K754</f>
        <v>0</v>
      </c>
      <c r="AR754" s="17" t="s">
        <v>231</v>
      </c>
      <c r="AT754" s="17" t="s">
        <v>222</v>
      </c>
      <c r="AU754" s="17" t="s">
        <v>190</v>
      </c>
      <c r="AY754" s="17" t="s">
        <v>221</v>
      </c>
      <c r="BE754" s="145">
        <f>IF(U754="základní",N754,0)</f>
        <v>0</v>
      </c>
      <c r="BF754" s="145">
        <f>IF(U754="snížená",N754,0)</f>
        <v>0</v>
      </c>
      <c r="BG754" s="145">
        <f>IF(U754="zákl. přenesená",N754,0)</f>
        <v>0</v>
      </c>
      <c r="BH754" s="145">
        <f>IF(U754="sníž. přenesená",N754,0)</f>
        <v>0</v>
      </c>
      <c r="BI754" s="145">
        <f>IF(U754="nulová",N754,0)</f>
        <v>0</v>
      </c>
      <c r="BJ754" s="17" t="s">
        <v>15</v>
      </c>
      <c r="BK754" s="145">
        <f>ROUND(L754*K754,2)</f>
        <v>0</v>
      </c>
      <c r="BL754" s="17" t="s">
        <v>231</v>
      </c>
      <c r="BM754" s="17" t="s">
        <v>1644</v>
      </c>
    </row>
    <row r="755" spans="2:65" s="1" customFormat="1" ht="28.9" customHeight="1" x14ac:dyDescent="0.3">
      <c r="B755" s="31"/>
      <c r="C755" s="32"/>
      <c r="D755" s="32"/>
      <c r="E755" s="32"/>
      <c r="F755" s="266" t="s">
        <v>1645</v>
      </c>
      <c r="G755" s="200"/>
      <c r="H755" s="200"/>
      <c r="I755" s="200"/>
      <c r="J755" s="32"/>
      <c r="K755" s="32"/>
      <c r="L755" s="32"/>
      <c r="M755" s="32"/>
      <c r="N755" s="32"/>
      <c r="O755" s="32"/>
      <c r="P755" s="32"/>
      <c r="Q755" s="32"/>
      <c r="R755" s="33"/>
      <c r="T755" s="70"/>
      <c r="U755" s="32"/>
      <c r="V755" s="32"/>
      <c r="W755" s="32"/>
      <c r="X755" s="32"/>
      <c r="Y755" s="32"/>
      <c r="Z755" s="32"/>
      <c r="AA755" s="71"/>
      <c r="AT755" s="17" t="s">
        <v>250</v>
      </c>
      <c r="AU755" s="17" t="s">
        <v>190</v>
      </c>
    </row>
    <row r="756" spans="2:65" s="12" customFormat="1" ht="20.45" customHeight="1" x14ac:dyDescent="0.3">
      <c r="B756" s="173"/>
      <c r="C756" s="174"/>
      <c r="D756" s="174"/>
      <c r="E756" s="175" t="s">
        <v>3</v>
      </c>
      <c r="F756" s="277" t="s">
        <v>1646</v>
      </c>
      <c r="G756" s="278"/>
      <c r="H756" s="278"/>
      <c r="I756" s="278"/>
      <c r="J756" s="174"/>
      <c r="K756" s="176" t="s">
        <v>3</v>
      </c>
      <c r="L756" s="174"/>
      <c r="M756" s="174"/>
      <c r="N756" s="174"/>
      <c r="O756" s="174"/>
      <c r="P756" s="174"/>
      <c r="Q756" s="174"/>
      <c r="R756" s="177"/>
      <c r="T756" s="178"/>
      <c r="U756" s="174"/>
      <c r="V756" s="174"/>
      <c r="W756" s="174"/>
      <c r="X756" s="174"/>
      <c r="Y756" s="174"/>
      <c r="Z756" s="174"/>
      <c r="AA756" s="179"/>
      <c r="AT756" s="180" t="s">
        <v>524</v>
      </c>
      <c r="AU756" s="180" t="s">
        <v>190</v>
      </c>
      <c r="AV756" s="12" t="s">
        <v>15</v>
      </c>
      <c r="AW756" s="12" t="s">
        <v>35</v>
      </c>
      <c r="AX756" s="12" t="s">
        <v>78</v>
      </c>
      <c r="AY756" s="180" t="s">
        <v>221</v>
      </c>
    </row>
    <row r="757" spans="2:65" s="12" customFormat="1" ht="20.45" customHeight="1" x14ac:dyDescent="0.3">
      <c r="B757" s="173"/>
      <c r="C757" s="174"/>
      <c r="D757" s="174"/>
      <c r="E757" s="175" t="s">
        <v>3</v>
      </c>
      <c r="F757" s="277" t="s">
        <v>1647</v>
      </c>
      <c r="G757" s="278"/>
      <c r="H757" s="278"/>
      <c r="I757" s="278"/>
      <c r="J757" s="174"/>
      <c r="K757" s="176" t="s">
        <v>3</v>
      </c>
      <c r="L757" s="174"/>
      <c r="M757" s="174"/>
      <c r="N757" s="174"/>
      <c r="O757" s="174"/>
      <c r="P757" s="174"/>
      <c r="Q757" s="174"/>
      <c r="R757" s="177"/>
      <c r="T757" s="178"/>
      <c r="U757" s="174"/>
      <c r="V757" s="174"/>
      <c r="W757" s="174"/>
      <c r="X757" s="174"/>
      <c r="Y757" s="174"/>
      <c r="Z757" s="174"/>
      <c r="AA757" s="179"/>
      <c r="AT757" s="180" t="s">
        <v>524</v>
      </c>
      <c r="AU757" s="180" t="s">
        <v>190</v>
      </c>
      <c r="AV757" s="12" t="s">
        <v>15</v>
      </c>
      <c r="AW757" s="12" t="s">
        <v>35</v>
      </c>
      <c r="AX757" s="12" t="s">
        <v>78</v>
      </c>
      <c r="AY757" s="180" t="s">
        <v>221</v>
      </c>
    </row>
    <row r="758" spans="2:65" s="10" customFormat="1" ht="20.45" customHeight="1" x14ac:dyDescent="0.3">
      <c r="B758" s="153"/>
      <c r="C758" s="154"/>
      <c r="D758" s="154"/>
      <c r="E758" s="155" t="s">
        <v>3</v>
      </c>
      <c r="F758" s="272" t="s">
        <v>1648</v>
      </c>
      <c r="G758" s="273"/>
      <c r="H758" s="273"/>
      <c r="I758" s="273"/>
      <c r="J758" s="154"/>
      <c r="K758" s="156">
        <v>16.559999999999999</v>
      </c>
      <c r="L758" s="154"/>
      <c r="M758" s="154"/>
      <c r="N758" s="154"/>
      <c r="O758" s="154"/>
      <c r="P758" s="154"/>
      <c r="Q758" s="154"/>
      <c r="R758" s="157"/>
      <c r="T758" s="158"/>
      <c r="U758" s="154"/>
      <c r="V758" s="154"/>
      <c r="W758" s="154"/>
      <c r="X758" s="154"/>
      <c r="Y758" s="154"/>
      <c r="Z758" s="154"/>
      <c r="AA758" s="159"/>
      <c r="AT758" s="160" t="s">
        <v>524</v>
      </c>
      <c r="AU758" s="160" t="s">
        <v>190</v>
      </c>
      <c r="AV758" s="10" t="s">
        <v>190</v>
      </c>
      <c r="AW758" s="10" t="s">
        <v>35</v>
      </c>
      <c r="AX758" s="10" t="s">
        <v>78</v>
      </c>
      <c r="AY758" s="160" t="s">
        <v>221</v>
      </c>
    </row>
    <row r="759" spans="2:65" s="10" customFormat="1" ht="20.45" customHeight="1" x14ac:dyDescent="0.3">
      <c r="B759" s="153"/>
      <c r="C759" s="154"/>
      <c r="D759" s="154"/>
      <c r="E759" s="155" t="s">
        <v>3</v>
      </c>
      <c r="F759" s="272" t="s">
        <v>1649</v>
      </c>
      <c r="G759" s="273"/>
      <c r="H759" s="273"/>
      <c r="I759" s="273"/>
      <c r="J759" s="154"/>
      <c r="K759" s="156">
        <v>15.579000000000001</v>
      </c>
      <c r="L759" s="154"/>
      <c r="M759" s="154"/>
      <c r="N759" s="154"/>
      <c r="O759" s="154"/>
      <c r="P759" s="154"/>
      <c r="Q759" s="154"/>
      <c r="R759" s="157"/>
      <c r="T759" s="158"/>
      <c r="U759" s="154"/>
      <c r="V759" s="154"/>
      <c r="W759" s="154"/>
      <c r="X759" s="154"/>
      <c r="Y759" s="154"/>
      <c r="Z759" s="154"/>
      <c r="AA759" s="159"/>
      <c r="AT759" s="160" t="s">
        <v>524</v>
      </c>
      <c r="AU759" s="160" t="s">
        <v>190</v>
      </c>
      <c r="AV759" s="10" t="s">
        <v>190</v>
      </c>
      <c r="AW759" s="10" t="s">
        <v>35</v>
      </c>
      <c r="AX759" s="10" t="s">
        <v>78</v>
      </c>
      <c r="AY759" s="160" t="s">
        <v>221</v>
      </c>
    </row>
    <row r="760" spans="2:65" s="10" customFormat="1" ht="28.9" customHeight="1" x14ac:dyDescent="0.3">
      <c r="B760" s="153"/>
      <c r="C760" s="154"/>
      <c r="D760" s="154"/>
      <c r="E760" s="155" t="s">
        <v>3</v>
      </c>
      <c r="F760" s="272" t="s">
        <v>1650</v>
      </c>
      <c r="G760" s="273"/>
      <c r="H760" s="273"/>
      <c r="I760" s="273"/>
      <c r="J760" s="154"/>
      <c r="K760" s="156">
        <v>35.540999999999997</v>
      </c>
      <c r="L760" s="154"/>
      <c r="M760" s="154"/>
      <c r="N760" s="154"/>
      <c r="O760" s="154"/>
      <c r="P760" s="154"/>
      <c r="Q760" s="154"/>
      <c r="R760" s="157"/>
      <c r="T760" s="158"/>
      <c r="U760" s="154"/>
      <c r="V760" s="154"/>
      <c r="W760" s="154"/>
      <c r="X760" s="154"/>
      <c r="Y760" s="154"/>
      <c r="Z760" s="154"/>
      <c r="AA760" s="159"/>
      <c r="AT760" s="160" t="s">
        <v>524</v>
      </c>
      <c r="AU760" s="160" t="s">
        <v>190</v>
      </c>
      <c r="AV760" s="10" t="s">
        <v>190</v>
      </c>
      <c r="AW760" s="10" t="s">
        <v>35</v>
      </c>
      <c r="AX760" s="10" t="s">
        <v>78</v>
      </c>
      <c r="AY760" s="160" t="s">
        <v>221</v>
      </c>
    </row>
    <row r="761" spans="2:65" s="12" customFormat="1" ht="20.45" customHeight="1" x14ac:dyDescent="0.3">
      <c r="B761" s="173"/>
      <c r="C761" s="174"/>
      <c r="D761" s="174"/>
      <c r="E761" s="175" t="s">
        <v>3</v>
      </c>
      <c r="F761" s="277" t="s">
        <v>1651</v>
      </c>
      <c r="G761" s="278"/>
      <c r="H761" s="278"/>
      <c r="I761" s="278"/>
      <c r="J761" s="174"/>
      <c r="K761" s="176" t="s">
        <v>3</v>
      </c>
      <c r="L761" s="174"/>
      <c r="M761" s="174"/>
      <c r="N761" s="174"/>
      <c r="O761" s="174"/>
      <c r="P761" s="174"/>
      <c r="Q761" s="174"/>
      <c r="R761" s="177"/>
      <c r="T761" s="178"/>
      <c r="U761" s="174"/>
      <c r="V761" s="174"/>
      <c r="W761" s="174"/>
      <c r="X761" s="174"/>
      <c r="Y761" s="174"/>
      <c r="Z761" s="174"/>
      <c r="AA761" s="179"/>
      <c r="AT761" s="180" t="s">
        <v>524</v>
      </c>
      <c r="AU761" s="180" t="s">
        <v>190</v>
      </c>
      <c r="AV761" s="12" t="s">
        <v>15</v>
      </c>
      <c r="AW761" s="12" t="s">
        <v>35</v>
      </c>
      <c r="AX761" s="12" t="s">
        <v>78</v>
      </c>
      <c r="AY761" s="180" t="s">
        <v>221</v>
      </c>
    </row>
    <row r="762" spans="2:65" s="10" customFormat="1" ht="20.45" customHeight="1" x14ac:dyDescent="0.3">
      <c r="B762" s="153"/>
      <c r="C762" s="154"/>
      <c r="D762" s="154"/>
      <c r="E762" s="155" t="s">
        <v>3</v>
      </c>
      <c r="F762" s="272" t="s">
        <v>1652</v>
      </c>
      <c r="G762" s="273"/>
      <c r="H762" s="273"/>
      <c r="I762" s="273"/>
      <c r="J762" s="154"/>
      <c r="K762" s="156">
        <v>6.08</v>
      </c>
      <c r="L762" s="154"/>
      <c r="M762" s="154"/>
      <c r="N762" s="154"/>
      <c r="O762" s="154"/>
      <c r="P762" s="154"/>
      <c r="Q762" s="154"/>
      <c r="R762" s="157"/>
      <c r="T762" s="158"/>
      <c r="U762" s="154"/>
      <c r="V762" s="154"/>
      <c r="W762" s="154"/>
      <c r="X762" s="154"/>
      <c r="Y762" s="154"/>
      <c r="Z762" s="154"/>
      <c r="AA762" s="159"/>
      <c r="AT762" s="160" t="s">
        <v>524</v>
      </c>
      <c r="AU762" s="160" t="s">
        <v>190</v>
      </c>
      <c r="AV762" s="10" t="s">
        <v>190</v>
      </c>
      <c r="AW762" s="10" t="s">
        <v>35</v>
      </c>
      <c r="AX762" s="10" t="s">
        <v>78</v>
      </c>
      <c r="AY762" s="160" t="s">
        <v>221</v>
      </c>
    </row>
    <row r="763" spans="2:65" s="11" customFormat="1" ht="20.45" customHeight="1" x14ac:dyDescent="0.3">
      <c r="B763" s="161"/>
      <c r="C763" s="162"/>
      <c r="D763" s="162"/>
      <c r="E763" s="163" t="s">
        <v>3</v>
      </c>
      <c r="F763" s="270" t="s">
        <v>526</v>
      </c>
      <c r="G763" s="271"/>
      <c r="H763" s="271"/>
      <c r="I763" s="271"/>
      <c r="J763" s="162"/>
      <c r="K763" s="164">
        <v>73.760000000000005</v>
      </c>
      <c r="L763" s="162"/>
      <c r="M763" s="162"/>
      <c r="N763" s="162"/>
      <c r="O763" s="162"/>
      <c r="P763" s="162"/>
      <c r="Q763" s="162"/>
      <c r="R763" s="165"/>
      <c r="T763" s="166"/>
      <c r="U763" s="162"/>
      <c r="V763" s="162"/>
      <c r="W763" s="162"/>
      <c r="X763" s="162"/>
      <c r="Y763" s="162"/>
      <c r="Z763" s="162"/>
      <c r="AA763" s="167"/>
      <c r="AT763" s="168" t="s">
        <v>524</v>
      </c>
      <c r="AU763" s="168" t="s">
        <v>190</v>
      </c>
      <c r="AV763" s="11" t="s">
        <v>231</v>
      </c>
      <c r="AW763" s="11" t="s">
        <v>35</v>
      </c>
      <c r="AX763" s="11" t="s">
        <v>15</v>
      </c>
      <c r="AY763" s="168" t="s">
        <v>221</v>
      </c>
    </row>
    <row r="764" spans="2:65" s="1" customFormat="1" ht="28.9" customHeight="1" x14ac:dyDescent="0.3">
      <c r="B764" s="136"/>
      <c r="C764" s="149" t="s">
        <v>1653</v>
      </c>
      <c r="D764" s="149" t="s">
        <v>382</v>
      </c>
      <c r="E764" s="150" t="s">
        <v>1654</v>
      </c>
      <c r="F764" s="267" t="s">
        <v>1655</v>
      </c>
      <c r="G764" s="268"/>
      <c r="H764" s="268"/>
      <c r="I764" s="268"/>
      <c r="J764" s="151" t="s">
        <v>536</v>
      </c>
      <c r="K764" s="152">
        <v>77.447999999999993</v>
      </c>
      <c r="L764" s="269"/>
      <c r="M764" s="268"/>
      <c r="N764" s="269">
        <f>ROUND(L764*K764,2)</f>
        <v>0</v>
      </c>
      <c r="O764" s="251"/>
      <c r="P764" s="251"/>
      <c r="Q764" s="251"/>
      <c r="R764" s="141"/>
      <c r="T764" s="142" t="s">
        <v>3</v>
      </c>
      <c r="U764" s="40" t="s">
        <v>43</v>
      </c>
      <c r="V764" s="143">
        <v>0</v>
      </c>
      <c r="W764" s="143">
        <f>V764*K764</f>
        <v>0</v>
      </c>
      <c r="X764" s="143">
        <v>1.9599999999999999E-2</v>
      </c>
      <c r="Y764" s="143">
        <f>X764*K764</f>
        <v>1.5179807999999999</v>
      </c>
      <c r="Z764" s="143">
        <v>0</v>
      </c>
      <c r="AA764" s="144">
        <f>Z764*K764</f>
        <v>0</v>
      </c>
      <c r="AR764" s="17" t="s">
        <v>273</v>
      </c>
      <c r="AT764" s="17" t="s">
        <v>382</v>
      </c>
      <c r="AU764" s="17" t="s">
        <v>190</v>
      </c>
      <c r="AY764" s="17" t="s">
        <v>221</v>
      </c>
      <c r="BE764" s="145">
        <f>IF(U764="základní",N764,0)</f>
        <v>0</v>
      </c>
      <c r="BF764" s="145">
        <f>IF(U764="snížená",N764,0)</f>
        <v>0</v>
      </c>
      <c r="BG764" s="145">
        <f>IF(U764="zákl. přenesená",N764,0)</f>
        <v>0</v>
      </c>
      <c r="BH764" s="145">
        <f>IF(U764="sníž. přenesená",N764,0)</f>
        <v>0</v>
      </c>
      <c r="BI764" s="145">
        <f>IF(U764="nulová",N764,0)</f>
        <v>0</v>
      </c>
      <c r="BJ764" s="17" t="s">
        <v>15</v>
      </c>
      <c r="BK764" s="145">
        <f>ROUND(L764*K764,2)</f>
        <v>0</v>
      </c>
      <c r="BL764" s="17" t="s">
        <v>231</v>
      </c>
      <c r="BM764" s="17" t="s">
        <v>1656</v>
      </c>
    </row>
    <row r="765" spans="2:65" s="1" customFormat="1" ht="20.45" customHeight="1" x14ac:dyDescent="0.3">
      <c r="B765" s="31"/>
      <c r="C765" s="32"/>
      <c r="D765" s="32"/>
      <c r="E765" s="32"/>
      <c r="F765" s="266" t="s">
        <v>1657</v>
      </c>
      <c r="G765" s="200"/>
      <c r="H765" s="200"/>
      <c r="I765" s="200"/>
      <c r="J765" s="32"/>
      <c r="K765" s="32"/>
      <c r="L765" s="32"/>
      <c r="M765" s="32"/>
      <c r="N765" s="32"/>
      <c r="O765" s="32"/>
      <c r="P765" s="32"/>
      <c r="Q765" s="32"/>
      <c r="R765" s="33"/>
      <c r="T765" s="70"/>
      <c r="U765" s="32"/>
      <c r="V765" s="32"/>
      <c r="W765" s="32"/>
      <c r="X765" s="32"/>
      <c r="Y765" s="32"/>
      <c r="Z765" s="32"/>
      <c r="AA765" s="71"/>
      <c r="AT765" s="17" t="s">
        <v>250</v>
      </c>
      <c r="AU765" s="17" t="s">
        <v>190</v>
      </c>
    </row>
    <row r="766" spans="2:65" s="1" customFormat="1" ht="51.6" customHeight="1" x14ac:dyDescent="0.3">
      <c r="B766" s="136"/>
      <c r="C766" s="137" t="s">
        <v>1658</v>
      </c>
      <c r="D766" s="137" t="s">
        <v>222</v>
      </c>
      <c r="E766" s="138" t="s">
        <v>1659</v>
      </c>
      <c r="F766" s="250" t="s">
        <v>1660</v>
      </c>
      <c r="G766" s="251"/>
      <c r="H766" s="251"/>
      <c r="I766" s="251"/>
      <c r="J766" s="139" t="s">
        <v>536</v>
      </c>
      <c r="K766" s="140">
        <v>545.00699999999995</v>
      </c>
      <c r="L766" s="252"/>
      <c r="M766" s="251"/>
      <c r="N766" s="252">
        <f>ROUND(L766*K766,2)</f>
        <v>0</v>
      </c>
      <c r="O766" s="251"/>
      <c r="P766" s="251"/>
      <c r="Q766" s="251"/>
      <c r="R766" s="141"/>
      <c r="T766" s="142" t="s">
        <v>3</v>
      </c>
      <c r="U766" s="40" t="s">
        <v>43</v>
      </c>
      <c r="V766" s="143">
        <v>1.1000000000000001</v>
      </c>
      <c r="W766" s="143">
        <f>V766*K766</f>
        <v>599.5077</v>
      </c>
      <c r="X766" s="143">
        <v>9.4999999999999998E-3</v>
      </c>
      <c r="Y766" s="143">
        <f>X766*K766</f>
        <v>5.1775664999999993</v>
      </c>
      <c r="Z766" s="143">
        <v>0</v>
      </c>
      <c r="AA766" s="144">
        <f>Z766*K766</f>
        <v>0</v>
      </c>
      <c r="AR766" s="17" t="s">
        <v>231</v>
      </c>
      <c r="AT766" s="17" t="s">
        <v>222</v>
      </c>
      <c r="AU766" s="17" t="s">
        <v>190</v>
      </c>
      <c r="AY766" s="17" t="s">
        <v>221</v>
      </c>
      <c r="BE766" s="145">
        <f>IF(U766="základní",N766,0)</f>
        <v>0</v>
      </c>
      <c r="BF766" s="145">
        <f>IF(U766="snížená",N766,0)</f>
        <v>0</v>
      </c>
      <c r="BG766" s="145">
        <f>IF(U766="zákl. přenesená",N766,0)</f>
        <v>0</v>
      </c>
      <c r="BH766" s="145">
        <f>IF(U766="sníž. přenesená",N766,0)</f>
        <v>0</v>
      </c>
      <c r="BI766" s="145">
        <f>IF(U766="nulová",N766,0)</f>
        <v>0</v>
      </c>
      <c r="BJ766" s="17" t="s">
        <v>15</v>
      </c>
      <c r="BK766" s="145">
        <f>ROUND(L766*K766,2)</f>
        <v>0</v>
      </c>
      <c r="BL766" s="17" t="s">
        <v>231</v>
      </c>
      <c r="BM766" s="17" t="s">
        <v>1661</v>
      </c>
    </row>
    <row r="767" spans="2:65" s="1" customFormat="1" ht="28.9" customHeight="1" x14ac:dyDescent="0.3">
      <c r="B767" s="31"/>
      <c r="C767" s="32"/>
      <c r="D767" s="32"/>
      <c r="E767" s="32"/>
      <c r="F767" s="266" t="s">
        <v>1645</v>
      </c>
      <c r="G767" s="200"/>
      <c r="H767" s="200"/>
      <c r="I767" s="200"/>
      <c r="J767" s="32"/>
      <c r="K767" s="32"/>
      <c r="L767" s="32"/>
      <c r="M767" s="32"/>
      <c r="N767" s="32"/>
      <c r="O767" s="32"/>
      <c r="P767" s="32"/>
      <c r="Q767" s="32"/>
      <c r="R767" s="33"/>
      <c r="T767" s="70"/>
      <c r="U767" s="32"/>
      <c r="V767" s="32"/>
      <c r="W767" s="32"/>
      <c r="X767" s="32"/>
      <c r="Y767" s="32"/>
      <c r="Z767" s="32"/>
      <c r="AA767" s="71"/>
      <c r="AT767" s="17" t="s">
        <v>250</v>
      </c>
      <c r="AU767" s="17" t="s">
        <v>190</v>
      </c>
    </row>
    <row r="768" spans="2:65" s="12" customFormat="1" ht="20.45" customHeight="1" x14ac:dyDescent="0.3">
      <c r="B768" s="173"/>
      <c r="C768" s="174"/>
      <c r="D768" s="174"/>
      <c r="E768" s="175" t="s">
        <v>3</v>
      </c>
      <c r="F768" s="277" t="s">
        <v>1662</v>
      </c>
      <c r="G768" s="278"/>
      <c r="H768" s="278"/>
      <c r="I768" s="278"/>
      <c r="J768" s="174"/>
      <c r="K768" s="176" t="s">
        <v>3</v>
      </c>
      <c r="L768" s="174"/>
      <c r="M768" s="174"/>
      <c r="N768" s="174"/>
      <c r="O768" s="174"/>
      <c r="P768" s="174"/>
      <c r="Q768" s="174"/>
      <c r="R768" s="177"/>
      <c r="T768" s="178"/>
      <c r="U768" s="174"/>
      <c r="V768" s="174"/>
      <c r="W768" s="174"/>
      <c r="X768" s="174"/>
      <c r="Y768" s="174"/>
      <c r="Z768" s="174"/>
      <c r="AA768" s="179"/>
      <c r="AT768" s="180" t="s">
        <v>524</v>
      </c>
      <c r="AU768" s="180" t="s">
        <v>190</v>
      </c>
      <c r="AV768" s="12" t="s">
        <v>15</v>
      </c>
      <c r="AW768" s="12" t="s">
        <v>35</v>
      </c>
      <c r="AX768" s="12" t="s">
        <v>78</v>
      </c>
      <c r="AY768" s="180" t="s">
        <v>221</v>
      </c>
    </row>
    <row r="769" spans="2:51" s="12" customFormat="1" ht="20.45" customHeight="1" x14ac:dyDescent="0.3">
      <c r="B769" s="173"/>
      <c r="C769" s="174"/>
      <c r="D769" s="174"/>
      <c r="E769" s="175" t="s">
        <v>3</v>
      </c>
      <c r="F769" s="277" t="s">
        <v>1647</v>
      </c>
      <c r="G769" s="278"/>
      <c r="H769" s="278"/>
      <c r="I769" s="278"/>
      <c r="J769" s="174"/>
      <c r="K769" s="176" t="s">
        <v>3</v>
      </c>
      <c r="L769" s="174"/>
      <c r="M769" s="174"/>
      <c r="N769" s="174"/>
      <c r="O769" s="174"/>
      <c r="P769" s="174"/>
      <c r="Q769" s="174"/>
      <c r="R769" s="177"/>
      <c r="T769" s="178"/>
      <c r="U769" s="174"/>
      <c r="V769" s="174"/>
      <c r="W769" s="174"/>
      <c r="X769" s="174"/>
      <c r="Y769" s="174"/>
      <c r="Z769" s="174"/>
      <c r="AA769" s="179"/>
      <c r="AT769" s="180" t="s">
        <v>524</v>
      </c>
      <c r="AU769" s="180" t="s">
        <v>190</v>
      </c>
      <c r="AV769" s="12" t="s">
        <v>15</v>
      </c>
      <c r="AW769" s="12" t="s">
        <v>35</v>
      </c>
      <c r="AX769" s="12" t="s">
        <v>78</v>
      </c>
      <c r="AY769" s="180" t="s">
        <v>221</v>
      </c>
    </row>
    <row r="770" spans="2:51" s="10" customFormat="1" ht="20.45" customHeight="1" x14ac:dyDescent="0.3">
      <c r="B770" s="153"/>
      <c r="C770" s="154"/>
      <c r="D770" s="154"/>
      <c r="E770" s="155" t="s">
        <v>3</v>
      </c>
      <c r="F770" s="272" t="s">
        <v>1663</v>
      </c>
      <c r="G770" s="273"/>
      <c r="H770" s="273"/>
      <c r="I770" s="273"/>
      <c r="J770" s="154"/>
      <c r="K770" s="156">
        <v>396.25</v>
      </c>
      <c r="L770" s="154"/>
      <c r="M770" s="154"/>
      <c r="N770" s="154"/>
      <c r="O770" s="154"/>
      <c r="P770" s="154"/>
      <c r="Q770" s="154"/>
      <c r="R770" s="157"/>
      <c r="T770" s="158"/>
      <c r="U770" s="154"/>
      <c r="V770" s="154"/>
      <c r="W770" s="154"/>
      <c r="X770" s="154"/>
      <c r="Y770" s="154"/>
      <c r="Z770" s="154"/>
      <c r="AA770" s="159"/>
      <c r="AT770" s="160" t="s">
        <v>524</v>
      </c>
      <c r="AU770" s="160" t="s">
        <v>190</v>
      </c>
      <c r="AV770" s="10" t="s">
        <v>190</v>
      </c>
      <c r="AW770" s="10" t="s">
        <v>35</v>
      </c>
      <c r="AX770" s="10" t="s">
        <v>78</v>
      </c>
      <c r="AY770" s="160" t="s">
        <v>221</v>
      </c>
    </row>
    <row r="771" spans="2:51" s="10" customFormat="1" ht="20.45" customHeight="1" x14ac:dyDescent="0.3">
      <c r="B771" s="153"/>
      <c r="C771" s="154"/>
      <c r="D771" s="154"/>
      <c r="E771" s="155" t="s">
        <v>3</v>
      </c>
      <c r="F771" s="272" t="s">
        <v>1664</v>
      </c>
      <c r="G771" s="273"/>
      <c r="H771" s="273"/>
      <c r="I771" s="273"/>
      <c r="J771" s="154"/>
      <c r="K771" s="156">
        <v>24.25</v>
      </c>
      <c r="L771" s="154"/>
      <c r="M771" s="154"/>
      <c r="N771" s="154"/>
      <c r="O771" s="154"/>
      <c r="P771" s="154"/>
      <c r="Q771" s="154"/>
      <c r="R771" s="157"/>
      <c r="T771" s="158"/>
      <c r="U771" s="154"/>
      <c r="V771" s="154"/>
      <c r="W771" s="154"/>
      <c r="X771" s="154"/>
      <c r="Y771" s="154"/>
      <c r="Z771" s="154"/>
      <c r="AA771" s="159"/>
      <c r="AT771" s="160" t="s">
        <v>524</v>
      </c>
      <c r="AU771" s="160" t="s">
        <v>190</v>
      </c>
      <c r="AV771" s="10" t="s">
        <v>190</v>
      </c>
      <c r="AW771" s="10" t="s">
        <v>35</v>
      </c>
      <c r="AX771" s="10" t="s">
        <v>78</v>
      </c>
      <c r="AY771" s="160" t="s">
        <v>221</v>
      </c>
    </row>
    <row r="772" spans="2:51" s="10" customFormat="1" ht="40.15" customHeight="1" x14ac:dyDescent="0.3">
      <c r="B772" s="153"/>
      <c r="C772" s="154"/>
      <c r="D772" s="154"/>
      <c r="E772" s="155" t="s">
        <v>3</v>
      </c>
      <c r="F772" s="272" t="s">
        <v>1665</v>
      </c>
      <c r="G772" s="273"/>
      <c r="H772" s="273"/>
      <c r="I772" s="273"/>
      <c r="J772" s="154"/>
      <c r="K772" s="156">
        <v>-194.7</v>
      </c>
      <c r="L772" s="154"/>
      <c r="M772" s="154"/>
      <c r="N772" s="154"/>
      <c r="O772" s="154"/>
      <c r="P772" s="154"/>
      <c r="Q772" s="154"/>
      <c r="R772" s="157"/>
      <c r="T772" s="158"/>
      <c r="U772" s="154"/>
      <c r="V772" s="154"/>
      <c r="W772" s="154"/>
      <c r="X772" s="154"/>
      <c r="Y772" s="154"/>
      <c r="Z772" s="154"/>
      <c r="AA772" s="159"/>
      <c r="AT772" s="160" t="s">
        <v>524</v>
      </c>
      <c r="AU772" s="160" t="s">
        <v>190</v>
      </c>
      <c r="AV772" s="10" t="s">
        <v>190</v>
      </c>
      <c r="AW772" s="10" t="s">
        <v>35</v>
      </c>
      <c r="AX772" s="10" t="s">
        <v>78</v>
      </c>
      <c r="AY772" s="160" t="s">
        <v>221</v>
      </c>
    </row>
    <row r="773" spans="2:51" s="10" customFormat="1" ht="20.45" customHeight="1" x14ac:dyDescent="0.3">
      <c r="B773" s="153"/>
      <c r="C773" s="154"/>
      <c r="D773" s="154"/>
      <c r="E773" s="155" t="s">
        <v>3</v>
      </c>
      <c r="F773" s="272" t="s">
        <v>1666</v>
      </c>
      <c r="G773" s="273"/>
      <c r="H773" s="273"/>
      <c r="I773" s="273"/>
      <c r="J773" s="154"/>
      <c r="K773" s="156">
        <v>-4.55</v>
      </c>
      <c r="L773" s="154"/>
      <c r="M773" s="154"/>
      <c r="N773" s="154"/>
      <c r="O773" s="154"/>
      <c r="P773" s="154"/>
      <c r="Q773" s="154"/>
      <c r="R773" s="157"/>
      <c r="T773" s="158"/>
      <c r="U773" s="154"/>
      <c r="V773" s="154"/>
      <c r="W773" s="154"/>
      <c r="X773" s="154"/>
      <c r="Y773" s="154"/>
      <c r="Z773" s="154"/>
      <c r="AA773" s="159"/>
      <c r="AT773" s="160" t="s">
        <v>524</v>
      </c>
      <c r="AU773" s="160" t="s">
        <v>190</v>
      </c>
      <c r="AV773" s="10" t="s">
        <v>190</v>
      </c>
      <c r="AW773" s="10" t="s">
        <v>35</v>
      </c>
      <c r="AX773" s="10" t="s">
        <v>78</v>
      </c>
      <c r="AY773" s="160" t="s">
        <v>221</v>
      </c>
    </row>
    <row r="774" spans="2:51" s="12" customFormat="1" ht="20.45" customHeight="1" x14ac:dyDescent="0.3">
      <c r="B774" s="173"/>
      <c r="C774" s="174"/>
      <c r="D774" s="174"/>
      <c r="E774" s="175" t="s">
        <v>3</v>
      </c>
      <c r="F774" s="277" t="s">
        <v>1667</v>
      </c>
      <c r="G774" s="278"/>
      <c r="H774" s="278"/>
      <c r="I774" s="278"/>
      <c r="J774" s="174"/>
      <c r="K774" s="176" t="s">
        <v>3</v>
      </c>
      <c r="L774" s="174"/>
      <c r="M774" s="174"/>
      <c r="N774" s="174"/>
      <c r="O774" s="174"/>
      <c r="P774" s="174"/>
      <c r="Q774" s="174"/>
      <c r="R774" s="177"/>
      <c r="T774" s="178"/>
      <c r="U774" s="174"/>
      <c r="V774" s="174"/>
      <c r="W774" s="174"/>
      <c r="X774" s="174"/>
      <c r="Y774" s="174"/>
      <c r="Z774" s="174"/>
      <c r="AA774" s="179"/>
      <c r="AT774" s="180" t="s">
        <v>524</v>
      </c>
      <c r="AU774" s="180" t="s">
        <v>190</v>
      </c>
      <c r="AV774" s="12" t="s">
        <v>15</v>
      </c>
      <c r="AW774" s="12" t="s">
        <v>35</v>
      </c>
      <c r="AX774" s="12" t="s">
        <v>78</v>
      </c>
      <c r="AY774" s="180" t="s">
        <v>221</v>
      </c>
    </row>
    <row r="775" spans="2:51" s="10" customFormat="1" ht="20.45" customHeight="1" x14ac:dyDescent="0.3">
      <c r="B775" s="153"/>
      <c r="C775" s="154"/>
      <c r="D775" s="154"/>
      <c r="E775" s="155" t="s">
        <v>3</v>
      </c>
      <c r="F775" s="272" t="s">
        <v>1668</v>
      </c>
      <c r="G775" s="273"/>
      <c r="H775" s="273"/>
      <c r="I775" s="273"/>
      <c r="J775" s="154"/>
      <c r="K775" s="156">
        <v>52.27</v>
      </c>
      <c r="L775" s="154"/>
      <c r="M775" s="154"/>
      <c r="N775" s="154"/>
      <c r="O775" s="154"/>
      <c r="P775" s="154"/>
      <c r="Q775" s="154"/>
      <c r="R775" s="157"/>
      <c r="T775" s="158"/>
      <c r="U775" s="154"/>
      <c r="V775" s="154"/>
      <c r="W775" s="154"/>
      <c r="X775" s="154"/>
      <c r="Y775" s="154"/>
      <c r="Z775" s="154"/>
      <c r="AA775" s="159"/>
      <c r="AT775" s="160" t="s">
        <v>524</v>
      </c>
      <c r="AU775" s="160" t="s">
        <v>190</v>
      </c>
      <c r="AV775" s="10" t="s">
        <v>190</v>
      </c>
      <c r="AW775" s="10" t="s">
        <v>35</v>
      </c>
      <c r="AX775" s="10" t="s">
        <v>78</v>
      </c>
      <c r="AY775" s="160" t="s">
        <v>221</v>
      </c>
    </row>
    <row r="776" spans="2:51" s="10" customFormat="1" ht="20.45" customHeight="1" x14ac:dyDescent="0.3">
      <c r="B776" s="153"/>
      <c r="C776" s="154"/>
      <c r="D776" s="154"/>
      <c r="E776" s="155" t="s">
        <v>3</v>
      </c>
      <c r="F776" s="272" t="s">
        <v>1669</v>
      </c>
      <c r="G776" s="273"/>
      <c r="H776" s="273"/>
      <c r="I776" s="273"/>
      <c r="J776" s="154"/>
      <c r="K776" s="156">
        <v>9.9</v>
      </c>
      <c r="L776" s="154"/>
      <c r="M776" s="154"/>
      <c r="N776" s="154"/>
      <c r="O776" s="154"/>
      <c r="P776" s="154"/>
      <c r="Q776" s="154"/>
      <c r="R776" s="157"/>
      <c r="T776" s="158"/>
      <c r="U776" s="154"/>
      <c r="V776" s="154"/>
      <c r="W776" s="154"/>
      <c r="X776" s="154"/>
      <c r="Y776" s="154"/>
      <c r="Z776" s="154"/>
      <c r="AA776" s="159"/>
      <c r="AT776" s="160" t="s">
        <v>524</v>
      </c>
      <c r="AU776" s="160" t="s">
        <v>190</v>
      </c>
      <c r="AV776" s="10" t="s">
        <v>190</v>
      </c>
      <c r="AW776" s="10" t="s">
        <v>35</v>
      </c>
      <c r="AX776" s="10" t="s">
        <v>78</v>
      </c>
      <c r="AY776" s="160" t="s">
        <v>221</v>
      </c>
    </row>
    <row r="777" spans="2:51" s="10" customFormat="1" ht="20.45" customHeight="1" x14ac:dyDescent="0.3">
      <c r="B777" s="153"/>
      <c r="C777" s="154"/>
      <c r="D777" s="154"/>
      <c r="E777" s="155" t="s">
        <v>3</v>
      </c>
      <c r="F777" s="272" t="s">
        <v>1670</v>
      </c>
      <c r="G777" s="273"/>
      <c r="H777" s="273"/>
      <c r="I777" s="273"/>
      <c r="J777" s="154"/>
      <c r="K777" s="156">
        <v>21</v>
      </c>
      <c r="L777" s="154"/>
      <c r="M777" s="154"/>
      <c r="N777" s="154"/>
      <c r="O777" s="154"/>
      <c r="P777" s="154"/>
      <c r="Q777" s="154"/>
      <c r="R777" s="157"/>
      <c r="T777" s="158"/>
      <c r="U777" s="154"/>
      <c r="V777" s="154"/>
      <c r="W777" s="154"/>
      <c r="X777" s="154"/>
      <c r="Y777" s="154"/>
      <c r="Z777" s="154"/>
      <c r="AA777" s="159"/>
      <c r="AT777" s="160" t="s">
        <v>524</v>
      </c>
      <c r="AU777" s="160" t="s">
        <v>190</v>
      </c>
      <c r="AV777" s="10" t="s">
        <v>190</v>
      </c>
      <c r="AW777" s="10" t="s">
        <v>35</v>
      </c>
      <c r="AX777" s="10" t="s">
        <v>78</v>
      </c>
      <c r="AY777" s="160" t="s">
        <v>221</v>
      </c>
    </row>
    <row r="778" spans="2:51" s="12" customFormat="1" ht="20.45" customHeight="1" x14ac:dyDescent="0.3">
      <c r="B778" s="173"/>
      <c r="C778" s="174"/>
      <c r="D778" s="174"/>
      <c r="E778" s="175" t="s">
        <v>3</v>
      </c>
      <c r="F778" s="277" t="s">
        <v>1671</v>
      </c>
      <c r="G778" s="278"/>
      <c r="H778" s="278"/>
      <c r="I778" s="278"/>
      <c r="J778" s="174"/>
      <c r="K778" s="176" t="s">
        <v>3</v>
      </c>
      <c r="L778" s="174"/>
      <c r="M778" s="174"/>
      <c r="N778" s="174"/>
      <c r="O778" s="174"/>
      <c r="P778" s="174"/>
      <c r="Q778" s="174"/>
      <c r="R778" s="177"/>
      <c r="T778" s="178"/>
      <c r="U778" s="174"/>
      <c r="V778" s="174"/>
      <c r="W778" s="174"/>
      <c r="X778" s="174"/>
      <c r="Y778" s="174"/>
      <c r="Z778" s="174"/>
      <c r="AA778" s="179"/>
      <c r="AT778" s="180" t="s">
        <v>524</v>
      </c>
      <c r="AU778" s="180" t="s">
        <v>190</v>
      </c>
      <c r="AV778" s="12" t="s">
        <v>15</v>
      </c>
      <c r="AW778" s="12" t="s">
        <v>35</v>
      </c>
      <c r="AX778" s="12" t="s">
        <v>78</v>
      </c>
      <c r="AY778" s="180" t="s">
        <v>221</v>
      </c>
    </row>
    <row r="779" spans="2:51" s="10" customFormat="1" ht="20.45" customHeight="1" x14ac:dyDescent="0.3">
      <c r="B779" s="153"/>
      <c r="C779" s="154"/>
      <c r="D779" s="154"/>
      <c r="E779" s="155" t="s">
        <v>3</v>
      </c>
      <c r="F779" s="272" t="s">
        <v>1672</v>
      </c>
      <c r="G779" s="273"/>
      <c r="H779" s="273"/>
      <c r="I779" s="273"/>
      <c r="J779" s="154"/>
      <c r="K779" s="156">
        <v>78.86</v>
      </c>
      <c r="L779" s="154"/>
      <c r="M779" s="154"/>
      <c r="N779" s="154"/>
      <c r="O779" s="154"/>
      <c r="P779" s="154"/>
      <c r="Q779" s="154"/>
      <c r="R779" s="157"/>
      <c r="T779" s="158"/>
      <c r="U779" s="154"/>
      <c r="V779" s="154"/>
      <c r="W779" s="154"/>
      <c r="X779" s="154"/>
      <c r="Y779" s="154"/>
      <c r="Z779" s="154"/>
      <c r="AA779" s="159"/>
      <c r="AT779" s="160" t="s">
        <v>524</v>
      </c>
      <c r="AU779" s="160" t="s">
        <v>190</v>
      </c>
      <c r="AV779" s="10" t="s">
        <v>190</v>
      </c>
      <c r="AW779" s="10" t="s">
        <v>35</v>
      </c>
      <c r="AX779" s="10" t="s">
        <v>78</v>
      </c>
      <c r="AY779" s="160" t="s">
        <v>221</v>
      </c>
    </row>
    <row r="780" spans="2:51" s="10" customFormat="1" ht="20.45" customHeight="1" x14ac:dyDescent="0.3">
      <c r="B780" s="153"/>
      <c r="C780" s="154"/>
      <c r="D780" s="154"/>
      <c r="E780" s="155" t="s">
        <v>3</v>
      </c>
      <c r="F780" s="272" t="s">
        <v>1673</v>
      </c>
      <c r="G780" s="273"/>
      <c r="H780" s="273"/>
      <c r="I780" s="273"/>
      <c r="J780" s="154"/>
      <c r="K780" s="156">
        <v>9.24</v>
      </c>
      <c r="L780" s="154"/>
      <c r="M780" s="154"/>
      <c r="N780" s="154"/>
      <c r="O780" s="154"/>
      <c r="P780" s="154"/>
      <c r="Q780" s="154"/>
      <c r="R780" s="157"/>
      <c r="T780" s="158"/>
      <c r="U780" s="154"/>
      <c r="V780" s="154"/>
      <c r="W780" s="154"/>
      <c r="X780" s="154"/>
      <c r="Y780" s="154"/>
      <c r="Z780" s="154"/>
      <c r="AA780" s="159"/>
      <c r="AT780" s="160" t="s">
        <v>524</v>
      </c>
      <c r="AU780" s="160" t="s">
        <v>190</v>
      </c>
      <c r="AV780" s="10" t="s">
        <v>190</v>
      </c>
      <c r="AW780" s="10" t="s">
        <v>35</v>
      </c>
      <c r="AX780" s="10" t="s">
        <v>78</v>
      </c>
      <c r="AY780" s="160" t="s">
        <v>221</v>
      </c>
    </row>
    <row r="781" spans="2:51" s="10" customFormat="1" ht="20.45" customHeight="1" x14ac:dyDescent="0.3">
      <c r="B781" s="153"/>
      <c r="C781" s="154"/>
      <c r="D781" s="154"/>
      <c r="E781" s="155" t="s">
        <v>3</v>
      </c>
      <c r="F781" s="272" t="s">
        <v>1674</v>
      </c>
      <c r="G781" s="273"/>
      <c r="H781" s="273"/>
      <c r="I781" s="273"/>
      <c r="J781" s="154"/>
      <c r="K781" s="156">
        <v>24.2</v>
      </c>
      <c r="L781" s="154"/>
      <c r="M781" s="154"/>
      <c r="N781" s="154"/>
      <c r="O781" s="154"/>
      <c r="P781" s="154"/>
      <c r="Q781" s="154"/>
      <c r="R781" s="157"/>
      <c r="T781" s="158"/>
      <c r="U781" s="154"/>
      <c r="V781" s="154"/>
      <c r="W781" s="154"/>
      <c r="X781" s="154"/>
      <c r="Y781" s="154"/>
      <c r="Z781" s="154"/>
      <c r="AA781" s="159"/>
      <c r="AT781" s="160" t="s">
        <v>524</v>
      </c>
      <c r="AU781" s="160" t="s">
        <v>190</v>
      </c>
      <c r="AV781" s="10" t="s">
        <v>190</v>
      </c>
      <c r="AW781" s="10" t="s">
        <v>35</v>
      </c>
      <c r="AX781" s="10" t="s">
        <v>78</v>
      </c>
      <c r="AY781" s="160" t="s">
        <v>221</v>
      </c>
    </row>
    <row r="782" spans="2:51" s="12" customFormat="1" ht="20.45" customHeight="1" x14ac:dyDescent="0.3">
      <c r="B782" s="173"/>
      <c r="C782" s="174"/>
      <c r="D782" s="174"/>
      <c r="E782" s="175" t="s">
        <v>3</v>
      </c>
      <c r="F782" s="277" t="s">
        <v>1651</v>
      </c>
      <c r="G782" s="278"/>
      <c r="H782" s="278"/>
      <c r="I782" s="278"/>
      <c r="J782" s="174"/>
      <c r="K782" s="176" t="s">
        <v>3</v>
      </c>
      <c r="L782" s="174"/>
      <c r="M782" s="174"/>
      <c r="N782" s="174"/>
      <c r="O782" s="174"/>
      <c r="P782" s="174"/>
      <c r="Q782" s="174"/>
      <c r="R782" s="177"/>
      <c r="T782" s="178"/>
      <c r="U782" s="174"/>
      <c r="V782" s="174"/>
      <c r="W782" s="174"/>
      <c r="X782" s="174"/>
      <c r="Y782" s="174"/>
      <c r="Z782" s="174"/>
      <c r="AA782" s="179"/>
      <c r="AT782" s="180" t="s">
        <v>524</v>
      </c>
      <c r="AU782" s="180" t="s">
        <v>190</v>
      </c>
      <c r="AV782" s="12" t="s">
        <v>15</v>
      </c>
      <c r="AW782" s="12" t="s">
        <v>35</v>
      </c>
      <c r="AX782" s="12" t="s">
        <v>78</v>
      </c>
      <c r="AY782" s="180" t="s">
        <v>221</v>
      </c>
    </row>
    <row r="783" spans="2:51" s="10" customFormat="1" ht="20.45" customHeight="1" x14ac:dyDescent="0.3">
      <c r="B783" s="153"/>
      <c r="C783" s="154"/>
      <c r="D783" s="154"/>
      <c r="E783" s="155" t="s">
        <v>3</v>
      </c>
      <c r="F783" s="272" t="s">
        <v>1675</v>
      </c>
      <c r="G783" s="273"/>
      <c r="H783" s="273"/>
      <c r="I783" s="273"/>
      <c r="J783" s="154"/>
      <c r="K783" s="156">
        <v>139.55000000000001</v>
      </c>
      <c r="L783" s="154"/>
      <c r="M783" s="154"/>
      <c r="N783" s="154"/>
      <c r="O783" s="154"/>
      <c r="P783" s="154"/>
      <c r="Q783" s="154"/>
      <c r="R783" s="157"/>
      <c r="T783" s="158"/>
      <c r="U783" s="154"/>
      <c r="V783" s="154"/>
      <c r="W783" s="154"/>
      <c r="X783" s="154"/>
      <c r="Y783" s="154"/>
      <c r="Z783" s="154"/>
      <c r="AA783" s="159"/>
      <c r="AT783" s="160" t="s">
        <v>524</v>
      </c>
      <c r="AU783" s="160" t="s">
        <v>190</v>
      </c>
      <c r="AV783" s="10" t="s">
        <v>190</v>
      </c>
      <c r="AW783" s="10" t="s">
        <v>35</v>
      </c>
      <c r="AX783" s="10" t="s">
        <v>78</v>
      </c>
      <c r="AY783" s="160" t="s">
        <v>221</v>
      </c>
    </row>
    <row r="784" spans="2:51" s="10" customFormat="1" ht="20.45" customHeight="1" x14ac:dyDescent="0.3">
      <c r="B784" s="153"/>
      <c r="C784" s="154"/>
      <c r="D784" s="154"/>
      <c r="E784" s="155" t="s">
        <v>3</v>
      </c>
      <c r="F784" s="272" t="s">
        <v>1676</v>
      </c>
      <c r="G784" s="273"/>
      <c r="H784" s="273"/>
      <c r="I784" s="273"/>
      <c r="J784" s="154"/>
      <c r="K784" s="156">
        <v>11.5</v>
      </c>
      <c r="L784" s="154"/>
      <c r="M784" s="154"/>
      <c r="N784" s="154"/>
      <c r="O784" s="154"/>
      <c r="P784" s="154"/>
      <c r="Q784" s="154"/>
      <c r="R784" s="157"/>
      <c r="T784" s="158"/>
      <c r="U784" s="154"/>
      <c r="V784" s="154"/>
      <c r="W784" s="154"/>
      <c r="X784" s="154"/>
      <c r="Y784" s="154"/>
      <c r="Z784" s="154"/>
      <c r="AA784" s="159"/>
      <c r="AT784" s="160" t="s">
        <v>524</v>
      </c>
      <c r="AU784" s="160" t="s">
        <v>190</v>
      </c>
      <c r="AV784" s="10" t="s">
        <v>190</v>
      </c>
      <c r="AW784" s="10" t="s">
        <v>35</v>
      </c>
      <c r="AX784" s="10" t="s">
        <v>78</v>
      </c>
      <c r="AY784" s="160" t="s">
        <v>221</v>
      </c>
    </row>
    <row r="785" spans="2:65" s="10" customFormat="1" ht="20.45" customHeight="1" x14ac:dyDescent="0.3">
      <c r="B785" s="153"/>
      <c r="C785" s="154"/>
      <c r="D785" s="154"/>
      <c r="E785" s="155" t="s">
        <v>3</v>
      </c>
      <c r="F785" s="272" t="s">
        <v>1677</v>
      </c>
      <c r="G785" s="273"/>
      <c r="H785" s="273"/>
      <c r="I785" s="273"/>
      <c r="J785" s="154"/>
      <c r="K785" s="156">
        <v>-47.86</v>
      </c>
      <c r="L785" s="154"/>
      <c r="M785" s="154"/>
      <c r="N785" s="154"/>
      <c r="O785" s="154"/>
      <c r="P785" s="154"/>
      <c r="Q785" s="154"/>
      <c r="R785" s="157"/>
      <c r="T785" s="158"/>
      <c r="U785" s="154"/>
      <c r="V785" s="154"/>
      <c r="W785" s="154"/>
      <c r="X785" s="154"/>
      <c r="Y785" s="154"/>
      <c r="Z785" s="154"/>
      <c r="AA785" s="159"/>
      <c r="AT785" s="160" t="s">
        <v>524</v>
      </c>
      <c r="AU785" s="160" t="s">
        <v>190</v>
      </c>
      <c r="AV785" s="10" t="s">
        <v>190</v>
      </c>
      <c r="AW785" s="10" t="s">
        <v>35</v>
      </c>
      <c r="AX785" s="10" t="s">
        <v>78</v>
      </c>
      <c r="AY785" s="160" t="s">
        <v>221</v>
      </c>
    </row>
    <row r="786" spans="2:65" s="12" customFormat="1" ht="20.45" customHeight="1" x14ac:dyDescent="0.3">
      <c r="B786" s="173"/>
      <c r="C786" s="174"/>
      <c r="D786" s="174"/>
      <c r="E786" s="175" t="s">
        <v>3</v>
      </c>
      <c r="F786" s="277" t="s">
        <v>1678</v>
      </c>
      <c r="G786" s="278"/>
      <c r="H786" s="278"/>
      <c r="I786" s="278"/>
      <c r="J786" s="174"/>
      <c r="K786" s="176" t="s">
        <v>3</v>
      </c>
      <c r="L786" s="174"/>
      <c r="M786" s="174"/>
      <c r="N786" s="174"/>
      <c r="O786" s="174"/>
      <c r="P786" s="174"/>
      <c r="Q786" s="174"/>
      <c r="R786" s="177"/>
      <c r="T786" s="178"/>
      <c r="U786" s="174"/>
      <c r="V786" s="174"/>
      <c r="W786" s="174"/>
      <c r="X786" s="174"/>
      <c r="Y786" s="174"/>
      <c r="Z786" s="174"/>
      <c r="AA786" s="179"/>
      <c r="AT786" s="180" t="s">
        <v>524</v>
      </c>
      <c r="AU786" s="180" t="s">
        <v>190</v>
      </c>
      <c r="AV786" s="12" t="s">
        <v>15</v>
      </c>
      <c r="AW786" s="12" t="s">
        <v>35</v>
      </c>
      <c r="AX786" s="12" t="s">
        <v>78</v>
      </c>
      <c r="AY786" s="180" t="s">
        <v>221</v>
      </c>
    </row>
    <row r="787" spans="2:65" s="12" customFormat="1" ht="20.45" customHeight="1" x14ac:dyDescent="0.3">
      <c r="B787" s="173"/>
      <c r="C787" s="174"/>
      <c r="D787" s="174"/>
      <c r="E787" s="175" t="s">
        <v>3</v>
      </c>
      <c r="F787" s="277" t="s">
        <v>1651</v>
      </c>
      <c r="G787" s="278"/>
      <c r="H787" s="278"/>
      <c r="I787" s="278"/>
      <c r="J787" s="174"/>
      <c r="K787" s="176" t="s">
        <v>3</v>
      </c>
      <c r="L787" s="174"/>
      <c r="M787" s="174"/>
      <c r="N787" s="174"/>
      <c r="O787" s="174"/>
      <c r="P787" s="174"/>
      <c r="Q787" s="174"/>
      <c r="R787" s="177"/>
      <c r="T787" s="178"/>
      <c r="U787" s="174"/>
      <c r="V787" s="174"/>
      <c r="W787" s="174"/>
      <c r="X787" s="174"/>
      <c r="Y787" s="174"/>
      <c r="Z787" s="174"/>
      <c r="AA787" s="179"/>
      <c r="AT787" s="180" t="s">
        <v>524</v>
      </c>
      <c r="AU787" s="180" t="s">
        <v>190</v>
      </c>
      <c r="AV787" s="12" t="s">
        <v>15</v>
      </c>
      <c r="AW787" s="12" t="s">
        <v>35</v>
      </c>
      <c r="AX787" s="12" t="s">
        <v>78</v>
      </c>
      <c r="AY787" s="180" t="s">
        <v>221</v>
      </c>
    </row>
    <row r="788" spans="2:65" s="10" customFormat="1" ht="20.45" customHeight="1" x14ac:dyDescent="0.3">
      <c r="B788" s="153"/>
      <c r="C788" s="154"/>
      <c r="D788" s="154"/>
      <c r="E788" s="155" t="s">
        <v>3</v>
      </c>
      <c r="F788" s="272" t="s">
        <v>1679</v>
      </c>
      <c r="G788" s="273"/>
      <c r="H788" s="273"/>
      <c r="I788" s="273"/>
      <c r="J788" s="154"/>
      <c r="K788" s="156">
        <v>31.9</v>
      </c>
      <c r="L788" s="154"/>
      <c r="M788" s="154"/>
      <c r="N788" s="154"/>
      <c r="O788" s="154"/>
      <c r="P788" s="154"/>
      <c r="Q788" s="154"/>
      <c r="R788" s="157"/>
      <c r="T788" s="158"/>
      <c r="U788" s="154"/>
      <c r="V788" s="154"/>
      <c r="W788" s="154"/>
      <c r="X788" s="154"/>
      <c r="Y788" s="154"/>
      <c r="Z788" s="154"/>
      <c r="AA788" s="159"/>
      <c r="AT788" s="160" t="s">
        <v>524</v>
      </c>
      <c r="AU788" s="160" t="s">
        <v>190</v>
      </c>
      <c r="AV788" s="10" t="s">
        <v>190</v>
      </c>
      <c r="AW788" s="10" t="s">
        <v>35</v>
      </c>
      <c r="AX788" s="10" t="s">
        <v>78</v>
      </c>
      <c r="AY788" s="160" t="s">
        <v>221</v>
      </c>
    </row>
    <row r="789" spans="2:65" s="10" customFormat="1" ht="20.45" customHeight="1" x14ac:dyDescent="0.3">
      <c r="B789" s="153"/>
      <c r="C789" s="154"/>
      <c r="D789" s="154"/>
      <c r="E789" s="155" t="s">
        <v>3</v>
      </c>
      <c r="F789" s="272" t="s">
        <v>1680</v>
      </c>
      <c r="G789" s="273"/>
      <c r="H789" s="273"/>
      <c r="I789" s="273"/>
      <c r="J789" s="154"/>
      <c r="K789" s="156">
        <v>-6.8029999999999999</v>
      </c>
      <c r="L789" s="154"/>
      <c r="M789" s="154"/>
      <c r="N789" s="154"/>
      <c r="O789" s="154"/>
      <c r="P789" s="154"/>
      <c r="Q789" s="154"/>
      <c r="R789" s="157"/>
      <c r="T789" s="158"/>
      <c r="U789" s="154"/>
      <c r="V789" s="154"/>
      <c r="W789" s="154"/>
      <c r="X789" s="154"/>
      <c r="Y789" s="154"/>
      <c r="Z789" s="154"/>
      <c r="AA789" s="159"/>
      <c r="AT789" s="160" t="s">
        <v>524</v>
      </c>
      <c r="AU789" s="160" t="s">
        <v>190</v>
      </c>
      <c r="AV789" s="10" t="s">
        <v>190</v>
      </c>
      <c r="AW789" s="10" t="s">
        <v>35</v>
      </c>
      <c r="AX789" s="10" t="s">
        <v>78</v>
      </c>
      <c r="AY789" s="160" t="s">
        <v>221</v>
      </c>
    </row>
    <row r="790" spans="2:65" s="13" customFormat="1" ht="20.45" customHeight="1" x14ac:dyDescent="0.3">
      <c r="B790" s="181"/>
      <c r="C790" s="182"/>
      <c r="D790" s="182"/>
      <c r="E790" s="183" t="s">
        <v>3</v>
      </c>
      <c r="F790" s="279" t="s">
        <v>946</v>
      </c>
      <c r="G790" s="280"/>
      <c r="H790" s="280"/>
      <c r="I790" s="280"/>
      <c r="J790" s="182"/>
      <c r="K790" s="184">
        <v>545.00699999999995</v>
      </c>
      <c r="L790" s="182"/>
      <c r="M790" s="182"/>
      <c r="N790" s="182"/>
      <c r="O790" s="182"/>
      <c r="P790" s="182"/>
      <c r="Q790" s="182"/>
      <c r="R790" s="185"/>
      <c r="T790" s="186"/>
      <c r="U790" s="182"/>
      <c r="V790" s="182"/>
      <c r="W790" s="182"/>
      <c r="X790" s="182"/>
      <c r="Y790" s="182"/>
      <c r="Z790" s="182"/>
      <c r="AA790" s="187"/>
      <c r="AT790" s="188" t="s">
        <v>524</v>
      </c>
      <c r="AU790" s="188" t="s">
        <v>190</v>
      </c>
      <c r="AV790" s="13" t="s">
        <v>254</v>
      </c>
      <c r="AW790" s="13" t="s">
        <v>35</v>
      </c>
      <c r="AX790" s="13" t="s">
        <v>78</v>
      </c>
      <c r="AY790" s="188" t="s">
        <v>221</v>
      </c>
    </row>
    <row r="791" spans="2:65" s="11" customFormat="1" ht="20.45" customHeight="1" x14ac:dyDescent="0.3">
      <c r="B791" s="161"/>
      <c r="C791" s="162"/>
      <c r="D791" s="162"/>
      <c r="E791" s="163" t="s">
        <v>3</v>
      </c>
      <c r="F791" s="270" t="s">
        <v>526</v>
      </c>
      <c r="G791" s="271"/>
      <c r="H791" s="271"/>
      <c r="I791" s="271"/>
      <c r="J791" s="162"/>
      <c r="K791" s="164">
        <v>545.00699999999995</v>
      </c>
      <c r="L791" s="162"/>
      <c r="M791" s="162"/>
      <c r="N791" s="162"/>
      <c r="O791" s="162"/>
      <c r="P791" s="162"/>
      <c r="Q791" s="162"/>
      <c r="R791" s="165"/>
      <c r="T791" s="166"/>
      <c r="U791" s="162"/>
      <c r="V791" s="162"/>
      <c r="W791" s="162"/>
      <c r="X791" s="162"/>
      <c r="Y791" s="162"/>
      <c r="Z791" s="162"/>
      <c r="AA791" s="167"/>
      <c r="AT791" s="168" t="s">
        <v>524</v>
      </c>
      <c r="AU791" s="168" t="s">
        <v>190</v>
      </c>
      <c r="AV791" s="11" t="s">
        <v>231</v>
      </c>
      <c r="AW791" s="11" t="s">
        <v>35</v>
      </c>
      <c r="AX791" s="11" t="s">
        <v>15</v>
      </c>
      <c r="AY791" s="168" t="s">
        <v>221</v>
      </c>
    </row>
    <row r="792" spans="2:65" s="1" customFormat="1" ht="28.9" customHeight="1" x14ac:dyDescent="0.3">
      <c r="B792" s="136"/>
      <c r="C792" s="149" t="s">
        <v>1681</v>
      </c>
      <c r="D792" s="149" t="s">
        <v>382</v>
      </c>
      <c r="E792" s="150" t="s">
        <v>1682</v>
      </c>
      <c r="F792" s="267" t="s">
        <v>1683</v>
      </c>
      <c r="G792" s="268"/>
      <c r="H792" s="268"/>
      <c r="I792" s="268"/>
      <c r="J792" s="151" t="s">
        <v>536</v>
      </c>
      <c r="K792" s="152">
        <v>572.25699999999995</v>
      </c>
      <c r="L792" s="269"/>
      <c r="M792" s="268"/>
      <c r="N792" s="269">
        <f>ROUND(L792*K792,2)</f>
        <v>0</v>
      </c>
      <c r="O792" s="251"/>
      <c r="P792" s="251"/>
      <c r="Q792" s="251"/>
      <c r="R792" s="141"/>
      <c r="T792" s="142" t="s">
        <v>3</v>
      </c>
      <c r="U792" s="40" t="s">
        <v>43</v>
      </c>
      <c r="V792" s="143">
        <v>0</v>
      </c>
      <c r="W792" s="143">
        <f>V792*K792</f>
        <v>0</v>
      </c>
      <c r="X792" s="143">
        <v>2.2499999999999999E-2</v>
      </c>
      <c r="Y792" s="143">
        <f>X792*K792</f>
        <v>12.875782499999998</v>
      </c>
      <c r="Z792" s="143">
        <v>0</v>
      </c>
      <c r="AA792" s="144">
        <f>Z792*K792</f>
        <v>0</v>
      </c>
      <c r="AR792" s="17" t="s">
        <v>273</v>
      </c>
      <c r="AT792" s="17" t="s">
        <v>382</v>
      </c>
      <c r="AU792" s="17" t="s">
        <v>190</v>
      </c>
      <c r="AY792" s="17" t="s">
        <v>221</v>
      </c>
      <c r="BE792" s="145">
        <f>IF(U792="základní",N792,0)</f>
        <v>0</v>
      </c>
      <c r="BF792" s="145">
        <f>IF(U792="snížená",N792,0)</f>
        <v>0</v>
      </c>
      <c r="BG792" s="145">
        <f>IF(U792="zákl. přenesená",N792,0)</f>
        <v>0</v>
      </c>
      <c r="BH792" s="145">
        <f>IF(U792="sníž. přenesená",N792,0)</f>
        <v>0</v>
      </c>
      <c r="BI792" s="145">
        <f>IF(U792="nulová",N792,0)</f>
        <v>0</v>
      </c>
      <c r="BJ792" s="17" t="s">
        <v>15</v>
      </c>
      <c r="BK792" s="145">
        <f>ROUND(L792*K792,2)</f>
        <v>0</v>
      </c>
      <c r="BL792" s="17" t="s">
        <v>231</v>
      </c>
      <c r="BM792" s="17" t="s">
        <v>1684</v>
      </c>
    </row>
    <row r="793" spans="2:65" s="1" customFormat="1" ht="20.45" customHeight="1" x14ac:dyDescent="0.3">
      <c r="B793" s="31"/>
      <c r="C793" s="32"/>
      <c r="D793" s="32"/>
      <c r="E793" s="32"/>
      <c r="F793" s="266" t="s">
        <v>1657</v>
      </c>
      <c r="G793" s="200"/>
      <c r="H793" s="200"/>
      <c r="I793" s="200"/>
      <c r="J793" s="32"/>
      <c r="K793" s="32"/>
      <c r="L793" s="32"/>
      <c r="M793" s="32"/>
      <c r="N793" s="32"/>
      <c r="O793" s="32"/>
      <c r="P793" s="32"/>
      <c r="Q793" s="32"/>
      <c r="R793" s="33"/>
      <c r="T793" s="70"/>
      <c r="U793" s="32"/>
      <c r="V793" s="32"/>
      <c r="W793" s="32"/>
      <c r="X793" s="32"/>
      <c r="Y793" s="32"/>
      <c r="Z793" s="32"/>
      <c r="AA793" s="71"/>
      <c r="AT793" s="17" t="s">
        <v>250</v>
      </c>
      <c r="AU793" s="17" t="s">
        <v>190</v>
      </c>
    </row>
    <row r="794" spans="2:65" s="1" customFormat="1" ht="40.15" customHeight="1" x14ac:dyDescent="0.3">
      <c r="B794" s="136"/>
      <c r="C794" s="137" t="s">
        <v>8</v>
      </c>
      <c r="D794" s="137" t="s">
        <v>222</v>
      </c>
      <c r="E794" s="138" t="s">
        <v>1685</v>
      </c>
      <c r="F794" s="250" t="s">
        <v>1686</v>
      </c>
      <c r="G794" s="251"/>
      <c r="H794" s="251"/>
      <c r="I794" s="251"/>
      <c r="J794" s="139" t="s">
        <v>536</v>
      </c>
      <c r="K794" s="140">
        <v>453.69</v>
      </c>
      <c r="L794" s="252"/>
      <c r="M794" s="251"/>
      <c r="N794" s="252">
        <f>ROUND(L794*K794,2)</f>
        <v>0</v>
      </c>
      <c r="O794" s="251"/>
      <c r="P794" s="251"/>
      <c r="Q794" s="251"/>
      <c r="R794" s="141"/>
      <c r="T794" s="142" t="s">
        <v>3</v>
      </c>
      <c r="U794" s="40" t="s">
        <v>43</v>
      </c>
      <c r="V794" s="143">
        <v>0.34</v>
      </c>
      <c r="W794" s="143">
        <f>V794*K794</f>
        <v>154.25460000000001</v>
      </c>
      <c r="X794" s="143">
        <v>2.3630000000000002E-2</v>
      </c>
      <c r="Y794" s="143">
        <f>X794*K794</f>
        <v>10.720694700000001</v>
      </c>
      <c r="Z794" s="143">
        <v>0</v>
      </c>
      <c r="AA794" s="144">
        <f>Z794*K794</f>
        <v>0</v>
      </c>
      <c r="AR794" s="17" t="s">
        <v>231</v>
      </c>
      <c r="AT794" s="17" t="s">
        <v>222</v>
      </c>
      <c r="AU794" s="17" t="s">
        <v>190</v>
      </c>
      <c r="AY794" s="17" t="s">
        <v>221</v>
      </c>
      <c r="BE794" s="145">
        <f>IF(U794="základní",N794,0)</f>
        <v>0</v>
      </c>
      <c r="BF794" s="145">
        <f>IF(U794="snížená",N794,0)</f>
        <v>0</v>
      </c>
      <c r="BG794" s="145">
        <f>IF(U794="zákl. přenesená",N794,0)</f>
        <v>0</v>
      </c>
      <c r="BH794" s="145">
        <f>IF(U794="sníž. přenesená",N794,0)</f>
        <v>0</v>
      </c>
      <c r="BI794" s="145">
        <f>IF(U794="nulová",N794,0)</f>
        <v>0</v>
      </c>
      <c r="BJ794" s="17" t="s">
        <v>15</v>
      </c>
      <c r="BK794" s="145">
        <f>ROUND(L794*K794,2)</f>
        <v>0</v>
      </c>
      <c r="BL794" s="17" t="s">
        <v>231</v>
      </c>
      <c r="BM794" s="17" t="s">
        <v>1687</v>
      </c>
    </row>
    <row r="795" spans="2:65" s="10" customFormat="1" ht="20.45" customHeight="1" x14ac:dyDescent="0.3">
      <c r="B795" s="153"/>
      <c r="C795" s="154"/>
      <c r="D795" s="154"/>
      <c r="E795" s="155" t="s">
        <v>3</v>
      </c>
      <c r="F795" s="274" t="s">
        <v>1688</v>
      </c>
      <c r="G795" s="273"/>
      <c r="H795" s="273"/>
      <c r="I795" s="273"/>
      <c r="J795" s="154"/>
      <c r="K795" s="156">
        <v>453.69</v>
      </c>
      <c r="L795" s="154"/>
      <c r="M795" s="154"/>
      <c r="N795" s="154"/>
      <c r="O795" s="154"/>
      <c r="P795" s="154"/>
      <c r="Q795" s="154"/>
      <c r="R795" s="157"/>
      <c r="T795" s="158"/>
      <c r="U795" s="154"/>
      <c r="V795" s="154"/>
      <c r="W795" s="154"/>
      <c r="X795" s="154"/>
      <c r="Y795" s="154"/>
      <c r="Z795" s="154"/>
      <c r="AA795" s="159"/>
      <c r="AT795" s="160" t="s">
        <v>524</v>
      </c>
      <c r="AU795" s="160" t="s">
        <v>190</v>
      </c>
      <c r="AV795" s="10" t="s">
        <v>190</v>
      </c>
      <c r="AW795" s="10" t="s">
        <v>35</v>
      </c>
      <c r="AX795" s="10" t="s">
        <v>15</v>
      </c>
      <c r="AY795" s="160" t="s">
        <v>221</v>
      </c>
    </row>
    <row r="796" spans="2:65" s="1" customFormat="1" ht="28.9" customHeight="1" x14ac:dyDescent="0.3">
      <c r="B796" s="136"/>
      <c r="C796" s="137" t="s">
        <v>1689</v>
      </c>
      <c r="D796" s="137" t="s">
        <v>222</v>
      </c>
      <c r="E796" s="138" t="s">
        <v>1690</v>
      </c>
      <c r="F796" s="250" t="s">
        <v>1691</v>
      </c>
      <c r="G796" s="251"/>
      <c r="H796" s="251"/>
      <c r="I796" s="251"/>
      <c r="J796" s="139" t="s">
        <v>536</v>
      </c>
      <c r="K796" s="140">
        <v>618.76700000000005</v>
      </c>
      <c r="L796" s="252"/>
      <c r="M796" s="251"/>
      <c r="N796" s="252">
        <f>ROUND(L796*K796,2)</f>
        <v>0</v>
      </c>
      <c r="O796" s="251"/>
      <c r="P796" s="251"/>
      <c r="Q796" s="251"/>
      <c r="R796" s="141"/>
      <c r="T796" s="142" t="s">
        <v>3</v>
      </c>
      <c r="U796" s="40" t="s">
        <v>43</v>
      </c>
      <c r="V796" s="143">
        <v>0.245</v>
      </c>
      <c r="W796" s="143">
        <f>V796*K796</f>
        <v>151.597915</v>
      </c>
      <c r="X796" s="143">
        <v>2.6800000000000001E-3</v>
      </c>
      <c r="Y796" s="143">
        <f>X796*K796</f>
        <v>1.6582955600000002</v>
      </c>
      <c r="Z796" s="143">
        <v>0</v>
      </c>
      <c r="AA796" s="144">
        <f>Z796*K796</f>
        <v>0</v>
      </c>
      <c r="AR796" s="17" t="s">
        <v>231</v>
      </c>
      <c r="AT796" s="17" t="s">
        <v>222</v>
      </c>
      <c r="AU796" s="17" t="s">
        <v>190</v>
      </c>
      <c r="AY796" s="17" t="s">
        <v>221</v>
      </c>
      <c r="BE796" s="145">
        <f>IF(U796="základní",N796,0)</f>
        <v>0</v>
      </c>
      <c r="BF796" s="145">
        <f>IF(U796="snížená",N796,0)</f>
        <v>0</v>
      </c>
      <c r="BG796" s="145">
        <f>IF(U796="zákl. přenesená",N796,0)</f>
        <v>0</v>
      </c>
      <c r="BH796" s="145">
        <f>IF(U796="sníž. přenesená",N796,0)</f>
        <v>0</v>
      </c>
      <c r="BI796" s="145">
        <f>IF(U796="nulová",N796,0)</f>
        <v>0</v>
      </c>
      <c r="BJ796" s="17" t="s">
        <v>15</v>
      </c>
      <c r="BK796" s="145">
        <f>ROUND(L796*K796,2)</f>
        <v>0</v>
      </c>
      <c r="BL796" s="17" t="s">
        <v>231</v>
      </c>
      <c r="BM796" s="17" t="s">
        <v>1692</v>
      </c>
    </row>
    <row r="797" spans="2:65" s="10" customFormat="1" ht="20.45" customHeight="1" x14ac:dyDescent="0.3">
      <c r="B797" s="153"/>
      <c r="C797" s="154"/>
      <c r="D797" s="154"/>
      <c r="E797" s="155" t="s">
        <v>3</v>
      </c>
      <c r="F797" s="274" t="s">
        <v>1693</v>
      </c>
      <c r="G797" s="273"/>
      <c r="H797" s="273"/>
      <c r="I797" s="273"/>
      <c r="J797" s="154"/>
      <c r="K797" s="156">
        <v>618.76700000000005</v>
      </c>
      <c r="L797" s="154"/>
      <c r="M797" s="154"/>
      <c r="N797" s="154"/>
      <c r="O797" s="154"/>
      <c r="P797" s="154"/>
      <c r="Q797" s="154"/>
      <c r="R797" s="157"/>
      <c r="T797" s="158"/>
      <c r="U797" s="154"/>
      <c r="V797" s="154"/>
      <c r="W797" s="154"/>
      <c r="X797" s="154"/>
      <c r="Y797" s="154"/>
      <c r="Z797" s="154"/>
      <c r="AA797" s="159"/>
      <c r="AT797" s="160" t="s">
        <v>524</v>
      </c>
      <c r="AU797" s="160" t="s">
        <v>190</v>
      </c>
      <c r="AV797" s="10" t="s">
        <v>190</v>
      </c>
      <c r="AW797" s="10" t="s">
        <v>35</v>
      </c>
      <c r="AX797" s="10" t="s">
        <v>15</v>
      </c>
      <c r="AY797" s="160" t="s">
        <v>221</v>
      </c>
    </row>
    <row r="798" spans="2:65" s="1" customFormat="1" ht="20.45" customHeight="1" x14ac:dyDescent="0.3">
      <c r="B798" s="136"/>
      <c r="C798" s="137" t="s">
        <v>1694</v>
      </c>
      <c r="D798" s="137" t="s">
        <v>222</v>
      </c>
      <c r="E798" s="138" t="s">
        <v>1695</v>
      </c>
      <c r="F798" s="250" t="s">
        <v>1696</v>
      </c>
      <c r="G798" s="251"/>
      <c r="H798" s="251"/>
      <c r="I798" s="251"/>
      <c r="J798" s="139" t="s">
        <v>536</v>
      </c>
      <c r="K798" s="140">
        <v>618.76700000000005</v>
      </c>
      <c r="L798" s="252"/>
      <c r="M798" s="251"/>
      <c r="N798" s="252">
        <f>ROUND(L798*K798,2)</f>
        <v>0</v>
      </c>
      <c r="O798" s="251"/>
      <c r="P798" s="251"/>
      <c r="Q798" s="251"/>
      <c r="R798" s="141"/>
      <c r="T798" s="142" t="s">
        <v>3</v>
      </c>
      <c r="U798" s="40" t="s">
        <v>43</v>
      </c>
      <c r="V798" s="143">
        <v>0.245</v>
      </c>
      <c r="W798" s="143">
        <f>V798*K798</f>
        <v>151.597915</v>
      </c>
      <c r="X798" s="143">
        <v>1E-4</v>
      </c>
      <c r="Y798" s="143">
        <f>X798*K798</f>
        <v>6.1876700000000007E-2</v>
      </c>
      <c r="Z798" s="143">
        <v>0</v>
      </c>
      <c r="AA798" s="144">
        <f>Z798*K798</f>
        <v>0</v>
      </c>
      <c r="AR798" s="17" t="s">
        <v>231</v>
      </c>
      <c r="AT798" s="17" t="s">
        <v>222</v>
      </c>
      <c r="AU798" s="17" t="s">
        <v>190</v>
      </c>
      <c r="AY798" s="17" t="s">
        <v>221</v>
      </c>
      <c r="BE798" s="145">
        <f>IF(U798="základní",N798,0)</f>
        <v>0</v>
      </c>
      <c r="BF798" s="145">
        <f>IF(U798="snížená",N798,0)</f>
        <v>0</v>
      </c>
      <c r="BG798" s="145">
        <f>IF(U798="zákl. přenesená",N798,0)</f>
        <v>0</v>
      </c>
      <c r="BH798" s="145">
        <f>IF(U798="sníž. přenesená",N798,0)</f>
        <v>0</v>
      </c>
      <c r="BI798" s="145">
        <f>IF(U798="nulová",N798,0)</f>
        <v>0</v>
      </c>
      <c r="BJ798" s="17" t="s">
        <v>15</v>
      </c>
      <c r="BK798" s="145">
        <f>ROUND(L798*K798,2)</f>
        <v>0</v>
      </c>
      <c r="BL798" s="17" t="s">
        <v>231</v>
      </c>
      <c r="BM798" s="17" t="s">
        <v>1697</v>
      </c>
    </row>
    <row r="799" spans="2:65" s="1" customFormat="1" ht="28.9" customHeight="1" x14ac:dyDescent="0.3">
      <c r="B799" s="136"/>
      <c r="C799" s="137" t="s">
        <v>1698</v>
      </c>
      <c r="D799" s="137" t="s">
        <v>222</v>
      </c>
      <c r="E799" s="138" t="s">
        <v>1699</v>
      </c>
      <c r="F799" s="250" t="s">
        <v>1700</v>
      </c>
      <c r="G799" s="251"/>
      <c r="H799" s="251"/>
      <c r="I799" s="251"/>
      <c r="J799" s="139" t="s">
        <v>536</v>
      </c>
      <c r="K799" s="140">
        <v>247.797</v>
      </c>
      <c r="L799" s="252"/>
      <c r="M799" s="251"/>
      <c r="N799" s="252">
        <f>ROUND(L799*K799,2)</f>
        <v>0</v>
      </c>
      <c r="O799" s="251"/>
      <c r="P799" s="251"/>
      <c r="Q799" s="251"/>
      <c r="R799" s="141"/>
      <c r="T799" s="142" t="s">
        <v>3</v>
      </c>
      <c r="U799" s="40" t="s">
        <v>43</v>
      </c>
      <c r="V799" s="143">
        <v>0.06</v>
      </c>
      <c r="W799" s="143">
        <f>V799*K799</f>
        <v>14.86782</v>
      </c>
      <c r="X799" s="143">
        <v>1.2E-4</v>
      </c>
      <c r="Y799" s="143">
        <f>X799*K799</f>
        <v>2.9735640000000001E-2</v>
      </c>
      <c r="Z799" s="143">
        <v>0</v>
      </c>
      <c r="AA799" s="144">
        <f>Z799*K799</f>
        <v>0</v>
      </c>
      <c r="AR799" s="17" t="s">
        <v>231</v>
      </c>
      <c r="AT799" s="17" t="s">
        <v>222</v>
      </c>
      <c r="AU799" s="17" t="s">
        <v>190</v>
      </c>
      <c r="AY799" s="17" t="s">
        <v>221</v>
      </c>
      <c r="BE799" s="145">
        <f>IF(U799="základní",N799,0)</f>
        <v>0</v>
      </c>
      <c r="BF799" s="145">
        <f>IF(U799="snížená",N799,0)</f>
        <v>0</v>
      </c>
      <c r="BG799" s="145">
        <f>IF(U799="zákl. přenesená",N799,0)</f>
        <v>0</v>
      </c>
      <c r="BH799" s="145">
        <f>IF(U799="sníž. přenesená",N799,0)</f>
        <v>0</v>
      </c>
      <c r="BI799" s="145">
        <f>IF(U799="nulová",N799,0)</f>
        <v>0</v>
      </c>
      <c r="BJ799" s="17" t="s">
        <v>15</v>
      </c>
      <c r="BK799" s="145">
        <f>ROUND(L799*K799,2)</f>
        <v>0</v>
      </c>
      <c r="BL799" s="17" t="s">
        <v>231</v>
      </c>
      <c r="BM799" s="17" t="s">
        <v>1701</v>
      </c>
    </row>
    <row r="800" spans="2:65" s="10" customFormat="1" ht="40.15" customHeight="1" x14ac:dyDescent="0.3">
      <c r="B800" s="153"/>
      <c r="C800" s="154"/>
      <c r="D800" s="154"/>
      <c r="E800" s="155" t="s">
        <v>3</v>
      </c>
      <c r="F800" s="274" t="s">
        <v>1702</v>
      </c>
      <c r="G800" s="273"/>
      <c r="H800" s="273"/>
      <c r="I800" s="273"/>
      <c r="J800" s="154"/>
      <c r="K800" s="156">
        <v>80.656999999999996</v>
      </c>
      <c r="L800" s="154"/>
      <c r="M800" s="154"/>
      <c r="N800" s="154"/>
      <c r="O800" s="154"/>
      <c r="P800" s="154"/>
      <c r="Q800" s="154"/>
      <c r="R800" s="157"/>
      <c r="T800" s="158"/>
      <c r="U800" s="154"/>
      <c r="V800" s="154"/>
      <c r="W800" s="154"/>
      <c r="X800" s="154"/>
      <c r="Y800" s="154"/>
      <c r="Z800" s="154"/>
      <c r="AA800" s="159"/>
      <c r="AT800" s="160" t="s">
        <v>524</v>
      </c>
      <c r="AU800" s="160" t="s">
        <v>190</v>
      </c>
      <c r="AV800" s="10" t="s">
        <v>190</v>
      </c>
      <c r="AW800" s="10" t="s">
        <v>35</v>
      </c>
      <c r="AX800" s="10" t="s">
        <v>78</v>
      </c>
      <c r="AY800" s="160" t="s">
        <v>221</v>
      </c>
    </row>
    <row r="801" spans="2:65" s="10" customFormat="1" ht="51.6" customHeight="1" x14ac:dyDescent="0.3">
      <c r="B801" s="153"/>
      <c r="C801" s="154"/>
      <c r="D801" s="154"/>
      <c r="E801" s="155" t="s">
        <v>3</v>
      </c>
      <c r="F801" s="272" t="s">
        <v>1703</v>
      </c>
      <c r="G801" s="273"/>
      <c r="H801" s="273"/>
      <c r="I801" s="273"/>
      <c r="J801" s="154"/>
      <c r="K801" s="156">
        <v>137.18</v>
      </c>
      <c r="L801" s="154"/>
      <c r="M801" s="154"/>
      <c r="N801" s="154"/>
      <c r="O801" s="154"/>
      <c r="P801" s="154"/>
      <c r="Q801" s="154"/>
      <c r="R801" s="157"/>
      <c r="T801" s="158"/>
      <c r="U801" s="154"/>
      <c r="V801" s="154"/>
      <c r="W801" s="154"/>
      <c r="X801" s="154"/>
      <c r="Y801" s="154"/>
      <c r="Z801" s="154"/>
      <c r="AA801" s="159"/>
      <c r="AT801" s="160" t="s">
        <v>524</v>
      </c>
      <c r="AU801" s="160" t="s">
        <v>190</v>
      </c>
      <c r="AV801" s="10" t="s">
        <v>190</v>
      </c>
      <c r="AW801" s="10" t="s">
        <v>35</v>
      </c>
      <c r="AX801" s="10" t="s">
        <v>78</v>
      </c>
      <c r="AY801" s="160" t="s">
        <v>221</v>
      </c>
    </row>
    <row r="802" spans="2:65" s="10" customFormat="1" ht="28.9" customHeight="1" x14ac:dyDescent="0.3">
      <c r="B802" s="153"/>
      <c r="C802" s="154"/>
      <c r="D802" s="154"/>
      <c r="E802" s="155" t="s">
        <v>3</v>
      </c>
      <c r="F802" s="272" t="s">
        <v>1704</v>
      </c>
      <c r="G802" s="273"/>
      <c r="H802" s="273"/>
      <c r="I802" s="273"/>
      <c r="J802" s="154"/>
      <c r="K802" s="156">
        <v>29.96</v>
      </c>
      <c r="L802" s="154"/>
      <c r="M802" s="154"/>
      <c r="N802" s="154"/>
      <c r="O802" s="154"/>
      <c r="P802" s="154"/>
      <c r="Q802" s="154"/>
      <c r="R802" s="157"/>
      <c r="T802" s="158"/>
      <c r="U802" s="154"/>
      <c r="V802" s="154"/>
      <c r="W802" s="154"/>
      <c r="X802" s="154"/>
      <c r="Y802" s="154"/>
      <c r="Z802" s="154"/>
      <c r="AA802" s="159"/>
      <c r="AT802" s="160" t="s">
        <v>524</v>
      </c>
      <c r="AU802" s="160" t="s">
        <v>190</v>
      </c>
      <c r="AV802" s="10" t="s">
        <v>190</v>
      </c>
      <c r="AW802" s="10" t="s">
        <v>35</v>
      </c>
      <c r="AX802" s="10" t="s">
        <v>78</v>
      </c>
      <c r="AY802" s="160" t="s">
        <v>221</v>
      </c>
    </row>
    <row r="803" spans="2:65" s="11" customFormat="1" ht="20.45" customHeight="1" x14ac:dyDescent="0.3">
      <c r="B803" s="161"/>
      <c r="C803" s="162"/>
      <c r="D803" s="162"/>
      <c r="E803" s="163" t="s">
        <v>3</v>
      </c>
      <c r="F803" s="270" t="s">
        <v>526</v>
      </c>
      <c r="G803" s="271"/>
      <c r="H803" s="271"/>
      <c r="I803" s="271"/>
      <c r="J803" s="162"/>
      <c r="K803" s="164">
        <v>247.797</v>
      </c>
      <c r="L803" s="162"/>
      <c r="M803" s="162"/>
      <c r="N803" s="162"/>
      <c r="O803" s="162"/>
      <c r="P803" s="162"/>
      <c r="Q803" s="162"/>
      <c r="R803" s="165"/>
      <c r="T803" s="166"/>
      <c r="U803" s="162"/>
      <c r="V803" s="162"/>
      <c r="W803" s="162"/>
      <c r="X803" s="162"/>
      <c r="Y803" s="162"/>
      <c r="Z803" s="162"/>
      <c r="AA803" s="167"/>
      <c r="AT803" s="168" t="s">
        <v>524</v>
      </c>
      <c r="AU803" s="168" t="s">
        <v>190</v>
      </c>
      <c r="AV803" s="11" t="s">
        <v>231</v>
      </c>
      <c r="AW803" s="11" t="s">
        <v>35</v>
      </c>
      <c r="AX803" s="11" t="s">
        <v>15</v>
      </c>
      <c r="AY803" s="168" t="s">
        <v>221</v>
      </c>
    </row>
    <row r="804" spans="2:65" s="1" customFormat="1" ht="40.15" customHeight="1" x14ac:dyDescent="0.3">
      <c r="B804" s="136"/>
      <c r="C804" s="137" t="s">
        <v>332</v>
      </c>
      <c r="D804" s="137" t="s">
        <v>222</v>
      </c>
      <c r="E804" s="138" t="s">
        <v>1705</v>
      </c>
      <c r="F804" s="250" t="s">
        <v>1706</v>
      </c>
      <c r="G804" s="251"/>
      <c r="H804" s="251"/>
      <c r="I804" s="251"/>
      <c r="J804" s="139" t="s">
        <v>520</v>
      </c>
      <c r="K804" s="140">
        <v>72.950999999999993</v>
      </c>
      <c r="L804" s="252"/>
      <c r="M804" s="251"/>
      <c r="N804" s="252">
        <f>ROUND(L804*K804,2)</f>
        <v>0</v>
      </c>
      <c r="O804" s="251"/>
      <c r="P804" s="251"/>
      <c r="Q804" s="251"/>
      <c r="R804" s="141"/>
      <c r="T804" s="142" t="s">
        <v>3</v>
      </c>
      <c r="U804" s="40" t="s">
        <v>43</v>
      </c>
      <c r="V804" s="143">
        <v>3.2130000000000001</v>
      </c>
      <c r="W804" s="143">
        <f>V804*K804</f>
        <v>234.39156299999999</v>
      </c>
      <c r="X804" s="143">
        <v>2.2563399999999998</v>
      </c>
      <c r="Y804" s="143">
        <f>X804*K804</f>
        <v>164.60225933999996</v>
      </c>
      <c r="Z804" s="143">
        <v>0</v>
      </c>
      <c r="AA804" s="144">
        <f>Z804*K804</f>
        <v>0</v>
      </c>
      <c r="AR804" s="17" t="s">
        <v>231</v>
      </c>
      <c r="AT804" s="17" t="s">
        <v>222</v>
      </c>
      <c r="AU804" s="17" t="s">
        <v>190</v>
      </c>
      <c r="AY804" s="17" t="s">
        <v>221</v>
      </c>
      <c r="BE804" s="145">
        <f>IF(U804="základní",N804,0)</f>
        <v>0</v>
      </c>
      <c r="BF804" s="145">
        <f>IF(U804="snížená",N804,0)</f>
        <v>0</v>
      </c>
      <c r="BG804" s="145">
        <f>IF(U804="zákl. přenesená",N804,0)</f>
        <v>0</v>
      </c>
      <c r="BH804" s="145">
        <f>IF(U804="sníž. přenesená",N804,0)</f>
        <v>0</v>
      </c>
      <c r="BI804" s="145">
        <f>IF(U804="nulová",N804,0)</f>
        <v>0</v>
      </c>
      <c r="BJ804" s="17" t="s">
        <v>15</v>
      </c>
      <c r="BK804" s="145">
        <f>ROUND(L804*K804,2)</f>
        <v>0</v>
      </c>
      <c r="BL804" s="17" t="s">
        <v>231</v>
      </c>
      <c r="BM804" s="17" t="s">
        <v>1707</v>
      </c>
    </row>
    <row r="805" spans="2:65" s="10" customFormat="1" ht="20.45" customHeight="1" x14ac:dyDescent="0.3">
      <c r="B805" s="153"/>
      <c r="C805" s="154"/>
      <c r="D805" s="154"/>
      <c r="E805" s="155" t="s">
        <v>3</v>
      </c>
      <c r="F805" s="274" t="s">
        <v>1708</v>
      </c>
      <c r="G805" s="273"/>
      <c r="H805" s="273"/>
      <c r="I805" s="273"/>
      <c r="J805" s="154"/>
      <c r="K805" s="156">
        <v>59.216999999999999</v>
      </c>
      <c r="L805" s="154"/>
      <c r="M805" s="154"/>
      <c r="N805" s="154"/>
      <c r="O805" s="154"/>
      <c r="P805" s="154"/>
      <c r="Q805" s="154"/>
      <c r="R805" s="157"/>
      <c r="T805" s="158"/>
      <c r="U805" s="154"/>
      <c r="V805" s="154"/>
      <c r="W805" s="154"/>
      <c r="X805" s="154"/>
      <c r="Y805" s="154"/>
      <c r="Z805" s="154"/>
      <c r="AA805" s="159"/>
      <c r="AT805" s="160" t="s">
        <v>524</v>
      </c>
      <c r="AU805" s="160" t="s">
        <v>190</v>
      </c>
      <c r="AV805" s="10" t="s">
        <v>190</v>
      </c>
      <c r="AW805" s="10" t="s">
        <v>35</v>
      </c>
      <c r="AX805" s="10" t="s">
        <v>78</v>
      </c>
      <c r="AY805" s="160" t="s">
        <v>221</v>
      </c>
    </row>
    <row r="806" spans="2:65" s="10" customFormat="1" ht="20.45" customHeight="1" x14ac:dyDescent="0.3">
      <c r="B806" s="153"/>
      <c r="C806" s="154"/>
      <c r="D806" s="154"/>
      <c r="E806" s="155" t="s">
        <v>3</v>
      </c>
      <c r="F806" s="272" t="s">
        <v>1709</v>
      </c>
      <c r="G806" s="273"/>
      <c r="H806" s="273"/>
      <c r="I806" s="273"/>
      <c r="J806" s="154"/>
      <c r="K806" s="156">
        <v>1.61</v>
      </c>
      <c r="L806" s="154"/>
      <c r="M806" s="154"/>
      <c r="N806" s="154"/>
      <c r="O806" s="154"/>
      <c r="P806" s="154"/>
      <c r="Q806" s="154"/>
      <c r="R806" s="157"/>
      <c r="T806" s="158"/>
      <c r="U806" s="154"/>
      <c r="V806" s="154"/>
      <c r="W806" s="154"/>
      <c r="X806" s="154"/>
      <c r="Y806" s="154"/>
      <c r="Z806" s="154"/>
      <c r="AA806" s="159"/>
      <c r="AT806" s="160" t="s">
        <v>524</v>
      </c>
      <c r="AU806" s="160" t="s">
        <v>190</v>
      </c>
      <c r="AV806" s="10" t="s">
        <v>190</v>
      </c>
      <c r="AW806" s="10" t="s">
        <v>35</v>
      </c>
      <c r="AX806" s="10" t="s">
        <v>78</v>
      </c>
      <c r="AY806" s="160" t="s">
        <v>221</v>
      </c>
    </row>
    <row r="807" spans="2:65" s="10" customFormat="1" ht="20.45" customHeight="1" x14ac:dyDescent="0.3">
      <c r="B807" s="153"/>
      <c r="C807" s="154"/>
      <c r="D807" s="154"/>
      <c r="E807" s="155" t="s">
        <v>3</v>
      </c>
      <c r="F807" s="272" t="s">
        <v>1710</v>
      </c>
      <c r="G807" s="273"/>
      <c r="H807" s="273"/>
      <c r="I807" s="273"/>
      <c r="J807" s="154"/>
      <c r="K807" s="156">
        <v>12.124000000000001</v>
      </c>
      <c r="L807" s="154"/>
      <c r="M807" s="154"/>
      <c r="N807" s="154"/>
      <c r="O807" s="154"/>
      <c r="P807" s="154"/>
      <c r="Q807" s="154"/>
      <c r="R807" s="157"/>
      <c r="T807" s="158"/>
      <c r="U807" s="154"/>
      <c r="V807" s="154"/>
      <c r="W807" s="154"/>
      <c r="X807" s="154"/>
      <c r="Y807" s="154"/>
      <c r="Z807" s="154"/>
      <c r="AA807" s="159"/>
      <c r="AT807" s="160" t="s">
        <v>524</v>
      </c>
      <c r="AU807" s="160" t="s">
        <v>190</v>
      </c>
      <c r="AV807" s="10" t="s">
        <v>190</v>
      </c>
      <c r="AW807" s="10" t="s">
        <v>35</v>
      </c>
      <c r="AX807" s="10" t="s">
        <v>78</v>
      </c>
      <c r="AY807" s="160" t="s">
        <v>221</v>
      </c>
    </row>
    <row r="808" spans="2:65" s="11" customFormat="1" ht="20.45" customHeight="1" x14ac:dyDescent="0.3">
      <c r="B808" s="161"/>
      <c r="C808" s="162"/>
      <c r="D808" s="162"/>
      <c r="E808" s="163" t="s">
        <v>3</v>
      </c>
      <c r="F808" s="270" t="s">
        <v>526</v>
      </c>
      <c r="G808" s="271"/>
      <c r="H808" s="271"/>
      <c r="I808" s="271"/>
      <c r="J808" s="162"/>
      <c r="K808" s="164">
        <v>72.950999999999993</v>
      </c>
      <c r="L808" s="162"/>
      <c r="M808" s="162"/>
      <c r="N808" s="162"/>
      <c r="O808" s="162"/>
      <c r="P808" s="162"/>
      <c r="Q808" s="162"/>
      <c r="R808" s="165"/>
      <c r="T808" s="166"/>
      <c r="U808" s="162"/>
      <c r="V808" s="162"/>
      <c r="W808" s="162"/>
      <c r="X808" s="162"/>
      <c r="Y808" s="162"/>
      <c r="Z808" s="162"/>
      <c r="AA808" s="167"/>
      <c r="AT808" s="168" t="s">
        <v>524</v>
      </c>
      <c r="AU808" s="168" t="s">
        <v>190</v>
      </c>
      <c r="AV808" s="11" t="s">
        <v>231</v>
      </c>
      <c r="AW808" s="11" t="s">
        <v>35</v>
      </c>
      <c r="AX808" s="11" t="s">
        <v>15</v>
      </c>
      <c r="AY808" s="168" t="s">
        <v>221</v>
      </c>
    </row>
    <row r="809" spans="2:65" s="1" customFormat="1" ht="28.9" customHeight="1" x14ac:dyDescent="0.3">
      <c r="B809" s="136"/>
      <c r="C809" s="137" t="s">
        <v>1711</v>
      </c>
      <c r="D809" s="137" t="s">
        <v>222</v>
      </c>
      <c r="E809" s="138" t="s">
        <v>1712</v>
      </c>
      <c r="F809" s="250" t="s">
        <v>1713</v>
      </c>
      <c r="G809" s="251"/>
      <c r="H809" s="251"/>
      <c r="I809" s="251"/>
      <c r="J809" s="139" t="s">
        <v>520</v>
      </c>
      <c r="K809" s="140">
        <v>1.83</v>
      </c>
      <c r="L809" s="252"/>
      <c r="M809" s="251"/>
      <c r="N809" s="252">
        <f>ROUND(L809*K809,2)</f>
        <v>0</v>
      </c>
      <c r="O809" s="251"/>
      <c r="P809" s="251"/>
      <c r="Q809" s="251"/>
      <c r="R809" s="141"/>
      <c r="T809" s="142" t="s">
        <v>3</v>
      </c>
      <c r="U809" s="40" t="s">
        <v>43</v>
      </c>
      <c r="V809" s="143">
        <v>3.2130000000000001</v>
      </c>
      <c r="W809" s="143">
        <f>V809*K809</f>
        <v>5.8797900000000007</v>
      </c>
      <c r="X809" s="143">
        <v>2.45329</v>
      </c>
      <c r="Y809" s="143">
        <f>X809*K809</f>
        <v>4.4895206999999999</v>
      </c>
      <c r="Z809" s="143">
        <v>0</v>
      </c>
      <c r="AA809" s="144">
        <f>Z809*K809</f>
        <v>0</v>
      </c>
      <c r="AR809" s="17" t="s">
        <v>231</v>
      </c>
      <c r="AT809" s="17" t="s">
        <v>222</v>
      </c>
      <c r="AU809" s="17" t="s">
        <v>190</v>
      </c>
      <c r="AY809" s="17" t="s">
        <v>221</v>
      </c>
      <c r="BE809" s="145">
        <f>IF(U809="základní",N809,0)</f>
        <v>0</v>
      </c>
      <c r="BF809" s="145">
        <f>IF(U809="snížená",N809,0)</f>
        <v>0</v>
      </c>
      <c r="BG809" s="145">
        <f>IF(U809="zákl. přenesená",N809,0)</f>
        <v>0</v>
      </c>
      <c r="BH809" s="145">
        <f>IF(U809="sníž. přenesená",N809,0)</f>
        <v>0</v>
      </c>
      <c r="BI809" s="145">
        <f>IF(U809="nulová",N809,0)</f>
        <v>0</v>
      </c>
      <c r="BJ809" s="17" t="s">
        <v>15</v>
      </c>
      <c r="BK809" s="145">
        <f>ROUND(L809*K809,2)</f>
        <v>0</v>
      </c>
      <c r="BL809" s="17" t="s">
        <v>231</v>
      </c>
      <c r="BM809" s="17" t="s">
        <v>1714</v>
      </c>
    </row>
    <row r="810" spans="2:65" s="10" customFormat="1" ht="20.45" customHeight="1" x14ac:dyDescent="0.3">
      <c r="B810" s="153"/>
      <c r="C810" s="154"/>
      <c r="D810" s="154"/>
      <c r="E810" s="155" t="s">
        <v>3</v>
      </c>
      <c r="F810" s="274" t="s">
        <v>1715</v>
      </c>
      <c r="G810" s="273"/>
      <c r="H810" s="273"/>
      <c r="I810" s="273"/>
      <c r="J810" s="154"/>
      <c r="K810" s="156">
        <v>1.83</v>
      </c>
      <c r="L810" s="154"/>
      <c r="M810" s="154"/>
      <c r="N810" s="154"/>
      <c r="O810" s="154"/>
      <c r="P810" s="154"/>
      <c r="Q810" s="154"/>
      <c r="R810" s="157"/>
      <c r="T810" s="158"/>
      <c r="U810" s="154"/>
      <c r="V810" s="154"/>
      <c r="W810" s="154"/>
      <c r="X810" s="154"/>
      <c r="Y810" s="154"/>
      <c r="Z810" s="154"/>
      <c r="AA810" s="159"/>
      <c r="AT810" s="160" t="s">
        <v>524</v>
      </c>
      <c r="AU810" s="160" t="s">
        <v>190</v>
      </c>
      <c r="AV810" s="10" t="s">
        <v>190</v>
      </c>
      <c r="AW810" s="10" t="s">
        <v>35</v>
      </c>
      <c r="AX810" s="10" t="s">
        <v>15</v>
      </c>
      <c r="AY810" s="160" t="s">
        <v>221</v>
      </c>
    </row>
    <row r="811" spans="2:65" s="1" customFormat="1" ht="40.15" customHeight="1" x14ac:dyDescent="0.3">
      <c r="B811" s="136"/>
      <c r="C811" s="137" t="s">
        <v>840</v>
      </c>
      <c r="D811" s="137" t="s">
        <v>222</v>
      </c>
      <c r="E811" s="138" t="s">
        <v>1716</v>
      </c>
      <c r="F811" s="250" t="s">
        <v>1717</v>
      </c>
      <c r="G811" s="251"/>
      <c r="H811" s="251"/>
      <c r="I811" s="251"/>
      <c r="J811" s="139" t="s">
        <v>520</v>
      </c>
      <c r="K811" s="140">
        <v>130.58500000000001</v>
      </c>
      <c r="L811" s="252"/>
      <c r="M811" s="251"/>
      <c r="N811" s="252">
        <f>ROUND(L811*K811,2)</f>
        <v>0</v>
      </c>
      <c r="O811" s="251"/>
      <c r="P811" s="251"/>
      <c r="Q811" s="251"/>
      <c r="R811" s="141"/>
      <c r="T811" s="142" t="s">
        <v>3</v>
      </c>
      <c r="U811" s="40" t="s">
        <v>43</v>
      </c>
      <c r="V811" s="143">
        <v>2.3170000000000002</v>
      </c>
      <c r="W811" s="143">
        <f>V811*K811</f>
        <v>302.56544500000007</v>
      </c>
      <c r="X811" s="143">
        <v>2.45329</v>
      </c>
      <c r="Y811" s="143">
        <f>X811*K811</f>
        <v>320.36287465000004</v>
      </c>
      <c r="Z811" s="143">
        <v>0</v>
      </c>
      <c r="AA811" s="144">
        <f>Z811*K811</f>
        <v>0</v>
      </c>
      <c r="AR811" s="17" t="s">
        <v>231</v>
      </c>
      <c r="AT811" s="17" t="s">
        <v>222</v>
      </c>
      <c r="AU811" s="17" t="s">
        <v>190</v>
      </c>
      <c r="AY811" s="17" t="s">
        <v>221</v>
      </c>
      <c r="BE811" s="145">
        <f>IF(U811="základní",N811,0)</f>
        <v>0</v>
      </c>
      <c r="BF811" s="145">
        <f>IF(U811="snížená",N811,0)</f>
        <v>0</v>
      </c>
      <c r="BG811" s="145">
        <f>IF(U811="zákl. přenesená",N811,0)</f>
        <v>0</v>
      </c>
      <c r="BH811" s="145">
        <f>IF(U811="sníž. přenesená",N811,0)</f>
        <v>0</v>
      </c>
      <c r="BI811" s="145">
        <f>IF(U811="nulová",N811,0)</f>
        <v>0</v>
      </c>
      <c r="BJ811" s="17" t="s">
        <v>15</v>
      </c>
      <c r="BK811" s="145">
        <f>ROUND(L811*K811,2)</f>
        <v>0</v>
      </c>
      <c r="BL811" s="17" t="s">
        <v>231</v>
      </c>
      <c r="BM811" s="17" t="s">
        <v>1718</v>
      </c>
    </row>
    <row r="812" spans="2:65" s="10" customFormat="1" ht="28.9" customHeight="1" x14ac:dyDescent="0.3">
      <c r="B812" s="153"/>
      <c r="C812" s="154"/>
      <c r="D812" s="154"/>
      <c r="E812" s="155" t="s">
        <v>3</v>
      </c>
      <c r="F812" s="274" t="s">
        <v>1719</v>
      </c>
      <c r="G812" s="273"/>
      <c r="H812" s="273"/>
      <c r="I812" s="273"/>
      <c r="J812" s="154"/>
      <c r="K812" s="156">
        <v>126.167</v>
      </c>
      <c r="L812" s="154"/>
      <c r="M812" s="154"/>
      <c r="N812" s="154"/>
      <c r="O812" s="154"/>
      <c r="P812" s="154"/>
      <c r="Q812" s="154"/>
      <c r="R812" s="157"/>
      <c r="T812" s="158"/>
      <c r="U812" s="154"/>
      <c r="V812" s="154"/>
      <c r="W812" s="154"/>
      <c r="X812" s="154"/>
      <c r="Y812" s="154"/>
      <c r="Z812" s="154"/>
      <c r="AA812" s="159"/>
      <c r="AT812" s="160" t="s">
        <v>524</v>
      </c>
      <c r="AU812" s="160" t="s">
        <v>190</v>
      </c>
      <c r="AV812" s="10" t="s">
        <v>190</v>
      </c>
      <c r="AW812" s="10" t="s">
        <v>35</v>
      </c>
      <c r="AX812" s="10" t="s">
        <v>78</v>
      </c>
      <c r="AY812" s="160" t="s">
        <v>221</v>
      </c>
    </row>
    <row r="813" spans="2:65" s="10" customFormat="1" ht="20.45" customHeight="1" x14ac:dyDescent="0.3">
      <c r="B813" s="153"/>
      <c r="C813" s="154"/>
      <c r="D813" s="154"/>
      <c r="E813" s="155" t="s">
        <v>3</v>
      </c>
      <c r="F813" s="272" t="s">
        <v>1720</v>
      </c>
      <c r="G813" s="273"/>
      <c r="H813" s="273"/>
      <c r="I813" s="273"/>
      <c r="J813" s="154"/>
      <c r="K813" s="156">
        <v>3.45</v>
      </c>
      <c r="L813" s="154"/>
      <c r="M813" s="154"/>
      <c r="N813" s="154"/>
      <c r="O813" s="154"/>
      <c r="P813" s="154"/>
      <c r="Q813" s="154"/>
      <c r="R813" s="157"/>
      <c r="T813" s="158"/>
      <c r="U813" s="154"/>
      <c r="V813" s="154"/>
      <c r="W813" s="154"/>
      <c r="X813" s="154"/>
      <c r="Y813" s="154"/>
      <c r="Z813" s="154"/>
      <c r="AA813" s="159"/>
      <c r="AT813" s="160" t="s">
        <v>524</v>
      </c>
      <c r="AU813" s="160" t="s">
        <v>190</v>
      </c>
      <c r="AV813" s="10" t="s">
        <v>190</v>
      </c>
      <c r="AW813" s="10" t="s">
        <v>35</v>
      </c>
      <c r="AX813" s="10" t="s">
        <v>78</v>
      </c>
      <c r="AY813" s="160" t="s">
        <v>221</v>
      </c>
    </row>
    <row r="814" spans="2:65" s="10" customFormat="1" ht="20.45" customHeight="1" x14ac:dyDescent="0.3">
      <c r="B814" s="153"/>
      <c r="C814" s="154"/>
      <c r="D814" s="154"/>
      <c r="E814" s="155" t="s">
        <v>3</v>
      </c>
      <c r="F814" s="272" t="s">
        <v>1721</v>
      </c>
      <c r="G814" s="273"/>
      <c r="H814" s="273"/>
      <c r="I814" s="273"/>
      <c r="J814" s="154"/>
      <c r="K814" s="156">
        <v>0.96799999999999997</v>
      </c>
      <c r="L814" s="154"/>
      <c r="M814" s="154"/>
      <c r="N814" s="154"/>
      <c r="O814" s="154"/>
      <c r="P814" s="154"/>
      <c r="Q814" s="154"/>
      <c r="R814" s="157"/>
      <c r="T814" s="158"/>
      <c r="U814" s="154"/>
      <c r="V814" s="154"/>
      <c r="W814" s="154"/>
      <c r="X814" s="154"/>
      <c r="Y814" s="154"/>
      <c r="Z814" s="154"/>
      <c r="AA814" s="159"/>
      <c r="AT814" s="160" t="s">
        <v>524</v>
      </c>
      <c r="AU814" s="160" t="s">
        <v>190</v>
      </c>
      <c r="AV814" s="10" t="s">
        <v>190</v>
      </c>
      <c r="AW814" s="10" t="s">
        <v>35</v>
      </c>
      <c r="AX814" s="10" t="s">
        <v>78</v>
      </c>
      <c r="AY814" s="160" t="s">
        <v>221</v>
      </c>
    </row>
    <row r="815" spans="2:65" s="11" customFormat="1" ht="20.45" customHeight="1" x14ac:dyDescent="0.3">
      <c r="B815" s="161"/>
      <c r="C815" s="162"/>
      <c r="D815" s="162"/>
      <c r="E815" s="163" t="s">
        <v>3</v>
      </c>
      <c r="F815" s="270" t="s">
        <v>526</v>
      </c>
      <c r="G815" s="271"/>
      <c r="H815" s="271"/>
      <c r="I815" s="271"/>
      <c r="J815" s="162"/>
      <c r="K815" s="164">
        <v>130.58500000000001</v>
      </c>
      <c r="L815" s="162"/>
      <c r="M815" s="162"/>
      <c r="N815" s="162"/>
      <c r="O815" s="162"/>
      <c r="P815" s="162"/>
      <c r="Q815" s="162"/>
      <c r="R815" s="165"/>
      <c r="T815" s="166"/>
      <c r="U815" s="162"/>
      <c r="V815" s="162"/>
      <c r="W815" s="162"/>
      <c r="X815" s="162"/>
      <c r="Y815" s="162"/>
      <c r="Z815" s="162"/>
      <c r="AA815" s="167"/>
      <c r="AT815" s="168" t="s">
        <v>524</v>
      </c>
      <c r="AU815" s="168" t="s">
        <v>190</v>
      </c>
      <c r="AV815" s="11" t="s">
        <v>231</v>
      </c>
      <c r="AW815" s="11" t="s">
        <v>35</v>
      </c>
      <c r="AX815" s="11" t="s">
        <v>15</v>
      </c>
      <c r="AY815" s="168" t="s">
        <v>221</v>
      </c>
    </row>
    <row r="816" spans="2:65" s="1" customFormat="1" ht="40.15" customHeight="1" x14ac:dyDescent="0.3">
      <c r="B816" s="136"/>
      <c r="C816" s="137" t="s">
        <v>338</v>
      </c>
      <c r="D816" s="137" t="s">
        <v>222</v>
      </c>
      <c r="E816" s="138" t="s">
        <v>1722</v>
      </c>
      <c r="F816" s="250" t="s">
        <v>1723</v>
      </c>
      <c r="G816" s="251"/>
      <c r="H816" s="251"/>
      <c r="I816" s="251"/>
      <c r="J816" s="139" t="s">
        <v>520</v>
      </c>
      <c r="K816" s="140">
        <v>74.811000000000007</v>
      </c>
      <c r="L816" s="252"/>
      <c r="M816" s="251"/>
      <c r="N816" s="252">
        <f>ROUND(L816*K816,2)</f>
        <v>0</v>
      </c>
      <c r="O816" s="251"/>
      <c r="P816" s="251"/>
      <c r="Q816" s="251"/>
      <c r="R816" s="141"/>
      <c r="T816" s="142" t="s">
        <v>3</v>
      </c>
      <c r="U816" s="40" t="s">
        <v>43</v>
      </c>
      <c r="V816" s="143">
        <v>0.82</v>
      </c>
      <c r="W816" s="143">
        <f>V816*K816</f>
        <v>61.345020000000005</v>
      </c>
      <c r="X816" s="143">
        <v>0</v>
      </c>
      <c r="Y816" s="143">
        <f>X816*K816</f>
        <v>0</v>
      </c>
      <c r="Z816" s="143">
        <v>0</v>
      </c>
      <c r="AA816" s="144">
        <f>Z816*K816</f>
        <v>0</v>
      </c>
      <c r="AR816" s="17" t="s">
        <v>231</v>
      </c>
      <c r="AT816" s="17" t="s">
        <v>222</v>
      </c>
      <c r="AU816" s="17" t="s">
        <v>190</v>
      </c>
      <c r="AY816" s="17" t="s">
        <v>221</v>
      </c>
      <c r="BE816" s="145">
        <f>IF(U816="základní",N816,0)</f>
        <v>0</v>
      </c>
      <c r="BF816" s="145">
        <f>IF(U816="snížená",N816,0)</f>
        <v>0</v>
      </c>
      <c r="BG816" s="145">
        <f>IF(U816="zákl. přenesená",N816,0)</f>
        <v>0</v>
      </c>
      <c r="BH816" s="145">
        <f>IF(U816="sníž. přenesená",N816,0)</f>
        <v>0</v>
      </c>
      <c r="BI816" s="145">
        <f>IF(U816="nulová",N816,0)</f>
        <v>0</v>
      </c>
      <c r="BJ816" s="17" t="s">
        <v>15</v>
      </c>
      <c r="BK816" s="145">
        <f>ROUND(L816*K816,2)</f>
        <v>0</v>
      </c>
      <c r="BL816" s="17" t="s">
        <v>231</v>
      </c>
      <c r="BM816" s="17" t="s">
        <v>1724</v>
      </c>
    </row>
    <row r="817" spans="2:65" s="10" customFormat="1" ht="20.45" customHeight="1" x14ac:dyDescent="0.3">
      <c r="B817" s="153"/>
      <c r="C817" s="154"/>
      <c r="D817" s="154"/>
      <c r="E817" s="155" t="s">
        <v>3</v>
      </c>
      <c r="F817" s="274" t="s">
        <v>1715</v>
      </c>
      <c r="G817" s="273"/>
      <c r="H817" s="273"/>
      <c r="I817" s="273"/>
      <c r="J817" s="154"/>
      <c r="K817" s="156">
        <v>1.83</v>
      </c>
      <c r="L817" s="154"/>
      <c r="M817" s="154"/>
      <c r="N817" s="154"/>
      <c r="O817" s="154"/>
      <c r="P817" s="154"/>
      <c r="Q817" s="154"/>
      <c r="R817" s="157"/>
      <c r="T817" s="158"/>
      <c r="U817" s="154"/>
      <c r="V817" s="154"/>
      <c r="W817" s="154"/>
      <c r="X817" s="154"/>
      <c r="Y817" s="154"/>
      <c r="Z817" s="154"/>
      <c r="AA817" s="159"/>
      <c r="AT817" s="160" t="s">
        <v>524</v>
      </c>
      <c r="AU817" s="160" t="s">
        <v>190</v>
      </c>
      <c r="AV817" s="10" t="s">
        <v>190</v>
      </c>
      <c r="AW817" s="10" t="s">
        <v>35</v>
      </c>
      <c r="AX817" s="10" t="s">
        <v>78</v>
      </c>
      <c r="AY817" s="160" t="s">
        <v>221</v>
      </c>
    </row>
    <row r="818" spans="2:65" s="10" customFormat="1" ht="20.45" customHeight="1" x14ac:dyDescent="0.3">
      <c r="B818" s="153"/>
      <c r="C818" s="154"/>
      <c r="D818" s="154"/>
      <c r="E818" s="155" t="s">
        <v>3</v>
      </c>
      <c r="F818" s="272" t="s">
        <v>1725</v>
      </c>
      <c r="G818" s="273"/>
      <c r="H818" s="273"/>
      <c r="I818" s="273"/>
      <c r="J818" s="154"/>
      <c r="K818" s="156">
        <v>72.980999999999995</v>
      </c>
      <c r="L818" s="154"/>
      <c r="M818" s="154"/>
      <c r="N818" s="154"/>
      <c r="O818" s="154"/>
      <c r="P818" s="154"/>
      <c r="Q818" s="154"/>
      <c r="R818" s="157"/>
      <c r="T818" s="158"/>
      <c r="U818" s="154"/>
      <c r="V818" s="154"/>
      <c r="W818" s="154"/>
      <c r="X818" s="154"/>
      <c r="Y818" s="154"/>
      <c r="Z818" s="154"/>
      <c r="AA818" s="159"/>
      <c r="AT818" s="160" t="s">
        <v>524</v>
      </c>
      <c r="AU818" s="160" t="s">
        <v>190</v>
      </c>
      <c r="AV818" s="10" t="s">
        <v>190</v>
      </c>
      <c r="AW818" s="10" t="s">
        <v>35</v>
      </c>
      <c r="AX818" s="10" t="s">
        <v>78</v>
      </c>
      <c r="AY818" s="160" t="s">
        <v>221</v>
      </c>
    </row>
    <row r="819" spans="2:65" s="11" customFormat="1" ht="20.45" customHeight="1" x14ac:dyDescent="0.3">
      <c r="B819" s="161"/>
      <c r="C819" s="162"/>
      <c r="D819" s="162"/>
      <c r="E819" s="163" t="s">
        <v>3</v>
      </c>
      <c r="F819" s="270" t="s">
        <v>526</v>
      </c>
      <c r="G819" s="271"/>
      <c r="H819" s="271"/>
      <c r="I819" s="271"/>
      <c r="J819" s="162"/>
      <c r="K819" s="164">
        <v>74.811000000000007</v>
      </c>
      <c r="L819" s="162"/>
      <c r="M819" s="162"/>
      <c r="N819" s="162"/>
      <c r="O819" s="162"/>
      <c r="P819" s="162"/>
      <c r="Q819" s="162"/>
      <c r="R819" s="165"/>
      <c r="T819" s="166"/>
      <c r="U819" s="162"/>
      <c r="V819" s="162"/>
      <c r="W819" s="162"/>
      <c r="X819" s="162"/>
      <c r="Y819" s="162"/>
      <c r="Z819" s="162"/>
      <c r="AA819" s="167"/>
      <c r="AT819" s="168" t="s">
        <v>524</v>
      </c>
      <c r="AU819" s="168" t="s">
        <v>190</v>
      </c>
      <c r="AV819" s="11" t="s">
        <v>231</v>
      </c>
      <c r="AW819" s="11" t="s">
        <v>35</v>
      </c>
      <c r="AX819" s="11" t="s">
        <v>15</v>
      </c>
      <c r="AY819" s="168" t="s">
        <v>221</v>
      </c>
    </row>
    <row r="820" spans="2:65" s="1" customFormat="1" ht="40.15" customHeight="1" x14ac:dyDescent="0.3">
      <c r="B820" s="136"/>
      <c r="C820" s="137" t="s">
        <v>844</v>
      </c>
      <c r="D820" s="137" t="s">
        <v>222</v>
      </c>
      <c r="E820" s="138" t="s">
        <v>1726</v>
      </c>
      <c r="F820" s="250" t="s">
        <v>1727</v>
      </c>
      <c r="G820" s="251"/>
      <c r="H820" s="251"/>
      <c r="I820" s="251"/>
      <c r="J820" s="139" t="s">
        <v>520</v>
      </c>
      <c r="K820" s="140">
        <v>130.58500000000001</v>
      </c>
      <c r="L820" s="252"/>
      <c r="M820" s="251"/>
      <c r="N820" s="252">
        <f>ROUND(L820*K820,2)</f>
        <v>0</v>
      </c>
      <c r="O820" s="251"/>
      <c r="P820" s="251"/>
      <c r="Q820" s="251"/>
      <c r="R820" s="141"/>
      <c r="T820" s="142" t="s">
        <v>3</v>
      </c>
      <c r="U820" s="40" t="s">
        <v>43</v>
      </c>
      <c r="V820" s="143">
        <v>0.20499999999999999</v>
      </c>
      <c r="W820" s="143">
        <f>V820*K820</f>
        <v>26.769925000000001</v>
      </c>
      <c r="X820" s="143">
        <v>0</v>
      </c>
      <c r="Y820" s="143">
        <f>X820*K820</f>
        <v>0</v>
      </c>
      <c r="Z820" s="143">
        <v>0</v>
      </c>
      <c r="AA820" s="144">
        <f>Z820*K820</f>
        <v>0</v>
      </c>
      <c r="AR820" s="17" t="s">
        <v>231</v>
      </c>
      <c r="AT820" s="17" t="s">
        <v>222</v>
      </c>
      <c r="AU820" s="17" t="s">
        <v>190</v>
      </c>
      <c r="AY820" s="17" t="s">
        <v>221</v>
      </c>
      <c r="BE820" s="145">
        <f>IF(U820="základní",N820,0)</f>
        <v>0</v>
      </c>
      <c r="BF820" s="145">
        <f>IF(U820="snížená",N820,0)</f>
        <v>0</v>
      </c>
      <c r="BG820" s="145">
        <f>IF(U820="zákl. přenesená",N820,0)</f>
        <v>0</v>
      </c>
      <c r="BH820" s="145">
        <f>IF(U820="sníž. přenesená",N820,0)</f>
        <v>0</v>
      </c>
      <c r="BI820" s="145">
        <f>IF(U820="nulová",N820,0)</f>
        <v>0</v>
      </c>
      <c r="BJ820" s="17" t="s">
        <v>15</v>
      </c>
      <c r="BK820" s="145">
        <f>ROUND(L820*K820,2)</f>
        <v>0</v>
      </c>
      <c r="BL820" s="17" t="s">
        <v>231</v>
      </c>
      <c r="BM820" s="17" t="s">
        <v>1728</v>
      </c>
    </row>
    <row r="821" spans="2:65" s="1" customFormat="1" ht="28.9" customHeight="1" x14ac:dyDescent="0.3">
      <c r="B821" s="136"/>
      <c r="C821" s="137" t="s">
        <v>1729</v>
      </c>
      <c r="D821" s="137" t="s">
        <v>222</v>
      </c>
      <c r="E821" s="138" t="s">
        <v>1730</v>
      </c>
      <c r="F821" s="250" t="s">
        <v>1731</v>
      </c>
      <c r="G821" s="251"/>
      <c r="H821" s="251"/>
      <c r="I821" s="251"/>
      <c r="J821" s="139" t="s">
        <v>520</v>
      </c>
      <c r="K821" s="140">
        <v>110.36799999999999</v>
      </c>
      <c r="L821" s="252"/>
      <c r="M821" s="251"/>
      <c r="N821" s="252">
        <f>ROUND(L821*K821,2)</f>
        <v>0</v>
      </c>
      <c r="O821" s="251"/>
      <c r="P821" s="251"/>
      <c r="Q821" s="251"/>
      <c r="R821" s="141"/>
      <c r="T821" s="142" t="s">
        <v>3</v>
      </c>
      <c r="U821" s="40" t="s">
        <v>43</v>
      </c>
      <c r="V821" s="143">
        <v>2.5489999999999999</v>
      </c>
      <c r="W821" s="143">
        <f>V821*K821</f>
        <v>281.32803200000001</v>
      </c>
      <c r="X821" s="143">
        <v>0.505</v>
      </c>
      <c r="Y821" s="143">
        <f>X821*K821</f>
        <v>55.735839999999996</v>
      </c>
      <c r="Z821" s="143">
        <v>0</v>
      </c>
      <c r="AA821" s="144">
        <f>Z821*K821</f>
        <v>0</v>
      </c>
      <c r="AR821" s="17" t="s">
        <v>231</v>
      </c>
      <c r="AT821" s="17" t="s">
        <v>222</v>
      </c>
      <c r="AU821" s="17" t="s">
        <v>190</v>
      </c>
      <c r="AY821" s="17" t="s">
        <v>221</v>
      </c>
      <c r="BE821" s="145">
        <f>IF(U821="základní",N821,0)</f>
        <v>0</v>
      </c>
      <c r="BF821" s="145">
        <f>IF(U821="snížená",N821,0)</f>
        <v>0</v>
      </c>
      <c r="BG821" s="145">
        <f>IF(U821="zákl. přenesená",N821,0)</f>
        <v>0</v>
      </c>
      <c r="BH821" s="145">
        <f>IF(U821="sníž. přenesená",N821,0)</f>
        <v>0</v>
      </c>
      <c r="BI821" s="145">
        <f>IF(U821="nulová",N821,0)</f>
        <v>0</v>
      </c>
      <c r="BJ821" s="17" t="s">
        <v>15</v>
      </c>
      <c r="BK821" s="145">
        <f>ROUND(L821*K821,2)</f>
        <v>0</v>
      </c>
      <c r="BL821" s="17" t="s">
        <v>231</v>
      </c>
      <c r="BM821" s="17" t="s">
        <v>1732</v>
      </c>
    </row>
    <row r="822" spans="2:65" s="10" customFormat="1" ht="40.15" customHeight="1" x14ac:dyDescent="0.3">
      <c r="B822" s="153"/>
      <c r="C822" s="154"/>
      <c r="D822" s="154"/>
      <c r="E822" s="155" t="s">
        <v>3</v>
      </c>
      <c r="F822" s="274" t="s">
        <v>1733</v>
      </c>
      <c r="G822" s="273"/>
      <c r="H822" s="273"/>
      <c r="I822" s="273"/>
      <c r="J822" s="154"/>
      <c r="K822" s="156">
        <v>51.932000000000002</v>
      </c>
      <c r="L822" s="154"/>
      <c r="M822" s="154"/>
      <c r="N822" s="154"/>
      <c r="O822" s="154"/>
      <c r="P822" s="154"/>
      <c r="Q822" s="154"/>
      <c r="R822" s="157"/>
      <c r="T822" s="158"/>
      <c r="U822" s="154"/>
      <c r="V822" s="154"/>
      <c r="W822" s="154"/>
      <c r="X822" s="154"/>
      <c r="Y822" s="154"/>
      <c r="Z822" s="154"/>
      <c r="AA822" s="159"/>
      <c r="AT822" s="160" t="s">
        <v>524</v>
      </c>
      <c r="AU822" s="160" t="s">
        <v>190</v>
      </c>
      <c r="AV822" s="10" t="s">
        <v>190</v>
      </c>
      <c r="AW822" s="10" t="s">
        <v>35</v>
      </c>
      <c r="AX822" s="10" t="s">
        <v>78</v>
      </c>
      <c r="AY822" s="160" t="s">
        <v>221</v>
      </c>
    </row>
    <row r="823" spans="2:65" s="10" customFormat="1" ht="20.45" customHeight="1" x14ac:dyDescent="0.3">
      <c r="B823" s="153"/>
      <c r="C823" s="154"/>
      <c r="D823" s="154"/>
      <c r="E823" s="155" t="s">
        <v>3</v>
      </c>
      <c r="F823" s="272" t="s">
        <v>1734</v>
      </c>
      <c r="G823" s="273"/>
      <c r="H823" s="273"/>
      <c r="I823" s="273"/>
      <c r="J823" s="154"/>
      <c r="K823" s="156">
        <v>4.8440000000000003</v>
      </c>
      <c r="L823" s="154"/>
      <c r="M823" s="154"/>
      <c r="N823" s="154"/>
      <c r="O823" s="154"/>
      <c r="P823" s="154"/>
      <c r="Q823" s="154"/>
      <c r="R823" s="157"/>
      <c r="T823" s="158"/>
      <c r="U823" s="154"/>
      <c r="V823" s="154"/>
      <c r="W823" s="154"/>
      <c r="X823" s="154"/>
      <c r="Y823" s="154"/>
      <c r="Z823" s="154"/>
      <c r="AA823" s="159"/>
      <c r="AT823" s="160" t="s">
        <v>524</v>
      </c>
      <c r="AU823" s="160" t="s">
        <v>190</v>
      </c>
      <c r="AV823" s="10" t="s">
        <v>190</v>
      </c>
      <c r="AW823" s="10" t="s">
        <v>35</v>
      </c>
      <c r="AX823" s="10" t="s">
        <v>78</v>
      </c>
      <c r="AY823" s="160" t="s">
        <v>221</v>
      </c>
    </row>
    <row r="824" spans="2:65" s="10" customFormat="1" ht="20.45" customHeight="1" x14ac:dyDescent="0.3">
      <c r="B824" s="153"/>
      <c r="C824" s="154"/>
      <c r="D824" s="154"/>
      <c r="E824" s="155" t="s">
        <v>3</v>
      </c>
      <c r="F824" s="272" t="s">
        <v>1735</v>
      </c>
      <c r="G824" s="273"/>
      <c r="H824" s="273"/>
      <c r="I824" s="273"/>
      <c r="J824" s="154"/>
      <c r="K824" s="156">
        <v>32.942</v>
      </c>
      <c r="L824" s="154"/>
      <c r="M824" s="154"/>
      <c r="N824" s="154"/>
      <c r="O824" s="154"/>
      <c r="P824" s="154"/>
      <c r="Q824" s="154"/>
      <c r="R824" s="157"/>
      <c r="T824" s="158"/>
      <c r="U824" s="154"/>
      <c r="V824" s="154"/>
      <c r="W824" s="154"/>
      <c r="X824" s="154"/>
      <c r="Y824" s="154"/>
      <c r="Z824" s="154"/>
      <c r="AA824" s="159"/>
      <c r="AT824" s="160" t="s">
        <v>524</v>
      </c>
      <c r="AU824" s="160" t="s">
        <v>190</v>
      </c>
      <c r="AV824" s="10" t="s">
        <v>190</v>
      </c>
      <c r="AW824" s="10" t="s">
        <v>35</v>
      </c>
      <c r="AX824" s="10" t="s">
        <v>78</v>
      </c>
      <c r="AY824" s="160" t="s">
        <v>221</v>
      </c>
    </row>
    <row r="825" spans="2:65" s="10" customFormat="1" ht="20.45" customHeight="1" x14ac:dyDescent="0.3">
      <c r="B825" s="153"/>
      <c r="C825" s="154"/>
      <c r="D825" s="154"/>
      <c r="E825" s="155" t="s">
        <v>3</v>
      </c>
      <c r="F825" s="272" t="s">
        <v>1736</v>
      </c>
      <c r="G825" s="273"/>
      <c r="H825" s="273"/>
      <c r="I825" s="273"/>
      <c r="J825" s="154"/>
      <c r="K825" s="156">
        <v>3</v>
      </c>
      <c r="L825" s="154"/>
      <c r="M825" s="154"/>
      <c r="N825" s="154"/>
      <c r="O825" s="154"/>
      <c r="P825" s="154"/>
      <c r="Q825" s="154"/>
      <c r="R825" s="157"/>
      <c r="T825" s="158"/>
      <c r="U825" s="154"/>
      <c r="V825" s="154"/>
      <c r="W825" s="154"/>
      <c r="X825" s="154"/>
      <c r="Y825" s="154"/>
      <c r="Z825" s="154"/>
      <c r="AA825" s="159"/>
      <c r="AT825" s="160" t="s">
        <v>524</v>
      </c>
      <c r="AU825" s="160" t="s">
        <v>190</v>
      </c>
      <c r="AV825" s="10" t="s">
        <v>190</v>
      </c>
      <c r="AW825" s="10" t="s">
        <v>35</v>
      </c>
      <c r="AX825" s="10" t="s">
        <v>78</v>
      </c>
      <c r="AY825" s="160" t="s">
        <v>221</v>
      </c>
    </row>
    <row r="826" spans="2:65" s="10" customFormat="1" ht="28.9" customHeight="1" x14ac:dyDescent="0.3">
      <c r="B826" s="153"/>
      <c r="C826" s="154"/>
      <c r="D826" s="154"/>
      <c r="E826" s="155" t="s">
        <v>3</v>
      </c>
      <c r="F826" s="272" t="s">
        <v>1737</v>
      </c>
      <c r="G826" s="273"/>
      <c r="H826" s="273"/>
      <c r="I826" s="273"/>
      <c r="J826" s="154"/>
      <c r="K826" s="156">
        <v>17.649999999999999</v>
      </c>
      <c r="L826" s="154"/>
      <c r="M826" s="154"/>
      <c r="N826" s="154"/>
      <c r="O826" s="154"/>
      <c r="P826" s="154"/>
      <c r="Q826" s="154"/>
      <c r="R826" s="157"/>
      <c r="T826" s="158"/>
      <c r="U826" s="154"/>
      <c r="V826" s="154"/>
      <c r="W826" s="154"/>
      <c r="X826" s="154"/>
      <c r="Y826" s="154"/>
      <c r="Z826" s="154"/>
      <c r="AA826" s="159"/>
      <c r="AT826" s="160" t="s">
        <v>524</v>
      </c>
      <c r="AU826" s="160" t="s">
        <v>190</v>
      </c>
      <c r="AV826" s="10" t="s">
        <v>190</v>
      </c>
      <c r="AW826" s="10" t="s">
        <v>35</v>
      </c>
      <c r="AX826" s="10" t="s">
        <v>78</v>
      </c>
      <c r="AY826" s="160" t="s">
        <v>221</v>
      </c>
    </row>
    <row r="827" spans="2:65" s="11" customFormat="1" ht="20.45" customHeight="1" x14ac:dyDescent="0.3">
      <c r="B827" s="161"/>
      <c r="C827" s="162"/>
      <c r="D827" s="162"/>
      <c r="E827" s="163" t="s">
        <v>3</v>
      </c>
      <c r="F827" s="270" t="s">
        <v>526</v>
      </c>
      <c r="G827" s="271"/>
      <c r="H827" s="271"/>
      <c r="I827" s="271"/>
      <c r="J827" s="162"/>
      <c r="K827" s="164">
        <v>110.36799999999999</v>
      </c>
      <c r="L827" s="162"/>
      <c r="M827" s="162"/>
      <c r="N827" s="162"/>
      <c r="O827" s="162"/>
      <c r="P827" s="162"/>
      <c r="Q827" s="162"/>
      <c r="R827" s="165"/>
      <c r="T827" s="166"/>
      <c r="U827" s="162"/>
      <c r="V827" s="162"/>
      <c r="W827" s="162"/>
      <c r="X827" s="162"/>
      <c r="Y827" s="162"/>
      <c r="Z827" s="162"/>
      <c r="AA827" s="167"/>
      <c r="AT827" s="168" t="s">
        <v>524</v>
      </c>
      <c r="AU827" s="168" t="s">
        <v>190</v>
      </c>
      <c r="AV827" s="11" t="s">
        <v>231</v>
      </c>
      <c r="AW827" s="11" t="s">
        <v>35</v>
      </c>
      <c r="AX827" s="11" t="s">
        <v>15</v>
      </c>
      <c r="AY827" s="168" t="s">
        <v>221</v>
      </c>
    </row>
    <row r="828" spans="2:65" s="1" customFormat="1" ht="28.9" customHeight="1" x14ac:dyDescent="0.3">
      <c r="B828" s="136"/>
      <c r="C828" s="137" t="s">
        <v>1738</v>
      </c>
      <c r="D828" s="137" t="s">
        <v>222</v>
      </c>
      <c r="E828" s="138" t="s">
        <v>1739</v>
      </c>
      <c r="F828" s="250" t="s">
        <v>1740</v>
      </c>
      <c r="G828" s="251"/>
      <c r="H828" s="251"/>
      <c r="I828" s="251"/>
      <c r="J828" s="139" t="s">
        <v>520</v>
      </c>
      <c r="K828" s="140">
        <v>16.957000000000001</v>
      </c>
      <c r="L828" s="252"/>
      <c r="M828" s="251"/>
      <c r="N828" s="252">
        <f>ROUND(L828*K828,2)</f>
        <v>0</v>
      </c>
      <c r="O828" s="251"/>
      <c r="P828" s="251"/>
      <c r="Q828" s="251"/>
      <c r="R828" s="141"/>
      <c r="T828" s="142" t="s">
        <v>3</v>
      </c>
      <c r="U828" s="40" t="s">
        <v>43</v>
      </c>
      <c r="V828" s="143">
        <v>2.5489999999999999</v>
      </c>
      <c r="W828" s="143">
        <f>V828*K828</f>
        <v>43.223393000000002</v>
      </c>
      <c r="X828" s="143">
        <v>0.505</v>
      </c>
      <c r="Y828" s="143">
        <f>X828*K828</f>
        <v>8.5632850000000005</v>
      </c>
      <c r="Z828" s="143">
        <v>0</v>
      </c>
      <c r="AA828" s="144">
        <f>Z828*K828</f>
        <v>0</v>
      </c>
      <c r="AR828" s="17" t="s">
        <v>231</v>
      </c>
      <c r="AT828" s="17" t="s">
        <v>222</v>
      </c>
      <c r="AU828" s="17" t="s">
        <v>190</v>
      </c>
      <c r="AY828" s="17" t="s">
        <v>221</v>
      </c>
      <c r="BE828" s="145">
        <f>IF(U828="základní",N828,0)</f>
        <v>0</v>
      </c>
      <c r="BF828" s="145">
        <f>IF(U828="snížená",N828,0)</f>
        <v>0</v>
      </c>
      <c r="BG828" s="145">
        <f>IF(U828="zákl. přenesená",N828,0)</f>
        <v>0</v>
      </c>
      <c r="BH828" s="145">
        <f>IF(U828="sníž. přenesená",N828,0)</f>
        <v>0</v>
      </c>
      <c r="BI828" s="145">
        <f>IF(U828="nulová",N828,0)</f>
        <v>0</v>
      </c>
      <c r="BJ828" s="17" t="s">
        <v>15</v>
      </c>
      <c r="BK828" s="145">
        <f>ROUND(L828*K828,2)</f>
        <v>0</v>
      </c>
      <c r="BL828" s="17" t="s">
        <v>231</v>
      </c>
      <c r="BM828" s="17" t="s">
        <v>1741</v>
      </c>
    </row>
    <row r="829" spans="2:65" s="12" customFormat="1" ht="20.45" customHeight="1" x14ac:dyDescent="0.3">
      <c r="B829" s="173"/>
      <c r="C829" s="174"/>
      <c r="D829" s="174"/>
      <c r="E829" s="175" t="s">
        <v>3</v>
      </c>
      <c r="F829" s="281" t="s">
        <v>1136</v>
      </c>
      <c r="G829" s="278"/>
      <c r="H829" s="278"/>
      <c r="I829" s="278"/>
      <c r="J829" s="174"/>
      <c r="K829" s="176" t="s">
        <v>3</v>
      </c>
      <c r="L829" s="174"/>
      <c r="M829" s="174"/>
      <c r="N829" s="174"/>
      <c r="O829" s="174"/>
      <c r="P829" s="174"/>
      <c r="Q829" s="174"/>
      <c r="R829" s="177"/>
      <c r="T829" s="178"/>
      <c r="U829" s="174"/>
      <c r="V829" s="174"/>
      <c r="W829" s="174"/>
      <c r="X829" s="174"/>
      <c r="Y829" s="174"/>
      <c r="Z829" s="174"/>
      <c r="AA829" s="179"/>
      <c r="AT829" s="180" t="s">
        <v>524</v>
      </c>
      <c r="AU829" s="180" t="s">
        <v>190</v>
      </c>
      <c r="AV829" s="12" t="s">
        <v>15</v>
      </c>
      <c r="AW829" s="12" t="s">
        <v>35</v>
      </c>
      <c r="AX829" s="12" t="s">
        <v>78</v>
      </c>
      <c r="AY829" s="180" t="s">
        <v>221</v>
      </c>
    </row>
    <row r="830" spans="2:65" s="10" customFormat="1" ht="28.9" customHeight="1" x14ac:dyDescent="0.3">
      <c r="B830" s="153"/>
      <c r="C830" s="154"/>
      <c r="D830" s="154"/>
      <c r="E830" s="155" t="s">
        <v>3</v>
      </c>
      <c r="F830" s="272" t="s">
        <v>1742</v>
      </c>
      <c r="G830" s="273"/>
      <c r="H830" s="273"/>
      <c r="I830" s="273"/>
      <c r="J830" s="154"/>
      <c r="K830" s="156">
        <v>13.727</v>
      </c>
      <c r="L830" s="154"/>
      <c r="M830" s="154"/>
      <c r="N830" s="154"/>
      <c r="O830" s="154"/>
      <c r="P830" s="154"/>
      <c r="Q830" s="154"/>
      <c r="R830" s="157"/>
      <c r="T830" s="158"/>
      <c r="U830" s="154"/>
      <c r="V830" s="154"/>
      <c r="W830" s="154"/>
      <c r="X830" s="154"/>
      <c r="Y830" s="154"/>
      <c r="Z830" s="154"/>
      <c r="AA830" s="159"/>
      <c r="AT830" s="160" t="s">
        <v>524</v>
      </c>
      <c r="AU830" s="160" t="s">
        <v>190</v>
      </c>
      <c r="AV830" s="10" t="s">
        <v>190</v>
      </c>
      <c r="AW830" s="10" t="s">
        <v>35</v>
      </c>
      <c r="AX830" s="10" t="s">
        <v>78</v>
      </c>
      <c r="AY830" s="160" t="s">
        <v>221</v>
      </c>
    </row>
    <row r="831" spans="2:65" s="10" customFormat="1" ht="20.45" customHeight="1" x14ac:dyDescent="0.3">
      <c r="B831" s="153"/>
      <c r="C831" s="154"/>
      <c r="D831" s="154"/>
      <c r="E831" s="155" t="s">
        <v>3</v>
      </c>
      <c r="F831" s="272" t="s">
        <v>1743</v>
      </c>
      <c r="G831" s="273"/>
      <c r="H831" s="273"/>
      <c r="I831" s="273"/>
      <c r="J831" s="154"/>
      <c r="K831" s="156">
        <v>3.23</v>
      </c>
      <c r="L831" s="154"/>
      <c r="M831" s="154"/>
      <c r="N831" s="154"/>
      <c r="O831" s="154"/>
      <c r="P831" s="154"/>
      <c r="Q831" s="154"/>
      <c r="R831" s="157"/>
      <c r="T831" s="158"/>
      <c r="U831" s="154"/>
      <c r="V831" s="154"/>
      <c r="W831" s="154"/>
      <c r="X831" s="154"/>
      <c r="Y831" s="154"/>
      <c r="Z831" s="154"/>
      <c r="AA831" s="159"/>
      <c r="AT831" s="160" t="s">
        <v>524</v>
      </c>
      <c r="AU831" s="160" t="s">
        <v>190</v>
      </c>
      <c r="AV831" s="10" t="s">
        <v>190</v>
      </c>
      <c r="AW831" s="10" t="s">
        <v>35</v>
      </c>
      <c r="AX831" s="10" t="s">
        <v>78</v>
      </c>
      <c r="AY831" s="160" t="s">
        <v>221</v>
      </c>
    </row>
    <row r="832" spans="2:65" s="11" customFormat="1" ht="20.45" customHeight="1" x14ac:dyDescent="0.3">
      <c r="B832" s="161"/>
      <c r="C832" s="162"/>
      <c r="D832" s="162"/>
      <c r="E832" s="163" t="s">
        <v>3</v>
      </c>
      <c r="F832" s="270" t="s">
        <v>526</v>
      </c>
      <c r="G832" s="271"/>
      <c r="H832" s="271"/>
      <c r="I832" s="271"/>
      <c r="J832" s="162"/>
      <c r="K832" s="164">
        <v>16.957000000000001</v>
      </c>
      <c r="L832" s="162"/>
      <c r="M832" s="162"/>
      <c r="N832" s="162"/>
      <c r="O832" s="162"/>
      <c r="P832" s="162"/>
      <c r="Q832" s="162"/>
      <c r="R832" s="165"/>
      <c r="T832" s="166"/>
      <c r="U832" s="162"/>
      <c r="V832" s="162"/>
      <c r="W832" s="162"/>
      <c r="X832" s="162"/>
      <c r="Y832" s="162"/>
      <c r="Z832" s="162"/>
      <c r="AA832" s="167"/>
      <c r="AT832" s="168" t="s">
        <v>524</v>
      </c>
      <c r="AU832" s="168" t="s">
        <v>190</v>
      </c>
      <c r="AV832" s="11" t="s">
        <v>231</v>
      </c>
      <c r="AW832" s="11" t="s">
        <v>35</v>
      </c>
      <c r="AX832" s="11" t="s">
        <v>15</v>
      </c>
      <c r="AY832" s="168" t="s">
        <v>221</v>
      </c>
    </row>
    <row r="833" spans="2:65" s="1" customFormat="1" ht="20.45" customHeight="1" x14ac:dyDescent="0.3">
      <c r="B833" s="136"/>
      <c r="C833" s="137" t="s">
        <v>342</v>
      </c>
      <c r="D833" s="137" t="s">
        <v>222</v>
      </c>
      <c r="E833" s="138" t="s">
        <v>1744</v>
      </c>
      <c r="F833" s="250" t="s">
        <v>1745</v>
      </c>
      <c r="G833" s="251"/>
      <c r="H833" s="251"/>
      <c r="I833" s="251"/>
      <c r="J833" s="139" t="s">
        <v>613</v>
      </c>
      <c r="K833" s="140">
        <v>13.91</v>
      </c>
      <c r="L833" s="252"/>
      <c r="M833" s="251"/>
      <c r="N833" s="252">
        <f>ROUND(L833*K833,2)</f>
        <v>0</v>
      </c>
      <c r="O833" s="251"/>
      <c r="P833" s="251"/>
      <c r="Q833" s="251"/>
      <c r="R833" s="141"/>
      <c r="T833" s="142" t="s">
        <v>3</v>
      </c>
      <c r="U833" s="40" t="s">
        <v>43</v>
      </c>
      <c r="V833" s="143">
        <v>15.231</v>
      </c>
      <c r="W833" s="143">
        <f>V833*K833</f>
        <v>211.86321000000001</v>
      </c>
      <c r="X833" s="143">
        <v>1.0530600000000001</v>
      </c>
      <c r="Y833" s="143">
        <f>X833*K833</f>
        <v>14.648064600000001</v>
      </c>
      <c r="Z833" s="143">
        <v>0</v>
      </c>
      <c r="AA833" s="144">
        <f>Z833*K833</f>
        <v>0</v>
      </c>
      <c r="AR833" s="17" t="s">
        <v>231</v>
      </c>
      <c r="AT833" s="17" t="s">
        <v>222</v>
      </c>
      <c r="AU833" s="17" t="s">
        <v>190</v>
      </c>
      <c r="AY833" s="17" t="s">
        <v>221</v>
      </c>
      <c r="BE833" s="145">
        <f>IF(U833="základní",N833,0)</f>
        <v>0</v>
      </c>
      <c r="BF833" s="145">
        <f>IF(U833="snížená",N833,0)</f>
        <v>0</v>
      </c>
      <c r="BG833" s="145">
        <f>IF(U833="zákl. přenesená",N833,0)</f>
        <v>0</v>
      </c>
      <c r="BH833" s="145">
        <f>IF(U833="sníž. přenesená",N833,0)</f>
        <v>0</v>
      </c>
      <c r="BI833" s="145">
        <f>IF(U833="nulová",N833,0)</f>
        <v>0</v>
      </c>
      <c r="BJ833" s="17" t="s">
        <v>15</v>
      </c>
      <c r="BK833" s="145">
        <f>ROUND(L833*K833,2)</f>
        <v>0</v>
      </c>
      <c r="BL833" s="17" t="s">
        <v>231</v>
      </c>
      <c r="BM833" s="17" t="s">
        <v>1746</v>
      </c>
    </row>
    <row r="834" spans="2:65" s="12" customFormat="1" ht="20.45" customHeight="1" x14ac:dyDescent="0.3">
      <c r="B834" s="173"/>
      <c r="C834" s="174"/>
      <c r="D834" s="174"/>
      <c r="E834" s="175" t="s">
        <v>3</v>
      </c>
      <c r="F834" s="281" t="s">
        <v>1747</v>
      </c>
      <c r="G834" s="278"/>
      <c r="H834" s="278"/>
      <c r="I834" s="278"/>
      <c r="J834" s="174"/>
      <c r="K834" s="176" t="s">
        <v>3</v>
      </c>
      <c r="L834" s="174"/>
      <c r="M834" s="174"/>
      <c r="N834" s="174"/>
      <c r="O834" s="174"/>
      <c r="P834" s="174"/>
      <c r="Q834" s="174"/>
      <c r="R834" s="177"/>
      <c r="T834" s="178"/>
      <c r="U834" s="174"/>
      <c r="V834" s="174"/>
      <c r="W834" s="174"/>
      <c r="X834" s="174"/>
      <c r="Y834" s="174"/>
      <c r="Z834" s="174"/>
      <c r="AA834" s="179"/>
      <c r="AT834" s="180" t="s">
        <v>524</v>
      </c>
      <c r="AU834" s="180" t="s">
        <v>190</v>
      </c>
      <c r="AV834" s="12" t="s">
        <v>15</v>
      </c>
      <c r="AW834" s="12" t="s">
        <v>35</v>
      </c>
      <c r="AX834" s="12" t="s">
        <v>78</v>
      </c>
      <c r="AY834" s="180" t="s">
        <v>221</v>
      </c>
    </row>
    <row r="835" spans="2:65" s="10" customFormat="1" ht="28.9" customHeight="1" x14ac:dyDescent="0.3">
      <c r="B835" s="153"/>
      <c r="C835" s="154"/>
      <c r="D835" s="154"/>
      <c r="E835" s="155" t="s">
        <v>3</v>
      </c>
      <c r="F835" s="272" t="s">
        <v>1748</v>
      </c>
      <c r="G835" s="273"/>
      <c r="H835" s="273"/>
      <c r="I835" s="273"/>
      <c r="J835" s="154"/>
      <c r="K835" s="156">
        <v>4.1870000000000003</v>
      </c>
      <c r="L835" s="154"/>
      <c r="M835" s="154"/>
      <c r="N835" s="154"/>
      <c r="O835" s="154"/>
      <c r="P835" s="154"/>
      <c r="Q835" s="154"/>
      <c r="R835" s="157"/>
      <c r="T835" s="158"/>
      <c r="U835" s="154"/>
      <c r="V835" s="154"/>
      <c r="W835" s="154"/>
      <c r="X835" s="154"/>
      <c r="Y835" s="154"/>
      <c r="Z835" s="154"/>
      <c r="AA835" s="159"/>
      <c r="AT835" s="160" t="s">
        <v>524</v>
      </c>
      <c r="AU835" s="160" t="s">
        <v>190</v>
      </c>
      <c r="AV835" s="10" t="s">
        <v>190</v>
      </c>
      <c r="AW835" s="10" t="s">
        <v>35</v>
      </c>
      <c r="AX835" s="10" t="s">
        <v>78</v>
      </c>
      <c r="AY835" s="160" t="s">
        <v>221</v>
      </c>
    </row>
    <row r="836" spans="2:65" s="10" customFormat="1" ht="20.45" customHeight="1" x14ac:dyDescent="0.3">
      <c r="B836" s="153"/>
      <c r="C836" s="154"/>
      <c r="D836" s="154"/>
      <c r="E836" s="155" t="s">
        <v>3</v>
      </c>
      <c r="F836" s="272" t="s">
        <v>1749</v>
      </c>
      <c r="G836" s="273"/>
      <c r="H836" s="273"/>
      <c r="I836" s="273"/>
      <c r="J836" s="154"/>
      <c r="K836" s="156">
        <v>0.114</v>
      </c>
      <c r="L836" s="154"/>
      <c r="M836" s="154"/>
      <c r="N836" s="154"/>
      <c r="O836" s="154"/>
      <c r="P836" s="154"/>
      <c r="Q836" s="154"/>
      <c r="R836" s="157"/>
      <c r="T836" s="158"/>
      <c r="U836" s="154"/>
      <c r="V836" s="154"/>
      <c r="W836" s="154"/>
      <c r="X836" s="154"/>
      <c r="Y836" s="154"/>
      <c r="Z836" s="154"/>
      <c r="AA836" s="159"/>
      <c r="AT836" s="160" t="s">
        <v>524</v>
      </c>
      <c r="AU836" s="160" t="s">
        <v>190</v>
      </c>
      <c r="AV836" s="10" t="s">
        <v>190</v>
      </c>
      <c r="AW836" s="10" t="s">
        <v>35</v>
      </c>
      <c r="AX836" s="10" t="s">
        <v>78</v>
      </c>
      <c r="AY836" s="160" t="s">
        <v>221</v>
      </c>
    </row>
    <row r="837" spans="2:65" s="10" customFormat="1" ht="20.45" customHeight="1" x14ac:dyDescent="0.3">
      <c r="B837" s="153"/>
      <c r="C837" s="154"/>
      <c r="D837" s="154"/>
      <c r="E837" s="155" t="s">
        <v>3</v>
      </c>
      <c r="F837" s="272" t="s">
        <v>1750</v>
      </c>
      <c r="G837" s="273"/>
      <c r="H837" s="273"/>
      <c r="I837" s="273"/>
      <c r="J837" s="154"/>
      <c r="K837" s="156">
        <v>0.85699999999999998</v>
      </c>
      <c r="L837" s="154"/>
      <c r="M837" s="154"/>
      <c r="N837" s="154"/>
      <c r="O837" s="154"/>
      <c r="P837" s="154"/>
      <c r="Q837" s="154"/>
      <c r="R837" s="157"/>
      <c r="T837" s="158"/>
      <c r="U837" s="154"/>
      <c r="V837" s="154"/>
      <c r="W837" s="154"/>
      <c r="X837" s="154"/>
      <c r="Y837" s="154"/>
      <c r="Z837" s="154"/>
      <c r="AA837" s="159"/>
      <c r="AT837" s="160" t="s">
        <v>524</v>
      </c>
      <c r="AU837" s="160" t="s">
        <v>190</v>
      </c>
      <c r="AV837" s="10" t="s">
        <v>190</v>
      </c>
      <c r="AW837" s="10" t="s">
        <v>35</v>
      </c>
      <c r="AX837" s="10" t="s">
        <v>78</v>
      </c>
      <c r="AY837" s="160" t="s">
        <v>221</v>
      </c>
    </row>
    <row r="838" spans="2:65" s="13" customFormat="1" ht="20.45" customHeight="1" x14ac:dyDescent="0.3">
      <c r="B838" s="181"/>
      <c r="C838" s="182"/>
      <c r="D838" s="182"/>
      <c r="E838" s="183" t="s">
        <v>3</v>
      </c>
      <c r="F838" s="279" t="s">
        <v>946</v>
      </c>
      <c r="G838" s="280"/>
      <c r="H838" s="280"/>
      <c r="I838" s="280"/>
      <c r="J838" s="182"/>
      <c r="K838" s="184">
        <v>5.1580000000000004</v>
      </c>
      <c r="L838" s="182"/>
      <c r="M838" s="182"/>
      <c r="N838" s="182"/>
      <c r="O838" s="182"/>
      <c r="P838" s="182"/>
      <c r="Q838" s="182"/>
      <c r="R838" s="185"/>
      <c r="T838" s="186"/>
      <c r="U838" s="182"/>
      <c r="V838" s="182"/>
      <c r="W838" s="182"/>
      <c r="X838" s="182"/>
      <c r="Y838" s="182"/>
      <c r="Z838" s="182"/>
      <c r="AA838" s="187"/>
      <c r="AT838" s="188" t="s">
        <v>524</v>
      </c>
      <c r="AU838" s="188" t="s">
        <v>190</v>
      </c>
      <c r="AV838" s="13" t="s">
        <v>254</v>
      </c>
      <c r="AW838" s="13" t="s">
        <v>35</v>
      </c>
      <c r="AX838" s="13" t="s">
        <v>78</v>
      </c>
      <c r="AY838" s="188" t="s">
        <v>221</v>
      </c>
    </row>
    <row r="839" spans="2:65" s="12" customFormat="1" ht="20.45" customHeight="1" x14ac:dyDescent="0.3">
      <c r="B839" s="173"/>
      <c r="C839" s="174"/>
      <c r="D839" s="174"/>
      <c r="E839" s="175" t="s">
        <v>3</v>
      </c>
      <c r="F839" s="277" t="s">
        <v>1751</v>
      </c>
      <c r="G839" s="278"/>
      <c r="H839" s="278"/>
      <c r="I839" s="278"/>
      <c r="J839" s="174"/>
      <c r="K839" s="176" t="s">
        <v>3</v>
      </c>
      <c r="L839" s="174"/>
      <c r="M839" s="174"/>
      <c r="N839" s="174"/>
      <c r="O839" s="174"/>
      <c r="P839" s="174"/>
      <c r="Q839" s="174"/>
      <c r="R839" s="177"/>
      <c r="T839" s="178"/>
      <c r="U839" s="174"/>
      <c r="V839" s="174"/>
      <c r="W839" s="174"/>
      <c r="X839" s="174"/>
      <c r="Y839" s="174"/>
      <c r="Z839" s="174"/>
      <c r="AA839" s="179"/>
      <c r="AT839" s="180" t="s">
        <v>524</v>
      </c>
      <c r="AU839" s="180" t="s">
        <v>190</v>
      </c>
      <c r="AV839" s="12" t="s">
        <v>15</v>
      </c>
      <c r="AW839" s="12" t="s">
        <v>35</v>
      </c>
      <c r="AX839" s="12" t="s">
        <v>78</v>
      </c>
      <c r="AY839" s="180" t="s">
        <v>221</v>
      </c>
    </row>
    <row r="840" spans="2:65" s="10" customFormat="1" ht="28.9" customHeight="1" x14ac:dyDescent="0.3">
      <c r="B840" s="153"/>
      <c r="C840" s="154"/>
      <c r="D840" s="154"/>
      <c r="E840" s="155" t="s">
        <v>3</v>
      </c>
      <c r="F840" s="272" t="s">
        <v>1752</v>
      </c>
      <c r="G840" s="273"/>
      <c r="H840" s="273"/>
      <c r="I840" s="273"/>
      <c r="J840" s="154"/>
      <c r="K840" s="156">
        <v>8.327</v>
      </c>
      <c r="L840" s="154"/>
      <c r="M840" s="154"/>
      <c r="N840" s="154"/>
      <c r="O840" s="154"/>
      <c r="P840" s="154"/>
      <c r="Q840" s="154"/>
      <c r="R840" s="157"/>
      <c r="T840" s="158"/>
      <c r="U840" s="154"/>
      <c r="V840" s="154"/>
      <c r="W840" s="154"/>
      <c r="X840" s="154"/>
      <c r="Y840" s="154"/>
      <c r="Z840" s="154"/>
      <c r="AA840" s="159"/>
      <c r="AT840" s="160" t="s">
        <v>524</v>
      </c>
      <c r="AU840" s="160" t="s">
        <v>190</v>
      </c>
      <c r="AV840" s="10" t="s">
        <v>190</v>
      </c>
      <c r="AW840" s="10" t="s">
        <v>35</v>
      </c>
      <c r="AX840" s="10" t="s">
        <v>78</v>
      </c>
      <c r="AY840" s="160" t="s">
        <v>221</v>
      </c>
    </row>
    <row r="841" spans="2:65" s="10" customFormat="1" ht="20.45" customHeight="1" x14ac:dyDescent="0.3">
      <c r="B841" s="153"/>
      <c r="C841" s="154"/>
      <c r="D841" s="154"/>
      <c r="E841" s="155" t="s">
        <v>3</v>
      </c>
      <c r="F841" s="272" t="s">
        <v>1753</v>
      </c>
      <c r="G841" s="273"/>
      <c r="H841" s="273"/>
      <c r="I841" s="273"/>
      <c r="J841" s="154"/>
      <c r="K841" s="156">
        <v>0.22800000000000001</v>
      </c>
      <c r="L841" s="154"/>
      <c r="M841" s="154"/>
      <c r="N841" s="154"/>
      <c r="O841" s="154"/>
      <c r="P841" s="154"/>
      <c r="Q841" s="154"/>
      <c r="R841" s="157"/>
      <c r="T841" s="158"/>
      <c r="U841" s="154"/>
      <c r="V841" s="154"/>
      <c r="W841" s="154"/>
      <c r="X841" s="154"/>
      <c r="Y841" s="154"/>
      <c r="Z841" s="154"/>
      <c r="AA841" s="159"/>
      <c r="AT841" s="160" t="s">
        <v>524</v>
      </c>
      <c r="AU841" s="160" t="s">
        <v>190</v>
      </c>
      <c r="AV841" s="10" t="s">
        <v>190</v>
      </c>
      <c r="AW841" s="10" t="s">
        <v>35</v>
      </c>
      <c r="AX841" s="10" t="s">
        <v>78</v>
      </c>
      <c r="AY841" s="160" t="s">
        <v>221</v>
      </c>
    </row>
    <row r="842" spans="2:65" s="10" customFormat="1" ht="20.45" customHeight="1" x14ac:dyDescent="0.3">
      <c r="B842" s="153"/>
      <c r="C842" s="154"/>
      <c r="D842" s="154"/>
      <c r="E842" s="155" t="s">
        <v>3</v>
      </c>
      <c r="F842" s="272" t="s">
        <v>1754</v>
      </c>
      <c r="G842" s="273"/>
      <c r="H842" s="273"/>
      <c r="I842" s="273"/>
      <c r="J842" s="154"/>
      <c r="K842" s="156">
        <v>4.8000000000000001E-2</v>
      </c>
      <c r="L842" s="154"/>
      <c r="M842" s="154"/>
      <c r="N842" s="154"/>
      <c r="O842" s="154"/>
      <c r="P842" s="154"/>
      <c r="Q842" s="154"/>
      <c r="R842" s="157"/>
      <c r="T842" s="158"/>
      <c r="U842" s="154"/>
      <c r="V842" s="154"/>
      <c r="W842" s="154"/>
      <c r="X842" s="154"/>
      <c r="Y842" s="154"/>
      <c r="Z842" s="154"/>
      <c r="AA842" s="159"/>
      <c r="AT842" s="160" t="s">
        <v>524</v>
      </c>
      <c r="AU842" s="160" t="s">
        <v>190</v>
      </c>
      <c r="AV842" s="10" t="s">
        <v>190</v>
      </c>
      <c r="AW842" s="10" t="s">
        <v>35</v>
      </c>
      <c r="AX842" s="10" t="s">
        <v>78</v>
      </c>
      <c r="AY842" s="160" t="s">
        <v>221</v>
      </c>
    </row>
    <row r="843" spans="2:65" s="13" customFormat="1" ht="20.45" customHeight="1" x14ac:dyDescent="0.3">
      <c r="B843" s="181"/>
      <c r="C843" s="182"/>
      <c r="D843" s="182"/>
      <c r="E843" s="183" t="s">
        <v>3</v>
      </c>
      <c r="F843" s="279" t="s">
        <v>946</v>
      </c>
      <c r="G843" s="280"/>
      <c r="H843" s="280"/>
      <c r="I843" s="280"/>
      <c r="J843" s="182"/>
      <c r="K843" s="184">
        <v>8.6029999999999998</v>
      </c>
      <c r="L843" s="182"/>
      <c r="M843" s="182"/>
      <c r="N843" s="182"/>
      <c r="O843" s="182"/>
      <c r="P843" s="182"/>
      <c r="Q843" s="182"/>
      <c r="R843" s="185"/>
      <c r="T843" s="186"/>
      <c r="U843" s="182"/>
      <c r="V843" s="182"/>
      <c r="W843" s="182"/>
      <c r="X843" s="182"/>
      <c r="Y843" s="182"/>
      <c r="Z843" s="182"/>
      <c r="AA843" s="187"/>
      <c r="AT843" s="188" t="s">
        <v>524</v>
      </c>
      <c r="AU843" s="188" t="s">
        <v>190</v>
      </c>
      <c r="AV843" s="13" t="s">
        <v>254</v>
      </c>
      <c r="AW843" s="13" t="s">
        <v>35</v>
      </c>
      <c r="AX843" s="13" t="s">
        <v>78</v>
      </c>
      <c r="AY843" s="188" t="s">
        <v>221</v>
      </c>
    </row>
    <row r="844" spans="2:65" s="10" customFormat="1" ht="20.45" customHeight="1" x14ac:dyDescent="0.3">
      <c r="B844" s="153"/>
      <c r="C844" s="154"/>
      <c r="D844" s="154"/>
      <c r="E844" s="155" t="s">
        <v>3</v>
      </c>
      <c r="F844" s="272" t="s">
        <v>1755</v>
      </c>
      <c r="G844" s="273"/>
      <c r="H844" s="273"/>
      <c r="I844" s="273"/>
      <c r="J844" s="154"/>
      <c r="K844" s="156">
        <v>0.14899999999999999</v>
      </c>
      <c r="L844" s="154"/>
      <c r="M844" s="154"/>
      <c r="N844" s="154"/>
      <c r="O844" s="154"/>
      <c r="P844" s="154"/>
      <c r="Q844" s="154"/>
      <c r="R844" s="157"/>
      <c r="T844" s="158"/>
      <c r="U844" s="154"/>
      <c r="V844" s="154"/>
      <c r="W844" s="154"/>
      <c r="X844" s="154"/>
      <c r="Y844" s="154"/>
      <c r="Z844" s="154"/>
      <c r="AA844" s="159"/>
      <c r="AT844" s="160" t="s">
        <v>524</v>
      </c>
      <c r="AU844" s="160" t="s">
        <v>190</v>
      </c>
      <c r="AV844" s="10" t="s">
        <v>190</v>
      </c>
      <c r="AW844" s="10" t="s">
        <v>35</v>
      </c>
      <c r="AX844" s="10" t="s">
        <v>78</v>
      </c>
      <c r="AY844" s="160" t="s">
        <v>221</v>
      </c>
    </row>
    <row r="845" spans="2:65" s="11" customFormat="1" ht="20.45" customHeight="1" x14ac:dyDescent="0.3">
      <c r="B845" s="161"/>
      <c r="C845" s="162"/>
      <c r="D845" s="162"/>
      <c r="E845" s="163" t="s">
        <v>3</v>
      </c>
      <c r="F845" s="270" t="s">
        <v>526</v>
      </c>
      <c r="G845" s="271"/>
      <c r="H845" s="271"/>
      <c r="I845" s="271"/>
      <c r="J845" s="162"/>
      <c r="K845" s="164">
        <v>13.91</v>
      </c>
      <c r="L845" s="162"/>
      <c r="M845" s="162"/>
      <c r="N845" s="162"/>
      <c r="O845" s="162"/>
      <c r="P845" s="162"/>
      <c r="Q845" s="162"/>
      <c r="R845" s="165"/>
      <c r="T845" s="166"/>
      <c r="U845" s="162"/>
      <c r="V845" s="162"/>
      <c r="W845" s="162"/>
      <c r="X845" s="162"/>
      <c r="Y845" s="162"/>
      <c r="Z845" s="162"/>
      <c r="AA845" s="167"/>
      <c r="AT845" s="168" t="s">
        <v>524</v>
      </c>
      <c r="AU845" s="168" t="s">
        <v>190</v>
      </c>
      <c r="AV845" s="11" t="s">
        <v>231</v>
      </c>
      <c r="AW845" s="11" t="s">
        <v>35</v>
      </c>
      <c r="AX845" s="11" t="s">
        <v>15</v>
      </c>
      <c r="AY845" s="168" t="s">
        <v>221</v>
      </c>
    </row>
    <row r="846" spans="2:65" s="1" customFormat="1" ht="20.45" customHeight="1" x14ac:dyDescent="0.3">
      <c r="B846" s="136"/>
      <c r="C846" s="137" t="s">
        <v>1756</v>
      </c>
      <c r="D846" s="137" t="s">
        <v>222</v>
      </c>
      <c r="E846" s="138" t="s">
        <v>1757</v>
      </c>
      <c r="F846" s="250" t="s">
        <v>1758</v>
      </c>
      <c r="G846" s="251"/>
      <c r="H846" s="251"/>
      <c r="I846" s="251"/>
      <c r="J846" s="139" t="s">
        <v>536</v>
      </c>
      <c r="K846" s="140">
        <v>3.2</v>
      </c>
      <c r="L846" s="252"/>
      <c r="M846" s="251"/>
      <c r="N846" s="252">
        <f>ROUND(L846*K846,2)</f>
        <v>0</v>
      </c>
      <c r="O846" s="251"/>
      <c r="P846" s="251"/>
      <c r="Q846" s="251"/>
      <c r="R846" s="141"/>
      <c r="T846" s="142" t="s">
        <v>3</v>
      </c>
      <c r="U846" s="40" t="s">
        <v>43</v>
      </c>
      <c r="V846" s="143">
        <v>0.38700000000000001</v>
      </c>
      <c r="W846" s="143">
        <f>V846*K846</f>
        <v>1.2384000000000002</v>
      </c>
      <c r="X846" s="143">
        <v>0.13400000000000001</v>
      </c>
      <c r="Y846" s="143">
        <f>X846*K846</f>
        <v>0.42880000000000007</v>
      </c>
      <c r="Z846" s="143">
        <v>0</v>
      </c>
      <c r="AA846" s="144">
        <f>Z846*K846</f>
        <v>0</v>
      </c>
      <c r="AR846" s="17" t="s">
        <v>231</v>
      </c>
      <c r="AT846" s="17" t="s">
        <v>222</v>
      </c>
      <c r="AU846" s="17" t="s">
        <v>190</v>
      </c>
      <c r="AY846" s="17" t="s">
        <v>221</v>
      </c>
      <c r="BE846" s="145">
        <f>IF(U846="základní",N846,0)</f>
        <v>0</v>
      </c>
      <c r="BF846" s="145">
        <f>IF(U846="snížená",N846,0)</f>
        <v>0</v>
      </c>
      <c r="BG846" s="145">
        <f>IF(U846="zákl. přenesená",N846,0)</f>
        <v>0</v>
      </c>
      <c r="BH846" s="145">
        <f>IF(U846="sníž. přenesená",N846,0)</f>
        <v>0</v>
      </c>
      <c r="BI846" s="145">
        <f>IF(U846="nulová",N846,0)</f>
        <v>0</v>
      </c>
      <c r="BJ846" s="17" t="s">
        <v>15</v>
      </c>
      <c r="BK846" s="145">
        <f>ROUND(L846*K846,2)</f>
        <v>0</v>
      </c>
      <c r="BL846" s="17" t="s">
        <v>231</v>
      </c>
      <c r="BM846" s="17" t="s">
        <v>1759</v>
      </c>
    </row>
    <row r="847" spans="2:65" s="10" customFormat="1" ht="20.45" customHeight="1" x14ac:dyDescent="0.3">
      <c r="B847" s="153"/>
      <c r="C847" s="154"/>
      <c r="D847" s="154"/>
      <c r="E847" s="155" t="s">
        <v>3</v>
      </c>
      <c r="F847" s="274" t="s">
        <v>882</v>
      </c>
      <c r="G847" s="273"/>
      <c r="H847" s="273"/>
      <c r="I847" s="273"/>
      <c r="J847" s="154"/>
      <c r="K847" s="156">
        <v>3.2</v>
      </c>
      <c r="L847" s="154"/>
      <c r="M847" s="154"/>
      <c r="N847" s="154"/>
      <c r="O847" s="154"/>
      <c r="P847" s="154"/>
      <c r="Q847" s="154"/>
      <c r="R847" s="157"/>
      <c r="T847" s="158"/>
      <c r="U847" s="154"/>
      <c r="V847" s="154"/>
      <c r="W847" s="154"/>
      <c r="X847" s="154"/>
      <c r="Y847" s="154"/>
      <c r="Z847" s="154"/>
      <c r="AA847" s="159"/>
      <c r="AT847" s="160" t="s">
        <v>524</v>
      </c>
      <c r="AU847" s="160" t="s">
        <v>190</v>
      </c>
      <c r="AV847" s="10" t="s">
        <v>190</v>
      </c>
      <c r="AW847" s="10" t="s">
        <v>35</v>
      </c>
      <c r="AX847" s="10" t="s">
        <v>15</v>
      </c>
      <c r="AY847" s="160" t="s">
        <v>221</v>
      </c>
    </row>
    <row r="848" spans="2:65" s="1" customFormat="1" ht="20.45" customHeight="1" x14ac:dyDescent="0.3">
      <c r="B848" s="136"/>
      <c r="C848" s="137" t="s">
        <v>1760</v>
      </c>
      <c r="D848" s="137" t="s">
        <v>222</v>
      </c>
      <c r="E848" s="138" t="s">
        <v>1761</v>
      </c>
      <c r="F848" s="250" t="s">
        <v>1762</v>
      </c>
      <c r="G848" s="251"/>
      <c r="H848" s="251"/>
      <c r="I848" s="251"/>
      <c r="J848" s="139" t="s">
        <v>536</v>
      </c>
      <c r="K848" s="140">
        <v>5.2</v>
      </c>
      <c r="L848" s="252"/>
      <c r="M848" s="251"/>
      <c r="N848" s="252">
        <f>ROUND(L848*K848,2)</f>
        <v>0</v>
      </c>
      <c r="O848" s="251"/>
      <c r="P848" s="251"/>
      <c r="Q848" s="251"/>
      <c r="R848" s="141"/>
      <c r="T848" s="142" t="s">
        <v>3</v>
      </c>
      <c r="U848" s="40" t="s">
        <v>43</v>
      </c>
      <c r="V848" s="143">
        <v>0.38700000000000001</v>
      </c>
      <c r="W848" s="143">
        <f>V848*K848</f>
        <v>2.0124</v>
      </c>
      <c r="X848" s="143">
        <v>0.156</v>
      </c>
      <c r="Y848" s="143">
        <f>X848*K848</f>
        <v>0.81120000000000003</v>
      </c>
      <c r="Z848" s="143">
        <v>0</v>
      </c>
      <c r="AA848" s="144">
        <f>Z848*K848</f>
        <v>0</v>
      </c>
      <c r="AR848" s="17" t="s">
        <v>231</v>
      </c>
      <c r="AT848" s="17" t="s">
        <v>222</v>
      </c>
      <c r="AU848" s="17" t="s">
        <v>190</v>
      </c>
      <c r="AY848" s="17" t="s">
        <v>221</v>
      </c>
      <c r="BE848" s="145">
        <f>IF(U848="základní",N848,0)</f>
        <v>0</v>
      </c>
      <c r="BF848" s="145">
        <f>IF(U848="snížená",N848,0)</f>
        <v>0</v>
      </c>
      <c r="BG848" s="145">
        <f>IF(U848="zákl. přenesená",N848,0)</f>
        <v>0</v>
      </c>
      <c r="BH848" s="145">
        <f>IF(U848="sníž. přenesená",N848,0)</f>
        <v>0</v>
      </c>
      <c r="BI848" s="145">
        <f>IF(U848="nulová",N848,0)</f>
        <v>0</v>
      </c>
      <c r="BJ848" s="17" t="s">
        <v>15</v>
      </c>
      <c r="BK848" s="145">
        <f>ROUND(L848*K848,2)</f>
        <v>0</v>
      </c>
      <c r="BL848" s="17" t="s">
        <v>231</v>
      </c>
      <c r="BM848" s="17" t="s">
        <v>1763</v>
      </c>
    </row>
    <row r="849" spans="2:65" s="10" customFormat="1" ht="20.45" customHeight="1" x14ac:dyDescent="0.3">
      <c r="B849" s="153"/>
      <c r="C849" s="154"/>
      <c r="D849" s="154"/>
      <c r="E849" s="155" t="s">
        <v>3</v>
      </c>
      <c r="F849" s="274" t="s">
        <v>899</v>
      </c>
      <c r="G849" s="273"/>
      <c r="H849" s="273"/>
      <c r="I849" s="273"/>
      <c r="J849" s="154"/>
      <c r="K849" s="156">
        <v>5.2</v>
      </c>
      <c r="L849" s="154"/>
      <c r="M849" s="154"/>
      <c r="N849" s="154"/>
      <c r="O849" s="154"/>
      <c r="P849" s="154"/>
      <c r="Q849" s="154"/>
      <c r="R849" s="157"/>
      <c r="T849" s="158"/>
      <c r="U849" s="154"/>
      <c r="V849" s="154"/>
      <c r="W849" s="154"/>
      <c r="X849" s="154"/>
      <c r="Y849" s="154"/>
      <c r="Z849" s="154"/>
      <c r="AA849" s="159"/>
      <c r="AT849" s="160" t="s">
        <v>524</v>
      </c>
      <c r="AU849" s="160" t="s">
        <v>190</v>
      </c>
      <c r="AV849" s="10" t="s">
        <v>190</v>
      </c>
      <c r="AW849" s="10" t="s">
        <v>35</v>
      </c>
      <c r="AX849" s="10" t="s">
        <v>15</v>
      </c>
      <c r="AY849" s="160" t="s">
        <v>221</v>
      </c>
    </row>
    <row r="850" spans="2:65" s="1" customFormat="1" ht="20.45" customHeight="1" x14ac:dyDescent="0.3">
      <c r="B850" s="136"/>
      <c r="C850" s="137" t="s">
        <v>1764</v>
      </c>
      <c r="D850" s="137" t="s">
        <v>222</v>
      </c>
      <c r="E850" s="138" t="s">
        <v>1765</v>
      </c>
      <c r="F850" s="250" t="s">
        <v>1766</v>
      </c>
      <c r="G850" s="251"/>
      <c r="H850" s="251"/>
      <c r="I850" s="251"/>
      <c r="J850" s="139" t="s">
        <v>536</v>
      </c>
      <c r="K850" s="140">
        <v>89.81</v>
      </c>
      <c r="L850" s="252"/>
      <c r="M850" s="251"/>
      <c r="N850" s="252">
        <f>ROUND(L850*K850,2)</f>
        <v>0</v>
      </c>
      <c r="O850" s="251"/>
      <c r="P850" s="251"/>
      <c r="Q850" s="251"/>
      <c r="R850" s="141"/>
      <c r="T850" s="142" t="s">
        <v>3</v>
      </c>
      <c r="U850" s="40" t="s">
        <v>43</v>
      </c>
      <c r="V850" s="143">
        <v>0.38700000000000001</v>
      </c>
      <c r="W850" s="143">
        <f>V850*K850</f>
        <v>34.75647</v>
      </c>
      <c r="X850" s="143">
        <v>0.17799999999999999</v>
      </c>
      <c r="Y850" s="143">
        <f>X850*K850</f>
        <v>15.986179999999999</v>
      </c>
      <c r="Z850" s="143">
        <v>0</v>
      </c>
      <c r="AA850" s="144">
        <f>Z850*K850</f>
        <v>0</v>
      </c>
      <c r="AR850" s="17" t="s">
        <v>231</v>
      </c>
      <c r="AT850" s="17" t="s">
        <v>222</v>
      </c>
      <c r="AU850" s="17" t="s">
        <v>190</v>
      </c>
      <c r="AY850" s="17" t="s">
        <v>221</v>
      </c>
      <c r="BE850" s="145">
        <f>IF(U850="základní",N850,0)</f>
        <v>0</v>
      </c>
      <c r="BF850" s="145">
        <f>IF(U850="snížená",N850,0)</f>
        <v>0</v>
      </c>
      <c r="BG850" s="145">
        <f>IF(U850="zákl. přenesená",N850,0)</f>
        <v>0</v>
      </c>
      <c r="BH850" s="145">
        <f>IF(U850="sníž. přenesená",N850,0)</f>
        <v>0</v>
      </c>
      <c r="BI850" s="145">
        <f>IF(U850="nulová",N850,0)</f>
        <v>0</v>
      </c>
      <c r="BJ850" s="17" t="s">
        <v>15</v>
      </c>
      <c r="BK850" s="145">
        <f>ROUND(L850*K850,2)</f>
        <v>0</v>
      </c>
      <c r="BL850" s="17" t="s">
        <v>231</v>
      </c>
      <c r="BM850" s="17" t="s">
        <v>1767</v>
      </c>
    </row>
    <row r="851" spans="2:65" s="10" customFormat="1" ht="20.45" customHeight="1" x14ac:dyDescent="0.3">
      <c r="B851" s="153"/>
      <c r="C851" s="154"/>
      <c r="D851" s="154"/>
      <c r="E851" s="155" t="s">
        <v>3</v>
      </c>
      <c r="F851" s="274" t="s">
        <v>1768</v>
      </c>
      <c r="G851" s="273"/>
      <c r="H851" s="273"/>
      <c r="I851" s="273"/>
      <c r="J851" s="154"/>
      <c r="K851" s="156">
        <v>82.21</v>
      </c>
      <c r="L851" s="154"/>
      <c r="M851" s="154"/>
      <c r="N851" s="154"/>
      <c r="O851" s="154"/>
      <c r="P851" s="154"/>
      <c r="Q851" s="154"/>
      <c r="R851" s="157"/>
      <c r="T851" s="158"/>
      <c r="U851" s="154"/>
      <c r="V851" s="154"/>
      <c r="W851" s="154"/>
      <c r="X851" s="154"/>
      <c r="Y851" s="154"/>
      <c r="Z851" s="154"/>
      <c r="AA851" s="159"/>
      <c r="AT851" s="160" t="s">
        <v>524</v>
      </c>
      <c r="AU851" s="160" t="s">
        <v>190</v>
      </c>
      <c r="AV851" s="10" t="s">
        <v>190</v>
      </c>
      <c r="AW851" s="10" t="s">
        <v>35</v>
      </c>
      <c r="AX851" s="10" t="s">
        <v>78</v>
      </c>
      <c r="AY851" s="160" t="s">
        <v>221</v>
      </c>
    </row>
    <row r="852" spans="2:65" s="10" customFormat="1" ht="20.45" customHeight="1" x14ac:dyDescent="0.3">
      <c r="B852" s="153"/>
      <c r="C852" s="154"/>
      <c r="D852" s="154"/>
      <c r="E852" s="155" t="s">
        <v>3</v>
      </c>
      <c r="F852" s="272" t="s">
        <v>878</v>
      </c>
      <c r="G852" s="273"/>
      <c r="H852" s="273"/>
      <c r="I852" s="273"/>
      <c r="J852" s="154"/>
      <c r="K852" s="156">
        <v>7.6</v>
      </c>
      <c r="L852" s="154"/>
      <c r="M852" s="154"/>
      <c r="N852" s="154"/>
      <c r="O852" s="154"/>
      <c r="P852" s="154"/>
      <c r="Q852" s="154"/>
      <c r="R852" s="157"/>
      <c r="T852" s="158"/>
      <c r="U852" s="154"/>
      <c r="V852" s="154"/>
      <c r="W852" s="154"/>
      <c r="X852" s="154"/>
      <c r="Y852" s="154"/>
      <c r="Z852" s="154"/>
      <c r="AA852" s="159"/>
      <c r="AT852" s="160" t="s">
        <v>524</v>
      </c>
      <c r="AU852" s="160" t="s">
        <v>190</v>
      </c>
      <c r="AV852" s="10" t="s">
        <v>190</v>
      </c>
      <c r="AW852" s="10" t="s">
        <v>35</v>
      </c>
      <c r="AX852" s="10" t="s">
        <v>78</v>
      </c>
      <c r="AY852" s="160" t="s">
        <v>221</v>
      </c>
    </row>
    <row r="853" spans="2:65" s="11" customFormat="1" ht="20.45" customHeight="1" x14ac:dyDescent="0.3">
      <c r="B853" s="161"/>
      <c r="C853" s="162"/>
      <c r="D853" s="162"/>
      <c r="E853" s="163" t="s">
        <v>3</v>
      </c>
      <c r="F853" s="270" t="s">
        <v>526</v>
      </c>
      <c r="G853" s="271"/>
      <c r="H853" s="271"/>
      <c r="I853" s="271"/>
      <c r="J853" s="162"/>
      <c r="K853" s="164">
        <v>89.81</v>
      </c>
      <c r="L853" s="162"/>
      <c r="M853" s="162"/>
      <c r="N853" s="162"/>
      <c r="O853" s="162"/>
      <c r="P853" s="162"/>
      <c r="Q853" s="162"/>
      <c r="R853" s="165"/>
      <c r="T853" s="166"/>
      <c r="U853" s="162"/>
      <c r="V853" s="162"/>
      <c r="W853" s="162"/>
      <c r="X853" s="162"/>
      <c r="Y853" s="162"/>
      <c r="Z853" s="162"/>
      <c r="AA853" s="167"/>
      <c r="AT853" s="168" t="s">
        <v>524</v>
      </c>
      <c r="AU853" s="168" t="s">
        <v>190</v>
      </c>
      <c r="AV853" s="11" t="s">
        <v>231</v>
      </c>
      <c r="AW853" s="11" t="s">
        <v>35</v>
      </c>
      <c r="AX853" s="11" t="s">
        <v>15</v>
      </c>
      <c r="AY853" s="168" t="s">
        <v>221</v>
      </c>
    </row>
    <row r="854" spans="2:65" s="1" customFormat="1" ht="20.45" customHeight="1" x14ac:dyDescent="0.3">
      <c r="B854" s="136"/>
      <c r="C854" s="137" t="s">
        <v>1769</v>
      </c>
      <c r="D854" s="137" t="s">
        <v>222</v>
      </c>
      <c r="E854" s="138" t="s">
        <v>1770</v>
      </c>
      <c r="F854" s="250" t="s">
        <v>1771</v>
      </c>
      <c r="G854" s="251"/>
      <c r="H854" s="251"/>
      <c r="I854" s="251"/>
      <c r="J854" s="139" t="s">
        <v>536</v>
      </c>
      <c r="K854" s="140">
        <v>45.46</v>
      </c>
      <c r="L854" s="252"/>
      <c r="M854" s="251"/>
      <c r="N854" s="252">
        <f>ROUND(L854*K854,2)</f>
        <v>0</v>
      </c>
      <c r="O854" s="251"/>
      <c r="P854" s="251"/>
      <c r="Q854" s="251"/>
      <c r="R854" s="141"/>
      <c r="T854" s="142" t="s">
        <v>3</v>
      </c>
      <c r="U854" s="40" t="s">
        <v>43</v>
      </c>
      <c r="V854" s="143">
        <v>0.38700000000000001</v>
      </c>
      <c r="W854" s="143">
        <f>V854*K854</f>
        <v>17.593019999999999</v>
      </c>
      <c r="X854" s="143">
        <v>0.187</v>
      </c>
      <c r="Y854" s="143">
        <f>X854*K854</f>
        <v>8.5010200000000005</v>
      </c>
      <c r="Z854" s="143">
        <v>0</v>
      </c>
      <c r="AA854" s="144">
        <f>Z854*K854</f>
        <v>0</v>
      </c>
      <c r="AR854" s="17" t="s">
        <v>231</v>
      </c>
      <c r="AT854" s="17" t="s">
        <v>222</v>
      </c>
      <c r="AU854" s="17" t="s">
        <v>190</v>
      </c>
      <c r="AY854" s="17" t="s">
        <v>221</v>
      </c>
      <c r="BE854" s="145">
        <f>IF(U854="základní",N854,0)</f>
        <v>0</v>
      </c>
      <c r="BF854" s="145">
        <f>IF(U854="snížená",N854,0)</f>
        <v>0</v>
      </c>
      <c r="BG854" s="145">
        <f>IF(U854="zákl. přenesená",N854,0)</f>
        <v>0</v>
      </c>
      <c r="BH854" s="145">
        <f>IF(U854="sníž. přenesená",N854,0)</f>
        <v>0</v>
      </c>
      <c r="BI854" s="145">
        <f>IF(U854="nulová",N854,0)</f>
        <v>0</v>
      </c>
      <c r="BJ854" s="17" t="s">
        <v>15</v>
      </c>
      <c r="BK854" s="145">
        <f>ROUND(L854*K854,2)</f>
        <v>0</v>
      </c>
      <c r="BL854" s="17" t="s">
        <v>231</v>
      </c>
      <c r="BM854" s="17" t="s">
        <v>1772</v>
      </c>
    </row>
    <row r="855" spans="2:65" s="10" customFormat="1" ht="28.9" customHeight="1" x14ac:dyDescent="0.3">
      <c r="B855" s="153"/>
      <c r="C855" s="154"/>
      <c r="D855" s="154"/>
      <c r="E855" s="155" t="s">
        <v>3</v>
      </c>
      <c r="F855" s="274" t="s">
        <v>1773</v>
      </c>
      <c r="G855" s="273"/>
      <c r="H855" s="273"/>
      <c r="I855" s="273"/>
      <c r="J855" s="154"/>
      <c r="K855" s="156">
        <v>45.46</v>
      </c>
      <c r="L855" s="154"/>
      <c r="M855" s="154"/>
      <c r="N855" s="154"/>
      <c r="O855" s="154"/>
      <c r="P855" s="154"/>
      <c r="Q855" s="154"/>
      <c r="R855" s="157"/>
      <c r="T855" s="158"/>
      <c r="U855" s="154"/>
      <c r="V855" s="154"/>
      <c r="W855" s="154"/>
      <c r="X855" s="154"/>
      <c r="Y855" s="154"/>
      <c r="Z855" s="154"/>
      <c r="AA855" s="159"/>
      <c r="AT855" s="160" t="s">
        <v>524</v>
      </c>
      <c r="AU855" s="160" t="s">
        <v>190</v>
      </c>
      <c r="AV855" s="10" t="s">
        <v>190</v>
      </c>
      <c r="AW855" s="10" t="s">
        <v>35</v>
      </c>
      <c r="AX855" s="10" t="s">
        <v>15</v>
      </c>
      <c r="AY855" s="160" t="s">
        <v>221</v>
      </c>
    </row>
    <row r="856" spans="2:65" s="1" customFormat="1" ht="20.45" customHeight="1" x14ac:dyDescent="0.3">
      <c r="B856" s="136"/>
      <c r="C856" s="137" t="s">
        <v>1774</v>
      </c>
      <c r="D856" s="137" t="s">
        <v>222</v>
      </c>
      <c r="E856" s="138" t="s">
        <v>1775</v>
      </c>
      <c r="F856" s="250" t="s">
        <v>1776</v>
      </c>
      <c r="G856" s="251"/>
      <c r="H856" s="251"/>
      <c r="I856" s="251"/>
      <c r="J856" s="139" t="s">
        <v>536</v>
      </c>
      <c r="K856" s="140">
        <v>83.26</v>
      </c>
      <c r="L856" s="252"/>
      <c r="M856" s="251"/>
      <c r="N856" s="252">
        <f>ROUND(L856*K856,2)</f>
        <v>0</v>
      </c>
      <c r="O856" s="251"/>
      <c r="P856" s="251"/>
      <c r="Q856" s="251"/>
      <c r="R856" s="141"/>
      <c r="T856" s="142" t="s">
        <v>3</v>
      </c>
      <c r="U856" s="40" t="s">
        <v>43</v>
      </c>
      <c r="V856" s="143">
        <v>0.38700000000000001</v>
      </c>
      <c r="W856" s="143">
        <f>V856*K856</f>
        <v>32.221620000000001</v>
      </c>
      <c r="X856" s="143">
        <v>0.158</v>
      </c>
      <c r="Y856" s="143">
        <f>X856*K856</f>
        <v>13.155080000000002</v>
      </c>
      <c r="Z856" s="143">
        <v>0</v>
      </c>
      <c r="AA856" s="144">
        <f>Z856*K856</f>
        <v>0</v>
      </c>
      <c r="AR856" s="17" t="s">
        <v>231</v>
      </c>
      <c r="AT856" s="17" t="s">
        <v>222</v>
      </c>
      <c r="AU856" s="17" t="s">
        <v>190</v>
      </c>
      <c r="AY856" s="17" t="s">
        <v>221</v>
      </c>
      <c r="BE856" s="145">
        <f>IF(U856="základní",N856,0)</f>
        <v>0</v>
      </c>
      <c r="BF856" s="145">
        <f>IF(U856="snížená",N856,0)</f>
        <v>0</v>
      </c>
      <c r="BG856" s="145">
        <f>IF(U856="zákl. přenesená",N856,0)</f>
        <v>0</v>
      </c>
      <c r="BH856" s="145">
        <f>IF(U856="sníž. přenesená",N856,0)</f>
        <v>0</v>
      </c>
      <c r="BI856" s="145">
        <f>IF(U856="nulová",N856,0)</f>
        <v>0</v>
      </c>
      <c r="BJ856" s="17" t="s">
        <v>15</v>
      </c>
      <c r="BK856" s="145">
        <f>ROUND(L856*K856,2)</f>
        <v>0</v>
      </c>
      <c r="BL856" s="17" t="s">
        <v>231</v>
      </c>
      <c r="BM856" s="17" t="s">
        <v>1777</v>
      </c>
    </row>
    <row r="857" spans="2:65" s="10" customFormat="1" ht="20.45" customHeight="1" x14ac:dyDescent="0.3">
      <c r="B857" s="153"/>
      <c r="C857" s="154"/>
      <c r="D857" s="154"/>
      <c r="E857" s="155" t="s">
        <v>3</v>
      </c>
      <c r="F857" s="274" t="s">
        <v>880</v>
      </c>
      <c r="G857" s="273"/>
      <c r="H857" s="273"/>
      <c r="I857" s="273"/>
      <c r="J857" s="154"/>
      <c r="K857" s="156">
        <v>83.26</v>
      </c>
      <c r="L857" s="154"/>
      <c r="M857" s="154"/>
      <c r="N857" s="154"/>
      <c r="O857" s="154"/>
      <c r="P857" s="154"/>
      <c r="Q857" s="154"/>
      <c r="R857" s="157"/>
      <c r="T857" s="158"/>
      <c r="U857" s="154"/>
      <c r="V857" s="154"/>
      <c r="W857" s="154"/>
      <c r="X857" s="154"/>
      <c r="Y857" s="154"/>
      <c r="Z857" s="154"/>
      <c r="AA857" s="159"/>
      <c r="AT857" s="160" t="s">
        <v>524</v>
      </c>
      <c r="AU857" s="160" t="s">
        <v>190</v>
      </c>
      <c r="AV857" s="10" t="s">
        <v>190</v>
      </c>
      <c r="AW857" s="10" t="s">
        <v>35</v>
      </c>
      <c r="AX857" s="10" t="s">
        <v>15</v>
      </c>
      <c r="AY857" s="160" t="s">
        <v>221</v>
      </c>
    </row>
    <row r="858" spans="2:65" s="1" customFormat="1" ht="20.45" customHeight="1" x14ac:dyDescent="0.3">
      <c r="B858" s="136"/>
      <c r="C858" s="137" t="s">
        <v>1778</v>
      </c>
      <c r="D858" s="137" t="s">
        <v>222</v>
      </c>
      <c r="E858" s="138" t="s">
        <v>1779</v>
      </c>
      <c r="F858" s="250" t="s">
        <v>1780</v>
      </c>
      <c r="G858" s="251"/>
      <c r="H858" s="251"/>
      <c r="I858" s="251"/>
      <c r="J858" s="139" t="s">
        <v>536</v>
      </c>
      <c r="K858" s="140">
        <v>145.56</v>
      </c>
      <c r="L858" s="252"/>
      <c r="M858" s="251"/>
      <c r="N858" s="252">
        <f>ROUND(L858*K858,2)</f>
        <v>0</v>
      </c>
      <c r="O858" s="251"/>
      <c r="P858" s="251"/>
      <c r="Q858" s="251"/>
      <c r="R858" s="141"/>
      <c r="T858" s="142" t="s">
        <v>3</v>
      </c>
      <c r="U858" s="40" t="s">
        <v>43</v>
      </c>
      <c r="V858" s="143">
        <v>0.38700000000000001</v>
      </c>
      <c r="W858" s="143">
        <f>V858*K858</f>
        <v>56.331720000000004</v>
      </c>
      <c r="X858" s="143">
        <v>0.156</v>
      </c>
      <c r="Y858" s="143">
        <f>X858*K858</f>
        <v>22.707360000000001</v>
      </c>
      <c r="Z858" s="143">
        <v>0</v>
      </c>
      <c r="AA858" s="144">
        <f>Z858*K858</f>
        <v>0</v>
      </c>
      <c r="AR858" s="17" t="s">
        <v>231</v>
      </c>
      <c r="AT858" s="17" t="s">
        <v>222</v>
      </c>
      <c r="AU858" s="17" t="s">
        <v>190</v>
      </c>
      <c r="AY858" s="17" t="s">
        <v>221</v>
      </c>
      <c r="BE858" s="145">
        <f>IF(U858="základní",N858,0)</f>
        <v>0</v>
      </c>
      <c r="BF858" s="145">
        <f>IF(U858="snížená",N858,0)</f>
        <v>0</v>
      </c>
      <c r="BG858" s="145">
        <f>IF(U858="zákl. přenesená",N858,0)</f>
        <v>0</v>
      </c>
      <c r="BH858" s="145">
        <f>IF(U858="sníž. přenesená",N858,0)</f>
        <v>0</v>
      </c>
      <c r="BI858" s="145">
        <f>IF(U858="nulová",N858,0)</f>
        <v>0</v>
      </c>
      <c r="BJ858" s="17" t="s">
        <v>15</v>
      </c>
      <c r="BK858" s="145">
        <f>ROUND(L858*K858,2)</f>
        <v>0</v>
      </c>
      <c r="BL858" s="17" t="s">
        <v>231</v>
      </c>
      <c r="BM858" s="17" t="s">
        <v>1781</v>
      </c>
    </row>
    <row r="859" spans="2:65" s="10" customFormat="1" ht="20.45" customHeight="1" x14ac:dyDescent="0.3">
      <c r="B859" s="153"/>
      <c r="C859" s="154"/>
      <c r="D859" s="154"/>
      <c r="E859" s="155" t="s">
        <v>3</v>
      </c>
      <c r="F859" s="274" t="s">
        <v>1782</v>
      </c>
      <c r="G859" s="273"/>
      <c r="H859" s="273"/>
      <c r="I859" s="273"/>
      <c r="J859" s="154"/>
      <c r="K859" s="156">
        <v>54.51</v>
      </c>
      <c r="L859" s="154"/>
      <c r="M859" s="154"/>
      <c r="N859" s="154"/>
      <c r="O859" s="154"/>
      <c r="P859" s="154"/>
      <c r="Q859" s="154"/>
      <c r="R859" s="157"/>
      <c r="T859" s="158"/>
      <c r="U859" s="154"/>
      <c r="V859" s="154"/>
      <c r="W859" s="154"/>
      <c r="X859" s="154"/>
      <c r="Y859" s="154"/>
      <c r="Z859" s="154"/>
      <c r="AA859" s="159"/>
      <c r="AT859" s="160" t="s">
        <v>524</v>
      </c>
      <c r="AU859" s="160" t="s">
        <v>190</v>
      </c>
      <c r="AV859" s="10" t="s">
        <v>190</v>
      </c>
      <c r="AW859" s="10" t="s">
        <v>35</v>
      </c>
      <c r="AX859" s="10" t="s">
        <v>78</v>
      </c>
      <c r="AY859" s="160" t="s">
        <v>221</v>
      </c>
    </row>
    <row r="860" spans="2:65" s="10" customFormat="1" ht="20.45" customHeight="1" x14ac:dyDescent="0.3">
      <c r="B860" s="153"/>
      <c r="C860" s="154"/>
      <c r="D860" s="154"/>
      <c r="E860" s="155" t="s">
        <v>3</v>
      </c>
      <c r="F860" s="272" t="s">
        <v>857</v>
      </c>
      <c r="G860" s="273"/>
      <c r="H860" s="273"/>
      <c r="I860" s="273"/>
      <c r="J860" s="154"/>
      <c r="K860" s="156">
        <v>13.26</v>
      </c>
      <c r="L860" s="154"/>
      <c r="M860" s="154"/>
      <c r="N860" s="154"/>
      <c r="O860" s="154"/>
      <c r="P860" s="154"/>
      <c r="Q860" s="154"/>
      <c r="R860" s="157"/>
      <c r="T860" s="158"/>
      <c r="U860" s="154"/>
      <c r="V860" s="154"/>
      <c r="W860" s="154"/>
      <c r="X860" s="154"/>
      <c r="Y860" s="154"/>
      <c r="Z860" s="154"/>
      <c r="AA860" s="159"/>
      <c r="AT860" s="160" t="s">
        <v>524</v>
      </c>
      <c r="AU860" s="160" t="s">
        <v>190</v>
      </c>
      <c r="AV860" s="10" t="s">
        <v>190</v>
      </c>
      <c r="AW860" s="10" t="s">
        <v>35</v>
      </c>
      <c r="AX860" s="10" t="s">
        <v>78</v>
      </c>
      <c r="AY860" s="160" t="s">
        <v>221</v>
      </c>
    </row>
    <row r="861" spans="2:65" s="10" customFormat="1" ht="20.45" customHeight="1" x14ac:dyDescent="0.3">
      <c r="B861" s="153"/>
      <c r="C861" s="154"/>
      <c r="D861" s="154"/>
      <c r="E861" s="155" t="s">
        <v>3</v>
      </c>
      <c r="F861" s="272" t="s">
        <v>1783</v>
      </c>
      <c r="G861" s="273"/>
      <c r="H861" s="273"/>
      <c r="I861" s="273"/>
      <c r="J861" s="154"/>
      <c r="K861" s="156">
        <v>65.06</v>
      </c>
      <c r="L861" s="154"/>
      <c r="M861" s="154"/>
      <c r="N861" s="154"/>
      <c r="O861" s="154"/>
      <c r="P861" s="154"/>
      <c r="Q861" s="154"/>
      <c r="R861" s="157"/>
      <c r="T861" s="158"/>
      <c r="U861" s="154"/>
      <c r="V861" s="154"/>
      <c r="W861" s="154"/>
      <c r="X861" s="154"/>
      <c r="Y861" s="154"/>
      <c r="Z861" s="154"/>
      <c r="AA861" s="159"/>
      <c r="AT861" s="160" t="s">
        <v>524</v>
      </c>
      <c r="AU861" s="160" t="s">
        <v>190</v>
      </c>
      <c r="AV861" s="10" t="s">
        <v>190</v>
      </c>
      <c r="AW861" s="10" t="s">
        <v>35</v>
      </c>
      <c r="AX861" s="10" t="s">
        <v>78</v>
      </c>
      <c r="AY861" s="160" t="s">
        <v>221</v>
      </c>
    </row>
    <row r="862" spans="2:65" s="10" customFormat="1" ht="20.45" customHeight="1" x14ac:dyDescent="0.3">
      <c r="B862" s="153"/>
      <c r="C862" s="154"/>
      <c r="D862" s="154"/>
      <c r="E862" s="155" t="s">
        <v>3</v>
      </c>
      <c r="F862" s="272" t="s">
        <v>876</v>
      </c>
      <c r="G862" s="273"/>
      <c r="H862" s="273"/>
      <c r="I862" s="273"/>
      <c r="J862" s="154"/>
      <c r="K862" s="156">
        <v>12.73</v>
      </c>
      <c r="L862" s="154"/>
      <c r="M862" s="154"/>
      <c r="N862" s="154"/>
      <c r="O862" s="154"/>
      <c r="P862" s="154"/>
      <c r="Q862" s="154"/>
      <c r="R862" s="157"/>
      <c r="T862" s="158"/>
      <c r="U862" s="154"/>
      <c r="V862" s="154"/>
      <c r="W862" s="154"/>
      <c r="X862" s="154"/>
      <c r="Y862" s="154"/>
      <c r="Z862" s="154"/>
      <c r="AA862" s="159"/>
      <c r="AT862" s="160" t="s">
        <v>524</v>
      </c>
      <c r="AU862" s="160" t="s">
        <v>190</v>
      </c>
      <c r="AV862" s="10" t="s">
        <v>190</v>
      </c>
      <c r="AW862" s="10" t="s">
        <v>35</v>
      </c>
      <c r="AX862" s="10" t="s">
        <v>78</v>
      </c>
      <c r="AY862" s="160" t="s">
        <v>221</v>
      </c>
    </row>
    <row r="863" spans="2:65" s="11" customFormat="1" ht="20.45" customHeight="1" x14ac:dyDescent="0.3">
      <c r="B863" s="161"/>
      <c r="C863" s="162"/>
      <c r="D863" s="162"/>
      <c r="E863" s="163" t="s">
        <v>3</v>
      </c>
      <c r="F863" s="270" t="s">
        <v>526</v>
      </c>
      <c r="G863" s="271"/>
      <c r="H863" s="271"/>
      <c r="I863" s="271"/>
      <c r="J863" s="162"/>
      <c r="K863" s="164">
        <v>145.56</v>
      </c>
      <c r="L863" s="162"/>
      <c r="M863" s="162"/>
      <c r="N863" s="162"/>
      <c r="O863" s="162"/>
      <c r="P863" s="162"/>
      <c r="Q863" s="162"/>
      <c r="R863" s="165"/>
      <c r="T863" s="166"/>
      <c r="U863" s="162"/>
      <c r="V863" s="162"/>
      <c r="W863" s="162"/>
      <c r="X863" s="162"/>
      <c r="Y863" s="162"/>
      <c r="Z863" s="162"/>
      <c r="AA863" s="167"/>
      <c r="AT863" s="168" t="s">
        <v>524</v>
      </c>
      <c r="AU863" s="168" t="s">
        <v>190</v>
      </c>
      <c r="AV863" s="11" t="s">
        <v>231</v>
      </c>
      <c r="AW863" s="11" t="s">
        <v>35</v>
      </c>
      <c r="AX863" s="11" t="s">
        <v>15</v>
      </c>
      <c r="AY863" s="168" t="s">
        <v>221</v>
      </c>
    </row>
    <row r="864" spans="2:65" s="1" customFormat="1" ht="20.45" customHeight="1" x14ac:dyDescent="0.3">
      <c r="B864" s="136"/>
      <c r="C864" s="137" t="s">
        <v>1784</v>
      </c>
      <c r="D864" s="137" t="s">
        <v>222</v>
      </c>
      <c r="E864" s="138" t="s">
        <v>1785</v>
      </c>
      <c r="F864" s="250" t="s">
        <v>1786</v>
      </c>
      <c r="G864" s="251"/>
      <c r="H864" s="251"/>
      <c r="I864" s="251"/>
      <c r="J864" s="139" t="s">
        <v>536</v>
      </c>
      <c r="K864" s="140">
        <v>466.6</v>
      </c>
      <c r="L864" s="252"/>
      <c r="M864" s="251"/>
      <c r="N864" s="252">
        <f>ROUND(L864*K864,2)</f>
        <v>0</v>
      </c>
      <c r="O864" s="251"/>
      <c r="P864" s="251"/>
      <c r="Q864" s="251"/>
      <c r="R864" s="141"/>
      <c r="T864" s="142" t="s">
        <v>3</v>
      </c>
      <c r="U864" s="40" t="s">
        <v>43</v>
      </c>
      <c r="V864" s="143">
        <v>0.38700000000000001</v>
      </c>
      <c r="W864" s="143">
        <f>V864*K864</f>
        <v>180.57420000000002</v>
      </c>
      <c r="X864" s="143">
        <v>0.16500000000000001</v>
      </c>
      <c r="Y864" s="143">
        <f>X864*K864</f>
        <v>76.989000000000004</v>
      </c>
      <c r="Z864" s="143">
        <v>0</v>
      </c>
      <c r="AA864" s="144">
        <f>Z864*K864</f>
        <v>0</v>
      </c>
      <c r="AR864" s="17" t="s">
        <v>231</v>
      </c>
      <c r="AT864" s="17" t="s">
        <v>222</v>
      </c>
      <c r="AU864" s="17" t="s">
        <v>190</v>
      </c>
      <c r="AY864" s="17" t="s">
        <v>221</v>
      </c>
      <c r="BE864" s="145">
        <f>IF(U864="základní",N864,0)</f>
        <v>0</v>
      </c>
      <c r="BF864" s="145">
        <f>IF(U864="snížená",N864,0)</f>
        <v>0</v>
      </c>
      <c r="BG864" s="145">
        <f>IF(U864="zákl. přenesená",N864,0)</f>
        <v>0</v>
      </c>
      <c r="BH864" s="145">
        <f>IF(U864="sníž. přenesená",N864,0)</f>
        <v>0</v>
      </c>
      <c r="BI864" s="145">
        <f>IF(U864="nulová",N864,0)</f>
        <v>0</v>
      </c>
      <c r="BJ864" s="17" t="s">
        <v>15</v>
      </c>
      <c r="BK864" s="145">
        <f>ROUND(L864*K864,2)</f>
        <v>0</v>
      </c>
      <c r="BL864" s="17" t="s">
        <v>231</v>
      </c>
      <c r="BM864" s="17" t="s">
        <v>1787</v>
      </c>
    </row>
    <row r="865" spans="2:65" s="10" customFormat="1" ht="28.9" customHeight="1" x14ac:dyDescent="0.3">
      <c r="B865" s="153"/>
      <c r="C865" s="154"/>
      <c r="D865" s="154"/>
      <c r="E865" s="155" t="s">
        <v>3</v>
      </c>
      <c r="F865" s="274" t="s">
        <v>1788</v>
      </c>
      <c r="G865" s="273"/>
      <c r="H865" s="273"/>
      <c r="I865" s="273"/>
      <c r="J865" s="154"/>
      <c r="K865" s="156">
        <v>384.82</v>
      </c>
      <c r="L865" s="154"/>
      <c r="M865" s="154"/>
      <c r="N865" s="154"/>
      <c r="O865" s="154"/>
      <c r="P865" s="154"/>
      <c r="Q865" s="154"/>
      <c r="R865" s="157"/>
      <c r="T865" s="158"/>
      <c r="U865" s="154"/>
      <c r="V865" s="154"/>
      <c r="W865" s="154"/>
      <c r="X865" s="154"/>
      <c r="Y865" s="154"/>
      <c r="Z865" s="154"/>
      <c r="AA865" s="159"/>
      <c r="AT865" s="160" t="s">
        <v>524</v>
      </c>
      <c r="AU865" s="160" t="s">
        <v>190</v>
      </c>
      <c r="AV865" s="10" t="s">
        <v>190</v>
      </c>
      <c r="AW865" s="10" t="s">
        <v>35</v>
      </c>
      <c r="AX865" s="10" t="s">
        <v>78</v>
      </c>
      <c r="AY865" s="160" t="s">
        <v>221</v>
      </c>
    </row>
    <row r="866" spans="2:65" s="10" customFormat="1" ht="20.45" customHeight="1" x14ac:dyDescent="0.3">
      <c r="B866" s="153"/>
      <c r="C866" s="154"/>
      <c r="D866" s="154"/>
      <c r="E866" s="155" t="s">
        <v>3</v>
      </c>
      <c r="F866" s="272" t="s">
        <v>890</v>
      </c>
      <c r="G866" s="273"/>
      <c r="H866" s="273"/>
      <c r="I866" s="273"/>
      <c r="J866" s="154"/>
      <c r="K866" s="156">
        <v>4.75</v>
      </c>
      <c r="L866" s="154"/>
      <c r="M866" s="154"/>
      <c r="N866" s="154"/>
      <c r="O866" s="154"/>
      <c r="P866" s="154"/>
      <c r="Q866" s="154"/>
      <c r="R866" s="157"/>
      <c r="T866" s="158"/>
      <c r="U866" s="154"/>
      <c r="V866" s="154"/>
      <c r="W866" s="154"/>
      <c r="X866" s="154"/>
      <c r="Y866" s="154"/>
      <c r="Z866" s="154"/>
      <c r="AA866" s="159"/>
      <c r="AT866" s="160" t="s">
        <v>524</v>
      </c>
      <c r="AU866" s="160" t="s">
        <v>190</v>
      </c>
      <c r="AV866" s="10" t="s">
        <v>190</v>
      </c>
      <c r="AW866" s="10" t="s">
        <v>35</v>
      </c>
      <c r="AX866" s="10" t="s">
        <v>78</v>
      </c>
      <c r="AY866" s="160" t="s">
        <v>221</v>
      </c>
    </row>
    <row r="867" spans="2:65" s="10" customFormat="1" ht="20.45" customHeight="1" x14ac:dyDescent="0.3">
      <c r="B867" s="153"/>
      <c r="C867" s="154"/>
      <c r="D867" s="154"/>
      <c r="E867" s="155" t="s">
        <v>3</v>
      </c>
      <c r="F867" s="272" t="s">
        <v>1789</v>
      </c>
      <c r="G867" s="273"/>
      <c r="H867" s="273"/>
      <c r="I867" s="273"/>
      <c r="J867" s="154"/>
      <c r="K867" s="156">
        <v>38.96</v>
      </c>
      <c r="L867" s="154"/>
      <c r="M867" s="154"/>
      <c r="N867" s="154"/>
      <c r="O867" s="154"/>
      <c r="P867" s="154"/>
      <c r="Q867" s="154"/>
      <c r="R867" s="157"/>
      <c r="T867" s="158"/>
      <c r="U867" s="154"/>
      <c r="V867" s="154"/>
      <c r="W867" s="154"/>
      <c r="X867" s="154"/>
      <c r="Y867" s="154"/>
      <c r="Z867" s="154"/>
      <c r="AA867" s="159"/>
      <c r="AT867" s="160" t="s">
        <v>524</v>
      </c>
      <c r="AU867" s="160" t="s">
        <v>190</v>
      </c>
      <c r="AV867" s="10" t="s">
        <v>190</v>
      </c>
      <c r="AW867" s="10" t="s">
        <v>35</v>
      </c>
      <c r="AX867" s="10" t="s">
        <v>78</v>
      </c>
      <c r="AY867" s="160" t="s">
        <v>221</v>
      </c>
    </row>
    <row r="868" spans="2:65" s="10" customFormat="1" ht="28.9" customHeight="1" x14ac:dyDescent="0.3">
      <c r="B868" s="153"/>
      <c r="C868" s="154"/>
      <c r="D868" s="154"/>
      <c r="E868" s="155" t="s">
        <v>3</v>
      </c>
      <c r="F868" s="272" t="s">
        <v>1790</v>
      </c>
      <c r="G868" s="273"/>
      <c r="H868" s="273"/>
      <c r="I868" s="273"/>
      <c r="J868" s="154"/>
      <c r="K868" s="156">
        <v>38.07</v>
      </c>
      <c r="L868" s="154"/>
      <c r="M868" s="154"/>
      <c r="N868" s="154"/>
      <c r="O868" s="154"/>
      <c r="P868" s="154"/>
      <c r="Q868" s="154"/>
      <c r="R868" s="157"/>
      <c r="T868" s="158"/>
      <c r="U868" s="154"/>
      <c r="V868" s="154"/>
      <c r="W868" s="154"/>
      <c r="X868" s="154"/>
      <c r="Y868" s="154"/>
      <c r="Z868" s="154"/>
      <c r="AA868" s="159"/>
      <c r="AT868" s="160" t="s">
        <v>524</v>
      </c>
      <c r="AU868" s="160" t="s">
        <v>190</v>
      </c>
      <c r="AV868" s="10" t="s">
        <v>190</v>
      </c>
      <c r="AW868" s="10" t="s">
        <v>35</v>
      </c>
      <c r="AX868" s="10" t="s">
        <v>78</v>
      </c>
      <c r="AY868" s="160" t="s">
        <v>221</v>
      </c>
    </row>
    <row r="869" spans="2:65" s="11" customFormat="1" ht="20.45" customHeight="1" x14ac:dyDescent="0.3">
      <c r="B869" s="161"/>
      <c r="C869" s="162"/>
      <c r="D869" s="162"/>
      <c r="E869" s="163" t="s">
        <v>3</v>
      </c>
      <c r="F869" s="270" t="s">
        <v>526</v>
      </c>
      <c r="G869" s="271"/>
      <c r="H869" s="271"/>
      <c r="I869" s="271"/>
      <c r="J869" s="162"/>
      <c r="K869" s="164">
        <v>466.6</v>
      </c>
      <c r="L869" s="162"/>
      <c r="M869" s="162"/>
      <c r="N869" s="162"/>
      <c r="O869" s="162"/>
      <c r="P869" s="162"/>
      <c r="Q869" s="162"/>
      <c r="R869" s="165"/>
      <c r="T869" s="166"/>
      <c r="U869" s="162"/>
      <c r="V869" s="162"/>
      <c r="W869" s="162"/>
      <c r="X869" s="162"/>
      <c r="Y869" s="162"/>
      <c r="Z869" s="162"/>
      <c r="AA869" s="167"/>
      <c r="AT869" s="168" t="s">
        <v>524</v>
      </c>
      <c r="AU869" s="168" t="s">
        <v>190</v>
      </c>
      <c r="AV869" s="11" t="s">
        <v>231</v>
      </c>
      <c r="AW869" s="11" t="s">
        <v>35</v>
      </c>
      <c r="AX869" s="11" t="s">
        <v>15</v>
      </c>
      <c r="AY869" s="168" t="s">
        <v>221</v>
      </c>
    </row>
    <row r="870" spans="2:65" s="1" customFormat="1" ht="20.45" customHeight="1" x14ac:dyDescent="0.3">
      <c r="B870" s="136"/>
      <c r="C870" s="137" t="s">
        <v>1791</v>
      </c>
      <c r="D870" s="137" t="s">
        <v>222</v>
      </c>
      <c r="E870" s="138" t="s">
        <v>1792</v>
      </c>
      <c r="F870" s="250" t="s">
        <v>1793</v>
      </c>
      <c r="G870" s="251"/>
      <c r="H870" s="251"/>
      <c r="I870" s="251"/>
      <c r="J870" s="139" t="s">
        <v>536</v>
      </c>
      <c r="K870" s="140">
        <v>718.01</v>
      </c>
      <c r="L870" s="252"/>
      <c r="M870" s="251"/>
      <c r="N870" s="252">
        <f>ROUND(L870*K870,2)</f>
        <v>0</v>
      </c>
      <c r="O870" s="251"/>
      <c r="P870" s="251"/>
      <c r="Q870" s="251"/>
      <c r="R870" s="141"/>
      <c r="T870" s="142" t="s">
        <v>3</v>
      </c>
      <c r="U870" s="40" t="s">
        <v>43</v>
      </c>
      <c r="V870" s="143">
        <v>0.38700000000000001</v>
      </c>
      <c r="W870" s="143">
        <f>V870*K870</f>
        <v>277.86986999999999</v>
      </c>
      <c r="X870" s="143">
        <v>0.189</v>
      </c>
      <c r="Y870" s="143">
        <f>X870*K870</f>
        <v>135.70389</v>
      </c>
      <c r="Z870" s="143">
        <v>0</v>
      </c>
      <c r="AA870" s="144">
        <f>Z870*K870</f>
        <v>0</v>
      </c>
      <c r="AR870" s="17" t="s">
        <v>231</v>
      </c>
      <c r="AT870" s="17" t="s">
        <v>222</v>
      </c>
      <c r="AU870" s="17" t="s">
        <v>190</v>
      </c>
      <c r="AY870" s="17" t="s">
        <v>221</v>
      </c>
      <c r="BE870" s="145">
        <f>IF(U870="základní",N870,0)</f>
        <v>0</v>
      </c>
      <c r="BF870" s="145">
        <f>IF(U870="snížená",N870,0)</f>
        <v>0</v>
      </c>
      <c r="BG870" s="145">
        <f>IF(U870="zákl. přenesená",N870,0)</f>
        <v>0</v>
      </c>
      <c r="BH870" s="145">
        <f>IF(U870="sníž. přenesená",N870,0)</f>
        <v>0</v>
      </c>
      <c r="BI870" s="145">
        <f>IF(U870="nulová",N870,0)</f>
        <v>0</v>
      </c>
      <c r="BJ870" s="17" t="s">
        <v>15</v>
      </c>
      <c r="BK870" s="145">
        <f>ROUND(L870*K870,2)</f>
        <v>0</v>
      </c>
      <c r="BL870" s="17" t="s">
        <v>231</v>
      </c>
      <c r="BM870" s="17" t="s">
        <v>1794</v>
      </c>
    </row>
    <row r="871" spans="2:65" s="10" customFormat="1" ht="20.45" customHeight="1" x14ac:dyDescent="0.3">
      <c r="B871" s="153"/>
      <c r="C871" s="154"/>
      <c r="D871" s="154"/>
      <c r="E871" s="155" t="s">
        <v>3</v>
      </c>
      <c r="F871" s="274" t="s">
        <v>892</v>
      </c>
      <c r="G871" s="273"/>
      <c r="H871" s="273"/>
      <c r="I871" s="273"/>
      <c r="J871" s="154"/>
      <c r="K871" s="156">
        <v>259.66000000000003</v>
      </c>
      <c r="L871" s="154"/>
      <c r="M871" s="154"/>
      <c r="N871" s="154"/>
      <c r="O871" s="154"/>
      <c r="P871" s="154"/>
      <c r="Q871" s="154"/>
      <c r="R871" s="157"/>
      <c r="T871" s="158"/>
      <c r="U871" s="154"/>
      <c r="V871" s="154"/>
      <c r="W871" s="154"/>
      <c r="X871" s="154"/>
      <c r="Y871" s="154"/>
      <c r="Z871" s="154"/>
      <c r="AA871" s="159"/>
      <c r="AT871" s="160" t="s">
        <v>524</v>
      </c>
      <c r="AU871" s="160" t="s">
        <v>190</v>
      </c>
      <c r="AV871" s="10" t="s">
        <v>190</v>
      </c>
      <c r="AW871" s="10" t="s">
        <v>35</v>
      </c>
      <c r="AX871" s="10" t="s">
        <v>78</v>
      </c>
      <c r="AY871" s="160" t="s">
        <v>221</v>
      </c>
    </row>
    <row r="872" spans="2:65" s="10" customFormat="1" ht="20.45" customHeight="1" x14ac:dyDescent="0.3">
      <c r="B872" s="153"/>
      <c r="C872" s="154"/>
      <c r="D872" s="154"/>
      <c r="E872" s="155" t="s">
        <v>3</v>
      </c>
      <c r="F872" s="272" t="s">
        <v>864</v>
      </c>
      <c r="G872" s="273"/>
      <c r="H872" s="273"/>
      <c r="I872" s="273"/>
      <c r="J872" s="154"/>
      <c r="K872" s="156">
        <v>458.35</v>
      </c>
      <c r="L872" s="154"/>
      <c r="M872" s="154"/>
      <c r="N872" s="154"/>
      <c r="O872" s="154"/>
      <c r="P872" s="154"/>
      <c r="Q872" s="154"/>
      <c r="R872" s="157"/>
      <c r="T872" s="158"/>
      <c r="U872" s="154"/>
      <c r="V872" s="154"/>
      <c r="W872" s="154"/>
      <c r="X872" s="154"/>
      <c r="Y872" s="154"/>
      <c r="Z872" s="154"/>
      <c r="AA872" s="159"/>
      <c r="AT872" s="160" t="s">
        <v>524</v>
      </c>
      <c r="AU872" s="160" t="s">
        <v>190</v>
      </c>
      <c r="AV872" s="10" t="s">
        <v>190</v>
      </c>
      <c r="AW872" s="10" t="s">
        <v>35</v>
      </c>
      <c r="AX872" s="10" t="s">
        <v>78</v>
      </c>
      <c r="AY872" s="160" t="s">
        <v>221</v>
      </c>
    </row>
    <row r="873" spans="2:65" s="11" customFormat="1" ht="20.45" customHeight="1" x14ac:dyDescent="0.3">
      <c r="B873" s="161"/>
      <c r="C873" s="162"/>
      <c r="D873" s="162"/>
      <c r="E873" s="163" t="s">
        <v>3</v>
      </c>
      <c r="F873" s="270" t="s">
        <v>526</v>
      </c>
      <c r="G873" s="271"/>
      <c r="H873" s="271"/>
      <c r="I873" s="271"/>
      <c r="J873" s="162"/>
      <c r="K873" s="164">
        <v>718.01</v>
      </c>
      <c r="L873" s="162"/>
      <c r="M873" s="162"/>
      <c r="N873" s="162"/>
      <c r="O873" s="162"/>
      <c r="P873" s="162"/>
      <c r="Q873" s="162"/>
      <c r="R873" s="165"/>
      <c r="T873" s="166"/>
      <c r="U873" s="162"/>
      <c r="V873" s="162"/>
      <c r="W873" s="162"/>
      <c r="X873" s="162"/>
      <c r="Y873" s="162"/>
      <c r="Z873" s="162"/>
      <c r="AA873" s="167"/>
      <c r="AT873" s="168" t="s">
        <v>524</v>
      </c>
      <c r="AU873" s="168" t="s">
        <v>190</v>
      </c>
      <c r="AV873" s="11" t="s">
        <v>231</v>
      </c>
      <c r="AW873" s="11" t="s">
        <v>35</v>
      </c>
      <c r="AX873" s="11" t="s">
        <v>15</v>
      </c>
      <c r="AY873" s="168" t="s">
        <v>221</v>
      </c>
    </row>
    <row r="874" spans="2:65" s="1" customFormat="1" ht="28.9" customHeight="1" x14ac:dyDescent="0.3">
      <c r="B874" s="136"/>
      <c r="C874" s="137" t="s">
        <v>1795</v>
      </c>
      <c r="D874" s="137" t="s">
        <v>222</v>
      </c>
      <c r="E874" s="138" t="s">
        <v>1796</v>
      </c>
      <c r="F874" s="250" t="s">
        <v>1797</v>
      </c>
      <c r="G874" s="251"/>
      <c r="H874" s="251"/>
      <c r="I874" s="251"/>
      <c r="J874" s="139" t="s">
        <v>536</v>
      </c>
      <c r="K874" s="140">
        <v>85.98</v>
      </c>
      <c r="L874" s="252"/>
      <c r="M874" s="251"/>
      <c r="N874" s="252">
        <f>ROUND(L874*K874,2)</f>
        <v>0</v>
      </c>
      <c r="O874" s="251"/>
      <c r="P874" s="251"/>
      <c r="Q874" s="251"/>
      <c r="R874" s="141"/>
      <c r="T874" s="142" t="s">
        <v>3</v>
      </c>
      <c r="U874" s="40" t="s">
        <v>43</v>
      </c>
      <c r="V874" s="143">
        <v>0.38700000000000001</v>
      </c>
      <c r="W874" s="143">
        <f>V874*K874</f>
        <v>33.274260000000005</v>
      </c>
      <c r="X874" s="143">
        <v>0.189</v>
      </c>
      <c r="Y874" s="143">
        <f>X874*K874</f>
        <v>16.250220000000002</v>
      </c>
      <c r="Z874" s="143">
        <v>0</v>
      </c>
      <c r="AA874" s="144">
        <f>Z874*K874</f>
        <v>0</v>
      </c>
      <c r="AR874" s="17" t="s">
        <v>231</v>
      </c>
      <c r="AT874" s="17" t="s">
        <v>222</v>
      </c>
      <c r="AU874" s="17" t="s">
        <v>190</v>
      </c>
      <c r="AY874" s="17" t="s">
        <v>221</v>
      </c>
      <c r="BE874" s="145">
        <f>IF(U874="základní",N874,0)</f>
        <v>0</v>
      </c>
      <c r="BF874" s="145">
        <f>IF(U874="snížená",N874,0)</f>
        <v>0</v>
      </c>
      <c r="BG874" s="145">
        <f>IF(U874="zákl. přenesená",N874,0)</f>
        <v>0</v>
      </c>
      <c r="BH874" s="145">
        <f>IF(U874="sníž. přenesená",N874,0)</f>
        <v>0</v>
      </c>
      <c r="BI874" s="145">
        <f>IF(U874="nulová",N874,0)</f>
        <v>0</v>
      </c>
      <c r="BJ874" s="17" t="s">
        <v>15</v>
      </c>
      <c r="BK874" s="145">
        <f>ROUND(L874*K874,2)</f>
        <v>0</v>
      </c>
      <c r="BL874" s="17" t="s">
        <v>231</v>
      </c>
      <c r="BM874" s="17" t="s">
        <v>1798</v>
      </c>
    </row>
    <row r="875" spans="2:65" s="10" customFormat="1" ht="20.45" customHeight="1" x14ac:dyDescent="0.3">
      <c r="B875" s="153"/>
      <c r="C875" s="154"/>
      <c r="D875" s="154"/>
      <c r="E875" s="155" t="s">
        <v>3</v>
      </c>
      <c r="F875" s="274" t="s">
        <v>1799</v>
      </c>
      <c r="G875" s="273"/>
      <c r="H875" s="273"/>
      <c r="I875" s="273"/>
      <c r="J875" s="154"/>
      <c r="K875" s="156">
        <v>2.72</v>
      </c>
      <c r="L875" s="154"/>
      <c r="M875" s="154"/>
      <c r="N875" s="154"/>
      <c r="O875" s="154"/>
      <c r="P875" s="154"/>
      <c r="Q875" s="154"/>
      <c r="R875" s="157"/>
      <c r="T875" s="158"/>
      <c r="U875" s="154"/>
      <c r="V875" s="154"/>
      <c r="W875" s="154"/>
      <c r="X875" s="154"/>
      <c r="Y875" s="154"/>
      <c r="Z875" s="154"/>
      <c r="AA875" s="159"/>
      <c r="AT875" s="160" t="s">
        <v>524</v>
      </c>
      <c r="AU875" s="160" t="s">
        <v>190</v>
      </c>
      <c r="AV875" s="10" t="s">
        <v>190</v>
      </c>
      <c r="AW875" s="10" t="s">
        <v>35</v>
      </c>
      <c r="AX875" s="10" t="s">
        <v>78</v>
      </c>
      <c r="AY875" s="160" t="s">
        <v>221</v>
      </c>
    </row>
    <row r="876" spans="2:65" s="10" customFormat="1" ht="20.45" customHeight="1" x14ac:dyDescent="0.3">
      <c r="B876" s="153"/>
      <c r="C876" s="154"/>
      <c r="D876" s="154"/>
      <c r="E876" s="155" t="s">
        <v>3</v>
      </c>
      <c r="F876" s="272" t="s">
        <v>880</v>
      </c>
      <c r="G876" s="273"/>
      <c r="H876" s="273"/>
      <c r="I876" s="273"/>
      <c r="J876" s="154"/>
      <c r="K876" s="156">
        <v>83.26</v>
      </c>
      <c r="L876" s="154"/>
      <c r="M876" s="154"/>
      <c r="N876" s="154"/>
      <c r="O876" s="154"/>
      <c r="P876" s="154"/>
      <c r="Q876" s="154"/>
      <c r="R876" s="157"/>
      <c r="T876" s="158"/>
      <c r="U876" s="154"/>
      <c r="V876" s="154"/>
      <c r="W876" s="154"/>
      <c r="X876" s="154"/>
      <c r="Y876" s="154"/>
      <c r="Z876" s="154"/>
      <c r="AA876" s="159"/>
      <c r="AT876" s="160" t="s">
        <v>524</v>
      </c>
      <c r="AU876" s="160" t="s">
        <v>190</v>
      </c>
      <c r="AV876" s="10" t="s">
        <v>190</v>
      </c>
      <c r="AW876" s="10" t="s">
        <v>35</v>
      </c>
      <c r="AX876" s="10" t="s">
        <v>78</v>
      </c>
      <c r="AY876" s="160" t="s">
        <v>221</v>
      </c>
    </row>
    <row r="877" spans="2:65" s="11" customFormat="1" ht="20.45" customHeight="1" x14ac:dyDescent="0.3">
      <c r="B877" s="161"/>
      <c r="C877" s="162"/>
      <c r="D877" s="162"/>
      <c r="E877" s="163" t="s">
        <v>3</v>
      </c>
      <c r="F877" s="270" t="s">
        <v>526</v>
      </c>
      <c r="G877" s="271"/>
      <c r="H877" s="271"/>
      <c r="I877" s="271"/>
      <c r="J877" s="162"/>
      <c r="K877" s="164">
        <v>85.98</v>
      </c>
      <c r="L877" s="162"/>
      <c r="M877" s="162"/>
      <c r="N877" s="162"/>
      <c r="O877" s="162"/>
      <c r="P877" s="162"/>
      <c r="Q877" s="162"/>
      <c r="R877" s="165"/>
      <c r="T877" s="166"/>
      <c r="U877" s="162"/>
      <c r="V877" s="162"/>
      <c r="W877" s="162"/>
      <c r="X877" s="162"/>
      <c r="Y877" s="162"/>
      <c r="Z877" s="162"/>
      <c r="AA877" s="167"/>
      <c r="AT877" s="168" t="s">
        <v>524</v>
      </c>
      <c r="AU877" s="168" t="s">
        <v>190</v>
      </c>
      <c r="AV877" s="11" t="s">
        <v>231</v>
      </c>
      <c r="AW877" s="11" t="s">
        <v>35</v>
      </c>
      <c r="AX877" s="11" t="s">
        <v>15</v>
      </c>
      <c r="AY877" s="168" t="s">
        <v>221</v>
      </c>
    </row>
    <row r="878" spans="2:65" s="1" customFormat="1" ht="28.9" customHeight="1" x14ac:dyDescent="0.3">
      <c r="B878" s="136"/>
      <c r="C878" s="137" t="s">
        <v>1800</v>
      </c>
      <c r="D878" s="137" t="s">
        <v>222</v>
      </c>
      <c r="E878" s="138" t="s">
        <v>1801</v>
      </c>
      <c r="F878" s="250" t="s">
        <v>1802</v>
      </c>
      <c r="G878" s="251"/>
      <c r="H878" s="251"/>
      <c r="I878" s="251"/>
      <c r="J878" s="139" t="s">
        <v>536</v>
      </c>
      <c r="K878" s="140">
        <v>2.72</v>
      </c>
      <c r="L878" s="252"/>
      <c r="M878" s="251"/>
      <c r="N878" s="252">
        <f>ROUND(L878*K878,2)</f>
        <v>0</v>
      </c>
      <c r="O878" s="251"/>
      <c r="P878" s="251"/>
      <c r="Q878" s="251"/>
      <c r="R878" s="141"/>
      <c r="T878" s="142" t="s">
        <v>3</v>
      </c>
      <c r="U878" s="40" t="s">
        <v>43</v>
      </c>
      <c r="V878" s="143">
        <v>0.38700000000000001</v>
      </c>
      <c r="W878" s="143">
        <f>V878*K878</f>
        <v>1.05264</v>
      </c>
      <c r="X878" s="143">
        <v>0.189</v>
      </c>
      <c r="Y878" s="143">
        <f>X878*K878</f>
        <v>0.51408000000000009</v>
      </c>
      <c r="Z878" s="143">
        <v>0</v>
      </c>
      <c r="AA878" s="144">
        <f>Z878*K878</f>
        <v>0</v>
      </c>
      <c r="AR878" s="17" t="s">
        <v>231</v>
      </c>
      <c r="AT878" s="17" t="s">
        <v>222</v>
      </c>
      <c r="AU878" s="17" t="s">
        <v>190</v>
      </c>
      <c r="AY878" s="17" t="s">
        <v>221</v>
      </c>
      <c r="BE878" s="145">
        <f>IF(U878="základní",N878,0)</f>
        <v>0</v>
      </c>
      <c r="BF878" s="145">
        <f>IF(U878="snížená",N878,0)</f>
        <v>0</v>
      </c>
      <c r="BG878" s="145">
        <f>IF(U878="zákl. přenesená",N878,0)</f>
        <v>0</v>
      </c>
      <c r="BH878" s="145">
        <f>IF(U878="sníž. přenesená",N878,0)</f>
        <v>0</v>
      </c>
      <c r="BI878" s="145">
        <f>IF(U878="nulová",N878,0)</f>
        <v>0</v>
      </c>
      <c r="BJ878" s="17" t="s">
        <v>15</v>
      </c>
      <c r="BK878" s="145">
        <f>ROUND(L878*K878,2)</f>
        <v>0</v>
      </c>
      <c r="BL878" s="17" t="s">
        <v>231</v>
      </c>
      <c r="BM878" s="17" t="s">
        <v>1803</v>
      </c>
    </row>
    <row r="879" spans="2:65" s="1" customFormat="1" ht="28.9" customHeight="1" x14ac:dyDescent="0.3">
      <c r="B879" s="136"/>
      <c r="C879" s="137" t="s">
        <v>1804</v>
      </c>
      <c r="D879" s="137" t="s">
        <v>222</v>
      </c>
      <c r="E879" s="138" t="s">
        <v>1805</v>
      </c>
      <c r="F879" s="250" t="s">
        <v>1806</v>
      </c>
      <c r="G879" s="251"/>
      <c r="H879" s="251"/>
      <c r="I879" s="251"/>
      <c r="J879" s="139" t="s">
        <v>536</v>
      </c>
      <c r="K879" s="140">
        <v>23.625</v>
      </c>
      <c r="L879" s="252"/>
      <c r="M879" s="251"/>
      <c r="N879" s="252">
        <f>ROUND(L879*K879,2)</f>
        <v>0</v>
      </c>
      <c r="O879" s="251"/>
      <c r="P879" s="251"/>
      <c r="Q879" s="251"/>
      <c r="R879" s="141"/>
      <c r="T879" s="142" t="s">
        <v>3</v>
      </c>
      <c r="U879" s="40" t="s">
        <v>43</v>
      </c>
      <c r="V879" s="143">
        <v>0.3</v>
      </c>
      <c r="W879" s="143">
        <f>V879*K879</f>
        <v>7.0874999999999995</v>
      </c>
      <c r="X879" s="143">
        <v>0.3674</v>
      </c>
      <c r="Y879" s="143">
        <f>X879*K879</f>
        <v>8.6798249999999992</v>
      </c>
      <c r="Z879" s="143">
        <v>0</v>
      </c>
      <c r="AA879" s="144">
        <f>Z879*K879</f>
        <v>0</v>
      </c>
      <c r="AR879" s="17" t="s">
        <v>231</v>
      </c>
      <c r="AT879" s="17" t="s">
        <v>222</v>
      </c>
      <c r="AU879" s="17" t="s">
        <v>190</v>
      </c>
      <c r="AY879" s="17" t="s">
        <v>221</v>
      </c>
      <c r="BE879" s="145">
        <f>IF(U879="základní",N879,0)</f>
        <v>0</v>
      </c>
      <c r="BF879" s="145">
        <f>IF(U879="snížená",N879,0)</f>
        <v>0</v>
      </c>
      <c r="BG879" s="145">
        <f>IF(U879="zákl. přenesená",N879,0)</f>
        <v>0</v>
      </c>
      <c r="BH879" s="145">
        <f>IF(U879="sníž. přenesená",N879,0)</f>
        <v>0</v>
      </c>
      <c r="BI879" s="145">
        <f>IF(U879="nulová",N879,0)</f>
        <v>0</v>
      </c>
      <c r="BJ879" s="17" t="s">
        <v>15</v>
      </c>
      <c r="BK879" s="145">
        <f>ROUND(L879*K879,2)</f>
        <v>0</v>
      </c>
      <c r="BL879" s="17" t="s">
        <v>231</v>
      </c>
      <c r="BM879" s="17" t="s">
        <v>1807</v>
      </c>
    </row>
    <row r="880" spans="2:65" s="10" customFormat="1" ht="20.45" customHeight="1" x14ac:dyDescent="0.3">
      <c r="B880" s="153"/>
      <c r="C880" s="154"/>
      <c r="D880" s="154"/>
      <c r="E880" s="155" t="s">
        <v>3</v>
      </c>
      <c r="F880" s="274" t="s">
        <v>1808</v>
      </c>
      <c r="G880" s="273"/>
      <c r="H880" s="273"/>
      <c r="I880" s="273"/>
      <c r="J880" s="154"/>
      <c r="K880" s="156">
        <v>17.3</v>
      </c>
      <c r="L880" s="154"/>
      <c r="M880" s="154"/>
      <c r="N880" s="154"/>
      <c r="O880" s="154"/>
      <c r="P880" s="154"/>
      <c r="Q880" s="154"/>
      <c r="R880" s="157"/>
      <c r="T880" s="158"/>
      <c r="U880" s="154"/>
      <c r="V880" s="154"/>
      <c r="W880" s="154"/>
      <c r="X880" s="154"/>
      <c r="Y880" s="154"/>
      <c r="Z880" s="154"/>
      <c r="AA880" s="159"/>
      <c r="AT880" s="160" t="s">
        <v>524</v>
      </c>
      <c r="AU880" s="160" t="s">
        <v>190</v>
      </c>
      <c r="AV880" s="10" t="s">
        <v>190</v>
      </c>
      <c r="AW880" s="10" t="s">
        <v>35</v>
      </c>
      <c r="AX880" s="10" t="s">
        <v>78</v>
      </c>
      <c r="AY880" s="160" t="s">
        <v>221</v>
      </c>
    </row>
    <row r="881" spans="2:65" s="10" customFormat="1" ht="20.45" customHeight="1" x14ac:dyDescent="0.3">
      <c r="B881" s="153"/>
      <c r="C881" s="154"/>
      <c r="D881" s="154"/>
      <c r="E881" s="155" t="s">
        <v>3</v>
      </c>
      <c r="F881" s="272" t="s">
        <v>1809</v>
      </c>
      <c r="G881" s="273"/>
      <c r="H881" s="273"/>
      <c r="I881" s="273"/>
      <c r="J881" s="154"/>
      <c r="K881" s="156">
        <v>6.3250000000000002</v>
      </c>
      <c r="L881" s="154"/>
      <c r="M881" s="154"/>
      <c r="N881" s="154"/>
      <c r="O881" s="154"/>
      <c r="P881" s="154"/>
      <c r="Q881" s="154"/>
      <c r="R881" s="157"/>
      <c r="T881" s="158"/>
      <c r="U881" s="154"/>
      <c r="V881" s="154"/>
      <c r="W881" s="154"/>
      <c r="X881" s="154"/>
      <c r="Y881" s="154"/>
      <c r="Z881" s="154"/>
      <c r="AA881" s="159"/>
      <c r="AT881" s="160" t="s">
        <v>524</v>
      </c>
      <c r="AU881" s="160" t="s">
        <v>190</v>
      </c>
      <c r="AV881" s="10" t="s">
        <v>190</v>
      </c>
      <c r="AW881" s="10" t="s">
        <v>35</v>
      </c>
      <c r="AX881" s="10" t="s">
        <v>78</v>
      </c>
      <c r="AY881" s="160" t="s">
        <v>221</v>
      </c>
    </row>
    <row r="882" spans="2:65" s="11" customFormat="1" ht="20.45" customHeight="1" x14ac:dyDescent="0.3">
      <c r="B882" s="161"/>
      <c r="C882" s="162"/>
      <c r="D882" s="162"/>
      <c r="E882" s="163" t="s">
        <v>3</v>
      </c>
      <c r="F882" s="270" t="s">
        <v>526</v>
      </c>
      <c r="G882" s="271"/>
      <c r="H882" s="271"/>
      <c r="I882" s="271"/>
      <c r="J882" s="162"/>
      <c r="K882" s="164">
        <v>23.625</v>
      </c>
      <c r="L882" s="162"/>
      <c r="M882" s="162"/>
      <c r="N882" s="162"/>
      <c r="O882" s="162"/>
      <c r="P882" s="162"/>
      <c r="Q882" s="162"/>
      <c r="R882" s="165"/>
      <c r="T882" s="166"/>
      <c r="U882" s="162"/>
      <c r="V882" s="162"/>
      <c r="W882" s="162"/>
      <c r="X882" s="162"/>
      <c r="Y882" s="162"/>
      <c r="Z882" s="162"/>
      <c r="AA882" s="167"/>
      <c r="AT882" s="168" t="s">
        <v>524</v>
      </c>
      <c r="AU882" s="168" t="s">
        <v>190</v>
      </c>
      <c r="AV882" s="11" t="s">
        <v>231</v>
      </c>
      <c r="AW882" s="11" t="s">
        <v>35</v>
      </c>
      <c r="AX882" s="11" t="s">
        <v>15</v>
      </c>
      <c r="AY882" s="168" t="s">
        <v>221</v>
      </c>
    </row>
    <row r="883" spans="2:65" s="1" customFormat="1" ht="20.45" customHeight="1" x14ac:dyDescent="0.3">
      <c r="B883" s="136"/>
      <c r="C883" s="149" t="s">
        <v>1810</v>
      </c>
      <c r="D883" s="149" t="s">
        <v>382</v>
      </c>
      <c r="E883" s="150" t="s">
        <v>1811</v>
      </c>
      <c r="F883" s="267" t="s">
        <v>1812</v>
      </c>
      <c r="G883" s="268"/>
      <c r="H883" s="268"/>
      <c r="I883" s="268"/>
      <c r="J883" s="151" t="s">
        <v>536</v>
      </c>
      <c r="K883" s="152">
        <v>25.988</v>
      </c>
      <c r="L883" s="269"/>
      <c r="M883" s="268"/>
      <c r="N883" s="269">
        <f>ROUND(L883*K883,2)</f>
        <v>0</v>
      </c>
      <c r="O883" s="251"/>
      <c r="P883" s="251"/>
      <c r="Q883" s="251"/>
      <c r="R883" s="141"/>
      <c r="T883" s="142" t="s">
        <v>3</v>
      </c>
      <c r="U883" s="40" t="s">
        <v>43</v>
      </c>
      <c r="V883" s="143">
        <v>0</v>
      </c>
      <c r="W883" s="143">
        <f>V883*K883</f>
        <v>0</v>
      </c>
      <c r="X883" s="143">
        <v>2.9999999999999997E-4</v>
      </c>
      <c r="Y883" s="143">
        <f>X883*K883</f>
        <v>7.7963999999999993E-3</v>
      </c>
      <c r="Z883" s="143">
        <v>0</v>
      </c>
      <c r="AA883" s="144">
        <f>Z883*K883</f>
        <v>0</v>
      </c>
      <c r="AR883" s="17" t="s">
        <v>273</v>
      </c>
      <c r="AT883" s="17" t="s">
        <v>382</v>
      </c>
      <c r="AU883" s="17" t="s">
        <v>190</v>
      </c>
      <c r="AY883" s="17" t="s">
        <v>221</v>
      </c>
      <c r="BE883" s="145">
        <f>IF(U883="základní",N883,0)</f>
        <v>0</v>
      </c>
      <c r="BF883" s="145">
        <f>IF(U883="snížená",N883,0)</f>
        <v>0</v>
      </c>
      <c r="BG883" s="145">
        <f>IF(U883="zákl. přenesená",N883,0)</f>
        <v>0</v>
      </c>
      <c r="BH883" s="145">
        <f>IF(U883="sníž. přenesená",N883,0)</f>
        <v>0</v>
      </c>
      <c r="BI883" s="145">
        <f>IF(U883="nulová",N883,0)</f>
        <v>0</v>
      </c>
      <c r="BJ883" s="17" t="s">
        <v>15</v>
      </c>
      <c r="BK883" s="145">
        <f>ROUND(L883*K883,2)</f>
        <v>0</v>
      </c>
      <c r="BL883" s="17" t="s">
        <v>231</v>
      </c>
      <c r="BM883" s="17" t="s">
        <v>1813</v>
      </c>
    </row>
    <row r="884" spans="2:65" s="1" customFormat="1" ht="63" customHeight="1" x14ac:dyDescent="0.3">
      <c r="B884" s="31"/>
      <c r="C884" s="32"/>
      <c r="D884" s="32"/>
      <c r="E884" s="32"/>
      <c r="F884" s="266" t="s">
        <v>1814</v>
      </c>
      <c r="G884" s="200"/>
      <c r="H884" s="200"/>
      <c r="I884" s="200"/>
      <c r="J884" s="32"/>
      <c r="K884" s="32"/>
      <c r="L884" s="32"/>
      <c r="M884" s="32"/>
      <c r="N884" s="32"/>
      <c r="O884" s="32"/>
      <c r="P884" s="32"/>
      <c r="Q884" s="32"/>
      <c r="R884" s="33"/>
      <c r="T884" s="70"/>
      <c r="U884" s="32"/>
      <c r="V884" s="32"/>
      <c r="W884" s="32"/>
      <c r="X884" s="32"/>
      <c r="Y884" s="32"/>
      <c r="Z884" s="32"/>
      <c r="AA884" s="71"/>
      <c r="AT884" s="17" t="s">
        <v>250</v>
      </c>
      <c r="AU884" s="17" t="s">
        <v>190</v>
      </c>
    </row>
    <row r="885" spans="2:65" s="1" customFormat="1" ht="28.9" customHeight="1" x14ac:dyDescent="0.3">
      <c r="B885" s="136"/>
      <c r="C885" s="137" t="s">
        <v>1815</v>
      </c>
      <c r="D885" s="137" t="s">
        <v>222</v>
      </c>
      <c r="E885" s="138" t="s">
        <v>1816</v>
      </c>
      <c r="F885" s="250" t="s">
        <v>1817</v>
      </c>
      <c r="G885" s="251"/>
      <c r="H885" s="251"/>
      <c r="I885" s="251"/>
      <c r="J885" s="139" t="s">
        <v>536</v>
      </c>
      <c r="K885" s="140">
        <v>30</v>
      </c>
      <c r="L885" s="252"/>
      <c r="M885" s="251"/>
      <c r="N885" s="252">
        <f>ROUND(L885*K885,2)</f>
        <v>0</v>
      </c>
      <c r="O885" s="251"/>
      <c r="P885" s="251"/>
      <c r="Q885" s="251"/>
      <c r="R885" s="141"/>
      <c r="T885" s="142" t="s">
        <v>3</v>
      </c>
      <c r="U885" s="40" t="s">
        <v>43</v>
      </c>
      <c r="V885" s="143">
        <v>0.52400000000000002</v>
      </c>
      <c r="W885" s="143">
        <f>V885*K885</f>
        <v>15.72</v>
      </c>
      <c r="X885" s="143">
        <v>0.34562999999999999</v>
      </c>
      <c r="Y885" s="143">
        <f>X885*K885</f>
        <v>10.3689</v>
      </c>
      <c r="Z885" s="143">
        <v>0</v>
      </c>
      <c r="AA885" s="144">
        <f>Z885*K885</f>
        <v>0</v>
      </c>
      <c r="AR885" s="17" t="s">
        <v>231</v>
      </c>
      <c r="AT885" s="17" t="s">
        <v>222</v>
      </c>
      <c r="AU885" s="17" t="s">
        <v>190</v>
      </c>
      <c r="AY885" s="17" t="s">
        <v>221</v>
      </c>
      <c r="BE885" s="145">
        <f>IF(U885="základní",N885,0)</f>
        <v>0</v>
      </c>
      <c r="BF885" s="145">
        <f>IF(U885="snížená",N885,0)</f>
        <v>0</v>
      </c>
      <c r="BG885" s="145">
        <f>IF(U885="zákl. přenesená",N885,0)</f>
        <v>0</v>
      </c>
      <c r="BH885" s="145">
        <f>IF(U885="sníž. přenesená",N885,0)</f>
        <v>0</v>
      </c>
      <c r="BI885" s="145">
        <f>IF(U885="nulová",N885,0)</f>
        <v>0</v>
      </c>
      <c r="BJ885" s="17" t="s">
        <v>15</v>
      </c>
      <c r="BK885" s="145">
        <f>ROUND(L885*K885,2)</f>
        <v>0</v>
      </c>
      <c r="BL885" s="17" t="s">
        <v>231</v>
      </c>
      <c r="BM885" s="17" t="s">
        <v>1818</v>
      </c>
    </row>
    <row r="886" spans="2:65" s="10" customFormat="1" ht="20.45" customHeight="1" x14ac:dyDescent="0.3">
      <c r="B886" s="153"/>
      <c r="C886" s="154"/>
      <c r="D886" s="154"/>
      <c r="E886" s="155" t="s">
        <v>3</v>
      </c>
      <c r="F886" s="274" t="s">
        <v>1819</v>
      </c>
      <c r="G886" s="273"/>
      <c r="H886" s="273"/>
      <c r="I886" s="273"/>
      <c r="J886" s="154"/>
      <c r="K886" s="156">
        <v>30</v>
      </c>
      <c r="L886" s="154"/>
      <c r="M886" s="154"/>
      <c r="N886" s="154"/>
      <c r="O886" s="154"/>
      <c r="P886" s="154"/>
      <c r="Q886" s="154"/>
      <c r="R886" s="157"/>
      <c r="T886" s="158"/>
      <c r="U886" s="154"/>
      <c r="V886" s="154"/>
      <c r="W886" s="154"/>
      <c r="X886" s="154"/>
      <c r="Y886" s="154"/>
      <c r="Z886" s="154"/>
      <c r="AA886" s="159"/>
      <c r="AT886" s="160" t="s">
        <v>524</v>
      </c>
      <c r="AU886" s="160" t="s">
        <v>190</v>
      </c>
      <c r="AV886" s="10" t="s">
        <v>190</v>
      </c>
      <c r="AW886" s="10" t="s">
        <v>35</v>
      </c>
      <c r="AX886" s="10" t="s">
        <v>15</v>
      </c>
      <c r="AY886" s="160" t="s">
        <v>221</v>
      </c>
    </row>
    <row r="887" spans="2:65" s="1" customFormat="1" ht="28.9" customHeight="1" x14ac:dyDescent="0.3">
      <c r="B887" s="136"/>
      <c r="C887" s="137" t="s">
        <v>1820</v>
      </c>
      <c r="D887" s="137" t="s">
        <v>222</v>
      </c>
      <c r="E887" s="138" t="s">
        <v>1821</v>
      </c>
      <c r="F887" s="250" t="s">
        <v>1822</v>
      </c>
      <c r="G887" s="251"/>
      <c r="H887" s="251"/>
      <c r="I887" s="251"/>
      <c r="J887" s="139" t="s">
        <v>536</v>
      </c>
      <c r="K887" s="140">
        <v>73.25</v>
      </c>
      <c r="L887" s="252"/>
      <c r="M887" s="251"/>
      <c r="N887" s="252">
        <f>ROUND(L887*K887,2)</f>
        <v>0</v>
      </c>
      <c r="O887" s="251"/>
      <c r="P887" s="251"/>
      <c r="Q887" s="251"/>
      <c r="R887" s="141"/>
      <c r="T887" s="142" t="s">
        <v>3</v>
      </c>
      <c r="U887" s="40" t="s">
        <v>43</v>
      </c>
      <c r="V887" s="143">
        <v>0.50800000000000001</v>
      </c>
      <c r="W887" s="143">
        <f>V887*K887</f>
        <v>37.210999999999999</v>
      </c>
      <c r="X887" s="143">
        <v>0.28361999999999998</v>
      </c>
      <c r="Y887" s="143">
        <f>X887*K887</f>
        <v>20.775164999999998</v>
      </c>
      <c r="Z887" s="143">
        <v>0</v>
      </c>
      <c r="AA887" s="144">
        <f>Z887*K887</f>
        <v>0</v>
      </c>
      <c r="AR887" s="17" t="s">
        <v>231</v>
      </c>
      <c r="AT887" s="17" t="s">
        <v>222</v>
      </c>
      <c r="AU887" s="17" t="s">
        <v>190</v>
      </c>
      <c r="AY887" s="17" t="s">
        <v>221</v>
      </c>
      <c r="BE887" s="145">
        <f>IF(U887="základní",N887,0)</f>
        <v>0</v>
      </c>
      <c r="BF887" s="145">
        <f>IF(U887="snížená",N887,0)</f>
        <v>0</v>
      </c>
      <c r="BG887" s="145">
        <f>IF(U887="zákl. přenesená",N887,0)</f>
        <v>0</v>
      </c>
      <c r="BH887" s="145">
        <f>IF(U887="sníž. přenesená",N887,0)</f>
        <v>0</v>
      </c>
      <c r="BI887" s="145">
        <f>IF(U887="nulová",N887,0)</f>
        <v>0</v>
      </c>
      <c r="BJ887" s="17" t="s">
        <v>15</v>
      </c>
      <c r="BK887" s="145">
        <f>ROUND(L887*K887,2)</f>
        <v>0</v>
      </c>
      <c r="BL887" s="17" t="s">
        <v>231</v>
      </c>
      <c r="BM887" s="17" t="s">
        <v>1823</v>
      </c>
    </row>
    <row r="888" spans="2:65" s="10" customFormat="1" ht="20.45" customHeight="1" x14ac:dyDescent="0.3">
      <c r="B888" s="153"/>
      <c r="C888" s="154"/>
      <c r="D888" s="154"/>
      <c r="E888" s="155" t="s">
        <v>3</v>
      </c>
      <c r="F888" s="274" t="s">
        <v>1527</v>
      </c>
      <c r="G888" s="273"/>
      <c r="H888" s="273"/>
      <c r="I888" s="273"/>
      <c r="J888" s="154"/>
      <c r="K888" s="156">
        <v>73.25</v>
      </c>
      <c r="L888" s="154"/>
      <c r="M888" s="154"/>
      <c r="N888" s="154"/>
      <c r="O888" s="154"/>
      <c r="P888" s="154"/>
      <c r="Q888" s="154"/>
      <c r="R888" s="157"/>
      <c r="T888" s="158"/>
      <c r="U888" s="154"/>
      <c r="V888" s="154"/>
      <c r="W888" s="154"/>
      <c r="X888" s="154"/>
      <c r="Y888" s="154"/>
      <c r="Z888" s="154"/>
      <c r="AA888" s="159"/>
      <c r="AT888" s="160" t="s">
        <v>524</v>
      </c>
      <c r="AU888" s="160" t="s">
        <v>190</v>
      </c>
      <c r="AV888" s="10" t="s">
        <v>190</v>
      </c>
      <c r="AW888" s="10" t="s">
        <v>35</v>
      </c>
      <c r="AX888" s="10" t="s">
        <v>15</v>
      </c>
      <c r="AY888" s="160" t="s">
        <v>221</v>
      </c>
    </row>
    <row r="889" spans="2:65" s="1" customFormat="1" ht="28.9" customHeight="1" x14ac:dyDescent="0.3">
      <c r="B889" s="136"/>
      <c r="C889" s="137" t="s">
        <v>1824</v>
      </c>
      <c r="D889" s="137" t="s">
        <v>222</v>
      </c>
      <c r="E889" s="138" t="s">
        <v>1825</v>
      </c>
      <c r="F889" s="250" t="s">
        <v>1826</v>
      </c>
      <c r="G889" s="251"/>
      <c r="H889" s="251"/>
      <c r="I889" s="251"/>
      <c r="J889" s="139" t="s">
        <v>536</v>
      </c>
      <c r="K889" s="140">
        <v>62</v>
      </c>
      <c r="L889" s="252"/>
      <c r="M889" s="251"/>
      <c r="N889" s="252">
        <f>ROUND(L889*K889,2)</f>
        <v>0</v>
      </c>
      <c r="O889" s="251"/>
      <c r="P889" s="251"/>
      <c r="Q889" s="251"/>
      <c r="R889" s="141"/>
      <c r="T889" s="142" t="s">
        <v>3</v>
      </c>
      <c r="U889" s="40" t="s">
        <v>43</v>
      </c>
      <c r="V889" s="143">
        <v>0.50800000000000001</v>
      </c>
      <c r="W889" s="143">
        <f>V889*K889</f>
        <v>31.496000000000002</v>
      </c>
      <c r="X889" s="143">
        <v>0.28361999999999998</v>
      </c>
      <c r="Y889" s="143">
        <f>X889*K889</f>
        <v>17.584440000000001</v>
      </c>
      <c r="Z889" s="143">
        <v>0</v>
      </c>
      <c r="AA889" s="144">
        <f>Z889*K889</f>
        <v>0</v>
      </c>
      <c r="AR889" s="17" t="s">
        <v>231</v>
      </c>
      <c r="AT889" s="17" t="s">
        <v>222</v>
      </c>
      <c r="AU889" s="17" t="s">
        <v>190</v>
      </c>
      <c r="AY889" s="17" t="s">
        <v>221</v>
      </c>
      <c r="BE889" s="145">
        <f>IF(U889="základní",N889,0)</f>
        <v>0</v>
      </c>
      <c r="BF889" s="145">
        <f>IF(U889="snížená",N889,0)</f>
        <v>0</v>
      </c>
      <c r="BG889" s="145">
        <f>IF(U889="zákl. přenesená",N889,0)</f>
        <v>0</v>
      </c>
      <c r="BH889" s="145">
        <f>IF(U889="sníž. přenesená",N889,0)</f>
        <v>0</v>
      </c>
      <c r="BI889" s="145">
        <f>IF(U889="nulová",N889,0)</f>
        <v>0</v>
      </c>
      <c r="BJ889" s="17" t="s">
        <v>15</v>
      </c>
      <c r="BK889" s="145">
        <f>ROUND(L889*K889,2)</f>
        <v>0</v>
      </c>
      <c r="BL889" s="17" t="s">
        <v>231</v>
      </c>
      <c r="BM889" s="17" t="s">
        <v>1827</v>
      </c>
    </row>
    <row r="890" spans="2:65" s="1" customFormat="1" ht="40.15" customHeight="1" x14ac:dyDescent="0.3">
      <c r="B890" s="136"/>
      <c r="C890" s="137" t="s">
        <v>1828</v>
      </c>
      <c r="D890" s="137" t="s">
        <v>222</v>
      </c>
      <c r="E890" s="138" t="s">
        <v>1829</v>
      </c>
      <c r="F890" s="250" t="s">
        <v>1830</v>
      </c>
      <c r="G890" s="251"/>
      <c r="H890" s="251"/>
      <c r="I890" s="251"/>
      <c r="J890" s="139" t="s">
        <v>246</v>
      </c>
      <c r="K890" s="140">
        <v>41.8</v>
      </c>
      <c r="L890" s="252"/>
      <c r="M890" s="251"/>
      <c r="N890" s="252">
        <f>ROUND(L890*K890,2)</f>
        <v>0</v>
      </c>
      <c r="O890" s="251"/>
      <c r="P890" s="251"/>
      <c r="Q890" s="251"/>
      <c r="R890" s="141"/>
      <c r="T890" s="142" t="s">
        <v>3</v>
      </c>
      <c r="U890" s="40" t="s">
        <v>43</v>
      </c>
      <c r="V890" s="143">
        <v>0.19900000000000001</v>
      </c>
      <c r="W890" s="143">
        <f>V890*K890</f>
        <v>8.3181999999999992</v>
      </c>
      <c r="X890" s="143">
        <v>0.19747999999999999</v>
      </c>
      <c r="Y890" s="143">
        <f>X890*K890</f>
        <v>8.2546639999999982</v>
      </c>
      <c r="Z890" s="143">
        <v>0</v>
      </c>
      <c r="AA890" s="144">
        <f>Z890*K890</f>
        <v>0</v>
      </c>
      <c r="AR890" s="17" t="s">
        <v>231</v>
      </c>
      <c r="AT890" s="17" t="s">
        <v>222</v>
      </c>
      <c r="AU890" s="17" t="s">
        <v>190</v>
      </c>
      <c r="AY890" s="17" t="s">
        <v>221</v>
      </c>
      <c r="BE890" s="145">
        <f>IF(U890="základní",N890,0)</f>
        <v>0</v>
      </c>
      <c r="BF890" s="145">
        <f>IF(U890="snížená",N890,0)</f>
        <v>0</v>
      </c>
      <c r="BG890" s="145">
        <f>IF(U890="zákl. přenesená",N890,0)</f>
        <v>0</v>
      </c>
      <c r="BH890" s="145">
        <f>IF(U890="sníž. přenesená",N890,0)</f>
        <v>0</v>
      </c>
      <c r="BI890" s="145">
        <f>IF(U890="nulová",N890,0)</f>
        <v>0</v>
      </c>
      <c r="BJ890" s="17" t="s">
        <v>15</v>
      </c>
      <c r="BK890" s="145">
        <f>ROUND(L890*K890,2)</f>
        <v>0</v>
      </c>
      <c r="BL890" s="17" t="s">
        <v>231</v>
      </c>
      <c r="BM890" s="17" t="s">
        <v>1831</v>
      </c>
    </row>
    <row r="891" spans="2:65" s="10" customFormat="1" ht="20.45" customHeight="1" x14ac:dyDescent="0.3">
      <c r="B891" s="153"/>
      <c r="C891" s="154"/>
      <c r="D891" s="154"/>
      <c r="E891" s="155" t="s">
        <v>3</v>
      </c>
      <c r="F891" s="274" t="s">
        <v>1832</v>
      </c>
      <c r="G891" s="273"/>
      <c r="H891" s="273"/>
      <c r="I891" s="273"/>
      <c r="J891" s="154"/>
      <c r="K891" s="156">
        <v>41.8</v>
      </c>
      <c r="L891" s="154"/>
      <c r="M891" s="154"/>
      <c r="N891" s="154"/>
      <c r="O891" s="154"/>
      <c r="P891" s="154"/>
      <c r="Q891" s="154"/>
      <c r="R891" s="157"/>
      <c r="T891" s="158"/>
      <c r="U891" s="154"/>
      <c r="V891" s="154"/>
      <c r="W891" s="154"/>
      <c r="X891" s="154"/>
      <c r="Y891" s="154"/>
      <c r="Z891" s="154"/>
      <c r="AA891" s="159"/>
      <c r="AT891" s="160" t="s">
        <v>524</v>
      </c>
      <c r="AU891" s="160" t="s">
        <v>190</v>
      </c>
      <c r="AV891" s="10" t="s">
        <v>190</v>
      </c>
      <c r="AW891" s="10" t="s">
        <v>35</v>
      </c>
      <c r="AX891" s="10" t="s">
        <v>15</v>
      </c>
      <c r="AY891" s="160" t="s">
        <v>221</v>
      </c>
    </row>
    <row r="892" spans="2:65" s="1" customFormat="1" ht="28.9" customHeight="1" x14ac:dyDescent="0.3">
      <c r="B892" s="136"/>
      <c r="C892" s="137" t="s">
        <v>1833</v>
      </c>
      <c r="D892" s="137" t="s">
        <v>222</v>
      </c>
      <c r="E892" s="138" t="s">
        <v>1834</v>
      </c>
      <c r="F892" s="250" t="s">
        <v>1835</v>
      </c>
      <c r="G892" s="251"/>
      <c r="H892" s="251"/>
      <c r="I892" s="251"/>
      <c r="J892" s="139" t="s">
        <v>276</v>
      </c>
      <c r="K892" s="140">
        <v>38</v>
      </c>
      <c r="L892" s="252"/>
      <c r="M892" s="251"/>
      <c r="N892" s="252">
        <f>ROUND(L892*K892,2)</f>
        <v>0</v>
      </c>
      <c r="O892" s="251"/>
      <c r="P892" s="251"/>
      <c r="Q892" s="251"/>
      <c r="R892" s="141"/>
      <c r="T892" s="142" t="s">
        <v>3</v>
      </c>
      <c r="U892" s="40" t="s">
        <v>43</v>
      </c>
      <c r="V892" s="143">
        <v>0.84</v>
      </c>
      <c r="W892" s="143">
        <f>V892*K892</f>
        <v>31.919999999999998</v>
      </c>
      <c r="X892" s="143">
        <v>4.8000000000000001E-4</v>
      </c>
      <c r="Y892" s="143">
        <f>X892*K892</f>
        <v>1.8239999999999999E-2</v>
      </c>
      <c r="Z892" s="143">
        <v>0</v>
      </c>
      <c r="AA892" s="144">
        <f>Z892*K892</f>
        <v>0</v>
      </c>
      <c r="AR892" s="17" t="s">
        <v>231</v>
      </c>
      <c r="AT892" s="17" t="s">
        <v>222</v>
      </c>
      <c r="AU892" s="17" t="s">
        <v>190</v>
      </c>
      <c r="AY892" s="17" t="s">
        <v>221</v>
      </c>
      <c r="BE892" s="145">
        <f>IF(U892="základní",N892,0)</f>
        <v>0</v>
      </c>
      <c r="BF892" s="145">
        <f>IF(U892="snížená",N892,0)</f>
        <v>0</v>
      </c>
      <c r="BG892" s="145">
        <f>IF(U892="zákl. přenesená",N892,0)</f>
        <v>0</v>
      </c>
      <c r="BH892" s="145">
        <f>IF(U892="sníž. přenesená",N892,0)</f>
        <v>0</v>
      </c>
      <c r="BI892" s="145">
        <f>IF(U892="nulová",N892,0)</f>
        <v>0</v>
      </c>
      <c r="BJ892" s="17" t="s">
        <v>15</v>
      </c>
      <c r="BK892" s="145">
        <f>ROUND(L892*K892,2)</f>
        <v>0</v>
      </c>
      <c r="BL892" s="17" t="s">
        <v>231</v>
      </c>
      <c r="BM892" s="17" t="s">
        <v>1836</v>
      </c>
    </row>
    <row r="893" spans="2:65" s="10" customFormat="1" ht="20.45" customHeight="1" x14ac:dyDescent="0.3">
      <c r="B893" s="153"/>
      <c r="C893" s="154"/>
      <c r="D893" s="154"/>
      <c r="E893" s="155" t="s">
        <v>3</v>
      </c>
      <c r="F893" s="274" t="s">
        <v>1837</v>
      </c>
      <c r="G893" s="273"/>
      <c r="H893" s="273"/>
      <c r="I893" s="273"/>
      <c r="J893" s="154"/>
      <c r="K893" s="156">
        <v>5</v>
      </c>
      <c r="L893" s="154"/>
      <c r="M893" s="154"/>
      <c r="N893" s="154"/>
      <c r="O893" s="154"/>
      <c r="P893" s="154"/>
      <c r="Q893" s="154"/>
      <c r="R893" s="157"/>
      <c r="T893" s="158"/>
      <c r="U893" s="154"/>
      <c r="V893" s="154"/>
      <c r="W893" s="154"/>
      <c r="X893" s="154"/>
      <c r="Y893" s="154"/>
      <c r="Z893" s="154"/>
      <c r="AA893" s="159"/>
      <c r="AT893" s="160" t="s">
        <v>524</v>
      </c>
      <c r="AU893" s="160" t="s">
        <v>190</v>
      </c>
      <c r="AV893" s="10" t="s">
        <v>190</v>
      </c>
      <c r="AW893" s="10" t="s">
        <v>35</v>
      </c>
      <c r="AX893" s="10" t="s">
        <v>78</v>
      </c>
      <c r="AY893" s="160" t="s">
        <v>221</v>
      </c>
    </row>
    <row r="894" spans="2:65" s="10" customFormat="1" ht="20.45" customHeight="1" x14ac:dyDescent="0.3">
      <c r="B894" s="153"/>
      <c r="C894" s="154"/>
      <c r="D894" s="154"/>
      <c r="E894" s="155" t="s">
        <v>3</v>
      </c>
      <c r="F894" s="272" t="s">
        <v>1838</v>
      </c>
      <c r="G894" s="273"/>
      <c r="H894" s="273"/>
      <c r="I894" s="273"/>
      <c r="J894" s="154"/>
      <c r="K894" s="156">
        <v>18</v>
      </c>
      <c r="L894" s="154"/>
      <c r="M894" s="154"/>
      <c r="N894" s="154"/>
      <c r="O894" s="154"/>
      <c r="P894" s="154"/>
      <c r="Q894" s="154"/>
      <c r="R894" s="157"/>
      <c r="T894" s="158"/>
      <c r="U894" s="154"/>
      <c r="V894" s="154"/>
      <c r="W894" s="154"/>
      <c r="X894" s="154"/>
      <c r="Y894" s="154"/>
      <c r="Z894" s="154"/>
      <c r="AA894" s="159"/>
      <c r="AT894" s="160" t="s">
        <v>524</v>
      </c>
      <c r="AU894" s="160" t="s">
        <v>190</v>
      </c>
      <c r="AV894" s="10" t="s">
        <v>190</v>
      </c>
      <c r="AW894" s="10" t="s">
        <v>35</v>
      </c>
      <c r="AX894" s="10" t="s">
        <v>78</v>
      </c>
      <c r="AY894" s="160" t="s">
        <v>221</v>
      </c>
    </row>
    <row r="895" spans="2:65" s="10" customFormat="1" ht="20.45" customHeight="1" x14ac:dyDescent="0.3">
      <c r="B895" s="153"/>
      <c r="C895" s="154"/>
      <c r="D895" s="154"/>
      <c r="E895" s="155" t="s">
        <v>3</v>
      </c>
      <c r="F895" s="272" t="s">
        <v>1839</v>
      </c>
      <c r="G895" s="273"/>
      <c r="H895" s="273"/>
      <c r="I895" s="273"/>
      <c r="J895" s="154"/>
      <c r="K895" s="156">
        <v>2</v>
      </c>
      <c r="L895" s="154"/>
      <c r="M895" s="154"/>
      <c r="N895" s="154"/>
      <c r="O895" s="154"/>
      <c r="P895" s="154"/>
      <c r="Q895" s="154"/>
      <c r="R895" s="157"/>
      <c r="T895" s="158"/>
      <c r="U895" s="154"/>
      <c r="V895" s="154"/>
      <c r="W895" s="154"/>
      <c r="X895" s="154"/>
      <c r="Y895" s="154"/>
      <c r="Z895" s="154"/>
      <c r="AA895" s="159"/>
      <c r="AT895" s="160" t="s">
        <v>524</v>
      </c>
      <c r="AU895" s="160" t="s">
        <v>190</v>
      </c>
      <c r="AV895" s="10" t="s">
        <v>190</v>
      </c>
      <c r="AW895" s="10" t="s">
        <v>35</v>
      </c>
      <c r="AX895" s="10" t="s">
        <v>78</v>
      </c>
      <c r="AY895" s="160" t="s">
        <v>221</v>
      </c>
    </row>
    <row r="896" spans="2:65" s="10" customFormat="1" ht="20.45" customHeight="1" x14ac:dyDescent="0.3">
      <c r="B896" s="153"/>
      <c r="C896" s="154"/>
      <c r="D896" s="154"/>
      <c r="E896" s="155" t="s">
        <v>3</v>
      </c>
      <c r="F896" s="272" t="s">
        <v>1840</v>
      </c>
      <c r="G896" s="273"/>
      <c r="H896" s="273"/>
      <c r="I896" s="273"/>
      <c r="J896" s="154"/>
      <c r="K896" s="156">
        <v>13</v>
      </c>
      <c r="L896" s="154"/>
      <c r="M896" s="154"/>
      <c r="N896" s="154"/>
      <c r="O896" s="154"/>
      <c r="P896" s="154"/>
      <c r="Q896" s="154"/>
      <c r="R896" s="157"/>
      <c r="T896" s="158"/>
      <c r="U896" s="154"/>
      <c r="V896" s="154"/>
      <c r="W896" s="154"/>
      <c r="X896" s="154"/>
      <c r="Y896" s="154"/>
      <c r="Z896" s="154"/>
      <c r="AA896" s="159"/>
      <c r="AT896" s="160" t="s">
        <v>524</v>
      </c>
      <c r="AU896" s="160" t="s">
        <v>190</v>
      </c>
      <c r="AV896" s="10" t="s">
        <v>190</v>
      </c>
      <c r="AW896" s="10" t="s">
        <v>35</v>
      </c>
      <c r="AX896" s="10" t="s">
        <v>78</v>
      </c>
      <c r="AY896" s="160" t="s">
        <v>221</v>
      </c>
    </row>
    <row r="897" spans="2:65" s="11" customFormat="1" ht="20.45" customHeight="1" x14ac:dyDescent="0.3">
      <c r="B897" s="161"/>
      <c r="C897" s="162"/>
      <c r="D897" s="162"/>
      <c r="E897" s="163" t="s">
        <v>3</v>
      </c>
      <c r="F897" s="270" t="s">
        <v>526</v>
      </c>
      <c r="G897" s="271"/>
      <c r="H897" s="271"/>
      <c r="I897" s="271"/>
      <c r="J897" s="162"/>
      <c r="K897" s="164">
        <v>38</v>
      </c>
      <c r="L897" s="162"/>
      <c r="M897" s="162"/>
      <c r="N897" s="162"/>
      <c r="O897" s="162"/>
      <c r="P897" s="162"/>
      <c r="Q897" s="162"/>
      <c r="R897" s="165"/>
      <c r="T897" s="166"/>
      <c r="U897" s="162"/>
      <c r="V897" s="162"/>
      <c r="W897" s="162"/>
      <c r="X897" s="162"/>
      <c r="Y897" s="162"/>
      <c r="Z897" s="162"/>
      <c r="AA897" s="167"/>
      <c r="AT897" s="168" t="s">
        <v>524</v>
      </c>
      <c r="AU897" s="168" t="s">
        <v>190</v>
      </c>
      <c r="AV897" s="11" t="s">
        <v>231</v>
      </c>
      <c r="AW897" s="11" t="s">
        <v>35</v>
      </c>
      <c r="AX897" s="11" t="s">
        <v>15</v>
      </c>
      <c r="AY897" s="168" t="s">
        <v>221</v>
      </c>
    </row>
    <row r="898" spans="2:65" s="1" customFormat="1" ht="28.9" customHeight="1" x14ac:dyDescent="0.3">
      <c r="B898" s="136"/>
      <c r="C898" s="149" t="s">
        <v>1841</v>
      </c>
      <c r="D898" s="149" t="s">
        <v>382</v>
      </c>
      <c r="E898" s="150" t="s">
        <v>1842</v>
      </c>
      <c r="F898" s="267" t="s">
        <v>1843</v>
      </c>
      <c r="G898" s="268"/>
      <c r="H898" s="268"/>
      <c r="I898" s="268"/>
      <c r="J898" s="151" t="s">
        <v>276</v>
      </c>
      <c r="K898" s="152">
        <v>5</v>
      </c>
      <c r="L898" s="269"/>
      <c r="M898" s="268"/>
      <c r="N898" s="269">
        <f t="shared" ref="N898:N906" si="10">ROUND(L898*K898,2)</f>
        <v>0</v>
      </c>
      <c r="O898" s="251"/>
      <c r="P898" s="251"/>
      <c r="Q898" s="251"/>
      <c r="R898" s="141"/>
      <c r="T898" s="142" t="s">
        <v>3</v>
      </c>
      <c r="U898" s="40" t="s">
        <v>43</v>
      </c>
      <c r="V898" s="143">
        <v>0</v>
      </c>
      <c r="W898" s="143">
        <f t="shared" ref="W898:W906" si="11">V898*K898</f>
        <v>0</v>
      </c>
      <c r="X898" s="143">
        <v>2.4049999999999998E-2</v>
      </c>
      <c r="Y898" s="143">
        <f t="shared" ref="Y898:Y906" si="12">X898*K898</f>
        <v>0.12025</v>
      </c>
      <c r="Z898" s="143">
        <v>0</v>
      </c>
      <c r="AA898" s="144">
        <f t="shared" ref="AA898:AA906" si="13">Z898*K898</f>
        <v>0</v>
      </c>
      <c r="AR898" s="17" t="s">
        <v>273</v>
      </c>
      <c r="AT898" s="17" t="s">
        <v>382</v>
      </c>
      <c r="AU898" s="17" t="s">
        <v>190</v>
      </c>
      <c r="AY898" s="17" t="s">
        <v>221</v>
      </c>
      <c r="BE898" s="145">
        <f t="shared" ref="BE898:BE906" si="14">IF(U898="základní",N898,0)</f>
        <v>0</v>
      </c>
      <c r="BF898" s="145">
        <f t="shared" ref="BF898:BF906" si="15">IF(U898="snížená",N898,0)</f>
        <v>0</v>
      </c>
      <c r="BG898" s="145">
        <f t="shared" ref="BG898:BG906" si="16">IF(U898="zákl. přenesená",N898,0)</f>
        <v>0</v>
      </c>
      <c r="BH898" s="145">
        <f t="shared" ref="BH898:BH906" si="17">IF(U898="sníž. přenesená",N898,0)</f>
        <v>0</v>
      </c>
      <c r="BI898" s="145">
        <f t="shared" ref="BI898:BI906" si="18">IF(U898="nulová",N898,0)</f>
        <v>0</v>
      </c>
      <c r="BJ898" s="17" t="s">
        <v>15</v>
      </c>
      <c r="BK898" s="145">
        <f t="shared" ref="BK898:BK906" si="19">ROUND(L898*K898,2)</f>
        <v>0</v>
      </c>
      <c r="BL898" s="17" t="s">
        <v>231</v>
      </c>
      <c r="BM898" s="17" t="s">
        <v>1844</v>
      </c>
    </row>
    <row r="899" spans="2:65" s="1" customFormat="1" ht="28.9" customHeight="1" x14ac:dyDescent="0.3">
      <c r="B899" s="136"/>
      <c r="C899" s="149" t="s">
        <v>1845</v>
      </c>
      <c r="D899" s="149" t="s">
        <v>382</v>
      </c>
      <c r="E899" s="150" t="s">
        <v>1846</v>
      </c>
      <c r="F899" s="267" t="s">
        <v>1847</v>
      </c>
      <c r="G899" s="268"/>
      <c r="H899" s="268"/>
      <c r="I899" s="268"/>
      <c r="J899" s="151" t="s">
        <v>276</v>
      </c>
      <c r="K899" s="152">
        <v>11</v>
      </c>
      <c r="L899" s="269"/>
      <c r="M899" s="268"/>
      <c r="N899" s="269">
        <f t="shared" si="10"/>
        <v>0</v>
      </c>
      <c r="O899" s="251"/>
      <c r="P899" s="251"/>
      <c r="Q899" s="251"/>
      <c r="R899" s="141"/>
      <c r="T899" s="142" t="s">
        <v>3</v>
      </c>
      <c r="U899" s="40" t="s">
        <v>43</v>
      </c>
      <c r="V899" s="143">
        <v>0</v>
      </c>
      <c r="W899" s="143">
        <f t="shared" si="11"/>
        <v>0</v>
      </c>
      <c r="X899" s="143">
        <v>2.4049999999999998E-2</v>
      </c>
      <c r="Y899" s="143">
        <f t="shared" si="12"/>
        <v>0.26455000000000001</v>
      </c>
      <c r="Z899" s="143">
        <v>0</v>
      </c>
      <c r="AA899" s="144">
        <f t="shared" si="13"/>
        <v>0</v>
      </c>
      <c r="AR899" s="17" t="s">
        <v>273</v>
      </c>
      <c r="AT899" s="17" t="s">
        <v>382</v>
      </c>
      <c r="AU899" s="17" t="s">
        <v>190</v>
      </c>
      <c r="AY899" s="17" t="s">
        <v>221</v>
      </c>
      <c r="BE899" s="145">
        <f t="shared" si="14"/>
        <v>0</v>
      </c>
      <c r="BF899" s="145">
        <f t="shared" si="15"/>
        <v>0</v>
      </c>
      <c r="BG899" s="145">
        <f t="shared" si="16"/>
        <v>0</v>
      </c>
      <c r="BH899" s="145">
        <f t="shared" si="17"/>
        <v>0</v>
      </c>
      <c r="BI899" s="145">
        <f t="shared" si="18"/>
        <v>0</v>
      </c>
      <c r="BJ899" s="17" t="s">
        <v>15</v>
      </c>
      <c r="BK899" s="145">
        <f t="shared" si="19"/>
        <v>0</v>
      </c>
      <c r="BL899" s="17" t="s">
        <v>231</v>
      </c>
      <c r="BM899" s="17" t="s">
        <v>1848</v>
      </c>
    </row>
    <row r="900" spans="2:65" s="1" customFormat="1" ht="28.9" customHeight="1" x14ac:dyDescent="0.3">
      <c r="B900" s="136"/>
      <c r="C900" s="149" t="s">
        <v>1849</v>
      </c>
      <c r="D900" s="149" t="s">
        <v>382</v>
      </c>
      <c r="E900" s="150" t="s">
        <v>1850</v>
      </c>
      <c r="F900" s="267" t="s">
        <v>1851</v>
      </c>
      <c r="G900" s="268"/>
      <c r="H900" s="268"/>
      <c r="I900" s="268"/>
      <c r="J900" s="151" t="s">
        <v>276</v>
      </c>
      <c r="K900" s="152">
        <v>7</v>
      </c>
      <c r="L900" s="269"/>
      <c r="M900" s="268"/>
      <c r="N900" s="269">
        <f t="shared" si="10"/>
        <v>0</v>
      </c>
      <c r="O900" s="251"/>
      <c r="P900" s="251"/>
      <c r="Q900" s="251"/>
      <c r="R900" s="141"/>
      <c r="T900" s="142" t="s">
        <v>3</v>
      </c>
      <c r="U900" s="40" t="s">
        <v>43</v>
      </c>
      <c r="V900" s="143">
        <v>0</v>
      </c>
      <c r="W900" s="143">
        <f t="shared" si="11"/>
        <v>0</v>
      </c>
      <c r="X900" s="143">
        <v>2.4049999999999998E-2</v>
      </c>
      <c r="Y900" s="143">
        <f t="shared" si="12"/>
        <v>0.16835</v>
      </c>
      <c r="Z900" s="143">
        <v>0</v>
      </c>
      <c r="AA900" s="144">
        <f t="shared" si="13"/>
        <v>0</v>
      </c>
      <c r="AR900" s="17" t="s">
        <v>273</v>
      </c>
      <c r="AT900" s="17" t="s">
        <v>382</v>
      </c>
      <c r="AU900" s="17" t="s">
        <v>190</v>
      </c>
      <c r="AY900" s="17" t="s">
        <v>221</v>
      </c>
      <c r="BE900" s="145">
        <f t="shared" si="14"/>
        <v>0</v>
      </c>
      <c r="BF900" s="145">
        <f t="shared" si="15"/>
        <v>0</v>
      </c>
      <c r="BG900" s="145">
        <f t="shared" si="16"/>
        <v>0</v>
      </c>
      <c r="BH900" s="145">
        <f t="shared" si="17"/>
        <v>0</v>
      </c>
      <c r="BI900" s="145">
        <f t="shared" si="18"/>
        <v>0</v>
      </c>
      <c r="BJ900" s="17" t="s">
        <v>15</v>
      </c>
      <c r="BK900" s="145">
        <f t="shared" si="19"/>
        <v>0</v>
      </c>
      <c r="BL900" s="17" t="s">
        <v>231</v>
      </c>
      <c r="BM900" s="17" t="s">
        <v>1852</v>
      </c>
    </row>
    <row r="901" spans="2:65" s="1" customFormat="1" ht="28.9" customHeight="1" x14ac:dyDescent="0.3">
      <c r="B901" s="136"/>
      <c r="C901" s="149" t="s">
        <v>1853</v>
      </c>
      <c r="D901" s="149" t="s">
        <v>382</v>
      </c>
      <c r="E901" s="150" t="s">
        <v>1854</v>
      </c>
      <c r="F901" s="267" t="s">
        <v>1855</v>
      </c>
      <c r="G901" s="268"/>
      <c r="H901" s="268"/>
      <c r="I901" s="268"/>
      <c r="J901" s="151" t="s">
        <v>276</v>
      </c>
      <c r="K901" s="152">
        <v>5</v>
      </c>
      <c r="L901" s="269"/>
      <c r="M901" s="268"/>
      <c r="N901" s="269">
        <f t="shared" si="10"/>
        <v>0</v>
      </c>
      <c r="O901" s="251"/>
      <c r="P901" s="251"/>
      <c r="Q901" s="251"/>
      <c r="R901" s="141"/>
      <c r="T901" s="142" t="s">
        <v>3</v>
      </c>
      <c r="U901" s="40" t="s">
        <v>43</v>
      </c>
      <c r="V901" s="143">
        <v>0</v>
      </c>
      <c r="W901" s="143">
        <f t="shared" si="11"/>
        <v>0</v>
      </c>
      <c r="X901" s="143">
        <v>2.4049999999999998E-2</v>
      </c>
      <c r="Y901" s="143">
        <f t="shared" si="12"/>
        <v>0.12025</v>
      </c>
      <c r="Z901" s="143">
        <v>0</v>
      </c>
      <c r="AA901" s="144">
        <f t="shared" si="13"/>
        <v>0</v>
      </c>
      <c r="AR901" s="17" t="s">
        <v>273</v>
      </c>
      <c r="AT901" s="17" t="s">
        <v>382</v>
      </c>
      <c r="AU901" s="17" t="s">
        <v>190</v>
      </c>
      <c r="AY901" s="17" t="s">
        <v>221</v>
      </c>
      <c r="BE901" s="145">
        <f t="shared" si="14"/>
        <v>0</v>
      </c>
      <c r="BF901" s="145">
        <f t="shared" si="15"/>
        <v>0</v>
      </c>
      <c r="BG901" s="145">
        <f t="shared" si="16"/>
        <v>0</v>
      </c>
      <c r="BH901" s="145">
        <f t="shared" si="17"/>
        <v>0</v>
      </c>
      <c r="BI901" s="145">
        <f t="shared" si="18"/>
        <v>0</v>
      </c>
      <c r="BJ901" s="17" t="s">
        <v>15</v>
      </c>
      <c r="BK901" s="145">
        <f t="shared" si="19"/>
        <v>0</v>
      </c>
      <c r="BL901" s="17" t="s">
        <v>231</v>
      </c>
      <c r="BM901" s="17" t="s">
        <v>1856</v>
      </c>
    </row>
    <row r="902" spans="2:65" s="1" customFormat="1" ht="28.9" customHeight="1" x14ac:dyDescent="0.3">
      <c r="B902" s="136"/>
      <c r="C902" s="149" t="s">
        <v>1857</v>
      </c>
      <c r="D902" s="149" t="s">
        <v>382</v>
      </c>
      <c r="E902" s="150" t="s">
        <v>1858</v>
      </c>
      <c r="F902" s="267" t="s">
        <v>1859</v>
      </c>
      <c r="G902" s="268"/>
      <c r="H902" s="268"/>
      <c r="I902" s="268"/>
      <c r="J902" s="151" t="s">
        <v>276</v>
      </c>
      <c r="K902" s="152">
        <v>7</v>
      </c>
      <c r="L902" s="269"/>
      <c r="M902" s="268"/>
      <c r="N902" s="269">
        <f t="shared" si="10"/>
        <v>0</v>
      </c>
      <c r="O902" s="251"/>
      <c r="P902" s="251"/>
      <c r="Q902" s="251"/>
      <c r="R902" s="141"/>
      <c r="T902" s="142" t="s">
        <v>3</v>
      </c>
      <c r="U902" s="40" t="s">
        <v>43</v>
      </c>
      <c r="V902" s="143">
        <v>0</v>
      </c>
      <c r="W902" s="143">
        <f t="shared" si="11"/>
        <v>0</v>
      </c>
      <c r="X902" s="143">
        <v>2.4049999999999998E-2</v>
      </c>
      <c r="Y902" s="143">
        <f t="shared" si="12"/>
        <v>0.16835</v>
      </c>
      <c r="Z902" s="143">
        <v>0</v>
      </c>
      <c r="AA902" s="144">
        <f t="shared" si="13"/>
        <v>0</v>
      </c>
      <c r="AR902" s="17" t="s">
        <v>273</v>
      </c>
      <c r="AT902" s="17" t="s">
        <v>382</v>
      </c>
      <c r="AU902" s="17" t="s">
        <v>190</v>
      </c>
      <c r="AY902" s="17" t="s">
        <v>221</v>
      </c>
      <c r="BE902" s="145">
        <f t="shared" si="14"/>
        <v>0</v>
      </c>
      <c r="BF902" s="145">
        <f t="shared" si="15"/>
        <v>0</v>
      </c>
      <c r="BG902" s="145">
        <f t="shared" si="16"/>
        <v>0</v>
      </c>
      <c r="BH902" s="145">
        <f t="shared" si="17"/>
        <v>0</v>
      </c>
      <c r="BI902" s="145">
        <f t="shared" si="18"/>
        <v>0</v>
      </c>
      <c r="BJ902" s="17" t="s">
        <v>15</v>
      </c>
      <c r="BK902" s="145">
        <f t="shared" si="19"/>
        <v>0</v>
      </c>
      <c r="BL902" s="17" t="s">
        <v>231</v>
      </c>
      <c r="BM902" s="17" t="s">
        <v>1860</v>
      </c>
    </row>
    <row r="903" spans="2:65" s="1" customFormat="1" ht="28.9" customHeight="1" x14ac:dyDescent="0.3">
      <c r="B903" s="136"/>
      <c r="C903" s="149" t="s">
        <v>1861</v>
      </c>
      <c r="D903" s="149" t="s">
        <v>382</v>
      </c>
      <c r="E903" s="150" t="s">
        <v>1862</v>
      </c>
      <c r="F903" s="267" t="s">
        <v>1863</v>
      </c>
      <c r="G903" s="268"/>
      <c r="H903" s="268"/>
      <c r="I903" s="268"/>
      <c r="J903" s="151" t="s">
        <v>276</v>
      </c>
      <c r="K903" s="152">
        <v>1</v>
      </c>
      <c r="L903" s="269"/>
      <c r="M903" s="268"/>
      <c r="N903" s="269">
        <f t="shared" si="10"/>
        <v>0</v>
      </c>
      <c r="O903" s="251"/>
      <c r="P903" s="251"/>
      <c r="Q903" s="251"/>
      <c r="R903" s="141"/>
      <c r="T903" s="142" t="s">
        <v>3</v>
      </c>
      <c r="U903" s="40" t="s">
        <v>43</v>
      </c>
      <c r="V903" s="143">
        <v>0</v>
      </c>
      <c r="W903" s="143">
        <f t="shared" si="11"/>
        <v>0</v>
      </c>
      <c r="X903" s="143">
        <v>2.4049999999999998E-2</v>
      </c>
      <c r="Y903" s="143">
        <f t="shared" si="12"/>
        <v>2.4049999999999998E-2</v>
      </c>
      <c r="Z903" s="143">
        <v>0</v>
      </c>
      <c r="AA903" s="144">
        <f t="shared" si="13"/>
        <v>0</v>
      </c>
      <c r="AR903" s="17" t="s">
        <v>273</v>
      </c>
      <c r="AT903" s="17" t="s">
        <v>382</v>
      </c>
      <c r="AU903" s="17" t="s">
        <v>190</v>
      </c>
      <c r="AY903" s="17" t="s">
        <v>221</v>
      </c>
      <c r="BE903" s="145">
        <f t="shared" si="14"/>
        <v>0</v>
      </c>
      <c r="BF903" s="145">
        <f t="shared" si="15"/>
        <v>0</v>
      </c>
      <c r="BG903" s="145">
        <f t="shared" si="16"/>
        <v>0</v>
      </c>
      <c r="BH903" s="145">
        <f t="shared" si="17"/>
        <v>0</v>
      </c>
      <c r="BI903" s="145">
        <f t="shared" si="18"/>
        <v>0</v>
      </c>
      <c r="BJ903" s="17" t="s">
        <v>15</v>
      </c>
      <c r="BK903" s="145">
        <f t="shared" si="19"/>
        <v>0</v>
      </c>
      <c r="BL903" s="17" t="s">
        <v>231</v>
      </c>
      <c r="BM903" s="17" t="s">
        <v>1864</v>
      </c>
    </row>
    <row r="904" spans="2:65" s="1" customFormat="1" ht="28.9" customHeight="1" x14ac:dyDescent="0.3">
      <c r="B904" s="136"/>
      <c r="C904" s="149" t="s">
        <v>1865</v>
      </c>
      <c r="D904" s="149" t="s">
        <v>382</v>
      </c>
      <c r="E904" s="150" t="s">
        <v>1866</v>
      </c>
      <c r="F904" s="267" t="s">
        <v>1867</v>
      </c>
      <c r="G904" s="268"/>
      <c r="H904" s="268"/>
      <c r="I904" s="268"/>
      <c r="J904" s="151" t="s">
        <v>276</v>
      </c>
      <c r="K904" s="152">
        <v>2</v>
      </c>
      <c r="L904" s="269"/>
      <c r="M904" s="268"/>
      <c r="N904" s="269">
        <f t="shared" si="10"/>
        <v>0</v>
      </c>
      <c r="O904" s="251"/>
      <c r="P904" s="251"/>
      <c r="Q904" s="251"/>
      <c r="R904" s="141"/>
      <c r="T904" s="142" t="s">
        <v>3</v>
      </c>
      <c r="U904" s="40" t="s">
        <v>43</v>
      </c>
      <c r="V904" s="143">
        <v>0</v>
      </c>
      <c r="W904" s="143">
        <f t="shared" si="11"/>
        <v>0</v>
      </c>
      <c r="X904" s="143">
        <v>2.4049999999999998E-2</v>
      </c>
      <c r="Y904" s="143">
        <f t="shared" si="12"/>
        <v>4.8099999999999997E-2</v>
      </c>
      <c r="Z904" s="143">
        <v>0</v>
      </c>
      <c r="AA904" s="144">
        <f t="shared" si="13"/>
        <v>0</v>
      </c>
      <c r="AR904" s="17" t="s">
        <v>273</v>
      </c>
      <c r="AT904" s="17" t="s">
        <v>382</v>
      </c>
      <c r="AU904" s="17" t="s">
        <v>190</v>
      </c>
      <c r="AY904" s="17" t="s">
        <v>221</v>
      </c>
      <c r="BE904" s="145">
        <f t="shared" si="14"/>
        <v>0</v>
      </c>
      <c r="BF904" s="145">
        <f t="shared" si="15"/>
        <v>0</v>
      </c>
      <c r="BG904" s="145">
        <f t="shared" si="16"/>
        <v>0</v>
      </c>
      <c r="BH904" s="145">
        <f t="shared" si="17"/>
        <v>0</v>
      </c>
      <c r="BI904" s="145">
        <f t="shared" si="18"/>
        <v>0</v>
      </c>
      <c r="BJ904" s="17" t="s">
        <v>15</v>
      </c>
      <c r="BK904" s="145">
        <f t="shared" si="19"/>
        <v>0</v>
      </c>
      <c r="BL904" s="17" t="s">
        <v>231</v>
      </c>
      <c r="BM904" s="17" t="s">
        <v>1868</v>
      </c>
    </row>
    <row r="905" spans="2:65" s="1" customFormat="1" ht="40.15" customHeight="1" x14ac:dyDescent="0.3">
      <c r="B905" s="136"/>
      <c r="C905" s="137" t="s">
        <v>1869</v>
      </c>
      <c r="D905" s="137" t="s">
        <v>222</v>
      </c>
      <c r="E905" s="138" t="s">
        <v>1870</v>
      </c>
      <c r="F905" s="250" t="s">
        <v>1871</v>
      </c>
      <c r="G905" s="251"/>
      <c r="H905" s="251"/>
      <c r="I905" s="251"/>
      <c r="J905" s="139" t="s">
        <v>276</v>
      </c>
      <c r="K905" s="140">
        <v>2</v>
      </c>
      <c r="L905" s="252"/>
      <c r="M905" s="251"/>
      <c r="N905" s="252">
        <f t="shared" si="10"/>
        <v>0</v>
      </c>
      <c r="O905" s="251"/>
      <c r="P905" s="251"/>
      <c r="Q905" s="251"/>
      <c r="R905" s="141"/>
      <c r="T905" s="142" t="s">
        <v>3</v>
      </c>
      <c r="U905" s="40" t="s">
        <v>43</v>
      </c>
      <c r="V905" s="143">
        <v>4.1139999999999999</v>
      </c>
      <c r="W905" s="143">
        <f t="shared" si="11"/>
        <v>8.2279999999999998</v>
      </c>
      <c r="X905" s="143">
        <v>5.3620000000000001E-2</v>
      </c>
      <c r="Y905" s="143">
        <f t="shared" si="12"/>
        <v>0.10724</v>
      </c>
      <c r="Z905" s="143">
        <v>0</v>
      </c>
      <c r="AA905" s="144">
        <f t="shared" si="13"/>
        <v>0</v>
      </c>
      <c r="AR905" s="17" t="s">
        <v>231</v>
      </c>
      <c r="AT905" s="17" t="s">
        <v>222</v>
      </c>
      <c r="AU905" s="17" t="s">
        <v>190</v>
      </c>
      <c r="AY905" s="17" t="s">
        <v>221</v>
      </c>
      <c r="BE905" s="145">
        <f t="shared" si="14"/>
        <v>0</v>
      </c>
      <c r="BF905" s="145">
        <f t="shared" si="15"/>
        <v>0</v>
      </c>
      <c r="BG905" s="145">
        <f t="shared" si="16"/>
        <v>0</v>
      </c>
      <c r="BH905" s="145">
        <f t="shared" si="17"/>
        <v>0</v>
      </c>
      <c r="BI905" s="145">
        <f t="shared" si="18"/>
        <v>0</v>
      </c>
      <c r="BJ905" s="17" t="s">
        <v>15</v>
      </c>
      <c r="BK905" s="145">
        <f t="shared" si="19"/>
        <v>0</v>
      </c>
      <c r="BL905" s="17" t="s">
        <v>231</v>
      </c>
      <c r="BM905" s="17" t="s">
        <v>1872</v>
      </c>
    </row>
    <row r="906" spans="2:65" s="1" customFormat="1" ht="28.9" customHeight="1" x14ac:dyDescent="0.3">
      <c r="B906" s="136"/>
      <c r="C906" s="149" t="s">
        <v>1873</v>
      </c>
      <c r="D906" s="149" t="s">
        <v>382</v>
      </c>
      <c r="E906" s="150" t="s">
        <v>1874</v>
      </c>
      <c r="F906" s="267" t="s">
        <v>1875</v>
      </c>
      <c r="G906" s="268"/>
      <c r="H906" s="268"/>
      <c r="I906" s="268"/>
      <c r="J906" s="151" t="s">
        <v>276</v>
      </c>
      <c r="K906" s="152">
        <v>2</v>
      </c>
      <c r="L906" s="269"/>
      <c r="M906" s="268"/>
      <c r="N906" s="269">
        <f t="shared" si="10"/>
        <v>0</v>
      </c>
      <c r="O906" s="251"/>
      <c r="P906" s="251"/>
      <c r="Q906" s="251"/>
      <c r="R906" s="141"/>
      <c r="T906" s="142" t="s">
        <v>3</v>
      </c>
      <c r="U906" s="40" t="s">
        <v>43</v>
      </c>
      <c r="V906" s="143">
        <v>0</v>
      </c>
      <c r="W906" s="143">
        <f t="shared" si="11"/>
        <v>0</v>
      </c>
      <c r="X906" s="143">
        <v>0.05</v>
      </c>
      <c r="Y906" s="143">
        <f t="shared" si="12"/>
        <v>0.1</v>
      </c>
      <c r="Z906" s="143">
        <v>0</v>
      </c>
      <c r="AA906" s="144">
        <f t="shared" si="13"/>
        <v>0</v>
      </c>
      <c r="AR906" s="17" t="s">
        <v>273</v>
      </c>
      <c r="AT906" s="17" t="s">
        <v>382</v>
      </c>
      <c r="AU906" s="17" t="s">
        <v>190</v>
      </c>
      <c r="AY906" s="17" t="s">
        <v>221</v>
      </c>
      <c r="BE906" s="145">
        <f t="shared" si="14"/>
        <v>0</v>
      </c>
      <c r="BF906" s="145">
        <f t="shared" si="15"/>
        <v>0</v>
      </c>
      <c r="BG906" s="145">
        <f t="shared" si="16"/>
        <v>0</v>
      </c>
      <c r="BH906" s="145">
        <f t="shared" si="17"/>
        <v>0</v>
      </c>
      <c r="BI906" s="145">
        <f t="shared" si="18"/>
        <v>0</v>
      </c>
      <c r="BJ906" s="17" t="s">
        <v>15</v>
      </c>
      <c r="BK906" s="145">
        <f t="shared" si="19"/>
        <v>0</v>
      </c>
      <c r="BL906" s="17" t="s">
        <v>231</v>
      </c>
      <c r="BM906" s="17" t="s">
        <v>1876</v>
      </c>
    </row>
    <row r="907" spans="2:65" s="9" customFormat="1" ht="29.85" customHeight="1" x14ac:dyDescent="0.3">
      <c r="B907" s="125"/>
      <c r="C907" s="126"/>
      <c r="D907" s="135" t="s">
        <v>619</v>
      </c>
      <c r="E907" s="135"/>
      <c r="F907" s="135"/>
      <c r="G907" s="135"/>
      <c r="H907" s="135"/>
      <c r="I907" s="135"/>
      <c r="J907" s="135"/>
      <c r="K907" s="135"/>
      <c r="L907" s="135"/>
      <c r="M907" s="135"/>
      <c r="N907" s="253">
        <f>BK907</f>
        <v>0</v>
      </c>
      <c r="O907" s="254"/>
      <c r="P907" s="254"/>
      <c r="Q907" s="254"/>
      <c r="R907" s="128"/>
      <c r="T907" s="129"/>
      <c r="U907" s="126"/>
      <c r="V907" s="126"/>
      <c r="W907" s="130">
        <f>SUM(W908:W942)</f>
        <v>863.68507999999974</v>
      </c>
      <c r="X907" s="126"/>
      <c r="Y907" s="130">
        <f>SUM(Y908:Y942)</f>
        <v>0.59793125000000003</v>
      </c>
      <c r="Z907" s="126"/>
      <c r="AA907" s="131">
        <f>SUM(AA908:AA942)</f>
        <v>7.3051999999999992</v>
      </c>
      <c r="AR907" s="132" t="s">
        <v>15</v>
      </c>
      <c r="AT907" s="133" t="s">
        <v>77</v>
      </c>
      <c r="AU907" s="133" t="s">
        <v>15</v>
      </c>
      <c r="AY907" s="132" t="s">
        <v>221</v>
      </c>
      <c r="BK907" s="134">
        <f>SUM(BK908:BK942)</f>
        <v>0</v>
      </c>
    </row>
    <row r="908" spans="2:65" s="1" customFormat="1" ht="28.9" customHeight="1" x14ac:dyDescent="0.3">
      <c r="B908" s="136"/>
      <c r="C908" s="137" t="s">
        <v>1877</v>
      </c>
      <c r="D908" s="137" t="s">
        <v>222</v>
      </c>
      <c r="E908" s="138" t="s">
        <v>1878</v>
      </c>
      <c r="F908" s="250" t="s">
        <v>1879</v>
      </c>
      <c r="G908" s="251"/>
      <c r="H908" s="251"/>
      <c r="I908" s="251"/>
      <c r="J908" s="139" t="s">
        <v>536</v>
      </c>
      <c r="K908" s="140">
        <v>831.5</v>
      </c>
      <c r="L908" s="252"/>
      <c r="M908" s="251"/>
      <c r="N908" s="252">
        <f>ROUND(L908*K908,2)</f>
        <v>0</v>
      </c>
      <c r="O908" s="251"/>
      <c r="P908" s="251"/>
      <c r="Q908" s="251"/>
      <c r="R908" s="141"/>
      <c r="T908" s="142" t="s">
        <v>3</v>
      </c>
      <c r="U908" s="40" t="s">
        <v>43</v>
      </c>
      <c r="V908" s="143">
        <v>0.14000000000000001</v>
      </c>
      <c r="W908" s="143">
        <f>V908*K908</f>
        <v>116.41000000000001</v>
      </c>
      <c r="X908" s="143">
        <v>0</v>
      </c>
      <c r="Y908" s="143">
        <f>X908*K908</f>
        <v>0</v>
      </c>
      <c r="Z908" s="143">
        <v>0</v>
      </c>
      <c r="AA908" s="144">
        <f>Z908*K908</f>
        <v>0</v>
      </c>
      <c r="AR908" s="17" t="s">
        <v>231</v>
      </c>
      <c r="AT908" s="17" t="s">
        <v>222</v>
      </c>
      <c r="AU908" s="17" t="s">
        <v>190</v>
      </c>
      <c r="AY908" s="17" t="s">
        <v>221</v>
      </c>
      <c r="BE908" s="145">
        <f>IF(U908="základní",N908,0)</f>
        <v>0</v>
      </c>
      <c r="BF908" s="145">
        <f>IF(U908="snížená",N908,0)</f>
        <v>0</v>
      </c>
      <c r="BG908" s="145">
        <f>IF(U908="zákl. přenesená",N908,0)</f>
        <v>0</v>
      </c>
      <c r="BH908" s="145">
        <f>IF(U908="sníž. přenesená",N908,0)</f>
        <v>0</v>
      </c>
      <c r="BI908" s="145">
        <f>IF(U908="nulová",N908,0)</f>
        <v>0</v>
      </c>
      <c r="BJ908" s="17" t="s">
        <v>15</v>
      </c>
      <c r="BK908" s="145">
        <f>ROUND(L908*K908,2)</f>
        <v>0</v>
      </c>
      <c r="BL908" s="17" t="s">
        <v>231</v>
      </c>
      <c r="BM908" s="17" t="s">
        <v>1880</v>
      </c>
    </row>
    <row r="909" spans="2:65" s="10" customFormat="1" ht="20.45" customHeight="1" x14ac:dyDescent="0.3">
      <c r="B909" s="153"/>
      <c r="C909" s="154"/>
      <c r="D909" s="154"/>
      <c r="E909" s="155" t="s">
        <v>3</v>
      </c>
      <c r="F909" s="274" t="s">
        <v>1881</v>
      </c>
      <c r="G909" s="273"/>
      <c r="H909" s="273"/>
      <c r="I909" s="273"/>
      <c r="J909" s="154"/>
      <c r="K909" s="156">
        <v>223</v>
      </c>
      <c r="L909" s="154"/>
      <c r="M909" s="154"/>
      <c r="N909" s="154"/>
      <c r="O909" s="154"/>
      <c r="P909" s="154"/>
      <c r="Q909" s="154"/>
      <c r="R909" s="157"/>
      <c r="T909" s="158"/>
      <c r="U909" s="154"/>
      <c r="V909" s="154"/>
      <c r="W909" s="154"/>
      <c r="X909" s="154"/>
      <c r="Y909" s="154"/>
      <c r="Z909" s="154"/>
      <c r="AA909" s="159"/>
      <c r="AT909" s="160" t="s">
        <v>524</v>
      </c>
      <c r="AU909" s="160" t="s">
        <v>190</v>
      </c>
      <c r="AV909" s="10" t="s">
        <v>190</v>
      </c>
      <c r="AW909" s="10" t="s">
        <v>35</v>
      </c>
      <c r="AX909" s="10" t="s">
        <v>78</v>
      </c>
      <c r="AY909" s="160" t="s">
        <v>221</v>
      </c>
    </row>
    <row r="910" spans="2:65" s="10" customFormat="1" ht="20.45" customHeight="1" x14ac:dyDescent="0.3">
      <c r="B910" s="153"/>
      <c r="C910" s="154"/>
      <c r="D910" s="154"/>
      <c r="E910" s="155" t="s">
        <v>3</v>
      </c>
      <c r="F910" s="272" t="s">
        <v>1882</v>
      </c>
      <c r="G910" s="273"/>
      <c r="H910" s="273"/>
      <c r="I910" s="273"/>
      <c r="J910" s="154"/>
      <c r="K910" s="156">
        <v>132.5</v>
      </c>
      <c r="L910" s="154"/>
      <c r="M910" s="154"/>
      <c r="N910" s="154"/>
      <c r="O910" s="154"/>
      <c r="P910" s="154"/>
      <c r="Q910" s="154"/>
      <c r="R910" s="157"/>
      <c r="T910" s="158"/>
      <c r="U910" s="154"/>
      <c r="V910" s="154"/>
      <c r="W910" s="154"/>
      <c r="X910" s="154"/>
      <c r="Y910" s="154"/>
      <c r="Z910" s="154"/>
      <c r="AA910" s="159"/>
      <c r="AT910" s="160" t="s">
        <v>524</v>
      </c>
      <c r="AU910" s="160" t="s">
        <v>190</v>
      </c>
      <c r="AV910" s="10" t="s">
        <v>190</v>
      </c>
      <c r="AW910" s="10" t="s">
        <v>35</v>
      </c>
      <c r="AX910" s="10" t="s">
        <v>78</v>
      </c>
      <c r="AY910" s="160" t="s">
        <v>221</v>
      </c>
    </row>
    <row r="911" spans="2:65" s="10" customFormat="1" ht="20.45" customHeight="1" x14ac:dyDescent="0.3">
      <c r="B911" s="153"/>
      <c r="C911" s="154"/>
      <c r="D911" s="154"/>
      <c r="E911" s="155" t="s">
        <v>3</v>
      </c>
      <c r="F911" s="272" t="s">
        <v>1883</v>
      </c>
      <c r="G911" s="273"/>
      <c r="H911" s="273"/>
      <c r="I911" s="273"/>
      <c r="J911" s="154"/>
      <c r="K911" s="156">
        <v>54</v>
      </c>
      <c r="L911" s="154"/>
      <c r="M911" s="154"/>
      <c r="N911" s="154"/>
      <c r="O911" s="154"/>
      <c r="P911" s="154"/>
      <c r="Q911" s="154"/>
      <c r="R911" s="157"/>
      <c r="T911" s="158"/>
      <c r="U911" s="154"/>
      <c r="V911" s="154"/>
      <c r="W911" s="154"/>
      <c r="X911" s="154"/>
      <c r="Y911" s="154"/>
      <c r="Z911" s="154"/>
      <c r="AA911" s="159"/>
      <c r="AT911" s="160" t="s">
        <v>524</v>
      </c>
      <c r="AU911" s="160" t="s">
        <v>190</v>
      </c>
      <c r="AV911" s="10" t="s">
        <v>190</v>
      </c>
      <c r="AW911" s="10" t="s">
        <v>35</v>
      </c>
      <c r="AX911" s="10" t="s">
        <v>78</v>
      </c>
      <c r="AY911" s="160" t="s">
        <v>221</v>
      </c>
    </row>
    <row r="912" spans="2:65" s="10" customFormat="1" ht="20.45" customHeight="1" x14ac:dyDescent="0.3">
      <c r="B912" s="153"/>
      <c r="C912" s="154"/>
      <c r="D912" s="154"/>
      <c r="E912" s="155" t="s">
        <v>3</v>
      </c>
      <c r="F912" s="272" t="s">
        <v>1884</v>
      </c>
      <c r="G912" s="273"/>
      <c r="H912" s="273"/>
      <c r="I912" s="273"/>
      <c r="J912" s="154"/>
      <c r="K912" s="156">
        <v>422</v>
      </c>
      <c r="L912" s="154"/>
      <c r="M912" s="154"/>
      <c r="N912" s="154"/>
      <c r="O912" s="154"/>
      <c r="P912" s="154"/>
      <c r="Q912" s="154"/>
      <c r="R912" s="157"/>
      <c r="T912" s="158"/>
      <c r="U912" s="154"/>
      <c r="V912" s="154"/>
      <c r="W912" s="154"/>
      <c r="X912" s="154"/>
      <c r="Y912" s="154"/>
      <c r="Z912" s="154"/>
      <c r="AA912" s="159"/>
      <c r="AT912" s="160" t="s">
        <v>524</v>
      </c>
      <c r="AU912" s="160" t="s">
        <v>190</v>
      </c>
      <c r="AV912" s="10" t="s">
        <v>190</v>
      </c>
      <c r="AW912" s="10" t="s">
        <v>35</v>
      </c>
      <c r="AX912" s="10" t="s">
        <v>78</v>
      </c>
      <c r="AY912" s="160" t="s">
        <v>221</v>
      </c>
    </row>
    <row r="913" spans="2:65" s="11" customFormat="1" ht="20.45" customHeight="1" x14ac:dyDescent="0.3">
      <c r="B913" s="161"/>
      <c r="C913" s="162"/>
      <c r="D913" s="162"/>
      <c r="E913" s="163" t="s">
        <v>3</v>
      </c>
      <c r="F913" s="270" t="s">
        <v>526</v>
      </c>
      <c r="G913" s="271"/>
      <c r="H913" s="271"/>
      <c r="I913" s="271"/>
      <c r="J913" s="162"/>
      <c r="K913" s="164">
        <v>831.5</v>
      </c>
      <c r="L913" s="162"/>
      <c r="M913" s="162"/>
      <c r="N913" s="162"/>
      <c r="O913" s="162"/>
      <c r="P913" s="162"/>
      <c r="Q913" s="162"/>
      <c r="R913" s="165"/>
      <c r="T913" s="166"/>
      <c r="U913" s="162"/>
      <c r="V913" s="162"/>
      <c r="W913" s="162"/>
      <c r="X913" s="162"/>
      <c r="Y913" s="162"/>
      <c r="Z913" s="162"/>
      <c r="AA913" s="167"/>
      <c r="AT913" s="168" t="s">
        <v>524</v>
      </c>
      <c r="AU913" s="168" t="s">
        <v>190</v>
      </c>
      <c r="AV913" s="11" t="s">
        <v>231</v>
      </c>
      <c r="AW913" s="11" t="s">
        <v>35</v>
      </c>
      <c r="AX913" s="11" t="s">
        <v>15</v>
      </c>
      <c r="AY913" s="168" t="s">
        <v>221</v>
      </c>
    </row>
    <row r="914" spans="2:65" s="1" customFormat="1" ht="40.15" customHeight="1" x14ac:dyDescent="0.3">
      <c r="B914" s="136"/>
      <c r="C914" s="137" t="s">
        <v>1885</v>
      </c>
      <c r="D914" s="137" t="s">
        <v>222</v>
      </c>
      <c r="E914" s="138" t="s">
        <v>1886</v>
      </c>
      <c r="F914" s="250" t="s">
        <v>1887</v>
      </c>
      <c r="G914" s="251"/>
      <c r="H914" s="251"/>
      <c r="I914" s="251"/>
      <c r="J914" s="139" t="s">
        <v>536</v>
      </c>
      <c r="K914" s="140">
        <v>1600</v>
      </c>
      <c r="L914" s="252"/>
      <c r="M914" s="251"/>
      <c r="N914" s="252">
        <f>ROUND(L914*K914,2)</f>
        <v>0</v>
      </c>
      <c r="O914" s="251"/>
      <c r="P914" s="251"/>
      <c r="Q914" s="251"/>
      <c r="R914" s="141"/>
      <c r="T914" s="142" t="s">
        <v>3</v>
      </c>
      <c r="U914" s="40" t="s">
        <v>43</v>
      </c>
      <c r="V914" s="143">
        <v>0.105</v>
      </c>
      <c r="W914" s="143">
        <f>V914*K914</f>
        <v>168</v>
      </c>
      <c r="X914" s="143">
        <v>1.2999999999999999E-4</v>
      </c>
      <c r="Y914" s="143">
        <f>X914*K914</f>
        <v>0.20799999999999999</v>
      </c>
      <c r="Z914" s="143">
        <v>0</v>
      </c>
      <c r="AA914" s="144">
        <f>Z914*K914</f>
        <v>0</v>
      </c>
      <c r="AR914" s="17" t="s">
        <v>231</v>
      </c>
      <c r="AT914" s="17" t="s">
        <v>222</v>
      </c>
      <c r="AU914" s="17" t="s">
        <v>190</v>
      </c>
      <c r="AY914" s="17" t="s">
        <v>221</v>
      </c>
      <c r="BE914" s="145">
        <f>IF(U914="základní",N914,0)</f>
        <v>0</v>
      </c>
      <c r="BF914" s="145">
        <f>IF(U914="snížená",N914,0)</f>
        <v>0</v>
      </c>
      <c r="BG914" s="145">
        <f>IF(U914="zákl. přenesená",N914,0)</f>
        <v>0</v>
      </c>
      <c r="BH914" s="145">
        <f>IF(U914="sníž. přenesená",N914,0)</f>
        <v>0</v>
      </c>
      <c r="BI914" s="145">
        <f>IF(U914="nulová",N914,0)</f>
        <v>0</v>
      </c>
      <c r="BJ914" s="17" t="s">
        <v>15</v>
      </c>
      <c r="BK914" s="145">
        <f>ROUND(L914*K914,2)</f>
        <v>0</v>
      </c>
      <c r="BL914" s="17" t="s">
        <v>231</v>
      </c>
      <c r="BM914" s="17" t="s">
        <v>1888</v>
      </c>
    </row>
    <row r="915" spans="2:65" s="1" customFormat="1" ht="28.9" customHeight="1" x14ac:dyDescent="0.3">
      <c r="B915" s="136"/>
      <c r="C915" s="137" t="s">
        <v>1889</v>
      </c>
      <c r="D915" s="137" t="s">
        <v>222</v>
      </c>
      <c r="E915" s="138" t="s">
        <v>1890</v>
      </c>
      <c r="F915" s="250" t="s">
        <v>1891</v>
      </c>
      <c r="G915" s="251"/>
      <c r="H915" s="251"/>
      <c r="I915" s="251"/>
      <c r="J915" s="139" t="s">
        <v>536</v>
      </c>
      <c r="K915" s="140">
        <v>1710</v>
      </c>
      <c r="L915" s="252"/>
      <c r="M915" s="251"/>
      <c r="N915" s="252">
        <f>ROUND(L915*K915,2)</f>
        <v>0</v>
      </c>
      <c r="O915" s="251"/>
      <c r="P915" s="251"/>
      <c r="Q915" s="251"/>
      <c r="R915" s="141"/>
      <c r="T915" s="142" t="s">
        <v>3</v>
      </c>
      <c r="U915" s="40" t="s">
        <v>43</v>
      </c>
      <c r="V915" s="143">
        <v>0.308</v>
      </c>
      <c r="W915" s="143">
        <f>V915*K915</f>
        <v>526.67999999999995</v>
      </c>
      <c r="X915" s="143">
        <v>4.0000000000000003E-5</v>
      </c>
      <c r="Y915" s="143">
        <f>X915*K915</f>
        <v>6.8400000000000002E-2</v>
      </c>
      <c r="Z915" s="143">
        <v>0</v>
      </c>
      <c r="AA915" s="144">
        <f>Z915*K915</f>
        <v>0</v>
      </c>
      <c r="AR915" s="17" t="s">
        <v>231</v>
      </c>
      <c r="AT915" s="17" t="s">
        <v>222</v>
      </c>
      <c r="AU915" s="17" t="s">
        <v>190</v>
      </c>
      <c r="AY915" s="17" t="s">
        <v>221</v>
      </c>
      <c r="BE915" s="145">
        <f>IF(U915="základní",N915,0)</f>
        <v>0</v>
      </c>
      <c r="BF915" s="145">
        <f>IF(U915="snížená",N915,0)</f>
        <v>0</v>
      </c>
      <c r="BG915" s="145">
        <f>IF(U915="zákl. přenesená",N915,0)</f>
        <v>0</v>
      </c>
      <c r="BH915" s="145">
        <f>IF(U915="sníž. přenesená",N915,0)</f>
        <v>0</v>
      </c>
      <c r="BI915" s="145">
        <f>IF(U915="nulová",N915,0)</f>
        <v>0</v>
      </c>
      <c r="BJ915" s="17" t="s">
        <v>15</v>
      </c>
      <c r="BK915" s="145">
        <f>ROUND(L915*K915,2)</f>
        <v>0</v>
      </c>
      <c r="BL915" s="17" t="s">
        <v>231</v>
      </c>
      <c r="BM915" s="17" t="s">
        <v>1892</v>
      </c>
    </row>
    <row r="916" spans="2:65" s="10" customFormat="1" ht="20.45" customHeight="1" x14ac:dyDescent="0.3">
      <c r="B916" s="153"/>
      <c r="C916" s="154"/>
      <c r="D916" s="154"/>
      <c r="E916" s="155" t="s">
        <v>3</v>
      </c>
      <c r="F916" s="274" t="s">
        <v>1893</v>
      </c>
      <c r="G916" s="273"/>
      <c r="H916" s="273"/>
      <c r="I916" s="273"/>
      <c r="J916" s="154"/>
      <c r="K916" s="156">
        <v>780</v>
      </c>
      <c r="L916" s="154"/>
      <c r="M916" s="154"/>
      <c r="N916" s="154"/>
      <c r="O916" s="154"/>
      <c r="P916" s="154"/>
      <c r="Q916" s="154"/>
      <c r="R916" s="157"/>
      <c r="T916" s="158"/>
      <c r="U916" s="154"/>
      <c r="V916" s="154"/>
      <c r="W916" s="154"/>
      <c r="X916" s="154"/>
      <c r="Y916" s="154"/>
      <c r="Z916" s="154"/>
      <c r="AA916" s="159"/>
      <c r="AT916" s="160" t="s">
        <v>524</v>
      </c>
      <c r="AU916" s="160" t="s">
        <v>190</v>
      </c>
      <c r="AV916" s="10" t="s">
        <v>190</v>
      </c>
      <c r="AW916" s="10" t="s">
        <v>35</v>
      </c>
      <c r="AX916" s="10" t="s">
        <v>78</v>
      </c>
      <c r="AY916" s="160" t="s">
        <v>221</v>
      </c>
    </row>
    <row r="917" spans="2:65" s="10" customFormat="1" ht="20.45" customHeight="1" x14ac:dyDescent="0.3">
      <c r="B917" s="153"/>
      <c r="C917" s="154"/>
      <c r="D917" s="154"/>
      <c r="E917" s="155" t="s">
        <v>3</v>
      </c>
      <c r="F917" s="272" t="s">
        <v>1894</v>
      </c>
      <c r="G917" s="273"/>
      <c r="H917" s="273"/>
      <c r="I917" s="273"/>
      <c r="J917" s="154"/>
      <c r="K917" s="156">
        <v>800</v>
      </c>
      <c r="L917" s="154"/>
      <c r="M917" s="154"/>
      <c r="N917" s="154"/>
      <c r="O917" s="154"/>
      <c r="P917" s="154"/>
      <c r="Q917" s="154"/>
      <c r="R917" s="157"/>
      <c r="T917" s="158"/>
      <c r="U917" s="154"/>
      <c r="V917" s="154"/>
      <c r="W917" s="154"/>
      <c r="X917" s="154"/>
      <c r="Y917" s="154"/>
      <c r="Z917" s="154"/>
      <c r="AA917" s="159"/>
      <c r="AT917" s="160" t="s">
        <v>524</v>
      </c>
      <c r="AU917" s="160" t="s">
        <v>190</v>
      </c>
      <c r="AV917" s="10" t="s">
        <v>190</v>
      </c>
      <c r="AW917" s="10" t="s">
        <v>35</v>
      </c>
      <c r="AX917" s="10" t="s">
        <v>78</v>
      </c>
      <c r="AY917" s="160" t="s">
        <v>221</v>
      </c>
    </row>
    <row r="918" spans="2:65" s="10" customFormat="1" ht="20.45" customHeight="1" x14ac:dyDescent="0.3">
      <c r="B918" s="153"/>
      <c r="C918" s="154"/>
      <c r="D918" s="154"/>
      <c r="E918" s="155" t="s">
        <v>3</v>
      </c>
      <c r="F918" s="272" t="s">
        <v>1895</v>
      </c>
      <c r="G918" s="273"/>
      <c r="H918" s="273"/>
      <c r="I918" s="273"/>
      <c r="J918" s="154"/>
      <c r="K918" s="156">
        <v>130</v>
      </c>
      <c r="L918" s="154"/>
      <c r="M918" s="154"/>
      <c r="N918" s="154"/>
      <c r="O918" s="154"/>
      <c r="P918" s="154"/>
      <c r="Q918" s="154"/>
      <c r="R918" s="157"/>
      <c r="T918" s="158"/>
      <c r="U918" s="154"/>
      <c r="V918" s="154"/>
      <c r="W918" s="154"/>
      <c r="X918" s="154"/>
      <c r="Y918" s="154"/>
      <c r="Z918" s="154"/>
      <c r="AA918" s="159"/>
      <c r="AT918" s="160" t="s">
        <v>524</v>
      </c>
      <c r="AU918" s="160" t="s">
        <v>190</v>
      </c>
      <c r="AV918" s="10" t="s">
        <v>190</v>
      </c>
      <c r="AW918" s="10" t="s">
        <v>35</v>
      </c>
      <c r="AX918" s="10" t="s">
        <v>78</v>
      </c>
      <c r="AY918" s="160" t="s">
        <v>221</v>
      </c>
    </row>
    <row r="919" spans="2:65" s="11" customFormat="1" ht="20.45" customHeight="1" x14ac:dyDescent="0.3">
      <c r="B919" s="161"/>
      <c r="C919" s="162"/>
      <c r="D919" s="162"/>
      <c r="E919" s="163" t="s">
        <v>3</v>
      </c>
      <c r="F919" s="270" t="s">
        <v>526</v>
      </c>
      <c r="G919" s="271"/>
      <c r="H919" s="271"/>
      <c r="I919" s="271"/>
      <c r="J919" s="162"/>
      <c r="K919" s="164">
        <v>1710</v>
      </c>
      <c r="L919" s="162"/>
      <c r="M919" s="162"/>
      <c r="N919" s="162"/>
      <c r="O919" s="162"/>
      <c r="P919" s="162"/>
      <c r="Q919" s="162"/>
      <c r="R919" s="165"/>
      <c r="T919" s="166"/>
      <c r="U919" s="162"/>
      <c r="V919" s="162"/>
      <c r="W919" s="162"/>
      <c r="X919" s="162"/>
      <c r="Y919" s="162"/>
      <c r="Z919" s="162"/>
      <c r="AA919" s="167"/>
      <c r="AT919" s="168" t="s">
        <v>524</v>
      </c>
      <c r="AU919" s="168" t="s">
        <v>190</v>
      </c>
      <c r="AV919" s="11" t="s">
        <v>231</v>
      </c>
      <c r="AW919" s="11" t="s">
        <v>35</v>
      </c>
      <c r="AX919" s="11" t="s">
        <v>15</v>
      </c>
      <c r="AY919" s="168" t="s">
        <v>221</v>
      </c>
    </row>
    <row r="920" spans="2:65" s="1" customFormat="1" ht="28.9" customHeight="1" x14ac:dyDescent="0.3">
      <c r="B920" s="136"/>
      <c r="C920" s="137" t="s">
        <v>1896</v>
      </c>
      <c r="D920" s="137" t="s">
        <v>222</v>
      </c>
      <c r="E920" s="138" t="s">
        <v>1897</v>
      </c>
      <c r="F920" s="250" t="s">
        <v>1898</v>
      </c>
      <c r="G920" s="251"/>
      <c r="H920" s="251"/>
      <c r="I920" s="251"/>
      <c r="J920" s="139" t="s">
        <v>536</v>
      </c>
      <c r="K920" s="140">
        <v>1.5</v>
      </c>
      <c r="L920" s="252"/>
      <c r="M920" s="251"/>
      <c r="N920" s="252">
        <f>ROUND(L920*K920,2)</f>
        <v>0</v>
      </c>
      <c r="O920" s="251"/>
      <c r="P920" s="251"/>
      <c r="Q920" s="251"/>
      <c r="R920" s="141"/>
      <c r="T920" s="142" t="s">
        <v>3</v>
      </c>
      <c r="U920" s="40" t="s">
        <v>43</v>
      </c>
      <c r="V920" s="143">
        <v>0.2</v>
      </c>
      <c r="W920" s="143">
        <f>V920*K920</f>
        <v>0.30000000000000004</v>
      </c>
      <c r="X920" s="143">
        <v>3.6000000000000002E-4</v>
      </c>
      <c r="Y920" s="143">
        <f>X920*K920</f>
        <v>5.4000000000000001E-4</v>
      </c>
      <c r="Z920" s="143">
        <v>0</v>
      </c>
      <c r="AA920" s="144">
        <f>Z920*K920</f>
        <v>0</v>
      </c>
      <c r="AR920" s="17" t="s">
        <v>231</v>
      </c>
      <c r="AT920" s="17" t="s">
        <v>222</v>
      </c>
      <c r="AU920" s="17" t="s">
        <v>190</v>
      </c>
      <c r="AY920" s="17" t="s">
        <v>221</v>
      </c>
      <c r="BE920" s="145">
        <f>IF(U920="základní",N920,0)</f>
        <v>0</v>
      </c>
      <c r="BF920" s="145">
        <f>IF(U920="snížená",N920,0)</f>
        <v>0</v>
      </c>
      <c r="BG920" s="145">
        <f>IF(U920="zákl. přenesená",N920,0)</f>
        <v>0</v>
      </c>
      <c r="BH920" s="145">
        <f>IF(U920="sníž. přenesená",N920,0)</f>
        <v>0</v>
      </c>
      <c r="BI920" s="145">
        <f>IF(U920="nulová",N920,0)</f>
        <v>0</v>
      </c>
      <c r="BJ920" s="17" t="s">
        <v>15</v>
      </c>
      <c r="BK920" s="145">
        <f>ROUND(L920*K920,2)</f>
        <v>0</v>
      </c>
      <c r="BL920" s="17" t="s">
        <v>231</v>
      </c>
      <c r="BM920" s="17" t="s">
        <v>1899</v>
      </c>
    </row>
    <row r="921" spans="2:65" s="12" customFormat="1" ht="20.45" customHeight="1" x14ac:dyDescent="0.3">
      <c r="B921" s="173"/>
      <c r="C921" s="174"/>
      <c r="D921" s="174"/>
      <c r="E921" s="175" t="s">
        <v>3</v>
      </c>
      <c r="F921" s="281" t="s">
        <v>1136</v>
      </c>
      <c r="G921" s="278"/>
      <c r="H921" s="278"/>
      <c r="I921" s="278"/>
      <c r="J921" s="174"/>
      <c r="K921" s="176" t="s">
        <v>3</v>
      </c>
      <c r="L921" s="174"/>
      <c r="M921" s="174"/>
      <c r="N921" s="174"/>
      <c r="O921" s="174"/>
      <c r="P921" s="174"/>
      <c r="Q921" s="174"/>
      <c r="R921" s="177"/>
      <c r="T921" s="178"/>
      <c r="U921" s="174"/>
      <c r="V921" s="174"/>
      <c r="W921" s="174"/>
      <c r="X921" s="174"/>
      <c r="Y921" s="174"/>
      <c r="Z921" s="174"/>
      <c r="AA921" s="179"/>
      <c r="AT921" s="180" t="s">
        <v>524</v>
      </c>
      <c r="AU921" s="180" t="s">
        <v>190</v>
      </c>
      <c r="AV921" s="12" t="s">
        <v>15</v>
      </c>
      <c r="AW921" s="12" t="s">
        <v>35</v>
      </c>
      <c r="AX921" s="12" t="s">
        <v>78</v>
      </c>
      <c r="AY921" s="180" t="s">
        <v>221</v>
      </c>
    </row>
    <row r="922" spans="2:65" s="10" customFormat="1" ht="20.45" customHeight="1" x14ac:dyDescent="0.3">
      <c r="B922" s="153"/>
      <c r="C922" s="154"/>
      <c r="D922" s="154"/>
      <c r="E922" s="155" t="s">
        <v>3</v>
      </c>
      <c r="F922" s="272" t="s">
        <v>1900</v>
      </c>
      <c r="G922" s="273"/>
      <c r="H922" s="273"/>
      <c r="I922" s="273"/>
      <c r="J922" s="154"/>
      <c r="K922" s="156">
        <v>1.5</v>
      </c>
      <c r="L922" s="154"/>
      <c r="M922" s="154"/>
      <c r="N922" s="154"/>
      <c r="O922" s="154"/>
      <c r="P922" s="154"/>
      <c r="Q922" s="154"/>
      <c r="R922" s="157"/>
      <c r="T922" s="158"/>
      <c r="U922" s="154"/>
      <c r="V922" s="154"/>
      <c r="W922" s="154"/>
      <c r="X922" s="154"/>
      <c r="Y922" s="154"/>
      <c r="Z922" s="154"/>
      <c r="AA922" s="159"/>
      <c r="AT922" s="160" t="s">
        <v>524</v>
      </c>
      <c r="AU922" s="160" t="s">
        <v>190</v>
      </c>
      <c r="AV922" s="10" t="s">
        <v>190</v>
      </c>
      <c r="AW922" s="10" t="s">
        <v>35</v>
      </c>
      <c r="AX922" s="10" t="s">
        <v>15</v>
      </c>
      <c r="AY922" s="160" t="s">
        <v>221</v>
      </c>
    </row>
    <row r="923" spans="2:65" s="1" customFormat="1" ht="28.9" customHeight="1" x14ac:dyDescent="0.3">
      <c r="B923" s="136"/>
      <c r="C923" s="137" t="s">
        <v>1901</v>
      </c>
      <c r="D923" s="137" t="s">
        <v>222</v>
      </c>
      <c r="E923" s="138" t="s">
        <v>1902</v>
      </c>
      <c r="F923" s="250" t="s">
        <v>1903</v>
      </c>
      <c r="G923" s="251"/>
      <c r="H923" s="251"/>
      <c r="I923" s="251"/>
      <c r="J923" s="139" t="s">
        <v>536</v>
      </c>
      <c r="K923" s="140">
        <v>1.125</v>
      </c>
      <c r="L923" s="252"/>
      <c r="M923" s="251"/>
      <c r="N923" s="252">
        <f>ROUND(L923*K923,2)</f>
        <v>0</v>
      </c>
      <c r="O923" s="251"/>
      <c r="P923" s="251"/>
      <c r="Q923" s="251"/>
      <c r="R923" s="141"/>
      <c r="T923" s="142" t="s">
        <v>3</v>
      </c>
      <c r="U923" s="40" t="s">
        <v>43</v>
      </c>
      <c r="V923" s="143">
        <v>0.2</v>
      </c>
      <c r="W923" s="143">
        <f>V923*K923</f>
        <v>0.22500000000000001</v>
      </c>
      <c r="X923" s="143">
        <v>9.7000000000000005E-4</v>
      </c>
      <c r="Y923" s="143">
        <f>X923*K923</f>
        <v>1.09125E-3</v>
      </c>
      <c r="Z923" s="143">
        <v>0</v>
      </c>
      <c r="AA923" s="144">
        <f>Z923*K923</f>
        <v>0</v>
      </c>
      <c r="AR923" s="17" t="s">
        <v>231</v>
      </c>
      <c r="AT923" s="17" t="s">
        <v>222</v>
      </c>
      <c r="AU923" s="17" t="s">
        <v>190</v>
      </c>
      <c r="AY923" s="17" t="s">
        <v>221</v>
      </c>
      <c r="BE923" s="145">
        <f>IF(U923="základní",N923,0)</f>
        <v>0</v>
      </c>
      <c r="BF923" s="145">
        <f>IF(U923="snížená",N923,0)</f>
        <v>0</v>
      </c>
      <c r="BG923" s="145">
        <f>IF(U923="zákl. přenesená",N923,0)</f>
        <v>0</v>
      </c>
      <c r="BH923" s="145">
        <f>IF(U923="sníž. přenesená",N923,0)</f>
        <v>0</v>
      </c>
      <c r="BI923" s="145">
        <f>IF(U923="nulová",N923,0)</f>
        <v>0</v>
      </c>
      <c r="BJ923" s="17" t="s">
        <v>15</v>
      </c>
      <c r="BK923" s="145">
        <f>ROUND(L923*K923,2)</f>
        <v>0</v>
      </c>
      <c r="BL923" s="17" t="s">
        <v>231</v>
      </c>
      <c r="BM923" s="17" t="s">
        <v>1904</v>
      </c>
    </row>
    <row r="924" spans="2:65" s="12" customFormat="1" ht="20.45" customHeight="1" x14ac:dyDescent="0.3">
      <c r="B924" s="173"/>
      <c r="C924" s="174"/>
      <c r="D924" s="174"/>
      <c r="E924" s="175" t="s">
        <v>3</v>
      </c>
      <c r="F924" s="281" t="s">
        <v>1131</v>
      </c>
      <c r="G924" s="278"/>
      <c r="H924" s="278"/>
      <c r="I924" s="278"/>
      <c r="J924" s="174"/>
      <c r="K924" s="176" t="s">
        <v>3</v>
      </c>
      <c r="L924" s="174"/>
      <c r="M924" s="174"/>
      <c r="N924" s="174"/>
      <c r="O924" s="174"/>
      <c r="P924" s="174"/>
      <c r="Q924" s="174"/>
      <c r="R924" s="177"/>
      <c r="T924" s="178"/>
      <c r="U924" s="174"/>
      <c r="V924" s="174"/>
      <c r="W924" s="174"/>
      <c r="X924" s="174"/>
      <c r="Y924" s="174"/>
      <c r="Z924" s="174"/>
      <c r="AA924" s="179"/>
      <c r="AT924" s="180" t="s">
        <v>524</v>
      </c>
      <c r="AU924" s="180" t="s">
        <v>190</v>
      </c>
      <c r="AV924" s="12" t="s">
        <v>15</v>
      </c>
      <c r="AW924" s="12" t="s">
        <v>35</v>
      </c>
      <c r="AX924" s="12" t="s">
        <v>78</v>
      </c>
      <c r="AY924" s="180" t="s">
        <v>221</v>
      </c>
    </row>
    <row r="925" spans="2:65" s="10" customFormat="1" ht="20.45" customHeight="1" x14ac:dyDescent="0.3">
      <c r="B925" s="153"/>
      <c r="C925" s="154"/>
      <c r="D925" s="154"/>
      <c r="E925" s="155" t="s">
        <v>3</v>
      </c>
      <c r="F925" s="272" t="s">
        <v>1905</v>
      </c>
      <c r="G925" s="273"/>
      <c r="H925" s="273"/>
      <c r="I925" s="273"/>
      <c r="J925" s="154"/>
      <c r="K925" s="156">
        <v>1.125</v>
      </c>
      <c r="L925" s="154"/>
      <c r="M925" s="154"/>
      <c r="N925" s="154"/>
      <c r="O925" s="154"/>
      <c r="P925" s="154"/>
      <c r="Q925" s="154"/>
      <c r="R925" s="157"/>
      <c r="T925" s="158"/>
      <c r="U925" s="154"/>
      <c r="V925" s="154"/>
      <c r="W925" s="154"/>
      <c r="X925" s="154"/>
      <c r="Y925" s="154"/>
      <c r="Z925" s="154"/>
      <c r="AA925" s="159"/>
      <c r="AT925" s="160" t="s">
        <v>524</v>
      </c>
      <c r="AU925" s="160" t="s">
        <v>190</v>
      </c>
      <c r="AV925" s="10" t="s">
        <v>190</v>
      </c>
      <c r="AW925" s="10" t="s">
        <v>35</v>
      </c>
      <c r="AX925" s="10" t="s">
        <v>15</v>
      </c>
      <c r="AY925" s="160" t="s">
        <v>221</v>
      </c>
    </row>
    <row r="926" spans="2:65" s="1" customFormat="1" ht="28.9" customHeight="1" x14ac:dyDescent="0.3">
      <c r="B926" s="136"/>
      <c r="C926" s="137" t="s">
        <v>1906</v>
      </c>
      <c r="D926" s="137" t="s">
        <v>222</v>
      </c>
      <c r="E926" s="138" t="s">
        <v>1907</v>
      </c>
      <c r="F926" s="250" t="s">
        <v>1908</v>
      </c>
      <c r="G926" s="251"/>
      <c r="H926" s="251"/>
      <c r="I926" s="251"/>
      <c r="J926" s="139" t="s">
        <v>536</v>
      </c>
      <c r="K926" s="140">
        <v>82.5</v>
      </c>
      <c r="L926" s="252"/>
      <c r="M926" s="251"/>
      <c r="N926" s="252">
        <f>ROUND(L926*K926,2)</f>
        <v>0</v>
      </c>
      <c r="O926" s="251"/>
      <c r="P926" s="251"/>
      <c r="Q926" s="251"/>
      <c r="R926" s="141"/>
      <c r="T926" s="142" t="s">
        <v>3</v>
      </c>
      <c r="U926" s="40" t="s">
        <v>43</v>
      </c>
      <c r="V926" s="143">
        <v>0.2</v>
      </c>
      <c r="W926" s="143">
        <f>V926*K926</f>
        <v>16.5</v>
      </c>
      <c r="X926" s="143">
        <v>1.2099999999999999E-3</v>
      </c>
      <c r="Y926" s="143">
        <f>X926*K926</f>
        <v>9.9824999999999997E-2</v>
      </c>
      <c r="Z926" s="143">
        <v>0</v>
      </c>
      <c r="AA926" s="144">
        <f>Z926*K926</f>
        <v>0</v>
      </c>
      <c r="AR926" s="17" t="s">
        <v>231</v>
      </c>
      <c r="AT926" s="17" t="s">
        <v>222</v>
      </c>
      <c r="AU926" s="17" t="s">
        <v>190</v>
      </c>
      <c r="AY926" s="17" t="s">
        <v>221</v>
      </c>
      <c r="BE926" s="145">
        <f>IF(U926="základní",N926,0)</f>
        <v>0</v>
      </c>
      <c r="BF926" s="145">
        <f>IF(U926="snížená",N926,0)</f>
        <v>0</v>
      </c>
      <c r="BG926" s="145">
        <f>IF(U926="zákl. přenesená",N926,0)</f>
        <v>0</v>
      </c>
      <c r="BH926" s="145">
        <f>IF(U926="sníž. přenesená",N926,0)</f>
        <v>0</v>
      </c>
      <c r="BI926" s="145">
        <f>IF(U926="nulová",N926,0)</f>
        <v>0</v>
      </c>
      <c r="BJ926" s="17" t="s">
        <v>15</v>
      </c>
      <c r="BK926" s="145">
        <f>ROUND(L926*K926,2)</f>
        <v>0</v>
      </c>
      <c r="BL926" s="17" t="s">
        <v>231</v>
      </c>
      <c r="BM926" s="17" t="s">
        <v>1909</v>
      </c>
    </row>
    <row r="927" spans="2:65" s="10" customFormat="1" ht="20.45" customHeight="1" x14ac:dyDescent="0.3">
      <c r="B927" s="153"/>
      <c r="C927" s="154"/>
      <c r="D927" s="154"/>
      <c r="E927" s="155" t="s">
        <v>3</v>
      </c>
      <c r="F927" s="274" t="s">
        <v>1910</v>
      </c>
      <c r="G927" s="273"/>
      <c r="H927" s="273"/>
      <c r="I927" s="273"/>
      <c r="J927" s="154"/>
      <c r="K927" s="156">
        <v>82.5</v>
      </c>
      <c r="L927" s="154"/>
      <c r="M927" s="154"/>
      <c r="N927" s="154"/>
      <c r="O927" s="154"/>
      <c r="P927" s="154"/>
      <c r="Q927" s="154"/>
      <c r="R927" s="157"/>
      <c r="T927" s="158"/>
      <c r="U927" s="154"/>
      <c r="V927" s="154"/>
      <c r="W927" s="154"/>
      <c r="X927" s="154"/>
      <c r="Y927" s="154"/>
      <c r="Z927" s="154"/>
      <c r="AA927" s="159"/>
      <c r="AT927" s="160" t="s">
        <v>524</v>
      </c>
      <c r="AU927" s="160" t="s">
        <v>190</v>
      </c>
      <c r="AV927" s="10" t="s">
        <v>190</v>
      </c>
      <c r="AW927" s="10" t="s">
        <v>35</v>
      </c>
      <c r="AX927" s="10" t="s">
        <v>15</v>
      </c>
      <c r="AY927" s="160" t="s">
        <v>221</v>
      </c>
    </row>
    <row r="928" spans="2:65" s="1" customFormat="1" ht="28.9" customHeight="1" x14ac:dyDescent="0.3">
      <c r="B928" s="136"/>
      <c r="C928" s="137" t="s">
        <v>1911</v>
      </c>
      <c r="D928" s="137" t="s">
        <v>222</v>
      </c>
      <c r="E928" s="138" t="s">
        <v>1912</v>
      </c>
      <c r="F928" s="250" t="s">
        <v>1913</v>
      </c>
      <c r="G928" s="251"/>
      <c r="H928" s="251"/>
      <c r="I928" s="251"/>
      <c r="J928" s="139" t="s">
        <v>536</v>
      </c>
      <c r="K928" s="140">
        <v>82.5</v>
      </c>
      <c r="L928" s="252"/>
      <c r="M928" s="251"/>
      <c r="N928" s="252">
        <f>ROUND(L928*K928,2)</f>
        <v>0</v>
      </c>
      <c r="O928" s="251"/>
      <c r="P928" s="251"/>
      <c r="Q928" s="251"/>
      <c r="R928" s="141"/>
      <c r="T928" s="142" t="s">
        <v>3</v>
      </c>
      <c r="U928" s="40" t="s">
        <v>43</v>
      </c>
      <c r="V928" s="143">
        <v>0.16400000000000001</v>
      </c>
      <c r="W928" s="143">
        <f>V928*K928</f>
        <v>13.530000000000001</v>
      </c>
      <c r="X928" s="143">
        <v>6.7000000000000002E-4</v>
      </c>
      <c r="Y928" s="143">
        <f>X928*K928</f>
        <v>5.5275000000000005E-2</v>
      </c>
      <c r="Z928" s="143">
        <v>0</v>
      </c>
      <c r="AA928" s="144">
        <f>Z928*K928</f>
        <v>0</v>
      </c>
      <c r="AR928" s="17" t="s">
        <v>231</v>
      </c>
      <c r="AT928" s="17" t="s">
        <v>222</v>
      </c>
      <c r="AU928" s="17" t="s">
        <v>190</v>
      </c>
      <c r="AY928" s="17" t="s">
        <v>221</v>
      </c>
      <c r="BE928" s="145">
        <f>IF(U928="základní",N928,0)</f>
        <v>0</v>
      </c>
      <c r="BF928" s="145">
        <f>IF(U928="snížená",N928,0)</f>
        <v>0</v>
      </c>
      <c r="BG928" s="145">
        <f>IF(U928="zákl. přenesená",N928,0)</f>
        <v>0</v>
      </c>
      <c r="BH928" s="145">
        <f>IF(U928="sníž. přenesená",N928,0)</f>
        <v>0</v>
      </c>
      <c r="BI928" s="145">
        <f>IF(U928="nulová",N928,0)</f>
        <v>0</v>
      </c>
      <c r="BJ928" s="17" t="s">
        <v>15</v>
      </c>
      <c r="BK928" s="145">
        <f>ROUND(L928*K928,2)</f>
        <v>0</v>
      </c>
      <c r="BL928" s="17" t="s">
        <v>231</v>
      </c>
      <c r="BM928" s="17" t="s">
        <v>1914</v>
      </c>
    </row>
    <row r="929" spans="2:65" s="10" customFormat="1" ht="20.45" customHeight="1" x14ac:dyDescent="0.3">
      <c r="B929" s="153"/>
      <c r="C929" s="154"/>
      <c r="D929" s="154"/>
      <c r="E929" s="155" t="s">
        <v>3</v>
      </c>
      <c r="F929" s="274" t="s">
        <v>1910</v>
      </c>
      <c r="G929" s="273"/>
      <c r="H929" s="273"/>
      <c r="I929" s="273"/>
      <c r="J929" s="154"/>
      <c r="K929" s="156">
        <v>82.5</v>
      </c>
      <c r="L929" s="154"/>
      <c r="M929" s="154"/>
      <c r="N929" s="154"/>
      <c r="O929" s="154"/>
      <c r="P929" s="154"/>
      <c r="Q929" s="154"/>
      <c r="R929" s="157"/>
      <c r="T929" s="158"/>
      <c r="U929" s="154"/>
      <c r="V929" s="154"/>
      <c r="W929" s="154"/>
      <c r="X929" s="154"/>
      <c r="Y929" s="154"/>
      <c r="Z929" s="154"/>
      <c r="AA929" s="159"/>
      <c r="AT929" s="160" t="s">
        <v>524</v>
      </c>
      <c r="AU929" s="160" t="s">
        <v>190</v>
      </c>
      <c r="AV929" s="10" t="s">
        <v>190</v>
      </c>
      <c r="AW929" s="10" t="s">
        <v>35</v>
      </c>
      <c r="AX929" s="10" t="s">
        <v>15</v>
      </c>
      <c r="AY929" s="160" t="s">
        <v>221</v>
      </c>
    </row>
    <row r="930" spans="2:65" s="1" customFormat="1" ht="40.15" customHeight="1" x14ac:dyDescent="0.3">
      <c r="B930" s="136"/>
      <c r="C930" s="137" t="s">
        <v>1915</v>
      </c>
      <c r="D930" s="137" t="s">
        <v>222</v>
      </c>
      <c r="E930" s="138" t="s">
        <v>1916</v>
      </c>
      <c r="F930" s="250" t="s">
        <v>1917</v>
      </c>
      <c r="G930" s="251"/>
      <c r="H930" s="251"/>
      <c r="I930" s="251"/>
      <c r="J930" s="139" t="s">
        <v>276</v>
      </c>
      <c r="K930" s="140">
        <v>4</v>
      </c>
      <c r="L930" s="252"/>
      <c r="M930" s="251"/>
      <c r="N930" s="252">
        <f>ROUND(L930*K930,2)</f>
        <v>0</v>
      </c>
      <c r="O930" s="251"/>
      <c r="P930" s="251"/>
      <c r="Q930" s="251"/>
      <c r="R930" s="141"/>
      <c r="T930" s="142" t="s">
        <v>3</v>
      </c>
      <c r="U930" s="40" t="s">
        <v>43</v>
      </c>
      <c r="V930" s="143">
        <v>0.183</v>
      </c>
      <c r="W930" s="143">
        <f>V930*K930</f>
        <v>0.73199999999999998</v>
      </c>
      <c r="X930" s="143">
        <v>3.0999999999999999E-3</v>
      </c>
      <c r="Y930" s="143">
        <f>X930*K930</f>
        <v>1.24E-2</v>
      </c>
      <c r="Z930" s="143">
        <v>0</v>
      </c>
      <c r="AA930" s="144">
        <f>Z930*K930</f>
        <v>0</v>
      </c>
      <c r="AR930" s="17" t="s">
        <v>231</v>
      </c>
      <c r="AT930" s="17" t="s">
        <v>222</v>
      </c>
      <c r="AU930" s="17" t="s">
        <v>190</v>
      </c>
      <c r="AY930" s="17" t="s">
        <v>221</v>
      </c>
      <c r="BE930" s="145">
        <f>IF(U930="základní",N930,0)</f>
        <v>0</v>
      </c>
      <c r="BF930" s="145">
        <f>IF(U930="snížená",N930,0)</f>
        <v>0</v>
      </c>
      <c r="BG930" s="145">
        <f>IF(U930="zákl. přenesená",N930,0)</f>
        <v>0</v>
      </c>
      <c r="BH930" s="145">
        <f>IF(U930="sníž. přenesená",N930,0)</f>
        <v>0</v>
      </c>
      <c r="BI930" s="145">
        <f>IF(U930="nulová",N930,0)</f>
        <v>0</v>
      </c>
      <c r="BJ930" s="17" t="s">
        <v>15</v>
      </c>
      <c r="BK930" s="145">
        <f>ROUND(L930*K930,2)</f>
        <v>0</v>
      </c>
      <c r="BL930" s="17" t="s">
        <v>231</v>
      </c>
      <c r="BM930" s="17" t="s">
        <v>1918</v>
      </c>
    </row>
    <row r="931" spans="2:65" s="1" customFormat="1" ht="40.15" customHeight="1" x14ac:dyDescent="0.3">
      <c r="B931" s="136"/>
      <c r="C931" s="137" t="s">
        <v>1919</v>
      </c>
      <c r="D931" s="137" t="s">
        <v>222</v>
      </c>
      <c r="E931" s="138" t="s">
        <v>1920</v>
      </c>
      <c r="F931" s="250" t="s">
        <v>1921</v>
      </c>
      <c r="G931" s="251"/>
      <c r="H931" s="251"/>
      <c r="I931" s="251"/>
      <c r="J931" s="139" t="s">
        <v>276</v>
      </c>
      <c r="K931" s="140">
        <v>3</v>
      </c>
      <c r="L931" s="252"/>
      <c r="M931" s="251"/>
      <c r="N931" s="252">
        <f>ROUND(L931*K931,2)</f>
        <v>0</v>
      </c>
      <c r="O931" s="251"/>
      <c r="P931" s="251"/>
      <c r="Q931" s="251"/>
      <c r="R931" s="141"/>
      <c r="T931" s="142" t="s">
        <v>3</v>
      </c>
      <c r="U931" s="40" t="s">
        <v>43</v>
      </c>
      <c r="V931" s="143">
        <v>0.15</v>
      </c>
      <c r="W931" s="143">
        <f>V931*K931</f>
        <v>0.44999999999999996</v>
      </c>
      <c r="X931" s="143">
        <v>8.0000000000000004E-4</v>
      </c>
      <c r="Y931" s="143">
        <f>X931*K931</f>
        <v>2.4000000000000002E-3</v>
      </c>
      <c r="Z931" s="143">
        <v>0</v>
      </c>
      <c r="AA931" s="144">
        <f>Z931*K931</f>
        <v>0</v>
      </c>
      <c r="AR931" s="17" t="s">
        <v>231</v>
      </c>
      <c r="AT931" s="17" t="s">
        <v>222</v>
      </c>
      <c r="AU931" s="17" t="s">
        <v>190</v>
      </c>
      <c r="AY931" s="17" t="s">
        <v>221</v>
      </c>
      <c r="BE931" s="145">
        <f>IF(U931="základní",N931,0)</f>
        <v>0</v>
      </c>
      <c r="BF931" s="145">
        <f>IF(U931="snížená",N931,0)</f>
        <v>0</v>
      </c>
      <c r="BG931" s="145">
        <f>IF(U931="zákl. přenesená",N931,0)</f>
        <v>0</v>
      </c>
      <c r="BH931" s="145">
        <f>IF(U931="sníž. přenesená",N931,0)</f>
        <v>0</v>
      </c>
      <c r="BI931" s="145">
        <f>IF(U931="nulová",N931,0)</f>
        <v>0</v>
      </c>
      <c r="BJ931" s="17" t="s">
        <v>15</v>
      </c>
      <c r="BK931" s="145">
        <f>ROUND(L931*K931,2)</f>
        <v>0</v>
      </c>
      <c r="BL931" s="17" t="s">
        <v>231</v>
      </c>
      <c r="BM931" s="17" t="s">
        <v>1922</v>
      </c>
    </row>
    <row r="932" spans="2:65" s="1" customFormat="1" ht="20.45" customHeight="1" x14ac:dyDescent="0.3">
      <c r="B932" s="136"/>
      <c r="C932" s="137" t="s">
        <v>1923</v>
      </c>
      <c r="D932" s="137" t="s">
        <v>222</v>
      </c>
      <c r="E932" s="138" t="s">
        <v>1924</v>
      </c>
      <c r="F932" s="250" t="s">
        <v>1925</v>
      </c>
      <c r="G932" s="251"/>
      <c r="H932" s="251"/>
      <c r="I932" s="251"/>
      <c r="J932" s="139" t="s">
        <v>276</v>
      </c>
      <c r="K932" s="140">
        <v>14</v>
      </c>
      <c r="L932" s="252"/>
      <c r="M932" s="251"/>
      <c r="N932" s="252">
        <f>ROUND(L932*K932,2)</f>
        <v>0</v>
      </c>
      <c r="O932" s="251"/>
      <c r="P932" s="251"/>
      <c r="Q932" s="251"/>
      <c r="R932" s="141"/>
      <c r="T932" s="142" t="s">
        <v>3</v>
      </c>
      <c r="U932" s="40" t="s">
        <v>43</v>
      </c>
      <c r="V932" s="143">
        <v>0.15</v>
      </c>
      <c r="W932" s="143">
        <f>V932*K932</f>
        <v>2.1</v>
      </c>
      <c r="X932" s="143">
        <v>0.01</v>
      </c>
      <c r="Y932" s="143">
        <f>X932*K932</f>
        <v>0.14000000000000001</v>
      </c>
      <c r="Z932" s="143">
        <v>0</v>
      </c>
      <c r="AA932" s="144">
        <f>Z932*K932</f>
        <v>0</v>
      </c>
      <c r="AR932" s="17" t="s">
        <v>231</v>
      </c>
      <c r="AT932" s="17" t="s">
        <v>222</v>
      </c>
      <c r="AU932" s="17" t="s">
        <v>190</v>
      </c>
      <c r="AY932" s="17" t="s">
        <v>221</v>
      </c>
      <c r="BE932" s="145">
        <f>IF(U932="základní",N932,0)</f>
        <v>0</v>
      </c>
      <c r="BF932" s="145">
        <f>IF(U932="snížená",N932,0)</f>
        <v>0</v>
      </c>
      <c r="BG932" s="145">
        <f>IF(U932="zákl. přenesená",N932,0)</f>
        <v>0</v>
      </c>
      <c r="BH932" s="145">
        <f>IF(U932="sníž. přenesená",N932,0)</f>
        <v>0</v>
      </c>
      <c r="BI932" s="145">
        <f>IF(U932="nulová",N932,0)</f>
        <v>0</v>
      </c>
      <c r="BJ932" s="17" t="s">
        <v>15</v>
      </c>
      <c r="BK932" s="145">
        <f>ROUND(L932*K932,2)</f>
        <v>0</v>
      </c>
      <c r="BL932" s="17" t="s">
        <v>231</v>
      </c>
      <c r="BM932" s="17" t="s">
        <v>1926</v>
      </c>
    </row>
    <row r="933" spans="2:65" s="1" customFormat="1" ht="20.45" customHeight="1" x14ac:dyDescent="0.3">
      <c r="B933" s="136"/>
      <c r="C933" s="137" t="s">
        <v>1927</v>
      </c>
      <c r="D933" s="137" t="s">
        <v>222</v>
      </c>
      <c r="E933" s="138" t="s">
        <v>1928</v>
      </c>
      <c r="F933" s="250" t="s">
        <v>1929</v>
      </c>
      <c r="G933" s="251"/>
      <c r="H933" s="251"/>
      <c r="I933" s="251"/>
      <c r="J933" s="139" t="s">
        <v>276</v>
      </c>
      <c r="K933" s="140">
        <v>1</v>
      </c>
      <c r="L933" s="252"/>
      <c r="M933" s="251"/>
      <c r="N933" s="252">
        <f>ROUND(L933*K933,2)</f>
        <v>0</v>
      </c>
      <c r="O933" s="251"/>
      <c r="P933" s="251"/>
      <c r="Q933" s="251"/>
      <c r="R933" s="141"/>
      <c r="T933" s="142" t="s">
        <v>3</v>
      </c>
      <c r="U933" s="40" t="s">
        <v>43</v>
      </c>
      <c r="V933" s="143">
        <v>0.15</v>
      </c>
      <c r="W933" s="143">
        <f>V933*K933</f>
        <v>0.15</v>
      </c>
      <c r="X933" s="143">
        <v>0.01</v>
      </c>
      <c r="Y933" s="143">
        <f>X933*K933</f>
        <v>0.01</v>
      </c>
      <c r="Z933" s="143">
        <v>0</v>
      </c>
      <c r="AA933" s="144">
        <f>Z933*K933</f>
        <v>0</v>
      </c>
      <c r="AR933" s="17" t="s">
        <v>231</v>
      </c>
      <c r="AT933" s="17" t="s">
        <v>222</v>
      </c>
      <c r="AU933" s="17" t="s">
        <v>190</v>
      </c>
      <c r="AY933" s="17" t="s">
        <v>221</v>
      </c>
      <c r="BE933" s="145">
        <f>IF(U933="základní",N933,0)</f>
        <v>0</v>
      </c>
      <c r="BF933" s="145">
        <f>IF(U933="snížená",N933,0)</f>
        <v>0</v>
      </c>
      <c r="BG933" s="145">
        <f>IF(U933="zákl. přenesená",N933,0)</f>
        <v>0</v>
      </c>
      <c r="BH933" s="145">
        <f>IF(U933="sníž. přenesená",N933,0)</f>
        <v>0</v>
      </c>
      <c r="BI933" s="145">
        <f>IF(U933="nulová",N933,0)</f>
        <v>0</v>
      </c>
      <c r="BJ933" s="17" t="s">
        <v>15</v>
      </c>
      <c r="BK933" s="145">
        <f>ROUND(L933*K933,2)</f>
        <v>0</v>
      </c>
      <c r="BL933" s="17" t="s">
        <v>231</v>
      </c>
      <c r="BM933" s="17" t="s">
        <v>1930</v>
      </c>
    </row>
    <row r="934" spans="2:65" s="1" customFormat="1" ht="40.15" customHeight="1" x14ac:dyDescent="0.3">
      <c r="B934" s="136"/>
      <c r="C934" s="137" t="s">
        <v>1931</v>
      </c>
      <c r="D934" s="137" t="s">
        <v>222</v>
      </c>
      <c r="E934" s="138" t="s">
        <v>1932</v>
      </c>
      <c r="F934" s="250" t="s">
        <v>1933</v>
      </c>
      <c r="G934" s="251"/>
      <c r="H934" s="251"/>
      <c r="I934" s="251"/>
      <c r="J934" s="139" t="s">
        <v>520</v>
      </c>
      <c r="K934" s="140">
        <v>3.5539999999999998</v>
      </c>
      <c r="L934" s="252"/>
      <c r="M934" s="251"/>
      <c r="N934" s="252">
        <f>ROUND(L934*K934,2)</f>
        <v>0</v>
      </c>
      <c r="O934" s="251"/>
      <c r="P934" s="251"/>
      <c r="Q934" s="251"/>
      <c r="R934" s="141"/>
      <c r="T934" s="142" t="s">
        <v>3</v>
      </c>
      <c r="U934" s="40" t="s">
        <v>43</v>
      </c>
      <c r="V934" s="143">
        <v>1.52</v>
      </c>
      <c r="W934" s="143">
        <f>V934*K934</f>
        <v>5.4020799999999998</v>
      </c>
      <c r="X934" s="143">
        <v>0</v>
      </c>
      <c r="Y934" s="143">
        <f>X934*K934</f>
        <v>0</v>
      </c>
      <c r="Z934" s="143">
        <v>1.8</v>
      </c>
      <c r="AA934" s="144">
        <f>Z934*K934</f>
        <v>6.3971999999999998</v>
      </c>
      <c r="AR934" s="17" t="s">
        <v>231</v>
      </c>
      <c r="AT934" s="17" t="s">
        <v>222</v>
      </c>
      <c r="AU934" s="17" t="s">
        <v>190</v>
      </c>
      <c r="AY934" s="17" t="s">
        <v>221</v>
      </c>
      <c r="BE934" s="145">
        <f>IF(U934="základní",N934,0)</f>
        <v>0</v>
      </c>
      <c r="BF934" s="145">
        <f>IF(U934="snížená",N934,0)</f>
        <v>0</v>
      </c>
      <c r="BG934" s="145">
        <f>IF(U934="zákl. přenesená",N934,0)</f>
        <v>0</v>
      </c>
      <c r="BH934" s="145">
        <f>IF(U934="sníž. přenesená",N934,0)</f>
        <v>0</v>
      </c>
      <c r="BI934" s="145">
        <f>IF(U934="nulová",N934,0)</f>
        <v>0</v>
      </c>
      <c r="BJ934" s="17" t="s">
        <v>15</v>
      </c>
      <c r="BK934" s="145">
        <f>ROUND(L934*K934,2)</f>
        <v>0</v>
      </c>
      <c r="BL934" s="17" t="s">
        <v>231</v>
      </c>
      <c r="BM934" s="17" t="s">
        <v>1934</v>
      </c>
    </row>
    <row r="935" spans="2:65" s="10" customFormat="1" ht="20.45" customHeight="1" x14ac:dyDescent="0.3">
      <c r="B935" s="153"/>
      <c r="C935" s="154"/>
      <c r="D935" s="154"/>
      <c r="E935" s="155" t="s">
        <v>3</v>
      </c>
      <c r="F935" s="274" t="s">
        <v>1935</v>
      </c>
      <c r="G935" s="273"/>
      <c r="H935" s="273"/>
      <c r="I935" s="273"/>
      <c r="J935" s="154"/>
      <c r="K935" s="156">
        <v>2.21</v>
      </c>
      <c r="L935" s="154"/>
      <c r="M935" s="154"/>
      <c r="N935" s="154"/>
      <c r="O935" s="154"/>
      <c r="P935" s="154"/>
      <c r="Q935" s="154"/>
      <c r="R935" s="157"/>
      <c r="T935" s="158"/>
      <c r="U935" s="154"/>
      <c r="V935" s="154"/>
      <c r="W935" s="154"/>
      <c r="X935" s="154"/>
      <c r="Y935" s="154"/>
      <c r="Z935" s="154"/>
      <c r="AA935" s="159"/>
      <c r="AT935" s="160" t="s">
        <v>524</v>
      </c>
      <c r="AU935" s="160" t="s">
        <v>190</v>
      </c>
      <c r="AV935" s="10" t="s">
        <v>190</v>
      </c>
      <c r="AW935" s="10" t="s">
        <v>35</v>
      </c>
      <c r="AX935" s="10" t="s">
        <v>78</v>
      </c>
      <c r="AY935" s="160" t="s">
        <v>221</v>
      </c>
    </row>
    <row r="936" spans="2:65" s="10" customFormat="1" ht="20.45" customHeight="1" x14ac:dyDescent="0.3">
      <c r="B936" s="153"/>
      <c r="C936" s="154"/>
      <c r="D936" s="154"/>
      <c r="E936" s="155" t="s">
        <v>3</v>
      </c>
      <c r="F936" s="272" t="s">
        <v>1936</v>
      </c>
      <c r="G936" s="273"/>
      <c r="H936" s="273"/>
      <c r="I936" s="273"/>
      <c r="J936" s="154"/>
      <c r="K936" s="156">
        <v>1.3440000000000001</v>
      </c>
      <c r="L936" s="154"/>
      <c r="M936" s="154"/>
      <c r="N936" s="154"/>
      <c r="O936" s="154"/>
      <c r="P936" s="154"/>
      <c r="Q936" s="154"/>
      <c r="R936" s="157"/>
      <c r="T936" s="158"/>
      <c r="U936" s="154"/>
      <c r="V936" s="154"/>
      <c r="W936" s="154"/>
      <c r="X936" s="154"/>
      <c r="Y936" s="154"/>
      <c r="Z936" s="154"/>
      <c r="AA936" s="159"/>
      <c r="AT936" s="160" t="s">
        <v>524</v>
      </c>
      <c r="AU936" s="160" t="s">
        <v>190</v>
      </c>
      <c r="AV936" s="10" t="s">
        <v>190</v>
      </c>
      <c r="AW936" s="10" t="s">
        <v>35</v>
      </c>
      <c r="AX936" s="10" t="s">
        <v>78</v>
      </c>
      <c r="AY936" s="160" t="s">
        <v>221</v>
      </c>
    </row>
    <row r="937" spans="2:65" s="11" customFormat="1" ht="20.45" customHeight="1" x14ac:dyDescent="0.3">
      <c r="B937" s="161"/>
      <c r="C937" s="162"/>
      <c r="D937" s="162"/>
      <c r="E937" s="163" t="s">
        <v>3</v>
      </c>
      <c r="F937" s="270" t="s">
        <v>526</v>
      </c>
      <c r="G937" s="271"/>
      <c r="H937" s="271"/>
      <c r="I937" s="271"/>
      <c r="J937" s="162"/>
      <c r="K937" s="164">
        <v>3.5539999999999998</v>
      </c>
      <c r="L937" s="162"/>
      <c r="M937" s="162"/>
      <c r="N937" s="162"/>
      <c r="O937" s="162"/>
      <c r="P937" s="162"/>
      <c r="Q937" s="162"/>
      <c r="R937" s="165"/>
      <c r="T937" s="166"/>
      <c r="U937" s="162"/>
      <c r="V937" s="162"/>
      <c r="W937" s="162"/>
      <c r="X937" s="162"/>
      <c r="Y937" s="162"/>
      <c r="Z937" s="162"/>
      <c r="AA937" s="167"/>
      <c r="AT937" s="168" t="s">
        <v>524</v>
      </c>
      <c r="AU937" s="168" t="s">
        <v>190</v>
      </c>
      <c r="AV937" s="11" t="s">
        <v>231</v>
      </c>
      <c r="AW937" s="11" t="s">
        <v>35</v>
      </c>
      <c r="AX937" s="11" t="s">
        <v>15</v>
      </c>
      <c r="AY937" s="168" t="s">
        <v>221</v>
      </c>
    </row>
    <row r="938" spans="2:65" s="1" customFormat="1" ht="40.15" customHeight="1" x14ac:dyDescent="0.3">
      <c r="B938" s="136"/>
      <c r="C938" s="137" t="s">
        <v>1937</v>
      </c>
      <c r="D938" s="137" t="s">
        <v>222</v>
      </c>
      <c r="E938" s="138" t="s">
        <v>1938</v>
      </c>
      <c r="F938" s="250" t="s">
        <v>1939</v>
      </c>
      <c r="G938" s="251"/>
      <c r="H938" s="251"/>
      <c r="I938" s="251"/>
      <c r="J938" s="139" t="s">
        <v>246</v>
      </c>
      <c r="K938" s="140">
        <v>13.2</v>
      </c>
      <c r="L938" s="252"/>
      <c r="M938" s="251"/>
      <c r="N938" s="252">
        <f>ROUND(L938*K938,2)</f>
        <v>0</v>
      </c>
      <c r="O938" s="251"/>
      <c r="P938" s="251"/>
      <c r="Q938" s="251"/>
      <c r="R938" s="141"/>
      <c r="T938" s="142" t="s">
        <v>3</v>
      </c>
      <c r="U938" s="40" t="s">
        <v>43</v>
      </c>
      <c r="V938" s="143">
        <v>0.93</v>
      </c>
      <c r="W938" s="143">
        <f>V938*K938</f>
        <v>12.276</v>
      </c>
      <c r="X938" s="143">
        <v>0</v>
      </c>
      <c r="Y938" s="143">
        <f>X938*K938</f>
        <v>0</v>
      </c>
      <c r="Z938" s="143">
        <v>6.5000000000000002E-2</v>
      </c>
      <c r="AA938" s="144">
        <f>Z938*K938</f>
        <v>0.85799999999999998</v>
      </c>
      <c r="AR938" s="17" t="s">
        <v>231</v>
      </c>
      <c r="AT938" s="17" t="s">
        <v>222</v>
      </c>
      <c r="AU938" s="17" t="s">
        <v>190</v>
      </c>
      <c r="AY938" s="17" t="s">
        <v>221</v>
      </c>
      <c r="BE938" s="145">
        <f>IF(U938="základní",N938,0)</f>
        <v>0</v>
      </c>
      <c r="BF938" s="145">
        <f>IF(U938="snížená",N938,0)</f>
        <v>0</v>
      </c>
      <c r="BG938" s="145">
        <f>IF(U938="zákl. přenesená",N938,0)</f>
        <v>0</v>
      </c>
      <c r="BH938" s="145">
        <f>IF(U938="sníž. přenesená",N938,0)</f>
        <v>0</v>
      </c>
      <c r="BI938" s="145">
        <f>IF(U938="nulová",N938,0)</f>
        <v>0</v>
      </c>
      <c r="BJ938" s="17" t="s">
        <v>15</v>
      </c>
      <c r="BK938" s="145">
        <f>ROUND(L938*K938,2)</f>
        <v>0</v>
      </c>
      <c r="BL938" s="17" t="s">
        <v>231</v>
      </c>
      <c r="BM938" s="17" t="s">
        <v>1940</v>
      </c>
    </row>
    <row r="939" spans="2:65" s="10" customFormat="1" ht="20.45" customHeight="1" x14ac:dyDescent="0.3">
      <c r="B939" s="153"/>
      <c r="C939" s="154"/>
      <c r="D939" s="154"/>
      <c r="E939" s="155" t="s">
        <v>3</v>
      </c>
      <c r="F939" s="274" t="s">
        <v>1941</v>
      </c>
      <c r="G939" s="273"/>
      <c r="H939" s="273"/>
      <c r="I939" s="273"/>
      <c r="J939" s="154"/>
      <c r="K939" s="156">
        <v>9.6</v>
      </c>
      <c r="L939" s="154"/>
      <c r="M939" s="154"/>
      <c r="N939" s="154"/>
      <c r="O939" s="154"/>
      <c r="P939" s="154"/>
      <c r="Q939" s="154"/>
      <c r="R939" s="157"/>
      <c r="T939" s="158"/>
      <c r="U939" s="154"/>
      <c r="V939" s="154"/>
      <c r="W939" s="154"/>
      <c r="X939" s="154"/>
      <c r="Y939" s="154"/>
      <c r="Z939" s="154"/>
      <c r="AA939" s="159"/>
      <c r="AT939" s="160" t="s">
        <v>524</v>
      </c>
      <c r="AU939" s="160" t="s">
        <v>190</v>
      </c>
      <c r="AV939" s="10" t="s">
        <v>190</v>
      </c>
      <c r="AW939" s="10" t="s">
        <v>35</v>
      </c>
      <c r="AX939" s="10" t="s">
        <v>78</v>
      </c>
      <c r="AY939" s="160" t="s">
        <v>221</v>
      </c>
    </row>
    <row r="940" spans="2:65" s="10" customFormat="1" ht="20.45" customHeight="1" x14ac:dyDescent="0.3">
      <c r="B940" s="153"/>
      <c r="C940" s="154"/>
      <c r="D940" s="154"/>
      <c r="E940" s="155" t="s">
        <v>3</v>
      </c>
      <c r="F940" s="272" t="s">
        <v>1942</v>
      </c>
      <c r="G940" s="273"/>
      <c r="H940" s="273"/>
      <c r="I940" s="273"/>
      <c r="J940" s="154"/>
      <c r="K940" s="156">
        <v>3.6</v>
      </c>
      <c r="L940" s="154"/>
      <c r="M940" s="154"/>
      <c r="N940" s="154"/>
      <c r="O940" s="154"/>
      <c r="P940" s="154"/>
      <c r="Q940" s="154"/>
      <c r="R940" s="157"/>
      <c r="T940" s="158"/>
      <c r="U940" s="154"/>
      <c r="V940" s="154"/>
      <c r="W940" s="154"/>
      <c r="X940" s="154"/>
      <c r="Y940" s="154"/>
      <c r="Z940" s="154"/>
      <c r="AA940" s="159"/>
      <c r="AT940" s="160" t="s">
        <v>524</v>
      </c>
      <c r="AU940" s="160" t="s">
        <v>190</v>
      </c>
      <c r="AV940" s="10" t="s">
        <v>190</v>
      </c>
      <c r="AW940" s="10" t="s">
        <v>35</v>
      </c>
      <c r="AX940" s="10" t="s">
        <v>78</v>
      </c>
      <c r="AY940" s="160" t="s">
        <v>221</v>
      </c>
    </row>
    <row r="941" spans="2:65" s="11" customFormat="1" ht="20.45" customHeight="1" x14ac:dyDescent="0.3">
      <c r="B941" s="161"/>
      <c r="C941" s="162"/>
      <c r="D941" s="162"/>
      <c r="E941" s="163" t="s">
        <v>3</v>
      </c>
      <c r="F941" s="270" t="s">
        <v>526</v>
      </c>
      <c r="G941" s="271"/>
      <c r="H941" s="271"/>
      <c r="I941" s="271"/>
      <c r="J941" s="162"/>
      <c r="K941" s="164">
        <v>13.2</v>
      </c>
      <c r="L941" s="162"/>
      <c r="M941" s="162"/>
      <c r="N941" s="162"/>
      <c r="O941" s="162"/>
      <c r="P941" s="162"/>
      <c r="Q941" s="162"/>
      <c r="R941" s="165"/>
      <c r="T941" s="166"/>
      <c r="U941" s="162"/>
      <c r="V941" s="162"/>
      <c r="W941" s="162"/>
      <c r="X941" s="162"/>
      <c r="Y941" s="162"/>
      <c r="Z941" s="162"/>
      <c r="AA941" s="167"/>
      <c r="AT941" s="168" t="s">
        <v>524</v>
      </c>
      <c r="AU941" s="168" t="s">
        <v>190</v>
      </c>
      <c r="AV941" s="11" t="s">
        <v>231</v>
      </c>
      <c r="AW941" s="11" t="s">
        <v>35</v>
      </c>
      <c r="AX941" s="11" t="s">
        <v>15</v>
      </c>
      <c r="AY941" s="168" t="s">
        <v>221</v>
      </c>
    </row>
    <row r="942" spans="2:65" s="1" customFormat="1" ht="20.45" customHeight="1" x14ac:dyDescent="0.3">
      <c r="B942" s="136"/>
      <c r="C942" s="137" t="s">
        <v>1943</v>
      </c>
      <c r="D942" s="137" t="s">
        <v>222</v>
      </c>
      <c r="E942" s="138" t="s">
        <v>1944</v>
      </c>
      <c r="F942" s="250" t="s">
        <v>1945</v>
      </c>
      <c r="G942" s="251"/>
      <c r="H942" s="251"/>
      <c r="I942" s="251"/>
      <c r="J942" s="139" t="s">
        <v>276</v>
      </c>
      <c r="K942" s="140">
        <v>1</v>
      </c>
      <c r="L942" s="252"/>
      <c r="M942" s="251"/>
      <c r="N942" s="252">
        <f>ROUND(L942*K942,2)</f>
        <v>0</v>
      </c>
      <c r="O942" s="251"/>
      <c r="P942" s="251"/>
      <c r="Q942" s="251"/>
      <c r="R942" s="141"/>
      <c r="T942" s="142" t="s">
        <v>3</v>
      </c>
      <c r="U942" s="40" t="s">
        <v>43</v>
      </c>
      <c r="V942" s="143">
        <v>0.93</v>
      </c>
      <c r="W942" s="143">
        <f>V942*K942</f>
        <v>0.93</v>
      </c>
      <c r="X942" s="143">
        <v>0</v>
      </c>
      <c r="Y942" s="143">
        <f>X942*K942</f>
        <v>0</v>
      </c>
      <c r="Z942" s="143">
        <v>0.05</v>
      </c>
      <c r="AA942" s="144">
        <f>Z942*K942</f>
        <v>0.05</v>
      </c>
      <c r="AR942" s="17" t="s">
        <v>231</v>
      </c>
      <c r="AT942" s="17" t="s">
        <v>222</v>
      </c>
      <c r="AU942" s="17" t="s">
        <v>190</v>
      </c>
      <c r="AY942" s="17" t="s">
        <v>221</v>
      </c>
      <c r="BE942" s="145">
        <f>IF(U942="základní",N942,0)</f>
        <v>0</v>
      </c>
      <c r="BF942" s="145">
        <f>IF(U942="snížená",N942,0)</f>
        <v>0</v>
      </c>
      <c r="BG942" s="145">
        <f>IF(U942="zákl. přenesená",N942,0)</f>
        <v>0</v>
      </c>
      <c r="BH942" s="145">
        <f>IF(U942="sníž. přenesená",N942,0)</f>
        <v>0</v>
      </c>
      <c r="BI942" s="145">
        <f>IF(U942="nulová",N942,0)</f>
        <v>0</v>
      </c>
      <c r="BJ942" s="17" t="s">
        <v>15</v>
      </c>
      <c r="BK942" s="145">
        <f>ROUND(L942*K942,2)</f>
        <v>0</v>
      </c>
      <c r="BL942" s="17" t="s">
        <v>231</v>
      </c>
      <c r="BM942" s="17" t="s">
        <v>1946</v>
      </c>
    </row>
    <row r="943" spans="2:65" s="9" customFormat="1" ht="29.85" customHeight="1" x14ac:dyDescent="0.3">
      <c r="B943" s="125"/>
      <c r="C943" s="126"/>
      <c r="D943" s="135" t="s">
        <v>620</v>
      </c>
      <c r="E943" s="135"/>
      <c r="F943" s="135"/>
      <c r="G943" s="135"/>
      <c r="H943" s="135"/>
      <c r="I943" s="135"/>
      <c r="J943" s="135"/>
      <c r="K943" s="135"/>
      <c r="L943" s="135"/>
      <c r="M943" s="135"/>
      <c r="N943" s="253">
        <f>BK943</f>
        <v>0</v>
      </c>
      <c r="O943" s="254"/>
      <c r="P943" s="254"/>
      <c r="Q943" s="254"/>
      <c r="R943" s="128"/>
      <c r="T943" s="129"/>
      <c r="U943" s="126"/>
      <c r="V943" s="126"/>
      <c r="W943" s="130">
        <f>SUM(W944:W948)</f>
        <v>16.713840000000001</v>
      </c>
      <c r="X943" s="126"/>
      <c r="Y943" s="130">
        <f>SUM(Y944:Y948)</f>
        <v>0</v>
      </c>
      <c r="Z943" s="126"/>
      <c r="AA943" s="131">
        <f>SUM(AA944:AA948)</f>
        <v>0</v>
      </c>
      <c r="AR943" s="132" t="s">
        <v>15</v>
      </c>
      <c r="AT943" s="133" t="s">
        <v>77</v>
      </c>
      <c r="AU943" s="133" t="s">
        <v>15</v>
      </c>
      <c r="AY943" s="132" t="s">
        <v>221</v>
      </c>
      <c r="BK943" s="134">
        <f>SUM(BK944:BK948)</f>
        <v>0</v>
      </c>
    </row>
    <row r="944" spans="2:65" s="1" customFormat="1" ht="40.15" customHeight="1" x14ac:dyDescent="0.3">
      <c r="B944" s="136"/>
      <c r="C944" s="137" t="s">
        <v>1947</v>
      </c>
      <c r="D944" s="137" t="s">
        <v>222</v>
      </c>
      <c r="E944" s="138" t="s">
        <v>1948</v>
      </c>
      <c r="F944" s="250" t="s">
        <v>1949</v>
      </c>
      <c r="G944" s="251"/>
      <c r="H944" s="251"/>
      <c r="I944" s="251"/>
      <c r="J944" s="139" t="s">
        <v>613</v>
      </c>
      <c r="K944" s="140">
        <v>7.3049999999999997</v>
      </c>
      <c r="L944" s="252"/>
      <c r="M944" s="251"/>
      <c r="N944" s="252">
        <f>ROUND(L944*K944,2)</f>
        <v>0</v>
      </c>
      <c r="O944" s="251"/>
      <c r="P944" s="251"/>
      <c r="Q944" s="251"/>
      <c r="R944" s="141"/>
      <c r="T944" s="142" t="s">
        <v>3</v>
      </c>
      <c r="U944" s="40" t="s">
        <v>43</v>
      </c>
      <c r="V944" s="143">
        <v>2.157</v>
      </c>
      <c r="W944" s="143">
        <f>V944*K944</f>
        <v>15.756885</v>
      </c>
      <c r="X944" s="143">
        <v>0</v>
      </c>
      <c r="Y944" s="143">
        <f>X944*K944</f>
        <v>0</v>
      </c>
      <c r="Z944" s="143">
        <v>0</v>
      </c>
      <c r="AA944" s="144">
        <f>Z944*K944</f>
        <v>0</v>
      </c>
      <c r="AR944" s="17" t="s">
        <v>231</v>
      </c>
      <c r="AT944" s="17" t="s">
        <v>222</v>
      </c>
      <c r="AU944" s="17" t="s">
        <v>190</v>
      </c>
      <c r="AY944" s="17" t="s">
        <v>221</v>
      </c>
      <c r="BE944" s="145">
        <f>IF(U944="základní",N944,0)</f>
        <v>0</v>
      </c>
      <c r="BF944" s="145">
        <f>IF(U944="snížená",N944,0)</f>
        <v>0</v>
      </c>
      <c r="BG944" s="145">
        <f>IF(U944="zákl. přenesená",N944,0)</f>
        <v>0</v>
      </c>
      <c r="BH944" s="145">
        <f>IF(U944="sníž. přenesená",N944,0)</f>
        <v>0</v>
      </c>
      <c r="BI944" s="145">
        <f>IF(U944="nulová",N944,0)</f>
        <v>0</v>
      </c>
      <c r="BJ944" s="17" t="s">
        <v>15</v>
      </c>
      <c r="BK944" s="145">
        <f>ROUND(L944*K944,2)</f>
        <v>0</v>
      </c>
      <c r="BL944" s="17" t="s">
        <v>231</v>
      </c>
      <c r="BM944" s="17" t="s">
        <v>1950</v>
      </c>
    </row>
    <row r="945" spans="2:65" s="1" customFormat="1" ht="28.9" customHeight="1" x14ac:dyDescent="0.3">
      <c r="B945" s="136"/>
      <c r="C945" s="137" t="s">
        <v>1951</v>
      </c>
      <c r="D945" s="137" t="s">
        <v>222</v>
      </c>
      <c r="E945" s="138" t="s">
        <v>670</v>
      </c>
      <c r="F945" s="250" t="s">
        <v>671</v>
      </c>
      <c r="G945" s="251"/>
      <c r="H945" s="251"/>
      <c r="I945" s="251"/>
      <c r="J945" s="139" t="s">
        <v>613</v>
      </c>
      <c r="K945" s="140">
        <v>7.3049999999999997</v>
      </c>
      <c r="L945" s="252"/>
      <c r="M945" s="251"/>
      <c r="N945" s="252">
        <f>ROUND(L945*K945,2)</f>
        <v>0</v>
      </c>
      <c r="O945" s="251"/>
      <c r="P945" s="251"/>
      <c r="Q945" s="251"/>
      <c r="R945" s="141"/>
      <c r="T945" s="142" t="s">
        <v>3</v>
      </c>
      <c r="U945" s="40" t="s">
        <v>43</v>
      </c>
      <c r="V945" s="143">
        <v>0.125</v>
      </c>
      <c r="W945" s="143">
        <f>V945*K945</f>
        <v>0.91312499999999996</v>
      </c>
      <c r="X945" s="143">
        <v>0</v>
      </c>
      <c r="Y945" s="143">
        <f>X945*K945</f>
        <v>0</v>
      </c>
      <c r="Z945" s="143">
        <v>0</v>
      </c>
      <c r="AA945" s="144">
        <f>Z945*K945</f>
        <v>0</v>
      </c>
      <c r="AR945" s="17" t="s">
        <v>231</v>
      </c>
      <c r="AT945" s="17" t="s">
        <v>222</v>
      </c>
      <c r="AU945" s="17" t="s">
        <v>190</v>
      </c>
      <c r="AY945" s="17" t="s">
        <v>221</v>
      </c>
      <c r="BE945" s="145">
        <f>IF(U945="základní",N945,0)</f>
        <v>0</v>
      </c>
      <c r="BF945" s="145">
        <f>IF(U945="snížená",N945,0)</f>
        <v>0</v>
      </c>
      <c r="BG945" s="145">
        <f>IF(U945="zákl. přenesená",N945,0)</f>
        <v>0</v>
      </c>
      <c r="BH945" s="145">
        <f>IF(U945="sníž. přenesená",N945,0)</f>
        <v>0</v>
      </c>
      <c r="BI945" s="145">
        <f>IF(U945="nulová",N945,0)</f>
        <v>0</v>
      </c>
      <c r="BJ945" s="17" t="s">
        <v>15</v>
      </c>
      <c r="BK945" s="145">
        <f>ROUND(L945*K945,2)</f>
        <v>0</v>
      </c>
      <c r="BL945" s="17" t="s">
        <v>231</v>
      </c>
      <c r="BM945" s="17" t="s">
        <v>1952</v>
      </c>
    </row>
    <row r="946" spans="2:65" s="1" customFormat="1" ht="40.15" customHeight="1" x14ac:dyDescent="0.3">
      <c r="B946" s="136"/>
      <c r="C946" s="137" t="s">
        <v>1953</v>
      </c>
      <c r="D946" s="137" t="s">
        <v>222</v>
      </c>
      <c r="E946" s="138" t="s">
        <v>673</v>
      </c>
      <c r="F946" s="250" t="s">
        <v>1954</v>
      </c>
      <c r="G946" s="251"/>
      <c r="H946" s="251"/>
      <c r="I946" s="251"/>
      <c r="J946" s="139" t="s">
        <v>613</v>
      </c>
      <c r="K946" s="140">
        <v>7.3049999999999997</v>
      </c>
      <c r="L946" s="252"/>
      <c r="M946" s="251"/>
      <c r="N946" s="252">
        <f>ROUND(L946*K946,2)</f>
        <v>0</v>
      </c>
      <c r="O946" s="251"/>
      <c r="P946" s="251"/>
      <c r="Q946" s="251"/>
      <c r="R946" s="141"/>
      <c r="T946" s="142" t="s">
        <v>3</v>
      </c>
      <c r="U946" s="40" t="s">
        <v>43</v>
      </c>
      <c r="V946" s="143">
        <v>6.0000000000000001E-3</v>
      </c>
      <c r="W946" s="143">
        <f>V946*K946</f>
        <v>4.3830000000000001E-2</v>
      </c>
      <c r="X946" s="143">
        <v>0</v>
      </c>
      <c r="Y946" s="143">
        <f>X946*K946</f>
        <v>0</v>
      </c>
      <c r="Z946" s="143">
        <v>0</v>
      </c>
      <c r="AA946" s="144">
        <f>Z946*K946</f>
        <v>0</v>
      </c>
      <c r="AR946" s="17" t="s">
        <v>231</v>
      </c>
      <c r="AT946" s="17" t="s">
        <v>222</v>
      </c>
      <c r="AU946" s="17" t="s">
        <v>190</v>
      </c>
      <c r="AY946" s="17" t="s">
        <v>221</v>
      </c>
      <c r="BE946" s="145">
        <f>IF(U946="základní",N946,0)</f>
        <v>0</v>
      </c>
      <c r="BF946" s="145">
        <f>IF(U946="snížená",N946,0)</f>
        <v>0</v>
      </c>
      <c r="BG946" s="145">
        <f>IF(U946="zákl. přenesená",N946,0)</f>
        <v>0</v>
      </c>
      <c r="BH946" s="145">
        <f>IF(U946="sníž. přenesená",N946,0)</f>
        <v>0</v>
      </c>
      <c r="BI946" s="145">
        <f>IF(U946="nulová",N946,0)</f>
        <v>0</v>
      </c>
      <c r="BJ946" s="17" t="s">
        <v>15</v>
      </c>
      <c r="BK946" s="145">
        <f>ROUND(L946*K946,2)</f>
        <v>0</v>
      </c>
      <c r="BL946" s="17" t="s">
        <v>231</v>
      </c>
      <c r="BM946" s="17" t="s">
        <v>1955</v>
      </c>
    </row>
    <row r="947" spans="2:65" s="1" customFormat="1" ht="20.45" customHeight="1" x14ac:dyDescent="0.3">
      <c r="B947" s="31"/>
      <c r="C947" s="32"/>
      <c r="D947" s="32"/>
      <c r="E947" s="32"/>
      <c r="F947" s="266" t="s">
        <v>676</v>
      </c>
      <c r="G947" s="200"/>
      <c r="H947" s="200"/>
      <c r="I947" s="200"/>
      <c r="J947" s="32"/>
      <c r="K947" s="32"/>
      <c r="L947" s="32"/>
      <c r="M947" s="32"/>
      <c r="N947" s="32"/>
      <c r="O947" s="32"/>
      <c r="P947" s="32"/>
      <c r="Q947" s="32"/>
      <c r="R947" s="33"/>
      <c r="T947" s="70"/>
      <c r="U947" s="32"/>
      <c r="V947" s="32"/>
      <c r="W947" s="32"/>
      <c r="X947" s="32"/>
      <c r="Y947" s="32"/>
      <c r="Z947" s="32"/>
      <c r="AA947" s="71"/>
      <c r="AT947" s="17" t="s">
        <v>250</v>
      </c>
      <c r="AU947" s="17" t="s">
        <v>190</v>
      </c>
    </row>
    <row r="948" spans="2:65" s="1" customFormat="1" ht="28.9" customHeight="1" x14ac:dyDescent="0.3">
      <c r="B948" s="136"/>
      <c r="C948" s="137" t="s">
        <v>1956</v>
      </c>
      <c r="D948" s="137" t="s">
        <v>222</v>
      </c>
      <c r="E948" s="138" t="s">
        <v>680</v>
      </c>
      <c r="F948" s="250" t="s">
        <v>681</v>
      </c>
      <c r="G948" s="251"/>
      <c r="H948" s="251"/>
      <c r="I948" s="251"/>
      <c r="J948" s="139" t="s">
        <v>613</v>
      </c>
      <c r="K948" s="140">
        <v>7.3049999999999997</v>
      </c>
      <c r="L948" s="252"/>
      <c r="M948" s="251"/>
      <c r="N948" s="252">
        <f>ROUND(L948*K948,2)</f>
        <v>0</v>
      </c>
      <c r="O948" s="251"/>
      <c r="P948" s="251"/>
      <c r="Q948" s="251"/>
      <c r="R948" s="141"/>
      <c r="T948" s="142" t="s">
        <v>3</v>
      </c>
      <c r="U948" s="40" t="s">
        <v>43</v>
      </c>
      <c r="V948" s="143">
        <v>0</v>
      </c>
      <c r="W948" s="143">
        <f>V948*K948</f>
        <v>0</v>
      </c>
      <c r="X948" s="143">
        <v>0</v>
      </c>
      <c r="Y948" s="143">
        <f>X948*K948</f>
        <v>0</v>
      </c>
      <c r="Z948" s="143">
        <v>0</v>
      </c>
      <c r="AA948" s="144">
        <f>Z948*K948</f>
        <v>0</v>
      </c>
      <c r="AR948" s="17" t="s">
        <v>231</v>
      </c>
      <c r="AT948" s="17" t="s">
        <v>222</v>
      </c>
      <c r="AU948" s="17" t="s">
        <v>190</v>
      </c>
      <c r="AY948" s="17" t="s">
        <v>221</v>
      </c>
      <c r="BE948" s="145">
        <f>IF(U948="základní",N948,0)</f>
        <v>0</v>
      </c>
      <c r="BF948" s="145">
        <f>IF(U948="snížená",N948,0)</f>
        <v>0</v>
      </c>
      <c r="BG948" s="145">
        <f>IF(U948="zákl. přenesená",N948,0)</f>
        <v>0</v>
      </c>
      <c r="BH948" s="145">
        <f>IF(U948="sníž. přenesená",N948,0)</f>
        <v>0</v>
      </c>
      <c r="BI948" s="145">
        <f>IF(U948="nulová",N948,0)</f>
        <v>0</v>
      </c>
      <c r="BJ948" s="17" t="s">
        <v>15</v>
      </c>
      <c r="BK948" s="145">
        <f>ROUND(L948*K948,2)</f>
        <v>0</v>
      </c>
      <c r="BL948" s="17" t="s">
        <v>231</v>
      </c>
      <c r="BM948" s="17" t="s">
        <v>1957</v>
      </c>
    </row>
    <row r="949" spans="2:65" s="9" customFormat="1" ht="29.85" customHeight="1" x14ac:dyDescent="0.3">
      <c r="B949" s="125"/>
      <c r="C949" s="126"/>
      <c r="D949" s="135" t="s">
        <v>687</v>
      </c>
      <c r="E949" s="135"/>
      <c r="F949" s="135"/>
      <c r="G949" s="135"/>
      <c r="H949" s="135"/>
      <c r="I949" s="135"/>
      <c r="J949" s="135"/>
      <c r="K949" s="135"/>
      <c r="L949" s="135"/>
      <c r="M949" s="135"/>
      <c r="N949" s="253">
        <f>BK949</f>
        <v>0</v>
      </c>
      <c r="O949" s="254"/>
      <c r="P949" s="254"/>
      <c r="Q949" s="254"/>
      <c r="R949" s="128"/>
      <c r="T949" s="129"/>
      <c r="U949" s="126"/>
      <c r="V949" s="126"/>
      <c r="W949" s="130">
        <f>W950</f>
        <v>1168.82331</v>
      </c>
      <c r="X949" s="126"/>
      <c r="Y949" s="130">
        <f>Y950</f>
        <v>0</v>
      </c>
      <c r="Z949" s="126"/>
      <c r="AA949" s="131">
        <f>AA950</f>
        <v>0</v>
      </c>
      <c r="AR949" s="132" t="s">
        <v>15</v>
      </c>
      <c r="AT949" s="133" t="s">
        <v>77</v>
      </c>
      <c r="AU949" s="133" t="s">
        <v>15</v>
      </c>
      <c r="AY949" s="132" t="s">
        <v>221</v>
      </c>
      <c r="BK949" s="134">
        <f>BK950</f>
        <v>0</v>
      </c>
    </row>
    <row r="950" spans="2:65" s="1" customFormat="1" ht="20.45" customHeight="1" x14ac:dyDescent="0.3">
      <c r="B950" s="136"/>
      <c r="C950" s="137" t="s">
        <v>1958</v>
      </c>
      <c r="D950" s="137" t="s">
        <v>222</v>
      </c>
      <c r="E950" s="138" t="s">
        <v>1959</v>
      </c>
      <c r="F950" s="250" t="s">
        <v>1960</v>
      </c>
      <c r="G950" s="251"/>
      <c r="H950" s="251"/>
      <c r="I950" s="251"/>
      <c r="J950" s="139" t="s">
        <v>613</v>
      </c>
      <c r="K950" s="140">
        <v>3675.5450000000001</v>
      </c>
      <c r="L950" s="252"/>
      <c r="M950" s="251"/>
      <c r="N950" s="252">
        <f>ROUND(L950*K950,2)</f>
        <v>0</v>
      </c>
      <c r="O950" s="251"/>
      <c r="P950" s="251"/>
      <c r="Q950" s="251"/>
      <c r="R950" s="141"/>
      <c r="T950" s="142" t="s">
        <v>3</v>
      </c>
      <c r="U950" s="40" t="s">
        <v>43</v>
      </c>
      <c r="V950" s="143">
        <v>0.318</v>
      </c>
      <c r="W950" s="143">
        <f>V950*K950</f>
        <v>1168.82331</v>
      </c>
      <c r="X950" s="143">
        <v>0</v>
      </c>
      <c r="Y950" s="143">
        <f>X950*K950</f>
        <v>0</v>
      </c>
      <c r="Z950" s="143">
        <v>0</v>
      </c>
      <c r="AA950" s="144">
        <f>Z950*K950</f>
        <v>0</v>
      </c>
      <c r="AR950" s="17" t="s">
        <v>231</v>
      </c>
      <c r="AT950" s="17" t="s">
        <v>222</v>
      </c>
      <c r="AU950" s="17" t="s">
        <v>190</v>
      </c>
      <c r="AY950" s="17" t="s">
        <v>221</v>
      </c>
      <c r="BE950" s="145">
        <f>IF(U950="základní",N950,0)</f>
        <v>0</v>
      </c>
      <c r="BF950" s="145">
        <f>IF(U950="snížená",N950,0)</f>
        <v>0</v>
      </c>
      <c r="BG950" s="145">
        <f>IF(U950="zákl. přenesená",N950,0)</f>
        <v>0</v>
      </c>
      <c r="BH950" s="145">
        <f>IF(U950="sníž. přenesená",N950,0)</f>
        <v>0</v>
      </c>
      <c r="BI950" s="145">
        <f>IF(U950="nulová",N950,0)</f>
        <v>0</v>
      </c>
      <c r="BJ950" s="17" t="s">
        <v>15</v>
      </c>
      <c r="BK950" s="145">
        <f>ROUND(L950*K950,2)</f>
        <v>0</v>
      </c>
      <c r="BL950" s="17" t="s">
        <v>231</v>
      </c>
      <c r="BM950" s="17" t="s">
        <v>1961</v>
      </c>
    </row>
    <row r="951" spans="2:65" s="9" customFormat="1" ht="37.35" customHeight="1" x14ac:dyDescent="0.35">
      <c r="B951" s="125"/>
      <c r="C951" s="126"/>
      <c r="D951" s="127" t="s">
        <v>908</v>
      </c>
      <c r="E951" s="127"/>
      <c r="F951" s="127"/>
      <c r="G951" s="127"/>
      <c r="H951" s="127"/>
      <c r="I951" s="127"/>
      <c r="J951" s="127"/>
      <c r="K951" s="127"/>
      <c r="L951" s="127"/>
      <c r="M951" s="127"/>
      <c r="N951" s="275">
        <f>BK951</f>
        <v>0</v>
      </c>
      <c r="O951" s="276"/>
      <c r="P951" s="276"/>
      <c r="Q951" s="276"/>
      <c r="R951" s="128"/>
      <c r="T951" s="129"/>
      <c r="U951" s="126"/>
      <c r="V951" s="126"/>
      <c r="W951" s="130">
        <f>W952+W995+W1167+W1355+W1384+W1436+W1441+W1554+W1585+W1674+W1707+W1716+W1789+W1810+W1857</f>
        <v>12477.678329000002</v>
      </c>
      <c r="X951" s="126"/>
      <c r="Y951" s="130">
        <f>Y952+Y995+Y1167+Y1355+Y1384+Y1436+Y1441+Y1554+Y1585+Y1674+Y1707+Y1716+Y1789+Y1810+Y1857</f>
        <v>216.77530176999994</v>
      </c>
      <c r="Z951" s="126"/>
      <c r="AA951" s="131">
        <f>AA952+AA995+AA1167+AA1355+AA1384+AA1436+AA1441+AA1554+AA1585+AA1674+AA1707+AA1716+AA1789+AA1810+AA1857</f>
        <v>0</v>
      </c>
      <c r="AR951" s="132" t="s">
        <v>190</v>
      </c>
      <c r="AT951" s="133" t="s">
        <v>77</v>
      </c>
      <c r="AU951" s="133" t="s">
        <v>78</v>
      </c>
      <c r="AY951" s="132" t="s">
        <v>221</v>
      </c>
      <c r="BK951" s="134">
        <f>BK952+BK995+BK1167+BK1355+BK1384+BK1436+BK1441+BK1554+BK1585+BK1674+BK1707+BK1716+BK1789+BK1810+BK1857</f>
        <v>0</v>
      </c>
    </row>
    <row r="952" spans="2:65" s="9" customFormat="1" ht="19.899999999999999" customHeight="1" x14ac:dyDescent="0.3">
      <c r="B952" s="125"/>
      <c r="C952" s="126"/>
      <c r="D952" s="135" t="s">
        <v>909</v>
      </c>
      <c r="E952" s="135"/>
      <c r="F952" s="135"/>
      <c r="G952" s="135"/>
      <c r="H952" s="135"/>
      <c r="I952" s="135"/>
      <c r="J952" s="135"/>
      <c r="K952" s="135"/>
      <c r="L952" s="135"/>
      <c r="M952" s="135"/>
      <c r="N952" s="240">
        <f>BK952</f>
        <v>0</v>
      </c>
      <c r="O952" s="241"/>
      <c r="P952" s="241"/>
      <c r="Q952" s="241"/>
      <c r="R952" s="128"/>
      <c r="T952" s="129"/>
      <c r="U952" s="126"/>
      <c r="V952" s="126"/>
      <c r="W952" s="130">
        <f>SUM(W953:W994)</f>
        <v>1064.11896</v>
      </c>
      <c r="X952" s="126"/>
      <c r="Y952" s="130">
        <f>SUM(Y953:Y994)</f>
        <v>20.444335199999998</v>
      </c>
      <c r="Z952" s="126"/>
      <c r="AA952" s="131">
        <f>SUM(AA953:AA994)</f>
        <v>0</v>
      </c>
      <c r="AR952" s="132" t="s">
        <v>190</v>
      </c>
      <c r="AT952" s="133" t="s">
        <v>77</v>
      </c>
      <c r="AU952" s="133" t="s">
        <v>15</v>
      </c>
      <c r="AY952" s="132" t="s">
        <v>221</v>
      </c>
      <c r="BK952" s="134">
        <f>SUM(BK953:BK994)</f>
        <v>0</v>
      </c>
    </row>
    <row r="953" spans="2:65" s="1" customFormat="1" ht="40.15" customHeight="1" x14ac:dyDescent="0.3">
      <c r="B953" s="136"/>
      <c r="C953" s="137" t="s">
        <v>346</v>
      </c>
      <c r="D953" s="137" t="s">
        <v>222</v>
      </c>
      <c r="E953" s="138" t="s">
        <v>1962</v>
      </c>
      <c r="F953" s="250" t="s">
        <v>1963</v>
      </c>
      <c r="G953" s="251"/>
      <c r="H953" s="251"/>
      <c r="I953" s="251"/>
      <c r="J953" s="139" t="s">
        <v>536</v>
      </c>
      <c r="K953" s="140">
        <v>1146.365</v>
      </c>
      <c r="L953" s="252"/>
      <c r="M953" s="251"/>
      <c r="N953" s="252">
        <f>ROUND(L953*K953,2)</f>
        <v>0</v>
      </c>
      <c r="O953" s="251"/>
      <c r="P953" s="251"/>
      <c r="Q953" s="251"/>
      <c r="R953" s="141"/>
      <c r="T953" s="142" t="s">
        <v>3</v>
      </c>
      <c r="U953" s="40" t="s">
        <v>43</v>
      </c>
      <c r="V953" s="143">
        <v>2.4E-2</v>
      </c>
      <c r="W953" s="143">
        <f>V953*K953</f>
        <v>27.51276</v>
      </c>
      <c r="X953" s="143">
        <v>0</v>
      </c>
      <c r="Y953" s="143">
        <f>X953*K953</f>
        <v>0</v>
      </c>
      <c r="Z953" s="143">
        <v>0</v>
      </c>
      <c r="AA953" s="144">
        <f>Z953*K953</f>
        <v>0</v>
      </c>
      <c r="AR953" s="17" t="s">
        <v>247</v>
      </c>
      <c r="AT953" s="17" t="s">
        <v>222</v>
      </c>
      <c r="AU953" s="17" t="s">
        <v>190</v>
      </c>
      <c r="AY953" s="17" t="s">
        <v>221</v>
      </c>
      <c r="BE953" s="145">
        <f>IF(U953="základní",N953,0)</f>
        <v>0</v>
      </c>
      <c r="BF953" s="145">
        <f>IF(U953="snížená",N953,0)</f>
        <v>0</v>
      </c>
      <c r="BG953" s="145">
        <f>IF(U953="zákl. přenesená",N953,0)</f>
        <v>0</v>
      </c>
      <c r="BH953" s="145">
        <f>IF(U953="sníž. přenesená",N953,0)</f>
        <v>0</v>
      </c>
      <c r="BI953" s="145">
        <f>IF(U953="nulová",N953,0)</f>
        <v>0</v>
      </c>
      <c r="BJ953" s="17" t="s">
        <v>15</v>
      </c>
      <c r="BK953" s="145">
        <f>ROUND(L953*K953,2)</f>
        <v>0</v>
      </c>
      <c r="BL953" s="17" t="s">
        <v>247</v>
      </c>
      <c r="BM953" s="17" t="s">
        <v>1964</v>
      </c>
    </row>
    <row r="954" spans="2:65" s="10" customFormat="1" ht="20.45" customHeight="1" x14ac:dyDescent="0.3">
      <c r="B954" s="153"/>
      <c r="C954" s="154"/>
      <c r="D954" s="154"/>
      <c r="E954" s="155" t="s">
        <v>3</v>
      </c>
      <c r="F954" s="274" t="s">
        <v>1965</v>
      </c>
      <c r="G954" s="273"/>
      <c r="H954" s="273"/>
      <c r="I954" s="273"/>
      <c r="J954" s="154"/>
      <c r="K954" s="156">
        <v>930.54499999999996</v>
      </c>
      <c r="L954" s="154"/>
      <c r="M954" s="154"/>
      <c r="N954" s="154"/>
      <c r="O954" s="154"/>
      <c r="P954" s="154"/>
      <c r="Q954" s="154"/>
      <c r="R954" s="157"/>
      <c r="T954" s="158"/>
      <c r="U954" s="154"/>
      <c r="V954" s="154"/>
      <c r="W954" s="154"/>
      <c r="X954" s="154"/>
      <c r="Y954" s="154"/>
      <c r="Z954" s="154"/>
      <c r="AA954" s="159"/>
      <c r="AT954" s="160" t="s">
        <v>524</v>
      </c>
      <c r="AU954" s="160" t="s">
        <v>190</v>
      </c>
      <c r="AV954" s="10" t="s">
        <v>190</v>
      </c>
      <c r="AW954" s="10" t="s">
        <v>35</v>
      </c>
      <c r="AX954" s="10" t="s">
        <v>78</v>
      </c>
      <c r="AY954" s="160" t="s">
        <v>221</v>
      </c>
    </row>
    <row r="955" spans="2:65" s="10" customFormat="1" ht="20.45" customHeight="1" x14ac:dyDescent="0.3">
      <c r="B955" s="153"/>
      <c r="C955" s="154"/>
      <c r="D955" s="154"/>
      <c r="E955" s="155" t="s">
        <v>3</v>
      </c>
      <c r="F955" s="272" t="s">
        <v>1966</v>
      </c>
      <c r="G955" s="273"/>
      <c r="H955" s="273"/>
      <c r="I955" s="273"/>
      <c r="J955" s="154"/>
      <c r="K955" s="156">
        <v>25.3</v>
      </c>
      <c r="L955" s="154"/>
      <c r="M955" s="154"/>
      <c r="N955" s="154"/>
      <c r="O955" s="154"/>
      <c r="P955" s="154"/>
      <c r="Q955" s="154"/>
      <c r="R955" s="157"/>
      <c r="T955" s="158"/>
      <c r="U955" s="154"/>
      <c r="V955" s="154"/>
      <c r="W955" s="154"/>
      <c r="X955" s="154"/>
      <c r="Y955" s="154"/>
      <c r="Z955" s="154"/>
      <c r="AA955" s="159"/>
      <c r="AT955" s="160" t="s">
        <v>524</v>
      </c>
      <c r="AU955" s="160" t="s">
        <v>190</v>
      </c>
      <c r="AV955" s="10" t="s">
        <v>190</v>
      </c>
      <c r="AW955" s="10" t="s">
        <v>35</v>
      </c>
      <c r="AX955" s="10" t="s">
        <v>78</v>
      </c>
      <c r="AY955" s="160" t="s">
        <v>221</v>
      </c>
    </row>
    <row r="956" spans="2:65" s="10" customFormat="1" ht="20.45" customHeight="1" x14ac:dyDescent="0.3">
      <c r="B956" s="153"/>
      <c r="C956" s="154"/>
      <c r="D956" s="154"/>
      <c r="E956" s="155" t="s">
        <v>3</v>
      </c>
      <c r="F956" s="272" t="s">
        <v>1967</v>
      </c>
      <c r="G956" s="273"/>
      <c r="H956" s="273"/>
      <c r="I956" s="273"/>
      <c r="J956" s="154"/>
      <c r="K956" s="156">
        <v>190.52</v>
      </c>
      <c r="L956" s="154"/>
      <c r="M956" s="154"/>
      <c r="N956" s="154"/>
      <c r="O956" s="154"/>
      <c r="P956" s="154"/>
      <c r="Q956" s="154"/>
      <c r="R956" s="157"/>
      <c r="T956" s="158"/>
      <c r="U956" s="154"/>
      <c r="V956" s="154"/>
      <c r="W956" s="154"/>
      <c r="X956" s="154"/>
      <c r="Y956" s="154"/>
      <c r="Z956" s="154"/>
      <c r="AA956" s="159"/>
      <c r="AT956" s="160" t="s">
        <v>524</v>
      </c>
      <c r="AU956" s="160" t="s">
        <v>190</v>
      </c>
      <c r="AV956" s="10" t="s">
        <v>190</v>
      </c>
      <c r="AW956" s="10" t="s">
        <v>35</v>
      </c>
      <c r="AX956" s="10" t="s">
        <v>78</v>
      </c>
      <c r="AY956" s="160" t="s">
        <v>221</v>
      </c>
    </row>
    <row r="957" spans="2:65" s="11" customFormat="1" ht="20.45" customHeight="1" x14ac:dyDescent="0.3">
      <c r="B957" s="161"/>
      <c r="C957" s="162"/>
      <c r="D957" s="162"/>
      <c r="E957" s="163" t="s">
        <v>3</v>
      </c>
      <c r="F957" s="270" t="s">
        <v>526</v>
      </c>
      <c r="G957" s="271"/>
      <c r="H957" s="271"/>
      <c r="I957" s="271"/>
      <c r="J957" s="162"/>
      <c r="K957" s="164">
        <v>1146.365</v>
      </c>
      <c r="L957" s="162"/>
      <c r="M957" s="162"/>
      <c r="N957" s="162"/>
      <c r="O957" s="162"/>
      <c r="P957" s="162"/>
      <c r="Q957" s="162"/>
      <c r="R957" s="165"/>
      <c r="T957" s="166"/>
      <c r="U957" s="162"/>
      <c r="V957" s="162"/>
      <c r="W957" s="162"/>
      <c r="X957" s="162"/>
      <c r="Y957" s="162"/>
      <c r="Z957" s="162"/>
      <c r="AA957" s="167"/>
      <c r="AT957" s="168" t="s">
        <v>524</v>
      </c>
      <c r="AU957" s="168" t="s">
        <v>190</v>
      </c>
      <c r="AV957" s="11" t="s">
        <v>231</v>
      </c>
      <c r="AW957" s="11" t="s">
        <v>35</v>
      </c>
      <c r="AX957" s="11" t="s">
        <v>15</v>
      </c>
      <c r="AY957" s="168" t="s">
        <v>221</v>
      </c>
    </row>
    <row r="958" spans="2:65" s="1" customFormat="1" ht="20.45" customHeight="1" x14ac:dyDescent="0.3">
      <c r="B958" s="136"/>
      <c r="C958" s="149" t="s">
        <v>351</v>
      </c>
      <c r="D958" s="149" t="s">
        <v>382</v>
      </c>
      <c r="E958" s="150" t="s">
        <v>1968</v>
      </c>
      <c r="F958" s="267" t="s">
        <v>1969</v>
      </c>
      <c r="G958" s="268"/>
      <c r="H958" s="268"/>
      <c r="I958" s="268"/>
      <c r="J958" s="151" t="s">
        <v>362</v>
      </c>
      <c r="K958" s="152">
        <v>343.91</v>
      </c>
      <c r="L958" s="269"/>
      <c r="M958" s="268"/>
      <c r="N958" s="269">
        <f>ROUND(L958*K958,2)</f>
        <v>0</v>
      </c>
      <c r="O958" s="251"/>
      <c r="P958" s="251"/>
      <c r="Q958" s="251"/>
      <c r="R958" s="141"/>
      <c r="T958" s="142" t="s">
        <v>3</v>
      </c>
      <c r="U958" s="40" t="s">
        <v>43</v>
      </c>
      <c r="V958" s="143">
        <v>0</v>
      </c>
      <c r="W958" s="143">
        <f>V958*K958</f>
        <v>0</v>
      </c>
      <c r="X958" s="143">
        <v>1E-3</v>
      </c>
      <c r="Y958" s="143">
        <f>X958*K958</f>
        <v>0.34391000000000005</v>
      </c>
      <c r="Z958" s="143">
        <v>0</v>
      </c>
      <c r="AA958" s="144">
        <f>Z958*K958</f>
        <v>0</v>
      </c>
      <c r="AR958" s="17" t="s">
        <v>385</v>
      </c>
      <c r="AT958" s="17" t="s">
        <v>382</v>
      </c>
      <c r="AU958" s="17" t="s">
        <v>190</v>
      </c>
      <c r="AY958" s="17" t="s">
        <v>221</v>
      </c>
      <c r="BE958" s="145">
        <f>IF(U958="základní",N958,0)</f>
        <v>0</v>
      </c>
      <c r="BF958" s="145">
        <f>IF(U958="snížená",N958,0)</f>
        <v>0</v>
      </c>
      <c r="BG958" s="145">
        <f>IF(U958="zákl. přenesená",N958,0)</f>
        <v>0</v>
      </c>
      <c r="BH958" s="145">
        <f>IF(U958="sníž. přenesená",N958,0)</f>
        <v>0</v>
      </c>
      <c r="BI958" s="145">
        <f>IF(U958="nulová",N958,0)</f>
        <v>0</v>
      </c>
      <c r="BJ958" s="17" t="s">
        <v>15</v>
      </c>
      <c r="BK958" s="145">
        <f>ROUND(L958*K958,2)</f>
        <v>0</v>
      </c>
      <c r="BL958" s="17" t="s">
        <v>247</v>
      </c>
      <c r="BM958" s="17" t="s">
        <v>1970</v>
      </c>
    </row>
    <row r="959" spans="2:65" s="1" customFormat="1" ht="28.9" customHeight="1" x14ac:dyDescent="0.3">
      <c r="B959" s="136"/>
      <c r="C959" s="137" t="s">
        <v>822</v>
      </c>
      <c r="D959" s="137" t="s">
        <v>222</v>
      </c>
      <c r="E959" s="138" t="s">
        <v>1971</v>
      </c>
      <c r="F959" s="250" t="s">
        <v>1972</v>
      </c>
      <c r="G959" s="251"/>
      <c r="H959" s="251"/>
      <c r="I959" s="251"/>
      <c r="J959" s="139" t="s">
        <v>536</v>
      </c>
      <c r="K959" s="140">
        <v>453.69</v>
      </c>
      <c r="L959" s="252"/>
      <c r="M959" s="251"/>
      <c r="N959" s="252">
        <f>ROUND(L959*K959,2)</f>
        <v>0</v>
      </c>
      <c r="O959" s="251"/>
      <c r="P959" s="251"/>
      <c r="Q959" s="251"/>
      <c r="R959" s="141"/>
      <c r="T959" s="142" t="s">
        <v>3</v>
      </c>
      <c r="U959" s="40" t="s">
        <v>43</v>
      </c>
      <c r="V959" s="143">
        <v>5.3999999999999999E-2</v>
      </c>
      <c r="W959" s="143">
        <f>V959*K959</f>
        <v>24.49926</v>
      </c>
      <c r="X959" s="143">
        <v>0</v>
      </c>
      <c r="Y959" s="143">
        <f>X959*K959</f>
        <v>0</v>
      </c>
      <c r="Z959" s="143">
        <v>0</v>
      </c>
      <c r="AA959" s="144">
        <f>Z959*K959</f>
        <v>0</v>
      </c>
      <c r="AR959" s="17" t="s">
        <v>247</v>
      </c>
      <c r="AT959" s="17" t="s">
        <v>222</v>
      </c>
      <c r="AU959" s="17" t="s">
        <v>190</v>
      </c>
      <c r="AY959" s="17" t="s">
        <v>221</v>
      </c>
      <c r="BE959" s="145">
        <f>IF(U959="základní",N959,0)</f>
        <v>0</v>
      </c>
      <c r="BF959" s="145">
        <f>IF(U959="snížená",N959,0)</f>
        <v>0</v>
      </c>
      <c r="BG959" s="145">
        <f>IF(U959="zákl. přenesená",N959,0)</f>
        <v>0</v>
      </c>
      <c r="BH959" s="145">
        <f>IF(U959="sníž. přenesená",N959,0)</f>
        <v>0</v>
      </c>
      <c r="BI959" s="145">
        <f>IF(U959="nulová",N959,0)</f>
        <v>0</v>
      </c>
      <c r="BJ959" s="17" t="s">
        <v>15</v>
      </c>
      <c r="BK959" s="145">
        <f>ROUND(L959*K959,2)</f>
        <v>0</v>
      </c>
      <c r="BL959" s="17" t="s">
        <v>247</v>
      </c>
      <c r="BM959" s="17" t="s">
        <v>1973</v>
      </c>
    </row>
    <row r="960" spans="2:65" s="10" customFormat="1" ht="20.45" customHeight="1" x14ac:dyDescent="0.3">
      <c r="B960" s="153"/>
      <c r="C960" s="154"/>
      <c r="D960" s="154"/>
      <c r="E960" s="155" t="s">
        <v>3</v>
      </c>
      <c r="F960" s="274" t="s">
        <v>1688</v>
      </c>
      <c r="G960" s="273"/>
      <c r="H960" s="273"/>
      <c r="I960" s="273"/>
      <c r="J960" s="154"/>
      <c r="K960" s="156">
        <v>453.69</v>
      </c>
      <c r="L960" s="154"/>
      <c r="M960" s="154"/>
      <c r="N960" s="154"/>
      <c r="O960" s="154"/>
      <c r="P960" s="154"/>
      <c r="Q960" s="154"/>
      <c r="R960" s="157"/>
      <c r="T960" s="158"/>
      <c r="U960" s="154"/>
      <c r="V960" s="154"/>
      <c r="W960" s="154"/>
      <c r="X960" s="154"/>
      <c r="Y960" s="154"/>
      <c r="Z960" s="154"/>
      <c r="AA960" s="159"/>
      <c r="AT960" s="160" t="s">
        <v>524</v>
      </c>
      <c r="AU960" s="160" t="s">
        <v>190</v>
      </c>
      <c r="AV960" s="10" t="s">
        <v>190</v>
      </c>
      <c r="AW960" s="10" t="s">
        <v>35</v>
      </c>
      <c r="AX960" s="10" t="s">
        <v>15</v>
      </c>
      <c r="AY960" s="160" t="s">
        <v>221</v>
      </c>
    </row>
    <row r="961" spans="2:65" s="1" customFormat="1" ht="20.45" customHeight="1" x14ac:dyDescent="0.3">
      <c r="B961" s="136"/>
      <c r="C961" s="149" t="s">
        <v>826</v>
      </c>
      <c r="D961" s="149" t="s">
        <v>382</v>
      </c>
      <c r="E961" s="150" t="s">
        <v>1968</v>
      </c>
      <c r="F961" s="267" t="s">
        <v>1969</v>
      </c>
      <c r="G961" s="268"/>
      <c r="H961" s="268"/>
      <c r="I961" s="268"/>
      <c r="J961" s="151" t="s">
        <v>362</v>
      </c>
      <c r="K961" s="152">
        <v>158.792</v>
      </c>
      <c r="L961" s="269"/>
      <c r="M961" s="268"/>
      <c r="N961" s="269">
        <f>ROUND(L961*K961,2)</f>
        <v>0</v>
      </c>
      <c r="O961" s="251"/>
      <c r="P961" s="251"/>
      <c r="Q961" s="251"/>
      <c r="R961" s="141"/>
      <c r="T961" s="142" t="s">
        <v>3</v>
      </c>
      <c r="U961" s="40" t="s">
        <v>43</v>
      </c>
      <c r="V961" s="143">
        <v>0</v>
      </c>
      <c r="W961" s="143">
        <f>V961*K961</f>
        <v>0</v>
      </c>
      <c r="X961" s="143">
        <v>1E-3</v>
      </c>
      <c r="Y961" s="143">
        <f>X961*K961</f>
        <v>0.15879200000000002</v>
      </c>
      <c r="Z961" s="143">
        <v>0</v>
      </c>
      <c r="AA961" s="144">
        <f>Z961*K961</f>
        <v>0</v>
      </c>
      <c r="AR961" s="17" t="s">
        <v>385</v>
      </c>
      <c r="AT961" s="17" t="s">
        <v>382</v>
      </c>
      <c r="AU961" s="17" t="s">
        <v>190</v>
      </c>
      <c r="AY961" s="17" t="s">
        <v>221</v>
      </c>
      <c r="BE961" s="145">
        <f>IF(U961="základní",N961,0)</f>
        <v>0</v>
      </c>
      <c r="BF961" s="145">
        <f>IF(U961="snížená",N961,0)</f>
        <v>0</v>
      </c>
      <c r="BG961" s="145">
        <f>IF(U961="zákl. přenesená",N961,0)</f>
        <v>0</v>
      </c>
      <c r="BH961" s="145">
        <f>IF(U961="sníž. přenesená",N961,0)</f>
        <v>0</v>
      </c>
      <c r="BI961" s="145">
        <f>IF(U961="nulová",N961,0)</f>
        <v>0</v>
      </c>
      <c r="BJ961" s="17" t="s">
        <v>15</v>
      </c>
      <c r="BK961" s="145">
        <f>ROUND(L961*K961,2)</f>
        <v>0</v>
      </c>
      <c r="BL961" s="17" t="s">
        <v>247</v>
      </c>
      <c r="BM961" s="17" t="s">
        <v>1974</v>
      </c>
    </row>
    <row r="962" spans="2:65" s="1" customFormat="1" ht="63" customHeight="1" x14ac:dyDescent="0.3">
      <c r="B962" s="136"/>
      <c r="C962" s="137" t="s">
        <v>355</v>
      </c>
      <c r="D962" s="137" t="s">
        <v>222</v>
      </c>
      <c r="E962" s="138" t="s">
        <v>1975</v>
      </c>
      <c r="F962" s="250" t="s">
        <v>1976</v>
      </c>
      <c r="G962" s="251"/>
      <c r="H962" s="251"/>
      <c r="I962" s="251"/>
      <c r="J962" s="139" t="s">
        <v>536</v>
      </c>
      <c r="K962" s="140">
        <v>2292.73</v>
      </c>
      <c r="L962" s="252"/>
      <c r="M962" s="251"/>
      <c r="N962" s="252">
        <f>ROUND(L962*K962,2)</f>
        <v>0</v>
      </c>
      <c r="O962" s="251"/>
      <c r="P962" s="251"/>
      <c r="Q962" s="251"/>
      <c r="R962" s="141"/>
      <c r="T962" s="142" t="s">
        <v>3</v>
      </c>
      <c r="U962" s="40" t="s">
        <v>43</v>
      </c>
      <c r="V962" s="143">
        <v>0.222</v>
      </c>
      <c r="W962" s="143">
        <f>V962*K962</f>
        <v>508.98606000000001</v>
      </c>
      <c r="X962" s="143">
        <v>4.0000000000000002E-4</v>
      </c>
      <c r="Y962" s="143">
        <f>X962*K962</f>
        <v>0.91709200000000002</v>
      </c>
      <c r="Z962" s="143">
        <v>0</v>
      </c>
      <c r="AA962" s="144">
        <f>Z962*K962</f>
        <v>0</v>
      </c>
      <c r="AR962" s="17" t="s">
        <v>247</v>
      </c>
      <c r="AT962" s="17" t="s">
        <v>222</v>
      </c>
      <c r="AU962" s="17" t="s">
        <v>190</v>
      </c>
      <c r="AY962" s="17" t="s">
        <v>221</v>
      </c>
      <c r="BE962" s="145">
        <f>IF(U962="základní",N962,0)</f>
        <v>0</v>
      </c>
      <c r="BF962" s="145">
        <f>IF(U962="snížená",N962,0)</f>
        <v>0</v>
      </c>
      <c r="BG962" s="145">
        <f>IF(U962="zákl. přenesená",N962,0)</f>
        <v>0</v>
      </c>
      <c r="BH962" s="145">
        <f>IF(U962="sníž. přenesená",N962,0)</f>
        <v>0</v>
      </c>
      <c r="BI962" s="145">
        <f>IF(U962="nulová",N962,0)</f>
        <v>0</v>
      </c>
      <c r="BJ962" s="17" t="s">
        <v>15</v>
      </c>
      <c r="BK962" s="145">
        <f>ROUND(L962*K962,2)</f>
        <v>0</v>
      </c>
      <c r="BL962" s="17" t="s">
        <v>247</v>
      </c>
      <c r="BM962" s="17" t="s">
        <v>1977</v>
      </c>
    </row>
    <row r="963" spans="2:65" s="10" customFormat="1" ht="20.45" customHeight="1" x14ac:dyDescent="0.3">
      <c r="B963" s="153"/>
      <c r="C963" s="154"/>
      <c r="D963" s="154"/>
      <c r="E963" s="155" t="s">
        <v>3</v>
      </c>
      <c r="F963" s="274" t="s">
        <v>1978</v>
      </c>
      <c r="G963" s="273"/>
      <c r="H963" s="273"/>
      <c r="I963" s="273"/>
      <c r="J963" s="154"/>
      <c r="K963" s="156">
        <v>2292.73</v>
      </c>
      <c r="L963" s="154"/>
      <c r="M963" s="154"/>
      <c r="N963" s="154"/>
      <c r="O963" s="154"/>
      <c r="P963" s="154"/>
      <c r="Q963" s="154"/>
      <c r="R963" s="157"/>
      <c r="T963" s="158"/>
      <c r="U963" s="154"/>
      <c r="V963" s="154"/>
      <c r="W963" s="154"/>
      <c r="X963" s="154"/>
      <c r="Y963" s="154"/>
      <c r="Z963" s="154"/>
      <c r="AA963" s="159"/>
      <c r="AT963" s="160" t="s">
        <v>524</v>
      </c>
      <c r="AU963" s="160" t="s">
        <v>190</v>
      </c>
      <c r="AV963" s="10" t="s">
        <v>190</v>
      </c>
      <c r="AW963" s="10" t="s">
        <v>35</v>
      </c>
      <c r="AX963" s="10" t="s">
        <v>15</v>
      </c>
      <c r="AY963" s="160" t="s">
        <v>221</v>
      </c>
    </row>
    <row r="964" spans="2:65" s="1" customFormat="1" ht="28.9" customHeight="1" x14ac:dyDescent="0.3">
      <c r="B964" s="136"/>
      <c r="C964" s="149" t="s">
        <v>359</v>
      </c>
      <c r="D964" s="149" t="s">
        <v>382</v>
      </c>
      <c r="E964" s="150" t="s">
        <v>1979</v>
      </c>
      <c r="F964" s="267" t="s">
        <v>1980</v>
      </c>
      <c r="G964" s="268"/>
      <c r="H964" s="268"/>
      <c r="I964" s="268"/>
      <c r="J964" s="151" t="s">
        <v>536</v>
      </c>
      <c r="K964" s="152">
        <v>1146.365</v>
      </c>
      <c r="L964" s="269"/>
      <c r="M964" s="268"/>
      <c r="N964" s="269">
        <f>ROUND(L964*K964,2)</f>
        <v>0</v>
      </c>
      <c r="O964" s="251"/>
      <c r="P964" s="251"/>
      <c r="Q964" s="251"/>
      <c r="R964" s="141"/>
      <c r="T964" s="142" t="s">
        <v>3</v>
      </c>
      <c r="U964" s="40" t="s">
        <v>43</v>
      </c>
      <c r="V964" s="143">
        <v>0</v>
      </c>
      <c r="W964" s="143">
        <f>V964*K964</f>
        <v>0</v>
      </c>
      <c r="X964" s="143">
        <v>3.5000000000000001E-3</v>
      </c>
      <c r="Y964" s="143">
        <f>X964*K964</f>
        <v>4.0122774999999997</v>
      </c>
      <c r="Z964" s="143">
        <v>0</v>
      </c>
      <c r="AA964" s="144">
        <f>Z964*K964</f>
        <v>0</v>
      </c>
      <c r="AR964" s="17" t="s">
        <v>385</v>
      </c>
      <c r="AT964" s="17" t="s">
        <v>382</v>
      </c>
      <c r="AU964" s="17" t="s">
        <v>190</v>
      </c>
      <c r="AY964" s="17" t="s">
        <v>221</v>
      </c>
      <c r="BE964" s="145">
        <f>IF(U964="základní",N964,0)</f>
        <v>0</v>
      </c>
      <c r="BF964" s="145">
        <f>IF(U964="snížená",N964,0)</f>
        <v>0</v>
      </c>
      <c r="BG964" s="145">
        <f>IF(U964="zákl. přenesená",N964,0)</f>
        <v>0</v>
      </c>
      <c r="BH964" s="145">
        <f>IF(U964="sníž. přenesená",N964,0)</f>
        <v>0</v>
      </c>
      <c r="BI964" s="145">
        <f>IF(U964="nulová",N964,0)</f>
        <v>0</v>
      </c>
      <c r="BJ964" s="17" t="s">
        <v>15</v>
      </c>
      <c r="BK964" s="145">
        <f>ROUND(L964*K964,2)</f>
        <v>0</v>
      </c>
      <c r="BL964" s="17" t="s">
        <v>247</v>
      </c>
      <c r="BM964" s="17" t="s">
        <v>1981</v>
      </c>
    </row>
    <row r="965" spans="2:65" s="1" customFormat="1" ht="28.9" customHeight="1" x14ac:dyDescent="0.3">
      <c r="B965" s="136"/>
      <c r="C965" s="149" t="s">
        <v>364</v>
      </c>
      <c r="D965" s="149" t="s">
        <v>382</v>
      </c>
      <c r="E965" s="150" t="s">
        <v>1982</v>
      </c>
      <c r="F965" s="267" t="s">
        <v>1983</v>
      </c>
      <c r="G965" s="268"/>
      <c r="H965" s="268"/>
      <c r="I965" s="268"/>
      <c r="J965" s="151" t="s">
        <v>536</v>
      </c>
      <c r="K965" s="152">
        <v>1318.32</v>
      </c>
      <c r="L965" s="269"/>
      <c r="M965" s="268"/>
      <c r="N965" s="269">
        <f>ROUND(L965*K965,2)</f>
        <v>0</v>
      </c>
      <c r="O965" s="251"/>
      <c r="P965" s="251"/>
      <c r="Q965" s="251"/>
      <c r="R965" s="141"/>
      <c r="T965" s="142" t="s">
        <v>3</v>
      </c>
      <c r="U965" s="40" t="s">
        <v>43</v>
      </c>
      <c r="V965" s="143">
        <v>0</v>
      </c>
      <c r="W965" s="143">
        <f>V965*K965</f>
        <v>0</v>
      </c>
      <c r="X965" s="143">
        <v>6.1000000000000004E-3</v>
      </c>
      <c r="Y965" s="143">
        <f>X965*K965</f>
        <v>8.0417520000000007</v>
      </c>
      <c r="Z965" s="143">
        <v>0</v>
      </c>
      <c r="AA965" s="144">
        <f>Z965*K965</f>
        <v>0</v>
      </c>
      <c r="AR965" s="17" t="s">
        <v>385</v>
      </c>
      <c r="AT965" s="17" t="s">
        <v>382</v>
      </c>
      <c r="AU965" s="17" t="s">
        <v>190</v>
      </c>
      <c r="AY965" s="17" t="s">
        <v>221</v>
      </c>
      <c r="BE965" s="145">
        <f>IF(U965="základní",N965,0)</f>
        <v>0</v>
      </c>
      <c r="BF965" s="145">
        <f>IF(U965="snížená",N965,0)</f>
        <v>0</v>
      </c>
      <c r="BG965" s="145">
        <f>IF(U965="zákl. přenesená",N965,0)</f>
        <v>0</v>
      </c>
      <c r="BH965" s="145">
        <f>IF(U965="sníž. přenesená",N965,0)</f>
        <v>0</v>
      </c>
      <c r="BI965" s="145">
        <f>IF(U965="nulová",N965,0)</f>
        <v>0</v>
      </c>
      <c r="BJ965" s="17" t="s">
        <v>15</v>
      </c>
      <c r="BK965" s="145">
        <f>ROUND(L965*K965,2)</f>
        <v>0</v>
      </c>
      <c r="BL965" s="17" t="s">
        <v>247</v>
      </c>
      <c r="BM965" s="17" t="s">
        <v>1984</v>
      </c>
    </row>
    <row r="966" spans="2:65" s="1" customFormat="1" ht="51.6" customHeight="1" x14ac:dyDescent="0.3">
      <c r="B966" s="136"/>
      <c r="C966" s="137" t="s">
        <v>385</v>
      </c>
      <c r="D966" s="137" t="s">
        <v>222</v>
      </c>
      <c r="E966" s="138" t="s">
        <v>1985</v>
      </c>
      <c r="F966" s="250" t="s">
        <v>1986</v>
      </c>
      <c r="G966" s="251"/>
      <c r="H966" s="251"/>
      <c r="I966" s="251"/>
      <c r="J966" s="139" t="s">
        <v>536</v>
      </c>
      <c r="K966" s="140">
        <v>907.38</v>
      </c>
      <c r="L966" s="252"/>
      <c r="M966" s="251"/>
      <c r="N966" s="252">
        <f>ROUND(L966*K966,2)</f>
        <v>0</v>
      </c>
      <c r="O966" s="251"/>
      <c r="P966" s="251"/>
      <c r="Q966" s="251"/>
      <c r="R966" s="141"/>
      <c r="T966" s="142" t="s">
        <v>3</v>
      </c>
      <c r="U966" s="40" t="s">
        <v>43</v>
      </c>
      <c r="V966" s="143">
        <v>0.26</v>
      </c>
      <c r="W966" s="143">
        <f>V966*K966</f>
        <v>235.9188</v>
      </c>
      <c r="X966" s="143">
        <v>4.0000000000000002E-4</v>
      </c>
      <c r="Y966" s="143">
        <f>X966*K966</f>
        <v>0.362952</v>
      </c>
      <c r="Z966" s="143">
        <v>0</v>
      </c>
      <c r="AA966" s="144">
        <f>Z966*K966</f>
        <v>0</v>
      </c>
      <c r="AR966" s="17" t="s">
        <v>247</v>
      </c>
      <c r="AT966" s="17" t="s">
        <v>222</v>
      </c>
      <c r="AU966" s="17" t="s">
        <v>190</v>
      </c>
      <c r="AY966" s="17" t="s">
        <v>221</v>
      </c>
      <c r="BE966" s="145">
        <f>IF(U966="základní",N966,0)</f>
        <v>0</v>
      </c>
      <c r="BF966" s="145">
        <f>IF(U966="snížená",N966,0)</f>
        <v>0</v>
      </c>
      <c r="BG966" s="145">
        <f>IF(U966="zákl. přenesená",N966,0)</f>
        <v>0</v>
      </c>
      <c r="BH966" s="145">
        <f>IF(U966="sníž. přenesená",N966,0)</f>
        <v>0</v>
      </c>
      <c r="BI966" s="145">
        <f>IF(U966="nulová",N966,0)</f>
        <v>0</v>
      </c>
      <c r="BJ966" s="17" t="s">
        <v>15</v>
      </c>
      <c r="BK966" s="145">
        <f>ROUND(L966*K966,2)</f>
        <v>0</v>
      </c>
      <c r="BL966" s="17" t="s">
        <v>247</v>
      </c>
      <c r="BM966" s="17" t="s">
        <v>1987</v>
      </c>
    </row>
    <row r="967" spans="2:65" s="10" customFormat="1" ht="20.45" customHeight="1" x14ac:dyDescent="0.3">
      <c r="B967" s="153"/>
      <c r="C967" s="154"/>
      <c r="D967" s="154"/>
      <c r="E967" s="155" t="s">
        <v>3</v>
      </c>
      <c r="F967" s="274" t="s">
        <v>1988</v>
      </c>
      <c r="G967" s="273"/>
      <c r="H967" s="273"/>
      <c r="I967" s="273"/>
      <c r="J967" s="154"/>
      <c r="K967" s="156">
        <v>907.38</v>
      </c>
      <c r="L967" s="154"/>
      <c r="M967" s="154"/>
      <c r="N967" s="154"/>
      <c r="O967" s="154"/>
      <c r="P967" s="154"/>
      <c r="Q967" s="154"/>
      <c r="R967" s="157"/>
      <c r="T967" s="158"/>
      <c r="U967" s="154"/>
      <c r="V967" s="154"/>
      <c r="W967" s="154"/>
      <c r="X967" s="154"/>
      <c r="Y967" s="154"/>
      <c r="Z967" s="154"/>
      <c r="AA967" s="159"/>
      <c r="AT967" s="160" t="s">
        <v>524</v>
      </c>
      <c r="AU967" s="160" t="s">
        <v>190</v>
      </c>
      <c r="AV967" s="10" t="s">
        <v>190</v>
      </c>
      <c r="AW967" s="10" t="s">
        <v>35</v>
      </c>
      <c r="AX967" s="10" t="s">
        <v>15</v>
      </c>
      <c r="AY967" s="160" t="s">
        <v>221</v>
      </c>
    </row>
    <row r="968" spans="2:65" s="1" customFormat="1" ht="28.9" customHeight="1" x14ac:dyDescent="0.3">
      <c r="B968" s="136"/>
      <c r="C968" s="149" t="s">
        <v>831</v>
      </c>
      <c r="D968" s="149" t="s">
        <v>382</v>
      </c>
      <c r="E968" s="150" t="s">
        <v>1979</v>
      </c>
      <c r="F968" s="267" t="s">
        <v>1980</v>
      </c>
      <c r="G968" s="268"/>
      <c r="H968" s="268"/>
      <c r="I968" s="268"/>
      <c r="J968" s="151" t="s">
        <v>536</v>
      </c>
      <c r="K968" s="152">
        <v>544.428</v>
      </c>
      <c r="L968" s="269"/>
      <c r="M968" s="268"/>
      <c r="N968" s="269">
        <f>ROUND(L968*K968,2)</f>
        <v>0</v>
      </c>
      <c r="O968" s="251"/>
      <c r="P968" s="251"/>
      <c r="Q968" s="251"/>
      <c r="R968" s="141"/>
      <c r="T968" s="142" t="s">
        <v>3</v>
      </c>
      <c r="U968" s="40" t="s">
        <v>43</v>
      </c>
      <c r="V968" s="143">
        <v>0</v>
      </c>
      <c r="W968" s="143">
        <f>V968*K968</f>
        <v>0</v>
      </c>
      <c r="X968" s="143">
        <v>3.5000000000000001E-3</v>
      </c>
      <c r="Y968" s="143">
        <f>X968*K968</f>
        <v>1.9054980000000001</v>
      </c>
      <c r="Z968" s="143">
        <v>0</v>
      </c>
      <c r="AA968" s="144">
        <f>Z968*K968</f>
        <v>0</v>
      </c>
      <c r="AR968" s="17" t="s">
        <v>385</v>
      </c>
      <c r="AT968" s="17" t="s">
        <v>382</v>
      </c>
      <c r="AU968" s="17" t="s">
        <v>190</v>
      </c>
      <c r="AY968" s="17" t="s">
        <v>221</v>
      </c>
      <c r="BE968" s="145">
        <f>IF(U968="základní",N968,0)</f>
        <v>0</v>
      </c>
      <c r="BF968" s="145">
        <f>IF(U968="snížená",N968,0)</f>
        <v>0</v>
      </c>
      <c r="BG968" s="145">
        <f>IF(U968="zákl. přenesená",N968,0)</f>
        <v>0</v>
      </c>
      <c r="BH968" s="145">
        <f>IF(U968="sníž. přenesená",N968,0)</f>
        <v>0</v>
      </c>
      <c r="BI968" s="145">
        <f>IF(U968="nulová",N968,0)</f>
        <v>0</v>
      </c>
      <c r="BJ968" s="17" t="s">
        <v>15</v>
      </c>
      <c r="BK968" s="145">
        <f>ROUND(L968*K968,2)</f>
        <v>0</v>
      </c>
      <c r="BL968" s="17" t="s">
        <v>247</v>
      </c>
      <c r="BM968" s="17" t="s">
        <v>1989</v>
      </c>
    </row>
    <row r="969" spans="2:65" s="1" customFormat="1" ht="28.9" customHeight="1" x14ac:dyDescent="0.3">
      <c r="B969" s="136"/>
      <c r="C969" s="149" t="s">
        <v>835</v>
      </c>
      <c r="D969" s="149" t="s">
        <v>382</v>
      </c>
      <c r="E969" s="150" t="s">
        <v>1982</v>
      </c>
      <c r="F969" s="267" t="s">
        <v>1983</v>
      </c>
      <c r="G969" s="268"/>
      <c r="H969" s="268"/>
      <c r="I969" s="268"/>
      <c r="J969" s="151" t="s">
        <v>536</v>
      </c>
      <c r="K969" s="152">
        <v>544.428</v>
      </c>
      <c r="L969" s="269"/>
      <c r="M969" s="268"/>
      <c r="N969" s="269">
        <f>ROUND(L969*K969,2)</f>
        <v>0</v>
      </c>
      <c r="O969" s="251"/>
      <c r="P969" s="251"/>
      <c r="Q969" s="251"/>
      <c r="R969" s="141"/>
      <c r="T969" s="142" t="s">
        <v>3</v>
      </c>
      <c r="U969" s="40" t="s">
        <v>43</v>
      </c>
      <c r="V969" s="143">
        <v>0</v>
      </c>
      <c r="W969" s="143">
        <f>V969*K969</f>
        <v>0</v>
      </c>
      <c r="X969" s="143">
        <v>6.1000000000000004E-3</v>
      </c>
      <c r="Y969" s="143">
        <f>X969*K969</f>
        <v>3.3210108000000003</v>
      </c>
      <c r="Z969" s="143">
        <v>0</v>
      </c>
      <c r="AA969" s="144">
        <f>Z969*K969</f>
        <v>0</v>
      </c>
      <c r="AR969" s="17" t="s">
        <v>385</v>
      </c>
      <c r="AT969" s="17" t="s">
        <v>382</v>
      </c>
      <c r="AU969" s="17" t="s">
        <v>190</v>
      </c>
      <c r="AY969" s="17" t="s">
        <v>221</v>
      </c>
      <c r="BE969" s="145">
        <f>IF(U969="základní",N969,0)</f>
        <v>0</v>
      </c>
      <c r="BF969" s="145">
        <f>IF(U969="snížená",N969,0)</f>
        <v>0</v>
      </c>
      <c r="BG969" s="145">
        <f>IF(U969="zákl. přenesená",N969,0)</f>
        <v>0</v>
      </c>
      <c r="BH969" s="145">
        <f>IF(U969="sníž. přenesená",N969,0)</f>
        <v>0</v>
      </c>
      <c r="BI969" s="145">
        <f>IF(U969="nulová",N969,0)</f>
        <v>0</v>
      </c>
      <c r="BJ969" s="17" t="s">
        <v>15</v>
      </c>
      <c r="BK969" s="145">
        <f>ROUND(L969*K969,2)</f>
        <v>0</v>
      </c>
      <c r="BL969" s="17" t="s">
        <v>247</v>
      </c>
      <c r="BM969" s="17" t="s">
        <v>1990</v>
      </c>
    </row>
    <row r="970" spans="2:65" s="1" customFormat="1" ht="40.15" customHeight="1" x14ac:dyDescent="0.3">
      <c r="B970" s="136"/>
      <c r="C970" s="137" t="s">
        <v>1991</v>
      </c>
      <c r="D970" s="137" t="s">
        <v>222</v>
      </c>
      <c r="E970" s="138" t="s">
        <v>1992</v>
      </c>
      <c r="F970" s="250" t="s">
        <v>1993</v>
      </c>
      <c r="G970" s="251"/>
      <c r="H970" s="251"/>
      <c r="I970" s="251"/>
      <c r="J970" s="139" t="s">
        <v>536</v>
      </c>
      <c r="K970" s="140">
        <v>28.62</v>
      </c>
      <c r="L970" s="252"/>
      <c r="M970" s="251"/>
      <c r="N970" s="252">
        <f>ROUND(L970*K970,2)</f>
        <v>0</v>
      </c>
      <c r="O970" s="251"/>
      <c r="P970" s="251"/>
      <c r="Q970" s="251"/>
      <c r="R970" s="141"/>
      <c r="T970" s="142" t="s">
        <v>3</v>
      </c>
      <c r="U970" s="40" t="s">
        <v>43</v>
      </c>
      <c r="V970" s="143">
        <v>2.5999999999999999E-2</v>
      </c>
      <c r="W970" s="143">
        <f>V970*K970</f>
        <v>0.74412</v>
      </c>
      <c r="X970" s="143">
        <v>0</v>
      </c>
      <c r="Y970" s="143">
        <f>X970*K970</f>
        <v>0</v>
      </c>
      <c r="Z970" s="143">
        <v>0</v>
      </c>
      <c r="AA970" s="144">
        <f>Z970*K970</f>
        <v>0</v>
      </c>
      <c r="AR970" s="17" t="s">
        <v>247</v>
      </c>
      <c r="AT970" s="17" t="s">
        <v>222</v>
      </c>
      <c r="AU970" s="17" t="s">
        <v>190</v>
      </c>
      <c r="AY970" s="17" t="s">
        <v>221</v>
      </c>
      <c r="BE970" s="145">
        <f>IF(U970="základní",N970,0)</f>
        <v>0</v>
      </c>
      <c r="BF970" s="145">
        <f>IF(U970="snížená",N970,0)</f>
        <v>0</v>
      </c>
      <c r="BG970" s="145">
        <f>IF(U970="zákl. přenesená",N970,0)</f>
        <v>0</v>
      </c>
      <c r="BH970" s="145">
        <f>IF(U970="sníž. přenesená",N970,0)</f>
        <v>0</v>
      </c>
      <c r="BI970" s="145">
        <f>IF(U970="nulová",N970,0)</f>
        <v>0</v>
      </c>
      <c r="BJ970" s="17" t="s">
        <v>15</v>
      </c>
      <c r="BK970" s="145">
        <f>ROUND(L970*K970,2)</f>
        <v>0</v>
      </c>
      <c r="BL970" s="17" t="s">
        <v>247</v>
      </c>
      <c r="BM970" s="17" t="s">
        <v>1994</v>
      </c>
    </row>
    <row r="971" spans="2:65" s="10" customFormat="1" ht="20.45" customHeight="1" x14ac:dyDescent="0.3">
      <c r="B971" s="153"/>
      <c r="C971" s="154"/>
      <c r="D971" s="154"/>
      <c r="E971" s="155" t="s">
        <v>3</v>
      </c>
      <c r="F971" s="274" t="s">
        <v>1995</v>
      </c>
      <c r="G971" s="273"/>
      <c r="H971" s="273"/>
      <c r="I971" s="273"/>
      <c r="J971" s="154"/>
      <c r="K971" s="156">
        <v>28.62</v>
      </c>
      <c r="L971" s="154"/>
      <c r="M971" s="154"/>
      <c r="N971" s="154"/>
      <c r="O971" s="154"/>
      <c r="P971" s="154"/>
      <c r="Q971" s="154"/>
      <c r="R971" s="157"/>
      <c r="T971" s="158"/>
      <c r="U971" s="154"/>
      <c r="V971" s="154"/>
      <c r="W971" s="154"/>
      <c r="X971" s="154"/>
      <c r="Y971" s="154"/>
      <c r="Z971" s="154"/>
      <c r="AA971" s="159"/>
      <c r="AT971" s="160" t="s">
        <v>524</v>
      </c>
      <c r="AU971" s="160" t="s">
        <v>190</v>
      </c>
      <c r="AV971" s="10" t="s">
        <v>190</v>
      </c>
      <c r="AW971" s="10" t="s">
        <v>35</v>
      </c>
      <c r="AX971" s="10" t="s">
        <v>15</v>
      </c>
      <c r="AY971" s="160" t="s">
        <v>221</v>
      </c>
    </row>
    <row r="972" spans="2:65" s="1" customFormat="1" ht="28.9" customHeight="1" x14ac:dyDescent="0.3">
      <c r="B972" s="136"/>
      <c r="C972" s="137" t="s">
        <v>688</v>
      </c>
      <c r="D972" s="137" t="s">
        <v>222</v>
      </c>
      <c r="E972" s="138" t="s">
        <v>1996</v>
      </c>
      <c r="F972" s="250" t="s">
        <v>1997</v>
      </c>
      <c r="G972" s="251"/>
      <c r="H972" s="251"/>
      <c r="I972" s="251"/>
      <c r="J972" s="139" t="s">
        <v>536</v>
      </c>
      <c r="K972" s="140">
        <v>1146.365</v>
      </c>
      <c r="L972" s="252"/>
      <c r="M972" s="251"/>
      <c r="N972" s="252">
        <f>ROUND(L972*K972,2)</f>
        <v>0</v>
      </c>
      <c r="O972" s="251"/>
      <c r="P972" s="251"/>
      <c r="Q972" s="251"/>
      <c r="R972" s="141"/>
      <c r="T972" s="142" t="s">
        <v>3</v>
      </c>
      <c r="U972" s="40" t="s">
        <v>43</v>
      </c>
      <c r="V972" s="143">
        <v>0.11</v>
      </c>
      <c r="W972" s="143">
        <f>V972*K972</f>
        <v>126.10015</v>
      </c>
      <c r="X972" s="143">
        <v>0</v>
      </c>
      <c r="Y972" s="143">
        <f>X972*K972</f>
        <v>0</v>
      </c>
      <c r="Z972" s="143">
        <v>0</v>
      </c>
      <c r="AA972" s="144">
        <f>Z972*K972</f>
        <v>0</v>
      </c>
      <c r="AR972" s="17" t="s">
        <v>247</v>
      </c>
      <c r="AT972" s="17" t="s">
        <v>222</v>
      </c>
      <c r="AU972" s="17" t="s">
        <v>190</v>
      </c>
      <c r="AY972" s="17" t="s">
        <v>221</v>
      </c>
      <c r="BE972" s="145">
        <f>IF(U972="základní",N972,0)</f>
        <v>0</v>
      </c>
      <c r="BF972" s="145">
        <f>IF(U972="snížená",N972,0)</f>
        <v>0</v>
      </c>
      <c r="BG972" s="145">
        <f>IF(U972="zákl. přenesená",N972,0)</f>
        <v>0</v>
      </c>
      <c r="BH972" s="145">
        <f>IF(U972="sníž. přenesená",N972,0)</f>
        <v>0</v>
      </c>
      <c r="BI972" s="145">
        <f>IF(U972="nulová",N972,0)</f>
        <v>0</v>
      </c>
      <c r="BJ972" s="17" t="s">
        <v>15</v>
      </c>
      <c r="BK972" s="145">
        <f>ROUND(L972*K972,2)</f>
        <v>0</v>
      </c>
      <c r="BL972" s="17" t="s">
        <v>247</v>
      </c>
      <c r="BM972" s="17" t="s">
        <v>1998</v>
      </c>
    </row>
    <row r="973" spans="2:65" s="1" customFormat="1" ht="20.45" customHeight="1" x14ac:dyDescent="0.3">
      <c r="B973" s="136"/>
      <c r="C973" s="149" t="s">
        <v>812</v>
      </c>
      <c r="D973" s="149" t="s">
        <v>382</v>
      </c>
      <c r="E973" s="150" t="s">
        <v>1999</v>
      </c>
      <c r="F973" s="267" t="s">
        <v>2000</v>
      </c>
      <c r="G973" s="268"/>
      <c r="H973" s="268"/>
      <c r="I973" s="268"/>
      <c r="J973" s="151" t="s">
        <v>536</v>
      </c>
      <c r="K973" s="152">
        <v>1318.32</v>
      </c>
      <c r="L973" s="269"/>
      <c r="M973" s="268"/>
      <c r="N973" s="269">
        <f>ROUND(L973*K973,2)</f>
        <v>0</v>
      </c>
      <c r="O973" s="251"/>
      <c r="P973" s="251"/>
      <c r="Q973" s="251"/>
      <c r="R973" s="141"/>
      <c r="T973" s="142" t="s">
        <v>3</v>
      </c>
      <c r="U973" s="40" t="s">
        <v>43</v>
      </c>
      <c r="V973" s="143">
        <v>0</v>
      </c>
      <c r="W973" s="143">
        <f>V973*K973</f>
        <v>0</v>
      </c>
      <c r="X973" s="143">
        <v>6.9999999999999999E-4</v>
      </c>
      <c r="Y973" s="143">
        <f>X973*K973</f>
        <v>0.92282399999999998</v>
      </c>
      <c r="Z973" s="143">
        <v>0</v>
      </c>
      <c r="AA973" s="144">
        <f>Z973*K973</f>
        <v>0</v>
      </c>
      <c r="AR973" s="17" t="s">
        <v>385</v>
      </c>
      <c r="AT973" s="17" t="s">
        <v>382</v>
      </c>
      <c r="AU973" s="17" t="s">
        <v>190</v>
      </c>
      <c r="AY973" s="17" t="s">
        <v>221</v>
      </c>
      <c r="BE973" s="145">
        <f>IF(U973="základní",N973,0)</f>
        <v>0</v>
      </c>
      <c r="BF973" s="145">
        <f>IF(U973="snížená",N973,0)</f>
        <v>0</v>
      </c>
      <c r="BG973" s="145">
        <f>IF(U973="zákl. přenesená",N973,0)</f>
        <v>0</v>
      </c>
      <c r="BH973" s="145">
        <f>IF(U973="sníž. přenesená",N973,0)</f>
        <v>0</v>
      </c>
      <c r="BI973" s="145">
        <f>IF(U973="nulová",N973,0)</f>
        <v>0</v>
      </c>
      <c r="BJ973" s="17" t="s">
        <v>15</v>
      </c>
      <c r="BK973" s="145">
        <f>ROUND(L973*K973,2)</f>
        <v>0</v>
      </c>
      <c r="BL973" s="17" t="s">
        <v>247</v>
      </c>
      <c r="BM973" s="17" t="s">
        <v>2001</v>
      </c>
    </row>
    <row r="974" spans="2:65" s="1" customFormat="1" ht="28.9" customHeight="1" x14ac:dyDescent="0.3">
      <c r="B974" s="136"/>
      <c r="C974" s="137" t="s">
        <v>2002</v>
      </c>
      <c r="D974" s="137" t="s">
        <v>222</v>
      </c>
      <c r="E974" s="138" t="s">
        <v>2003</v>
      </c>
      <c r="F974" s="250" t="s">
        <v>2004</v>
      </c>
      <c r="G974" s="251"/>
      <c r="H974" s="251"/>
      <c r="I974" s="251"/>
      <c r="J974" s="139" t="s">
        <v>536</v>
      </c>
      <c r="K974" s="140">
        <v>453.69</v>
      </c>
      <c r="L974" s="252"/>
      <c r="M974" s="251"/>
      <c r="N974" s="252">
        <f>ROUND(L974*K974,2)</f>
        <v>0</v>
      </c>
      <c r="O974" s="251"/>
      <c r="P974" s="251"/>
      <c r="Q974" s="251"/>
      <c r="R974" s="141"/>
      <c r="T974" s="142" t="s">
        <v>3</v>
      </c>
      <c r="U974" s="40" t="s">
        <v>43</v>
      </c>
      <c r="V974" s="143">
        <v>0.19600000000000001</v>
      </c>
      <c r="W974" s="143">
        <f>V974*K974</f>
        <v>88.923240000000007</v>
      </c>
      <c r="X974" s="143">
        <v>0</v>
      </c>
      <c r="Y974" s="143">
        <f>X974*K974</f>
        <v>0</v>
      </c>
      <c r="Z974" s="143">
        <v>0</v>
      </c>
      <c r="AA974" s="144">
        <f>Z974*K974</f>
        <v>0</v>
      </c>
      <c r="AR974" s="17" t="s">
        <v>247</v>
      </c>
      <c r="AT974" s="17" t="s">
        <v>222</v>
      </c>
      <c r="AU974" s="17" t="s">
        <v>190</v>
      </c>
      <c r="AY974" s="17" t="s">
        <v>221</v>
      </c>
      <c r="BE974" s="145">
        <f>IF(U974="základní",N974,0)</f>
        <v>0</v>
      </c>
      <c r="BF974" s="145">
        <f>IF(U974="snížená",N974,0)</f>
        <v>0</v>
      </c>
      <c r="BG974" s="145">
        <f>IF(U974="zákl. přenesená",N974,0)</f>
        <v>0</v>
      </c>
      <c r="BH974" s="145">
        <f>IF(U974="sníž. přenesená",N974,0)</f>
        <v>0</v>
      </c>
      <c r="BI974" s="145">
        <f>IF(U974="nulová",N974,0)</f>
        <v>0</v>
      </c>
      <c r="BJ974" s="17" t="s">
        <v>15</v>
      </c>
      <c r="BK974" s="145">
        <f>ROUND(L974*K974,2)</f>
        <v>0</v>
      </c>
      <c r="BL974" s="17" t="s">
        <v>247</v>
      </c>
      <c r="BM974" s="17" t="s">
        <v>2005</v>
      </c>
    </row>
    <row r="975" spans="2:65" s="10" customFormat="1" ht="20.45" customHeight="1" x14ac:dyDescent="0.3">
      <c r="B975" s="153"/>
      <c r="C975" s="154"/>
      <c r="D975" s="154"/>
      <c r="E975" s="155" t="s">
        <v>3</v>
      </c>
      <c r="F975" s="274" t="s">
        <v>1688</v>
      </c>
      <c r="G975" s="273"/>
      <c r="H975" s="273"/>
      <c r="I975" s="273"/>
      <c r="J975" s="154"/>
      <c r="K975" s="156">
        <v>453.69</v>
      </c>
      <c r="L975" s="154"/>
      <c r="M975" s="154"/>
      <c r="N975" s="154"/>
      <c r="O975" s="154"/>
      <c r="P975" s="154"/>
      <c r="Q975" s="154"/>
      <c r="R975" s="157"/>
      <c r="T975" s="158"/>
      <c r="U975" s="154"/>
      <c r="V975" s="154"/>
      <c r="W975" s="154"/>
      <c r="X975" s="154"/>
      <c r="Y975" s="154"/>
      <c r="Z975" s="154"/>
      <c r="AA975" s="159"/>
      <c r="AT975" s="160" t="s">
        <v>524</v>
      </c>
      <c r="AU975" s="160" t="s">
        <v>190</v>
      </c>
      <c r="AV975" s="10" t="s">
        <v>190</v>
      </c>
      <c r="AW975" s="10" t="s">
        <v>35</v>
      </c>
      <c r="AX975" s="10" t="s">
        <v>15</v>
      </c>
      <c r="AY975" s="160" t="s">
        <v>221</v>
      </c>
    </row>
    <row r="976" spans="2:65" s="1" customFormat="1" ht="20.45" customHeight="1" x14ac:dyDescent="0.3">
      <c r="B976" s="136"/>
      <c r="C976" s="149" t="s">
        <v>2006</v>
      </c>
      <c r="D976" s="149" t="s">
        <v>382</v>
      </c>
      <c r="E976" s="150" t="s">
        <v>1811</v>
      </c>
      <c r="F976" s="267" t="s">
        <v>1812</v>
      </c>
      <c r="G976" s="268"/>
      <c r="H976" s="268"/>
      <c r="I976" s="268"/>
      <c r="J976" s="151" t="s">
        <v>536</v>
      </c>
      <c r="K976" s="152">
        <v>453.69</v>
      </c>
      <c r="L976" s="269"/>
      <c r="M976" s="268"/>
      <c r="N976" s="269">
        <f>ROUND(L976*K976,2)</f>
        <v>0</v>
      </c>
      <c r="O976" s="251"/>
      <c r="P976" s="251"/>
      <c r="Q976" s="251"/>
      <c r="R976" s="141"/>
      <c r="T976" s="142" t="s">
        <v>3</v>
      </c>
      <c r="U976" s="40" t="s">
        <v>43</v>
      </c>
      <c r="V976" s="143">
        <v>0</v>
      </c>
      <c r="W976" s="143">
        <f>V976*K976</f>
        <v>0</v>
      </c>
      <c r="X976" s="143">
        <v>2.9999999999999997E-4</v>
      </c>
      <c r="Y976" s="143">
        <f>X976*K976</f>
        <v>0.13610699999999998</v>
      </c>
      <c r="Z976" s="143">
        <v>0</v>
      </c>
      <c r="AA976" s="144">
        <f>Z976*K976</f>
        <v>0</v>
      </c>
      <c r="AR976" s="17" t="s">
        <v>385</v>
      </c>
      <c r="AT976" s="17" t="s">
        <v>382</v>
      </c>
      <c r="AU976" s="17" t="s">
        <v>190</v>
      </c>
      <c r="AY976" s="17" t="s">
        <v>221</v>
      </c>
      <c r="BE976" s="145">
        <f>IF(U976="základní",N976,0)</f>
        <v>0</v>
      </c>
      <c r="BF976" s="145">
        <f>IF(U976="snížená",N976,0)</f>
        <v>0</v>
      </c>
      <c r="BG976" s="145">
        <f>IF(U976="zákl. přenesená",N976,0)</f>
        <v>0</v>
      </c>
      <c r="BH976" s="145">
        <f>IF(U976="sníž. přenesená",N976,0)</f>
        <v>0</v>
      </c>
      <c r="BI976" s="145">
        <f>IF(U976="nulová",N976,0)</f>
        <v>0</v>
      </c>
      <c r="BJ976" s="17" t="s">
        <v>15</v>
      </c>
      <c r="BK976" s="145">
        <f>ROUND(L976*K976,2)</f>
        <v>0</v>
      </c>
      <c r="BL976" s="17" t="s">
        <v>247</v>
      </c>
      <c r="BM976" s="17" t="s">
        <v>2007</v>
      </c>
    </row>
    <row r="977" spans="2:65" s="1" customFormat="1" ht="28.9" customHeight="1" x14ac:dyDescent="0.3">
      <c r="B977" s="136"/>
      <c r="C977" s="137" t="s">
        <v>2008</v>
      </c>
      <c r="D977" s="137" t="s">
        <v>222</v>
      </c>
      <c r="E977" s="138" t="s">
        <v>2009</v>
      </c>
      <c r="F977" s="250" t="s">
        <v>2010</v>
      </c>
      <c r="G977" s="251"/>
      <c r="H977" s="251"/>
      <c r="I977" s="251"/>
      <c r="J977" s="139" t="s">
        <v>536</v>
      </c>
      <c r="K977" s="140">
        <v>453.69</v>
      </c>
      <c r="L977" s="252"/>
      <c r="M977" s="251"/>
      <c r="N977" s="252">
        <f>ROUND(L977*K977,2)</f>
        <v>0</v>
      </c>
      <c r="O977" s="251"/>
      <c r="P977" s="251"/>
      <c r="Q977" s="251"/>
      <c r="R977" s="141"/>
      <c r="T977" s="142" t="s">
        <v>3</v>
      </c>
      <c r="U977" s="40" t="s">
        <v>43</v>
      </c>
      <c r="V977" s="143">
        <v>9.7000000000000003E-2</v>
      </c>
      <c r="W977" s="143">
        <f>V977*K977</f>
        <v>44.007930000000002</v>
      </c>
      <c r="X977" s="143">
        <v>1.1E-4</v>
      </c>
      <c r="Y977" s="143">
        <f>X977*K977</f>
        <v>4.9905900000000003E-2</v>
      </c>
      <c r="Z977" s="143">
        <v>0</v>
      </c>
      <c r="AA977" s="144">
        <f>Z977*K977</f>
        <v>0</v>
      </c>
      <c r="AR977" s="17" t="s">
        <v>247</v>
      </c>
      <c r="AT977" s="17" t="s">
        <v>222</v>
      </c>
      <c r="AU977" s="17" t="s">
        <v>190</v>
      </c>
      <c r="AY977" s="17" t="s">
        <v>221</v>
      </c>
      <c r="BE977" s="145">
        <f>IF(U977="základní",N977,0)</f>
        <v>0</v>
      </c>
      <c r="BF977" s="145">
        <f>IF(U977="snížená",N977,0)</f>
        <v>0</v>
      </c>
      <c r="BG977" s="145">
        <f>IF(U977="zákl. přenesená",N977,0)</f>
        <v>0</v>
      </c>
      <c r="BH977" s="145">
        <f>IF(U977="sníž. přenesená",N977,0)</f>
        <v>0</v>
      </c>
      <c r="BI977" s="145">
        <f>IF(U977="nulová",N977,0)</f>
        <v>0</v>
      </c>
      <c r="BJ977" s="17" t="s">
        <v>15</v>
      </c>
      <c r="BK977" s="145">
        <f>ROUND(L977*K977,2)</f>
        <v>0</v>
      </c>
      <c r="BL977" s="17" t="s">
        <v>247</v>
      </c>
      <c r="BM977" s="17" t="s">
        <v>2011</v>
      </c>
    </row>
    <row r="978" spans="2:65" s="10" customFormat="1" ht="20.45" customHeight="1" x14ac:dyDescent="0.3">
      <c r="B978" s="153"/>
      <c r="C978" s="154"/>
      <c r="D978" s="154"/>
      <c r="E978" s="155" t="s">
        <v>3</v>
      </c>
      <c r="F978" s="274" t="s">
        <v>1688</v>
      </c>
      <c r="G978" s="273"/>
      <c r="H978" s="273"/>
      <c r="I978" s="273"/>
      <c r="J978" s="154"/>
      <c r="K978" s="156">
        <v>453.69</v>
      </c>
      <c r="L978" s="154"/>
      <c r="M978" s="154"/>
      <c r="N978" s="154"/>
      <c r="O978" s="154"/>
      <c r="P978" s="154"/>
      <c r="Q978" s="154"/>
      <c r="R978" s="157"/>
      <c r="T978" s="158"/>
      <c r="U978" s="154"/>
      <c r="V978" s="154"/>
      <c r="W978" s="154"/>
      <c r="X978" s="154"/>
      <c r="Y978" s="154"/>
      <c r="Z978" s="154"/>
      <c r="AA978" s="159"/>
      <c r="AT978" s="160" t="s">
        <v>524</v>
      </c>
      <c r="AU978" s="160" t="s">
        <v>190</v>
      </c>
      <c r="AV978" s="10" t="s">
        <v>190</v>
      </c>
      <c r="AW978" s="10" t="s">
        <v>35</v>
      </c>
      <c r="AX978" s="10" t="s">
        <v>15</v>
      </c>
      <c r="AY978" s="160" t="s">
        <v>221</v>
      </c>
    </row>
    <row r="979" spans="2:65" s="1" customFormat="1" ht="28.9" customHeight="1" x14ac:dyDescent="0.3">
      <c r="B979" s="136"/>
      <c r="C979" s="149" t="s">
        <v>2012</v>
      </c>
      <c r="D979" s="149" t="s">
        <v>382</v>
      </c>
      <c r="E979" s="150" t="s">
        <v>2013</v>
      </c>
      <c r="F979" s="267" t="s">
        <v>2014</v>
      </c>
      <c r="G979" s="268"/>
      <c r="H979" s="268"/>
      <c r="I979" s="268"/>
      <c r="J979" s="151" t="s">
        <v>536</v>
      </c>
      <c r="K979" s="152">
        <v>544.428</v>
      </c>
      <c r="L979" s="269"/>
      <c r="M979" s="268"/>
      <c r="N979" s="269">
        <f>ROUND(L979*K979,2)</f>
        <v>0</v>
      </c>
      <c r="O979" s="251"/>
      <c r="P979" s="251"/>
      <c r="Q979" s="251"/>
      <c r="R979" s="141"/>
      <c r="T979" s="142" t="s">
        <v>3</v>
      </c>
      <c r="U979" s="40" t="s">
        <v>43</v>
      </c>
      <c r="V979" s="143">
        <v>0</v>
      </c>
      <c r="W979" s="143">
        <f>V979*K979</f>
        <v>0</v>
      </c>
      <c r="X979" s="143">
        <v>5.0000000000000001E-4</v>
      </c>
      <c r="Y979" s="143">
        <f>X979*K979</f>
        <v>0.27221400000000001</v>
      </c>
      <c r="Z979" s="143">
        <v>0</v>
      </c>
      <c r="AA979" s="144">
        <f>Z979*K979</f>
        <v>0</v>
      </c>
      <c r="AR979" s="17" t="s">
        <v>385</v>
      </c>
      <c r="AT979" s="17" t="s">
        <v>382</v>
      </c>
      <c r="AU979" s="17" t="s">
        <v>190</v>
      </c>
      <c r="AY979" s="17" t="s">
        <v>221</v>
      </c>
      <c r="BE979" s="145">
        <f>IF(U979="základní",N979,0)</f>
        <v>0</v>
      </c>
      <c r="BF979" s="145">
        <f>IF(U979="snížená",N979,0)</f>
        <v>0</v>
      </c>
      <c r="BG979" s="145">
        <f>IF(U979="zákl. přenesená",N979,0)</f>
        <v>0</v>
      </c>
      <c r="BH979" s="145">
        <f>IF(U979="sníž. přenesená",N979,0)</f>
        <v>0</v>
      </c>
      <c r="BI979" s="145">
        <f>IF(U979="nulová",N979,0)</f>
        <v>0</v>
      </c>
      <c r="BJ979" s="17" t="s">
        <v>15</v>
      </c>
      <c r="BK979" s="145">
        <f>ROUND(L979*K979,2)</f>
        <v>0</v>
      </c>
      <c r="BL979" s="17" t="s">
        <v>247</v>
      </c>
      <c r="BM979" s="17" t="s">
        <v>2015</v>
      </c>
    </row>
    <row r="980" spans="2:65" s="1" customFormat="1" ht="51.6" customHeight="1" x14ac:dyDescent="0.3">
      <c r="B980" s="136"/>
      <c r="C980" s="137" t="s">
        <v>2016</v>
      </c>
      <c r="D980" s="137" t="s">
        <v>222</v>
      </c>
      <c r="E980" s="138" t="s">
        <v>2017</v>
      </c>
      <c r="F980" s="250" t="s">
        <v>2018</v>
      </c>
      <c r="G980" s="251"/>
      <c r="H980" s="251"/>
      <c r="I980" s="251"/>
      <c r="J980" s="139" t="s">
        <v>536</v>
      </c>
      <c r="K980" s="140">
        <v>260.57</v>
      </c>
      <c r="L980" s="252"/>
      <c r="M980" s="251"/>
      <c r="N980" s="252">
        <f>ROUND(L980*K980,2)</f>
        <v>0</v>
      </c>
      <c r="O980" s="251"/>
      <c r="P980" s="251"/>
      <c r="Q980" s="251"/>
      <c r="R980" s="141"/>
      <c r="T980" s="142" t="s">
        <v>3</v>
      </c>
      <c r="U980" s="40" t="s">
        <v>43</v>
      </c>
      <c r="V980" s="143">
        <v>2.5999999999999999E-2</v>
      </c>
      <c r="W980" s="143">
        <f>V980*K980</f>
        <v>6.7748199999999992</v>
      </c>
      <c r="X980" s="143">
        <v>0</v>
      </c>
      <c r="Y980" s="143">
        <f>X980*K980</f>
        <v>0</v>
      </c>
      <c r="Z980" s="143">
        <v>0</v>
      </c>
      <c r="AA980" s="144">
        <f>Z980*K980</f>
        <v>0</v>
      </c>
      <c r="AR980" s="17" t="s">
        <v>247</v>
      </c>
      <c r="AT980" s="17" t="s">
        <v>222</v>
      </c>
      <c r="AU980" s="17" t="s">
        <v>190</v>
      </c>
      <c r="AY980" s="17" t="s">
        <v>221</v>
      </c>
      <c r="BE980" s="145">
        <f>IF(U980="základní",N980,0)</f>
        <v>0</v>
      </c>
      <c r="BF980" s="145">
        <f>IF(U980="snížená",N980,0)</f>
        <v>0</v>
      </c>
      <c r="BG980" s="145">
        <f>IF(U980="zákl. přenesená",N980,0)</f>
        <v>0</v>
      </c>
      <c r="BH980" s="145">
        <f>IF(U980="sníž. přenesená",N980,0)</f>
        <v>0</v>
      </c>
      <c r="BI980" s="145">
        <f>IF(U980="nulová",N980,0)</f>
        <v>0</v>
      </c>
      <c r="BJ980" s="17" t="s">
        <v>15</v>
      </c>
      <c r="BK980" s="145">
        <f>ROUND(L980*K980,2)</f>
        <v>0</v>
      </c>
      <c r="BL980" s="17" t="s">
        <v>247</v>
      </c>
      <c r="BM980" s="17" t="s">
        <v>2019</v>
      </c>
    </row>
    <row r="981" spans="2:65" s="1" customFormat="1" ht="51.6" customHeight="1" x14ac:dyDescent="0.3">
      <c r="B981" s="31"/>
      <c r="C981" s="32"/>
      <c r="D981" s="32"/>
      <c r="E981" s="32"/>
      <c r="F981" s="266" t="s">
        <v>2020</v>
      </c>
      <c r="G981" s="200"/>
      <c r="H981" s="200"/>
      <c r="I981" s="200"/>
      <c r="J981" s="32"/>
      <c r="K981" s="32"/>
      <c r="L981" s="32"/>
      <c r="M981" s="32"/>
      <c r="N981" s="32"/>
      <c r="O981" s="32"/>
      <c r="P981" s="32"/>
      <c r="Q981" s="32"/>
      <c r="R981" s="33"/>
      <c r="T981" s="70"/>
      <c r="U981" s="32"/>
      <c r="V981" s="32"/>
      <c r="W981" s="32"/>
      <c r="X981" s="32"/>
      <c r="Y981" s="32"/>
      <c r="Z981" s="32"/>
      <c r="AA981" s="71"/>
      <c r="AT981" s="17" t="s">
        <v>250</v>
      </c>
      <c r="AU981" s="17" t="s">
        <v>190</v>
      </c>
    </row>
    <row r="982" spans="2:65" s="10" customFormat="1" ht="40.15" customHeight="1" x14ac:dyDescent="0.3">
      <c r="B982" s="153"/>
      <c r="C982" s="154"/>
      <c r="D982" s="154"/>
      <c r="E982" s="155" t="s">
        <v>3</v>
      </c>
      <c r="F982" s="272" t="s">
        <v>2021</v>
      </c>
      <c r="G982" s="273"/>
      <c r="H982" s="273"/>
      <c r="I982" s="273"/>
      <c r="J982" s="154"/>
      <c r="K982" s="156">
        <v>161.62</v>
      </c>
      <c r="L982" s="154"/>
      <c r="M982" s="154"/>
      <c r="N982" s="154"/>
      <c r="O982" s="154"/>
      <c r="P982" s="154"/>
      <c r="Q982" s="154"/>
      <c r="R982" s="157"/>
      <c r="T982" s="158"/>
      <c r="U982" s="154"/>
      <c r="V982" s="154"/>
      <c r="W982" s="154"/>
      <c r="X982" s="154"/>
      <c r="Y982" s="154"/>
      <c r="Z982" s="154"/>
      <c r="AA982" s="159"/>
      <c r="AT982" s="160" t="s">
        <v>524</v>
      </c>
      <c r="AU982" s="160" t="s">
        <v>190</v>
      </c>
      <c r="AV982" s="10" t="s">
        <v>190</v>
      </c>
      <c r="AW982" s="10" t="s">
        <v>35</v>
      </c>
      <c r="AX982" s="10" t="s">
        <v>78</v>
      </c>
      <c r="AY982" s="160" t="s">
        <v>221</v>
      </c>
    </row>
    <row r="983" spans="2:65" s="10" customFormat="1" ht="28.9" customHeight="1" x14ac:dyDescent="0.3">
      <c r="B983" s="153"/>
      <c r="C983" s="154"/>
      <c r="D983" s="154"/>
      <c r="E983" s="155" t="s">
        <v>3</v>
      </c>
      <c r="F983" s="272" t="s">
        <v>2022</v>
      </c>
      <c r="G983" s="273"/>
      <c r="H983" s="273"/>
      <c r="I983" s="273"/>
      <c r="J983" s="154"/>
      <c r="K983" s="156">
        <v>95.75</v>
      </c>
      <c r="L983" s="154"/>
      <c r="M983" s="154"/>
      <c r="N983" s="154"/>
      <c r="O983" s="154"/>
      <c r="P983" s="154"/>
      <c r="Q983" s="154"/>
      <c r="R983" s="157"/>
      <c r="T983" s="158"/>
      <c r="U983" s="154"/>
      <c r="V983" s="154"/>
      <c r="W983" s="154"/>
      <c r="X983" s="154"/>
      <c r="Y983" s="154"/>
      <c r="Z983" s="154"/>
      <c r="AA983" s="159"/>
      <c r="AT983" s="160" t="s">
        <v>524</v>
      </c>
      <c r="AU983" s="160" t="s">
        <v>190</v>
      </c>
      <c r="AV983" s="10" t="s">
        <v>190</v>
      </c>
      <c r="AW983" s="10" t="s">
        <v>35</v>
      </c>
      <c r="AX983" s="10" t="s">
        <v>78</v>
      </c>
      <c r="AY983" s="160" t="s">
        <v>221</v>
      </c>
    </row>
    <row r="984" spans="2:65" s="10" customFormat="1" ht="20.45" customHeight="1" x14ac:dyDescent="0.3">
      <c r="B984" s="153"/>
      <c r="C984" s="154"/>
      <c r="D984" s="154"/>
      <c r="E984" s="155" t="s">
        <v>3</v>
      </c>
      <c r="F984" s="272" t="s">
        <v>2023</v>
      </c>
      <c r="G984" s="273"/>
      <c r="H984" s="273"/>
      <c r="I984" s="273"/>
      <c r="J984" s="154"/>
      <c r="K984" s="156">
        <v>3.2</v>
      </c>
      <c r="L984" s="154"/>
      <c r="M984" s="154"/>
      <c r="N984" s="154"/>
      <c r="O984" s="154"/>
      <c r="P984" s="154"/>
      <c r="Q984" s="154"/>
      <c r="R984" s="157"/>
      <c r="T984" s="158"/>
      <c r="U984" s="154"/>
      <c r="V984" s="154"/>
      <c r="W984" s="154"/>
      <c r="X984" s="154"/>
      <c r="Y984" s="154"/>
      <c r="Z984" s="154"/>
      <c r="AA984" s="159"/>
      <c r="AT984" s="160" t="s">
        <v>524</v>
      </c>
      <c r="AU984" s="160" t="s">
        <v>190</v>
      </c>
      <c r="AV984" s="10" t="s">
        <v>190</v>
      </c>
      <c r="AW984" s="10" t="s">
        <v>35</v>
      </c>
      <c r="AX984" s="10" t="s">
        <v>78</v>
      </c>
      <c r="AY984" s="160" t="s">
        <v>221</v>
      </c>
    </row>
    <row r="985" spans="2:65" s="11" customFormat="1" ht="20.45" customHeight="1" x14ac:dyDescent="0.3">
      <c r="B985" s="161"/>
      <c r="C985" s="162"/>
      <c r="D985" s="162"/>
      <c r="E985" s="163" t="s">
        <v>3</v>
      </c>
      <c r="F985" s="270" t="s">
        <v>526</v>
      </c>
      <c r="G985" s="271"/>
      <c r="H985" s="271"/>
      <c r="I985" s="271"/>
      <c r="J985" s="162"/>
      <c r="K985" s="164">
        <v>260.57</v>
      </c>
      <c r="L985" s="162"/>
      <c r="M985" s="162"/>
      <c r="N985" s="162"/>
      <c r="O985" s="162"/>
      <c r="P985" s="162"/>
      <c r="Q985" s="162"/>
      <c r="R985" s="165"/>
      <c r="T985" s="166"/>
      <c r="U985" s="162"/>
      <c r="V985" s="162"/>
      <c r="W985" s="162"/>
      <c r="X985" s="162"/>
      <c r="Y985" s="162"/>
      <c r="Z985" s="162"/>
      <c r="AA985" s="167"/>
      <c r="AT985" s="168" t="s">
        <v>524</v>
      </c>
      <c r="AU985" s="168" t="s">
        <v>190</v>
      </c>
      <c r="AV985" s="11" t="s">
        <v>231</v>
      </c>
      <c r="AW985" s="11" t="s">
        <v>35</v>
      </c>
      <c r="AX985" s="11" t="s">
        <v>15</v>
      </c>
      <c r="AY985" s="168" t="s">
        <v>221</v>
      </c>
    </row>
    <row r="986" spans="2:65" s="1" customFormat="1" ht="40.15" customHeight="1" x14ac:dyDescent="0.3">
      <c r="B986" s="136"/>
      <c r="C986" s="137" t="s">
        <v>2024</v>
      </c>
      <c r="D986" s="137" t="s">
        <v>222</v>
      </c>
      <c r="E986" s="138" t="s">
        <v>2025</v>
      </c>
      <c r="F986" s="250" t="s">
        <v>2026</v>
      </c>
      <c r="G986" s="251"/>
      <c r="H986" s="251"/>
      <c r="I986" s="251"/>
      <c r="J986" s="139" t="s">
        <v>536</v>
      </c>
      <c r="K986" s="140">
        <v>25.07</v>
      </c>
      <c r="L986" s="252"/>
      <c r="M986" s="251"/>
      <c r="N986" s="252">
        <f>ROUND(L986*K986,2)</f>
        <v>0</v>
      </c>
      <c r="O986" s="251"/>
      <c r="P986" s="251"/>
      <c r="Q986" s="251"/>
      <c r="R986" s="141"/>
      <c r="T986" s="142" t="s">
        <v>3</v>
      </c>
      <c r="U986" s="40" t="s">
        <v>43</v>
      </c>
      <c r="V986" s="143">
        <v>2.5999999999999999E-2</v>
      </c>
      <c r="W986" s="143">
        <f>V986*K986</f>
        <v>0.65181999999999995</v>
      </c>
      <c r="X986" s="143">
        <v>0</v>
      </c>
      <c r="Y986" s="143">
        <f>X986*K986</f>
        <v>0</v>
      </c>
      <c r="Z986" s="143">
        <v>0</v>
      </c>
      <c r="AA986" s="144">
        <f>Z986*K986</f>
        <v>0</v>
      </c>
      <c r="AR986" s="17" t="s">
        <v>247</v>
      </c>
      <c r="AT986" s="17" t="s">
        <v>222</v>
      </c>
      <c r="AU986" s="17" t="s">
        <v>190</v>
      </c>
      <c r="AY986" s="17" t="s">
        <v>221</v>
      </c>
      <c r="BE986" s="145">
        <f>IF(U986="základní",N986,0)</f>
        <v>0</v>
      </c>
      <c r="BF986" s="145">
        <f>IF(U986="snížená",N986,0)</f>
        <v>0</v>
      </c>
      <c r="BG986" s="145">
        <f>IF(U986="zákl. přenesená",N986,0)</f>
        <v>0</v>
      </c>
      <c r="BH986" s="145">
        <f>IF(U986="sníž. přenesená",N986,0)</f>
        <v>0</v>
      </c>
      <c r="BI986" s="145">
        <f>IF(U986="nulová",N986,0)</f>
        <v>0</v>
      </c>
      <c r="BJ986" s="17" t="s">
        <v>15</v>
      </c>
      <c r="BK986" s="145">
        <f>ROUND(L986*K986,2)</f>
        <v>0</v>
      </c>
      <c r="BL986" s="17" t="s">
        <v>247</v>
      </c>
      <c r="BM986" s="17" t="s">
        <v>2027</v>
      </c>
    </row>
    <row r="987" spans="2:65" s="1" customFormat="1" ht="51.6" customHeight="1" x14ac:dyDescent="0.3">
      <c r="B987" s="31"/>
      <c r="C987" s="32"/>
      <c r="D987" s="32"/>
      <c r="E987" s="32"/>
      <c r="F987" s="266" t="s">
        <v>2020</v>
      </c>
      <c r="G987" s="200"/>
      <c r="H987" s="200"/>
      <c r="I987" s="200"/>
      <c r="J987" s="32"/>
      <c r="K987" s="32"/>
      <c r="L987" s="32"/>
      <c r="M987" s="32"/>
      <c r="N987" s="32"/>
      <c r="O987" s="32"/>
      <c r="P987" s="32"/>
      <c r="Q987" s="32"/>
      <c r="R987" s="33"/>
      <c r="T987" s="70"/>
      <c r="U987" s="32"/>
      <c r="V987" s="32"/>
      <c r="W987" s="32"/>
      <c r="X987" s="32"/>
      <c r="Y987" s="32"/>
      <c r="Z987" s="32"/>
      <c r="AA987" s="71"/>
      <c r="AT987" s="17" t="s">
        <v>250</v>
      </c>
      <c r="AU987" s="17" t="s">
        <v>190</v>
      </c>
    </row>
    <row r="988" spans="2:65" s="12" customFormat="1" ht="20.45" customHeight="1" x14ac:dyDescent="0.3">
      <c r="B988" s="173"/>
      <c r="C988" s="174"/>
      <c r="D988" s="174"/>
      <c r="E988" s="175" t="s">
        <v>3</v>
      </c>
      <c r="F988" s="277" t="s">
        <v>1136</v>
      </c>
      <c r="G988" s="278"/>
      <c r="H988" s="278"/>
      <c r="I988" s="278"/>
      <c r="J988" s="174"/>
      <c r="K988" s="176" t="s">
        <v>3</v>
      </c>
      <c r="L988" s="174"/>
      <c r="M988" s="174"/>
      <c r="N988" s="174"/>
      <c r="O988" s="174"/>
      <c r="P988" s="174"/>
      <c r="Q988" s="174"/>
      <c r="R988" s="177"/>
      <c r="T988" s="178"/>
      <c r="U988" s="174"/>
      <c r="V988" s="174"/>
      <c r="W988" s="174"/>
      <c r="X988" s="174"/>
      <c r="Y988" s="174"/>
      <c r="Z988" s="174"/>
      <c r="AA988" s="179"/>
      <c r="AT988" s="180" t="s">
        <v>524</v>
      </c>
      <c r="AU988" s="180" t="s">
        <v>190</v>
      </c>
      <c r="AV988" s="12" t="s">
        <v>15</v>
      </c>
      <c r="AW988" s="12" t="s">
        <v>35</v>
      </c>
      <c r="AX988" s="12" t="s">
        <v>78</v>
      </c>
      <c r="AY988" s="180" t="s">
        <v>221</v>
      </c>
    </row>
    <row r="989" spans="2:65" s="10" customFormat="1" ht="20.45" customHeight="1" x14ac:dyDescent="0.3">
      <c r="B989" s="153"/>
      <c r="C989" s="154"/>
      <c r="D989" s="154"/>
      <c r="E989" s="155" t="s">
        <v>3</v>
      </c>
      <c r="F989" s="272" t="s">
        <v>2028</v>
      </c>
      <c r="G989" s="273"/>
      <c r="H989" s="273"/>
      <c r="I989" s="273"/>
      <c r="J989" s="154"/>
      <c r="K989" s="156">
        <v>6.51</v>
      </c>
      <c r="L989" s="154"/>
      <c r="M989" s="154"/>
      <c r="N989" s="154"/>
      <c r="O989" s="154"/>
      <c r="P989" s="154"/>
      <c r="Q989" s="154"/>
      <c r="R989" s="157"/>
      <c r="T989" s="158"/>
      <c r="U989" s="154"/>
      <c r="V989" s="154"/>
      <c r="W989" s="154"/>
      <c r="X989" s="154"/>
      <c r="Y989" s="154"/>
      <c r="Z989" s="154"/>
      <c r="AA989" s="159"/>
      <c r="AT989" s="160" t="s">
        <v>524</v>
      </c>
      <c r="AU989" s="160" t="s">
        <v>190</v>
      </c>
      <c r="AV989" s="10" t="s">
        <v>190</v>
      </c>
      <c r="AW989" s="10" t="s">
        <v>35</v>
      </c>
      <c r="AX989" s="10" t="s">
        <v>78</v>
      </c>
      <c r="AY989" s="160" t="s">
        <v>221</v>
      </c>
    </row>
    <row r="990" spans="2:65" s="12" customFormat="1" ht="20.45" customHeight="1" x14ac:dyDescent="0.3">
      <c r="B990" s="173"/>
      <c r="C990" s="174"/>
      <c r="D990" s="174"/>
      <c r="E990" s="175" t="s">
        <v>3</v>
      </c>
      <c r="F990" s="277" t="s">
        <v>1131</v>
      </c>
      <c r="G990" s="278"/>
      <c r="H990" s="278"/>
      <c r="I990" s="278"/>
      <c r="J990" s="174"/>
      <c r="K990" s="176" t="s">
        <v>3</v>
      </c>
      <c r="L990" s="174"/>
      <c r="M990" s="174"/>
      <c r="N990" s="174"/>
      <c r="O990" s="174"/>
      <c r="P990" s="174"/>
      <c r="Q990" s="174"/>
      <c r="R990" s="177"/>
      <c r="T990" s="178"/>
      <c r="U990" s="174"/>
      <c r="V990" s="174"/>
      <c r="W990" s="174"/>
      <c r="X990" s="174"/>
      <c r="Y990" s="174"/>
      <c r="Z990" s="174"/>
      <c r="AA990" s="179"/>
      <c r="AT990" s="180" t="s">
        <v>524</v>
      </c>
      <c r="AU990" s="180" t="s">
        <v>190</v>
      </c>
      <c r="AV990" s="12" t="s">
        <v>15</v>
      </c>
      <c r="AW990" s="12" t="s">
        <v>35</v>
      </c>
      <c r="AX990" s="12" t="s">
        <v>78</v>
      </c>
      <c r="AY990" s="180" t="s">
        <v>221</v>
      </c>
    </row>
    <row r="991" spans="2:65" s="10" customFormat="1" ht="20.45" customHeight="1" x14ac:dyDescent="0.3">
      <c r="B991" s="153"/>
      <c r="C991" s="154"/>
      <c r="D991" s="154"/>
      <c r="E991" s="155" t="s">
        <v>3</v>
      </c>
      <c r="F991" s="272" t="s">
        <v>2029</v>
      </c>
      <c r="G991" s="273"/>
      <c r="H991" s="273"/>
      <c r="I991" s="273"/>
      <c r="J991" s="154"/>
      <c r="K991" s="156">
        <v>9.2799999999999994</v>
      </c>
      <c r="L991" s="154"/>
      <c r="M991" s="154"/>
      <c r="N991" s="154"/>
      <c r="O991" s="154"/>
      <c r="P991" s="154"/>
      <c r="Q991" s="154"/>
      <c r="R991" s="157"/>
      <c r="T991" s="158"/>
      <c r="U991" s="154"/>
      <c r="V991" s="154"/>
      <c r="W991" s="154"/>
      <c r="X991" s="154"/>
      <c r="Y991" s="154"/>
      <c r="Z991" s="154"/>
      <c r="AA991" s="159"/>
      <c r="AT991" s="160" t="s">
        <v>524</v>
      </c>
      <c r="AU991" s="160" t="s">
        <v>190</v>
      </c>
      <c r="AV991" s="10" t="s">
        <v>190</v>
      </c>
      <c r="AW991" s="10" t="s">
        <v>35</v>
      </c>
      <c r="AX991" s="10" t="s">
        <v>78</v>
      </c>
      <c r="AY991" s="160" t="s">
        <v>221</v>
      </c>
    </row>
    <row r="992" spans="2:65" s="10" customFormat="1" ht="20.45" customHeight="1" x14ac:dyDescent="0.3">
      <c r="B992" s="153"/>
      <c r="C992" s="154"/>
      <c r="D992" s="154"/>
      <c r="E992" s="155" t="s">
        <v>3</v>
      </c>
      <c r="F992" s="272" t="s">
        <v>2030</v>
      </c>
      <c r="G992" s="273"/>
      <c r="H992" s="273"/>
      <c r="I992" s="273"/>
      <c r="J992" s="154"/>
      <c r="K992" s="156">
        <v>9.2799999999999994</v>
      </c>
      <c r="L992" s="154"/>
      <c r="M992" s="154"/>
      <c r="N992" s="154"/>
      <c r="O992" s="154"/>
      <c r="P992" s="154"/>
      <c r="Q992" s="154"/>
      <c r="R992" s="157"/>
      <c r="T992" s="158"/>
      <c r="U992" s="154"/>
      <c r="V992" s="154"/>
      <c r="W992" s="154"/>
      <c r="X992" s="154"/>
      <c r="Y992" s="154"/>
      <c r="Z992" s="154"/>
      <c r="AA992" s="159"/>
      <c r="AT992" s="160" t="s">
        <v>524</v>
      </c>
      <c r="AU992" s="160" t="s">
        <v>190</v>
      </c>
      <c r="AV992" s="10" t="s">
        <v>190</v>
      </c>
      <c r="AW992" s="10" t="s">
        <v>35</v>
      </c>
      <c r="AX992" s="10" t="s">
        <v>78</v>
      </c>
      <c r="AY992" s="160" t="s">
        <v>221</v>
      </c>
    </row>
    <row r="993" spans="2:65" s="11" customFormat="1" ht="20.45" customHeight="1" x14ac:dyDescent="0.3">
      <c r="B993" s="161"/>
      <c r="C993" s="162"/>
      <c r="D993" s="162"/>
      <c r="E993" s="163" t="s">
        <v>3</v>
      </c>
      <c r="F993" s="270" t="s">
        <v>526</v>
      </c>
      <c r="G993" s="271"/>
      <c r="H993" s="271"/>
      <c r="I993" s="271"/>
      <c r="J993" s="162"/>
      <c r="K993" s="164">
        <v>25.07</v>
      </c>
      <c r="L993" s="162"/>
      <c r="M993" s="162"/>
      <c r="N993" s="162"/>
      <c r="O993" s="162"/>
      <c r="P993" s="162"/>
      <c r="Q993" s="162"/>
      <c r="R993" s="165"/>
      <c r="T993" s="166"/>
      <c r="U993" s="162"/>
      <c r="V993" s="162"/>
      <c r="W993" s="162"/>
      <c r="X993" s="162"/>
      <c r="Y993" s="162"/>
      <c r="Z993" s="162"/>
      <c r="AA993" s="167"/>
      <c r="AT993" s="168" t="s">
        <v>524</v>
      </c>
      <c r="AU993" s="168" t="s">
        <v>190</v>
      </c>
      <c r="AV993" s="11" t="s">
        <v>231</v>
      </c>
      <c r="AW993" s="11" t="s">
        <v>35</v>
      </c>
      <c r="AX993" s="11" t="s">
        <v>15</v>
      </c>
      <c r="AY993" s="168" t="s">
        <v>221</v>
      </c>
    </row>
    <row r="994" spans="2:65" s="1" customFormat="1" ht="40.15" customHeight="1" x14ac:dyDescent="0.3">
      <c r="B994" s="136"/>
      <c r="C994" s="137" t="s">
        <v>2031</v>
      </c>
      <c r="D994" s="137" t="s">
        <v>222</v>
      </c>
      <c r="E994" s="138" t="s">
        <v>2032</v>
      </c>
      <c r="F994" s="250" t="s">
        <v>2033</v>
      </c>
      <c r="G994" s="251"/>
      <c r="H994" s="251"/>
      <c r="I994" s="251"/>
      <c r="J994" s="139" t="s">
        <v>335</v>
      </c>
      <c r="K994" s="140"/>
      <c r="L994" s="252"/>
      <c r="M994" s="251"/>
      <c r="N994" s="252">
        <f>ROUND(L994*K994,2)</f>
        <v>0</v>
      </c>
      <c r="O994" s="251"/>
      <c r="P994" s="251"/>
      <c r="Q994" s="251"/>
      <c r="R994" s="141"/>
      <c r="T994" s="142" t="s">
        <v>3</v>
      </c>
      <c r="U994" s="40" t="s">
        <v>43</v>
      </c>
      <c r="V994" s="143">
        <v>0</v>
      </c>
      <c r="W994" s="143">
        <f>V994*K994</f>
        <v>0</v>
      </c>
      <c r="X994" s="143">
        <v>0</v>
      </c>
      <c r="Y994" s="143">
        <f>X994*K994</f>
        <v>0</v>
      </c>
      <c r="Z994" s="143">
        <v>0</v>
      </c>
      <c r="AA994" s="144">
        <f>Z994*K994</f>
        <v>0</v>
      </c>
      <c r="AR994" s="17" t="s">
        <v>247</v>
      </c>
      <c r="AT994" s="17" t="s">
        <v>222</v>
      </c>
      <c r="AU994" s="17" t="s">
        <v>190</v>
      </c>
      <c r="AY994" s="17" t="s">
        <v>221</v>
      </c>
      <c r="BE994" s="145">
        <f>IF(U994="základní",N994,0)</f>
        <v>0</v>
      </c>
      <c r="BF994" s="145">
        <f>IF(U994="snížená",N994,0)</f>
        <v>0</v>
      </c>
      <c r="BG994" s="145">
        <f>IF(U994="zákl. přenesená",N994,0)</f>
        <v>0</v>
      </c>
      <c r="BH994" s="145">
        <f>IF(U994="sníž. přenesená",N994,0)</f>
        <v>0</v>
      </c>
      <c r="BI994" s="145">
        <f>IF(U994="nulová",N994,0)</f>
        <v>0</v>
      </c>
      <c r="BJ994" s="17" t="s">
        <v>15</v>
      </c>
      <c r="BK994" s="145">
        <f>ROUND(L994*K994,2)</f>
        <v>0</v>
      </c>
      <c r="BL994" s="17" t="s">
        <v>247</v>
      </c>
      <c r="BM994" s="17" t="s">
        <v>2034</v>
      </c>
    </row>
    <row r="995" spans="2:65" s="9" customFormat="1" ht="29.85" customHeight="1" x14ac:dyDescent="0.3">
      <c r="B995" s="125"/>
      <c r="C995" s="126"/>
      <c r="D995" s="135" t="s">
        <v>910</v>
      </c>
      <c r="E995" s="135"/>
      <c r="F995" s="135"/>
      <c r="G995" s="135"/>
      <c r="H995" s="135"/>
      <c r="I995" s="135"/>
      <c r="J995" s="135"/>
      <c r="K995" s="135"/>
      <c r="L995" s="135"/>
      <c r="M995" s="135"/>
      <c r="N995" s="253">
        <f>BK995</f>
        <v>0</v>
      </c>
      <c r="O995" s="254"/>
      <c r="P995" s="254"/>
      <c r="Q995" s="254"/>
      <c r="R995" s="128"/>
      <c r="T995" s="129"/>
      <c r="U995" s="126"/>
      <c r="V995" s="126"/>
      <c r="W995" s="130">
        <f>SUM(W996:W1166)</f>
        <v>1041.8565350000001</v>
      </c>
      <c r="X995" s="126"/>
      <c r="Y995" s="130">
        <f>SUM(Y996:Y1166)</f>
        <v>12.59587509</v>
      </c>
      <c r="Z995" s="126"/>
      <c r="AA995" s="131">
        <f>SUM(AA996:AA1166)</f>
        <v>0</v>
      </c>
      <c r="AR995" s="132" t="s">
        <v>190</v>
      </c>
      <c r="AT995" s="133" t="s">
        <v>77</v>
      </c>
      <c r="AU995" s="133" t="s">
        <v>15</v>
      </c>
      <c r="AY995" s="132" t="s">
        <v>221</v>
      </c>
      <c r="BK995" s="134">
        <f>SUM(BK996:BK1166)</f>
        <v>0</v>
      </c>
    </row>
    <row r="996" spans="2:65" s="1" customFormat="1" ht="40.15" customHeight="1" x14ac:dyDescent="0.3">
      <c r="B996" s="136"/>
      <c r="C996" s="137" t="s">
        <v>2035</v>
      </c>
      <c r="D996" s="137" t="s">
        <v>222</v>
      </c>
      <c r="E996" s="138" t="s">
        <v>2036</v>
      </c>
      <c r="F996" s="250" t="s">
        <v>2037</v>
      </c>
      <c r="G996" s="251"/>
      <c r="H996" s="251"/>
      <c r="I996" s="251"/>
      <c r="J996" s="139" t="s">
        <v>536</v>
      </c>
      <c r="K996" s="140">
        <v>1129.49</v>
      </c>
      <c r="L996" s="252"/>
      <c r="M996" s="251"/>
      <c r="N996" s="252">
        <f>ROUND(L996*K996,2)</f>
        <v>0</v>
      </c>
      <c r="O996" s="251"/>
      <c r="P996" s="251"/>
      <c r="Q996" s="251"/>
      <c r="R996" s="141"/>
      <c r="T996" s="142" t="s">
        <v>3</v>
      </c>
      <c r="U996" s="40" t="s">
        <v>43</v>
      </c>
      <c r="V996" s="143">
        <v>2.4E-2</v>
      </c>
      <c r="W996" s="143">
        <f>V996*K996</f>
        <v>27.107760000000003</v>
      </c>
      <c r="X996" s="143">
        <v>0</v>
      </c>
      <c r="Y996" s="143">
        <f>X996*K996</f>
        <v>0</v>
      </c>
      <c r="Z996" s="143">
        <v>0</v>
      </c>
      <c r="AA996" s="144">
        <f>Z996*K996</f>
        <v>0</v>
      </c>
      <c r="AR996" s="17" t="s">
        <v>247</v>
      </c>
      <c r="AT996" s="17" t="s">
        <v>222</v>
      </c>
      <c r="AU996" s="17" t="s">
        <v>190</v>
      </c>
      <c r="AY996" s="17" t="s">
        <v>221</v>
      </c>
      <c r="BE996" s="145">
        <f>IF(U996="základní",N996,0)</f>
        <v>0</v>
      </c>
      <c r="BF996" s="145">
        <f>IF(U996="snížená",N996,0)</f>
        <v>0</v>
      </c>
      <c r="BG996" s="145">
        <f>IF(U996="zákl. přenesená",N996,0)</f>
        <v>0</v>
      </c>
      <c r="BH996" s="145">
        <f>IF(U996="sníž. přenesená",N996,0)</f>
        <v>0</v>
      </c>
      <c r="BI996" s="145">
        <f>IF(U996="nulová",N996,0)</f>
        <v>0</v>
      </c>
      <c r="BJ996" s="17" t="s">
        <v>15</v>
      </c>
      <c r="BK996" s="145">
        <f>ROUND(L996*K996,2)</f>
        <v>0</v>
      </c>
      <c r="BL996" s="17" t="s">
        <v>247</v>
      </c>
      <c r="BM996" s="17" t="s">
        <v>2038</v>
      </c>
    </row>
    <row r="997" spans="2:65" s="10" customFormat="1" ht="28.9" customHeight="1" x14ac:dyDescent="0.3">
      <c r="B997" s="153"/>
      <c r="C997" s="154"/>
      <c r="D997" s="154"/>
      <c r="E997" s="155" t="s">
        <v>3</v>
      </c>
      <c r="F997" s="274" t="s">
        <v>2039</v>
      </c>
      <c r="G997" s="273"/>
      <c r="H997" s="273"/>
      <c r="I997" s="273"/>
      <c r="J997" s="154"/>
      <c r="K997" s="156">
        <v>399.48</v>
      </c>
      <c r="L997" s="154"/>
      <c r="M997" s="154"/>
      <c r="N997" s="154"/>
      <c r="O997" s="154"/>
      <c r="P997" s="154"/>
      <c r="Q997" s="154"/>
      <c r="R997" s="157"/>
      <c r="T997" s="158"/>
      <c r="U997" s="154"/>
      <c r="V997" s="154"/>
      <c r="W997" s="154"/>
      <c r="X997" s="154"/>
      <c r="Y997" s="154"/>
      <c r="Z997" s="154"/>
      <c r="AA997" s="159"/>
      <c r="AT997" s="160" t="s">
        <v>524</v>
      </c>
      <c r="AU997" s="160" t="s">
        <v>190</v>
      </c>
      <c r="AV997" s="10" t="s">
        <v>190</v>
      </c>
      <c r="AW997" s="10" t="s">
        <v>35</v>
      </c>
      <c r="AX997" s="10" t="s">
        <v>78</v>
      </c>
      <c r="AY997" s="160" t="s">
        <v>221</v>
      </c>
    </row>
    <row r="998" spans="2:65" s="10" customFormat="1" ht="20.45" customHeight="1" x14ac:dyDescent="0.3">
      <c r="B998" s="153"/>
      <c r="C998" s="154"/>
      <c r="D998" s="154"/>
      <c r="E998" s="155" t="s">
        <v>3</v>
      </c>
      <c r="F998" s="272" t="s">
        <v>2040</v>
      </c>
      <c r="G998" s="273"/>
      <c r="H998" s="273"/>
      <c r="I998" s="273"/>
      <c r="J998" s="154"/>
      <c r="K998" s="156">
        <v>37.26</v>
      </c>
      <c r="L998" s="154"/>
      <c r="M998" s="154"/>
      <c r="N998" s="154"/>
      <c r="O998" s="154"/>
      <c r="P998" s="154"/>
      <c r="Q998" s="154"/>
      <c r="R998" s="157"/>
      <c r="T998" s="158"/>
      <c r="U998" s="154"/>
      <c r="V998" s="154"/>
      <c r="W998" s="154"/>
      <c r="X998" s="154"/>
      <c r="Y998" s="154"/>
      <c r="Z998" s="154"/>
      <c r="AA998" s="159"/>
      <c r="AT998" s="160" t="s">
        <v>524</v>
      </c>
      <c r="AU998" s="160" t="s">
        <v>190</v>
      </c>
      <c r="AV998" s="10" t="s">
        <v>190</v>
      </c>
      <c r="AW998" s="10" t="s">
        <v>35</v>
      </c>
      <c r="AX998" s="10" t="s">
        <v>78</v>
      </c>
      <c r="AY998" s="160" t="s">
        <v>221</v>
      </c>
    </row>
    <row r="999" spans="2:65" s="10" customFormat="1" ht="20.45" customHeight="1" x14ac:dyDescent="0.3">
      <c r="B999" s="153"/>
      <c r="C999" s="154"/>
      <c r="D999" s="154"/>
      <c r="E999" s="155" t="s">
        <v>3</v>
      </c>
      <c r="F999" s="272" t="s">
        <v>2041</v>
      </c>
      <c r="G999" s="273"/>
      <c r="H999" s="273"/>
      <c r="I999" s="273"/>
      <c r="J999" s="154"/>
      <c r="K999" s="156">
        <v>253.4</v>
      </c>
      <c r="L999" s="154"/>
      <c r="M999" s="154"/>
      <c r="N999" s="154"/>
      <c r="O999" s="154"/>
      <c r="P999" s="154"/>
      <c r="Q999" s="154"/>
      <c r="R999" s="157"/>
      <c r="T999" s="158"/>
      <c r="U999" s="154"/>
      <c r="V999" s="154"/>
      <c r="W999" s="154"/>
      <c r="X999" s="154"/>
      <c r="Y999" s="154"/>
      <c r="Z999" s="154"/>
      <c r="AA999" s="159"/>
      <c r="AT999" s="160" t="s">
        <v>524</v>
      </c>
      <c r="AU999" s="160" t="s">
        <v>190</v>
      </c>
      <c r="AV999" s="10" t="s">
        <v>190</v>
      </c>
      <c r="AW999" s="10" t="s">
        <v>35</v>
      </c>
      <c r="AX999" s="10" t="s">
        <v>78</v>
      </c>
      <c r="AY999" s="160" t="s">
        <v>221</v>
      </c>
    </row>
    <row r="1000" spans="2:65" s="10" customFormat="1" ht="20.45" customHeight="1" x14ac:dyDescent="0.3">
      <c r="B1000" s="153"/>
      <c r="C1000" s="154"/>
      <c r="D1000" s="154"/>
      <c r="E1000" s="155" t="s">
        <v>3</v>
      </c>
      <c r="F1000" s="272" t="s">
        <v>2042</v>
      </c>
      <c r="G1000" s="273"/>
      <c r="H1000" s="273"/>
      <c r="I1000" s="273"/>
      <c r="J1000" s="154"/>
      <c r="K1000" s="156">
        <v>103</v>
      </c>
      <c r="L1000" s="154"/>
      <c r="M1000" s="154"/>
      <c r="N1000" s="154"/>
      <c r="O1000" s="154"/>
      <c r="P1000" s="154"/>
      <c r="Q1000" s="154"/>
      <c r="R1000" s="157"/>
      <c r="T1000" s="158"/>
      <c r="U1000" s="154"/>
      <c r="V1000" s="154"/>
      <c r="W1000" s="154"/>
      <c r="X1000" s="154"/>
      <c r="Y1000" s="154"/>
      <c r="Z1000" s="154"/>
      <c r="AA1000" s="159"/>
      <c r="AT1000" s="160" t="s">
        <v>524</v>
      </c>
      <c r="AU1000" s="160" t="s">
        <v>190</v>
      </c>
      <c r="AV1000" s="10" t="s">
        <v>190</v>
      </c>
      <c r="AW1000" s="10" t="s">
        <v>35</v>
      </c>
      <c r="AX1000" s="10" t="s">
        <v>78</v>
      </c>
      <c r="AY1000" s="160" t="s">
        <v>221</v>
      </c>
    </row>
    <row r="1001" spans="2:65" s="10" customFormat="1" ht="20.45" customHeight="1" x14ac:dyDescent="0.3">
      <c r="B1001" s="153"/>
      <c r="C1001" s="154"/>
      <c r="D1001" s="154"/>
      <c r="E1001" s="155" t="s">
        <v>3</v>
      </c>
      <c r="F1001" s="272" t="s">
        <v>1819</v>
      </c>
      <c r="G1001" s="273"/>
      <c r="H1001" s="273"/>
      <c r="I1001" s="273"/>
      <c r="J1001" s="154"/>
      <c r="K1001" s="156">
        <v>30</v>
      </c>
      <c r="L1001" s="154"/>
      <c r="M1001" s="154"/>
      <c r="N1001" s="154"/>
      <c r="O1001" s="154"/>
      <c r="P1001" s="154"/>
      <c r="Q1001" s="154"/>
      <c r="R1001" s="157"/>
      <c r="T1001" s="158"/>
      <c r="U1001" s="154"/>
      <c r="V1001" s="154"/>
      <c r="W1001" s="154"/>
      <c r="X1001" s="154"/>
      <c r="Y1001" s="154"/>
      <c r="Z1001" s="154"/>
      <c r="AA1001" s="159"/>
      <c r="AT1001" s="160" t="s">
        <v>524</v>
      </c>
      <c r="AU1001" s="160" t="s">
        <v>190</v>
      </c>
      <c r="AV1001" s="10" t="s">
        <v>190</v>
      </c>
      <c r="AW1001" s="10" t="s">
        <v>35</v>
      </c>
      <c r="AX1001" s="10" t="s">
        <v>78</v>
      </c>
      <c r="AY1001" s="160" t="s">
        <v>221</v>
      </c>
    </row>
    <row r="1002" spans="2:65" s="10" customFormat="1" ht="28.9" customHeight="1" x14ac:dyDescent="0.3">
      <c r="B1002" s="153"/>
      <c r="C1002" s="154"/>
      <c r="D1002" s="154"/>
      <c r="E1002" s="155" t="s">
        <v>3</v>
      </c>
      <c r="F1002" s="272" t="s">
        <v>2043</v>
      </c>
      <c r="G1002" s="273"/>
      <c r="H1002" s="273"/>
      <c r="I1002" s="273"/>
      <c r="J1002" s="154"/>
      <c r="K1002" s="156">
        <v>88.25</v>
      </c>
      <c r="L1002" s="154"/>
      <c r="M1002" s="154"/>
      <c r="N1002" s="154"/>
      <c r="O1002" s="154"/>
      <c r="P1002" s="154"/>
      <c r="Q1002" s="154"/>
      <c r="R1002" s="157"/>
      <c r="T1002" s="158"/>
      <c r="U1002" s="154"/>
      <c r="V1002" s="154"/>
      <c r="W1002" s="154"/>
      <c r="X1002" s="154"/>
      <c r="Y1002" s="154"/>
      <c r="Z1002" s="154"/>
      <c r="AA1002" s="159"/>
      <c r="AT1002" s="160" t="s">
        <v>524</v>
      </c>
      <c r="AU1002" s="160" t="s">
        <v>190</v>
      </c>
      <c r="AV1002" s="10" t="s">
        <v>190</v>
      </c>
      <c r="AW1002" s="10" t="s">
        <v>35</v>
      </c>
      <c r="AX1002" s="10" t="s">
        <v>78</v>
      </c>
      <c r="AY1002" s="160" t="s">
        <v>221</v>
      </c>
    </row>
    <row r="1003" spans="2:65" s="13" customFormat="1" ht="20.45" customHeight="1" x14ac:dyDescent="0.3">
      <c r="B1003" s="181"/>
      <c r="C1003" s="182"/>
      <c r="D1003" s="182"/>
      <c r="E1003" s="183" t="s">
        <v>3</v>
      </c>
      <c r="F1003" s="279" t="s">
        <v>946</v>
      </c>
      <c r="G1003" s="280"/>
      <c r="H1003" s="280"/>
      <c r="I1003" s="280"/>
      <c r="J1003" s="182"/>
      <c r="K1003" s="184">
        <v>911.39</v>
      </c>
      <c r="L1003" s="182"/>
      <c r="M1003" s="182"/>
      <c r="N1003" s="182"/>
      <c r="O1003" s="182"/>
      <c r="P1003" s="182"/>
      <c r="Q1003" s="182"/>
      <c r="R1003" s="185"/>
      <c r="T1003" s="186"/>
      <c r="U1003" s="182"/>
      <c r="V1003" s="182"/>
      <c r="W1003" s="182"/>
      <c r="X1003" s="182"/>
      <c r="Y1003" s="182"/>
      <c r="Z1003" s="182"/>
      <c r="AA1003" s="187"/>
      <c r="AT1003" s="188" t="s">
        <v>524</v>
      </c>
      <c r="AU1003" s="188" t="s">
        <v>190</v>
      </c>
      <c r="AV1003" s="13" t="s">
        <v>254</v>
      </c>
      <c r="AW1003" s="13" t="s">
        <v>35</v>
      </c>
      <c r="AX1003" s="13" t="s">
        <v>78</v>
      </c>
      <c r="AY1003" s="188" t="s">
        <v>221</v>
      </c>
    </row>
    <row r="1004" spans="2:65" s="12" customFormat="1" ht="20.45" customHeight="1" x14ac:dyDescent="0.3">
      <c r="B1004" s="173"/>
      <c r="C1004" s="174"/>
      <c r="D1004" s="174"/>
      <c r="E1004" s="175" t="s">
        <v>3</v>
      </c>
      <c r="F1004" s="277" t="s">
        <v>2044</v>
      </c>
      <c r="G1004" s="278"/>
      <c r="H1004" s="278"/>
      <c r="I1004" s="278"/>
      <c r="J1004" s="174"/>
      <c r="K1004" s="176" t="s">
        <v>3</v>
      </c>
      <c r="L1004" s="174"/>
      <c r="M1004" s="174"/>
      <c r="N1004" s="174"/>
      <c r="O1004" s="174"/>
      <c r="P1004" s="174"/>
      <c r="Q1004" s="174"/>
      <c r="R1004" s="177"/>
      <c r="T1004" s="178"/>
      <c r="U1004" s="174"/>
      <c r="V1004" s="174"/>
      <c r="W1004" s="174"/>
      <c r="X1004" s="174"/>
      <c r="Y1004" s="174"/>
      <c r="Z1004" s="174"/>
      <c r="AA1004" s="179"/>
      <c r="AT1004" s="180" t="s">
        <v>524</v>
      </c>
      <c r="AU1004" s="180" t="s">
        <v>190</v>
      </c>
      <c r="AV1004" s="12" t="s">
        <v>15</v>
      </c>
      <c r="AW1004" s="12" t="s">
        <v>35</v>
      </c>
      <c r="AX1004" s="12" t="s">
        <v>78</v>
      </c>
      <c r="AY1004" s="180" t="s">
        <v>221</v>
      </c>
    </row>
    <row r="1005" spans="2:65" s="10" customFormat="1" ht="20.45" customHeight="1" x14ac:dyDescent="0.3">
      <c r="B1005" s="153"/>
      <c r="C1005" s="154"/>
      <c r="D1005" s="154"/>
      <c r="E1005" s="155" t="s">
        <v>3</v>
      </c>
      <c r="F1005" s="272" t="s">
        <v>2045</v>
      </c>
      <c r="G1005" s="273"/>
      <c r="H1005" s="273"/>
      <c r="I1005" s="273"/>
      <c r="J1005" s="154"/>
      <c r="K1005" s="156">
        <v>69.16</v>
      </c>
      <c r="L1005" s="154"/>
      <c r="M1005" s="154"/>
      <c r="N1005" s="154"/>
      <c r="O1005" s="154"/>
      <c r="P1005" s="154"/>
      <c r="Q1005" s="154"/>
      <c r="R1005" s="157"/>
      <c r="T1005" s="158"/>
      <c r="U1005" s="154"/>
      <c r="V1005" s="154"/>
      <c r="W1005" s="154"/>
      <c r="X1005" s="154"/>
      <c r="Y1005" s="154"/>
      <c r="Z1005" s="154"/>
      <c r="AA1005" s="159"/>
      <c r="AT1005" s="160" t="s">
        <v>524</v>
      </c>
      <c r="AU1005" s="160" t="s">
        <v>190</v>
      </c>
      <c r="AV1005" s="10" t="s">
        <v>190</v>
      </c>
      <c r="AW1005" s="10" t="s">
        <v>35</v>
      </c>
      <c r="AX1005" s="10" t="s">
        <v>78</v>
      </c>
      <c r="AY1005" s="160" t="s">
        <v>221</v>
      </c>
    </row>
    <row r="1006" spans="2:65" s="10" customFormat="1" ht="20.45" customHeight="1" x14ac:dyDescent="0.3">
      <c r="B1006" s="153"/>
      <c r="C1006" s="154"/>
      <c r="D1006" s="154"/>
      <c r="E1006" s="155" t="s">
        <v>3</v>
      </c>
      <c r="F1006" s="272" t="s">
        <v>2046</v>
      </c>
      <c r="G1006" s="273"/>
      <c r="H1006" s="273"/>
      <c r="I1006" s="273"/>
      <c r="J1006" s="154"/>
      <c r="K1006" s="156">
        <v>5</v>
      </c>
      <c r="L1006" s="154"/>
      <c r="M1006" s="154"/>
      <c r="N1006" s="154"/>
      <c r="O1006" s="154"/>
      <c r="P1006" s="154"/>
      <c r="Q1006" s="154"/>
      <c r="R1006" s="157"/>
      <c r="T1006" s="158"/>
      <c r="U1006" s="154"/>
      <c r="V1006" s="154"/>
      <c r="W1006" s="154"/>
      <c r="X1006" s="154"/>
      <c r="Y1006" s="154"/>
      <c r="Z1006" s="154"/>
      <c r="AA1006" s="159"/>
      <c r="AT1006" s="160" t="s">
        <v>524</v>
      </c>
      <c r="AU1006" s="160" t="s">
        <v>190</v>
      </c>
      <c r="AV1006" s="10" t="s">
        <v>190</v>
      </c>
      <c r="AW1006" s="10" t="s">
        <v>35</v>
      </c>
      <c r="AX1006" s="10" t="s">
        <v>78</v>
      </c>
      <c r="AY1006" s="160" t="s">
        <v>221</v>
      </c>
    </row>
    <row r="1007" spans="2:65" s="10" customFormat="1" ht="20.45" customHeight="1" x14ac:dyDescent="0.3">
      <c r="B1007" s="153"/>
      <c r="C1007" s="154"/>
      <c r="D1007" s="154"/>
      <c r="E1007" s="155" t="s">
        <v>3</v>
      </c>
      <c r="F1007" s="272" t="s">
        <v>2047</v>
      </c>
      <c r="G1007" s="273"/>
      <c r="H1007" s="273"/>
      <c r="I1007" s="273"/>
      <c r="J1007" s="154"/>
      <c r="K1007" s="156">
        <v>9.7200000000000006</v>
      </c>
      <c r="L1007" s="154"/>
      <c r="M1007" s="154"/>
      <c r="N1007" s="154"/>
      <c r="O1007" s="154"/>
      <c r="P1007" s="154"/>
      <c r="Q1007" s="154"/>
      <c r="R1007" s="157"/>
      <c r="T1007" s="158"/>
      <c r="U1007" s="154"/>
      <c r="V1007" s="154"/>
      <c r="W1007" s="154"/>
      <c r="X1007" s="154"/>
      <c r="Y1007" s="154"/>
      <c r="Z1007" s="154"/>
      <c r="AA1007" s="159"/>
      <c r="AT1007" s="160" t="s">
        <v>524</v>
      </c>
      <c r="AU1007" s="160" t="s">
        <v>190</v>
      </c>
      <c r="AV1007" s="10" t="s">
        <v>190</v>
      </c>
      <c r="AW1007" s="10" t="s">
        <v>35</v>
      </c>
      <c r="AX1007" s="10" t="s">
        <v>78</v>
      </c>
      <c r="AY1007" s="160" t="s">
        <v>221</v>
      </c>
    </row>
    <row r="1008" spans="2:65" s="10" customFormat="1" ht="20.45" customHeight="1" x14ac:dyDescent="0.3">
      <c r="B1008" s="153"/>
      <c r="C1008" s="154"/>
      <c r="D1008" s="154"/>
      <c r="E1008" s="155" t="s">
        <v>3</v>
      </c>
      <c r="F1008" s="272" t="s">
        <v>2048</v>
      </c>
      <c r="G1008" s="273"/>
      <c r="H1008" s="273"/>
      <c r="I1008" s="273"/>
      <c r="J1008" s="154"/>
      <c r="K1008" s="156">
        <v>16.690000000000001</v>
      </c>
      <c r="L1008" s="154"/>
      <c r="M1008" s="154"/>
      <c r="N1008" s="154"/>
      <c r="O1008" s="154"/>
      <c r="P1008" s="154"/>
      <c r="Q1008" s="154"/>
      <c r="R1008" s="157"/>
      <c r="T1008" s="158"/>
      <c r="U1008" s="154"/>
      <c r="V1008" s="154"/>
      <c r="W1008" s="154"/>
      <c r="X1008" s="154"/>
      <c r="Y1008" s="154"/>
      <c r="Z1008" s="154"/>
      <c r="AA1008" s="159"/>
      <c r="AT1008" s="160" t="s">
        <v>524</v>
      </c>
      <c r="AU1008" s="160" t="s">
        <v>190</v>
      </c>
      <c r="AV1008" s="10" t="s">
        <v>190</v>
      </c>
      <c r="AW1008" s="10" t="s">
        <v>35</v>
      </c>
      <c r="AX1008" s="10" t="s">
        <v>78</v>
      </c>
      <c r="AY1008" s="160" t="s">
        <v>221</v>
      </c>
    </row>
    <row r="1009" spans="2:65" s="10" customFormat="1" ht="20.45" customHeight="1" x14ac:dyDescent="0.3">
      <c r="B1009" s="153"/>
      <c r="C1009" s="154"/>
      <c r="D1009" s="154"/>
      <c r="E1009" s="155" t="s">
        <v>3</v>
      </c>
      <c r="F1009" s="272" t="s">
        <v>2049</v>
      </c>
      <c r="G1009" s="273"/>
      <c r="H1009" s="273"/>
      <c r="I1009" s="273"/>
      <c r="J1009" s="154"/>
      <c r="K1009" s="156">
        <v>53.55</v>
      </c>
      <c r="L1009" s="154"/>
      <c r="M1009" s="154"/>
      <c r="N1009" s="154"/>
      <c r="O1009" s="154"/>
      <c r="P1009" s="154"/>
      <c r="Q1009" s="154"/>
      <c r="R1009" s="157"/>
      <c r="T1009" s="158"/>
      <c r="U1009" s="154"/>
      <c r="V1009" s="154"/>
      <c r="W1009" s="154"/>
      <c r="X1009" s="154"/>
      <c r="Y1009" s="154"/>
      <c r="Z1009" s="154"/>
      <c r="AA1009" s="159"/>
      <c r="AT1009" s="160" t="s">
        <v>524</v>
      </c>
      <c r="AU1009" s="160" t="s">
        <v>190</v>
      </c>
      <c r="AV1009" s="10" t="s">
        <v>190</v>
      </c>
      <c r="AW1009" s="10" t="s">
        <v>35</v>
      </c>
      <c r="AX1009" s="10" t="s">
        <v>78</v>
      </c>
      <c r="AY1009" s="160" t="s">
        <v>221</v>
      </c>
    </row>
    <row r="1010" spans="2:65" s="10" customFormat="1" ht="28.9" customHeight="1" x14ac:dyDescent="0.3">
      <c r="B1010" s="153"/>
      <c r="C1010" s="154"/>
      <c r="D1010" s="154"/>
      <c r="E1010" s="155" t="s">
        <v>3</v>
      </c>
      <c r="F1010" s="272" t="s">
        <v>2050</v>
      </c>
      <c r="G1010" s="273"/>
      <c r="H1010" s="273"/>
      <c r="I1010" s="273"/>
      <c r="J1010" s="154"/>
      <c r="K1010" s="156">
        <v>33.08</v>
      </c>
      <c r="L1010" s="154"/>
      <c r="M1010" s="154"/>
      <c r="N1010" s="154"/>
      <c r="O1010" s="154"/>
      <c r="P1010" s="154"/>
      <c r="Q1010" s="154"/>
      <c r="R1010" s="157"/>
      <c r="T1010" s="158"/>
      <c r="U1010" s="154"/>
      <c r="V1010" s="154"/>
      <c r="W1010" s="154"/>
      <c r="X1010" s="154"/>
      <c r="Y1010" s="154"/>
      <c r="Z1010" s="154"/>
      <c r="AA1010" s="159"/>
      <c r="AT1010" s="160" t="s">
        <v>524</v>
      </c>
      <c r="AU1010" s="160" t="s">
        <v>190</v>
      </c>
      <c r="AV1010" s="10" t="s">
        <v>190</v>
      </c>
      <c r="AW1010" s="10" t="s">
        <v>35</v>
      </c>
      <c r="AX1010" s="10" t="s">
        <v>78</v>
      </c>
      <c r="AY1010" s="160" t="s">
        <v>221</v>
      </c>
    </row>
    <row r="1011" spans="2:65" s="12" customFormat="1" ht="20.45" customHeight="1" x14ac:dyDescent="0.3">
      <c r="B1011" s="173"/>
      <c r="C1011" s="174"/>
      <c r="D1011" s="174"/>
      <c r="E1011" s="175" t="s">
        <v>3</v>
      </c>
      <c r="F1011" s="277" t="s">
        <v>2051</v>
      </c>
      <c r="G1011" s="278"/>
      <c r="H1011" s="278"/>
      <c r="I1011" s="278"/>
      <c r="J1011" s="174"/>
      <c r="K1011" s="176" t="s">
        <v>3</v>
      </c>
      <c r="L1011" s="174"/>
      <c r="M1011" s="174"/>
      <c r="N1011" s="174"/>
      <c r="O1011" s="174"/>
      <c r="P1011" s="174"/>
      <c r="Q1011" s="174"/>
      <c r="R1011" s="177"/>
      <c r="T1011" s="178"/>
      <c r="U1011" s="174"/>
      <c r="V1011" s="174"/>
      <c r="W1011" s="174"/>
      <c r="X1011" s="174"/>
      <c r="Y1011" s="174"/>
      <c r="Z1011" s="174"/>
      <c r="AA1011" s="179"/>
      <c r="AT1011" s="180" t="s">
        <v>524</v>
      </c>
      <c r="AU1011" s="180" t="s">
        <v>190</v>
      </c>
      <c r="AV1011" s="12" t="s">
        <v>15</v>
      </c>
      <c r="AW1011" s="12" t="s">
        <v>35</v>
      </c>
      <c r="AX1011" s="12" t="s">
        <v>78</v>
      </c>
      <c r="AY1011" s="180" t="s">
        <v>221</v>
      </c>
    </row>
    <row r="1012" spans="2:65" s="10" customFormat="1" ht="20.45" customHeight="1" x14ac:dyDescent="0.3">
      <c r="B1012" s="153"/>
      <c r="C1012" s="154"/>
      <c r="D1012" s="154"/>
      <c r="E1012" s="155" t="s">
        <v>3</v>
      </c>
      <c r="F1012" s="272" t="s">
        <v>2052</v>
      </c>
      <c r="G1012" s="273"/>
      <c r="H1012" s="273"/>
      <c r="I1012" s="273"/>
      <c r="J1012" s="154"/>
      <c r="K1012" s="156">
        <v>23.1</v>
      </c>
      <c r="L1012" s="154"/>
      <c r="M1012" s="154"/>
      <c r="N1012" s="154"/>
      <c r="O1012" s="154"/>
      <c r="P1012" s="154"/>
      <c r="Q1012" s="154"/>
      <c r="R1012" s="157"/>
      <c r="T1012" s="158"/>
      <c r="U1012" s="154"/>
      <c r="V1012" s="154"/>
      <c r="W1012" s="154"/>
      <c r="X1012" s="154"/>
      <c r="Y1012" s="154"/>
      <c r="Z1012" s="154"/>
      <c r="AA1012" s="159"/>
      <c r="AT1012" s="160" t="s">
        <v>524</v>
      </c>
      <c r="AU1012" s="160" t="s">
        <v>190</v>
      </c>
      <c r="AV1012" s="10" t="s">
        <v>190</v>
      </c>
      <c r="AW1012" s="10" t="s">
        <v>35</v>
      </c>
      <c r="AX1012" s="10" t="s">
        <v>78</v>
      </c>
      <c r="AY1012" s="160" t="s">
        <v>221</v>
      </c>
    </row>
    <row r="1013" spans="2:65" s="10" customFormat="1" ht="20.45" customHeight="1" x14ac:dyDescent="0.3">
      <c r="B1013" s="153"/>
      <c r="C1013" s="154"/>
      <c r="D1013" s="154"/>
      <c r="E1013" s="155" t="s">
        <v>3</v>
      </c>
      <c r="F1013" s="272" t="s">
        <v>2053</v>
      </c>
      <c r="G1013" s="273"/>
      <c r="H1013" s="273"/>
      <c r="I1013" s="273"/>
      <c r="J1013" s="154"/>
      <c r="K1013" s="156">
        <v>7.8</v>
      </c>
      <c r="L1013" s="154"/>
      <c r="M1013" s="154"/>
      <c r="N1013" s="154"/>
      <c r="O1013" s="154"/>
      <c r="P1013" s="154"/>
      <c r="Q1013" s="154"/>
      <c r="R1013" s="157"/>
      <c r="T1013" s="158"/>
      <c r="U1013" s="154"/>
      <c r="V1013" s="154"/>
      <c r="W1013" s="154"/>
      <c r="X1013" s="154"/>
      <c r="Y1013" s="154"/>
      <c r="Z1013" s="154"/>
      <c r="AA1013" s="159"/>
      <c r="AT1013" s="160" t="s">
        <v>524</v>
      </c>
      <c r="AU1013" s="160" t="s">
        <v>190</v>
      </c>
      <c r="AV1013" s="10" t="s">
        <v>190</v>
      </c>
      <c r="AW1013" s="10" t="s">
        <v>35</v>
      </c>
      <c r="AX1013" s="10" t="s">
        <v>78</v>
      </c>
      <c r="AY1013" s="160" t="s">
        <v>221</v>
      </c>
    </row>
    <row r="1014" spans="2:65" s="13" customFormat="1" ht="20.45" customHeight="1" x14ac:dyDescent="0.3">
      <c r="B1014" s="181"/>
      <c r="C1014" s="182"/>
      <c r="D1014" s="182"/>
      <c r="E1014" s="183" t="s">
        <v>3</v>
      </c>
      <c r="F1014" s="279" t="s">
        <v>946</v>
      </c>
      <c r="G1014" s="280"/>
      <c r="H1014" s="280"/>
      <c r="I1014" s="280"/>
      <c r="J1014" s="182"/>
      <c r="K1014" s="184">
        <v>218.1</v>
      </c>
      <c r="L1014" s="182"/>
      <c r="M1014" s="182"/>
      <c r="N1014" s="182"/>
      <c r="O1014" s="182"/>
      <c r="P1014" s="182"/>
      <c r="Q1014" s="182"/>
      <c r="R1014" s="185"/>
      <c r="T1014" s="186"/>
      <c r="U1014" s="182"/>
      <c r="V1014" s="182"/>
      <c r="W1014" s="182"/>
      <c r="X1014" s="182"/>
      <c r="Y1014" s="182"/>
      <c r="Z1014" s="182"/>
      <c r="AA1014" s="187"/>
      <c r="AT1014" s="188" t="s">
        <v>524</v>
      </c>
      <c r="AU1014" s="188" t="s">
        <v>190</v>
      </c>
      <c r="AV1014" s="13" t="s">
        <v>254</v>
      </c>
      <c r="AW1014" s="13" t="s">
        <v>35</v>
      </c>
      <c r="AX1014" s="13" t="s">
        <v>78</v>
      </c>
      <c r="AY1014" s="188" t="s">
        <v>221</v>
      </c>
    </row>
    <row r="1015" spans="2:65" s="11" customFormat="1" ht="20.45" customHeight="1" x14ac:dyDescent="0.3">
      <c r="B1015" s="161"/>
      <c r="C1015" s="162"/>
      <c r="D1015" s="162"/>
      <c r="E1015" s="163" t="s">
        <v>3</v>
      </c>
      <c r="F1015" s="270" t="s">
        <v>526</v>
      </c>
      <c r="G1015" s="271"/>
      <c r="H1015" s="271"/>
      <c r="I1015" s="271"/>
      <c r="J1015" s="162"/>
      <c r="K1015" s="164">
        <v>1129.49</v>
      </c>
      <c r="L1015" s="162"/>
      <c r="M1015" s="162"/>
      <c r="N1015" s="162"/>
      <c r="O1015" s="162"/>
      <c r="P1015" s="162"/>
      <c r="Q1015" s="162"/>
      <c r="R1015" s="165"/>
      <c r="T1015" s="166"/>
      <c r="U1015" s="162"/>
      <c r="V1015" s="162"/>
      <c r="W1015" s="162"/>
      <c r="X1015" s="162"/>
      <c r="Y1015" s="162"/>
      <c r="Z1015" s="162"/>
      <c r="AA1015" s="167"/>
      <c r="AT1015" s="168" t="s">
        <v>524</v>
      </c>
      <c r="AU1015" s="168" t="s">
        <v>190</v>
      </c>
      <c r="AV1015" s="11" t="s">
        <v>231</v>
      </c>
      <c r="AW1015" s="11" t="s">
        <v>35</v>
      </c>
      <c r="AX1015" s="11" t="s">
        <v>15</v>
      </c>
      <c r="AY1015" s="168" t="s">
        <v>221</v>
      </c>
    </row>
    <row r="1016" spans="2:65" s="1" customFormat="1" ht="20.45" customHeight="1" x14ac:dyDescent="0.3">
      <c r="B1016" s="136"/>
      <c r="C1016" s="149" t="s">
        <v>2054</v>
      </c>
      <c r="D1016" s="149" t="s">
        <v>382</v>
      </c>
      <c r="E1016" s="150" t="s">
        <v>1968</v>
      </c>
      <c r="F1016" s="267" t="s">
        <v>1969</v>
      </c>
      <c r="G1016" s="268"/>
      <c r="H1016" s="268"/>
      <c r="I1016" s="268"/>
      <c r="J1016" s="151" t="s">
        <v>362</v>
      </c>
      <c r="K1016" s="152">
        <v>338.84699999999998</v>
      </c>
      <c r="L1016" s="269"/>
      <c r="M1016" s="268"/>
      <c r="N1016" s="269">
        <f>ROUND(L1016*K1016,2)</f>
        <v>0</v>
      </c>
      <c r="O1016" s="251"/>
      <c r="P1016" s="251"/>
      <c r="Q1016" s="251"/>
      <c r="R1016" s="141"/>
      <c r="T1016" s="142" t="s">
        <v>3</v>
      </c>
      <c r="U1016" s="40" t="s">
        <v>43</v>
      </c>
      <c r="V1016" s="143">
        <v>0</v>
      </c>
      <c r="W1016" s="143">
        <f>V1016*K1016</f>
        <v>0</v>
      </c>
      <c r="X1016" s="143">
        <v>1E-3</v>
      </c>
      <c r="Y1016" s="143">
        <f>X1016*K1016</f>
        <v>0.33884700000000001</v>
      </c>
      <c r="Z1016" s="143">
        <v>0</v>
      </c>
      <c r="AA1016" s="144">
        <f>Z1016*K1016</f>
        <v>0</v>
      </c>
      <c r="AR1016" s="17" t="s">
        <v>385</v>
      </c>
      <c r="AT1016" s="17" t="s">
        <v>382</v>
      </c>
      <c r="AU1016" s="17" t="s">
        <v>190</v>
      </c>
      <c r="AY1016" s="17" t="s">
        <v>221</v>
      </c>
      <c r="BE1016" s="145">
        <f>IF(U1016="základní",N1016,0)</f>
        <v>0</v>
      </c>
      <c r="BF1016" s="145">
        <f>IF(U1016="snížená",N1016,0)</f>
        <v>0</v>
      </c>
      <c r="BG1016" s="145">
        <f>IF(U1016="zákl. přenesená",N1016,0)</f>
        <v>0</v>
      </c>
      <c r="BH1016" s="145">
        <f>IF(U1016="sníž. přenesená",N1016,0)</f>
        <v>0</v>
      </c>
      <c r="BI1016" s="145">
        <f>IF(U1016="nulová",N1016,0)</f>
        <v>0</v>
      </c>
      <c r="BJ1016" s="17" t="s">
        <v>15</v>
      </c>
      <c r="BK1016" s="145">
        <f>ROUND(L1016*K1016,2)</f>
        <v>0</v>
      </c>
      <c r="BL1016" s="17" t="s">
        <v>247</v>
      </c>
      <c r="BM1016" s="17" t="s">
        <v>2055</v>
      </c>
    </row>
    <row r="1017" spans="2:65" s="1" customFormat="1" ht="40.15" customHeight="1" x14ac:dyDescent="0.3">
      <c r="B1017" s="136"/>
      <c r="C1017" s="137" t="s">
        <v>2056</v>
      </c>
      <c r="D1017" s="137" t="s">
        <v>222</v>
      </c>
      <c r="E1017" s="138" t="s">
        <v>2057</v>
      </c>
      <c r="F1017" s="250" t="s">
        <v>2058</v>
      </c>
      <c r="G1017" s="251"/>
      <c r="H1017" s="251"/>
      <c r="I1017" s="251"/>
      <c r="J1017" s="139" t="s">
        <v>536</v>
      </c>
      <c r="K1017" s="140">
        <v>140.80000000000001</v>
      </c>
      <c r="L1017" s="252"/>
      <c r="M1017" s="251"/>
      <c r="N1017" s="252">
        <f>ROUND(L1017*K1017,2)</f>
        <v>0</v>
      </c>
      <c r="O1017" s="251"/>
      <c r="P1017" s="251"/>
      <c r="Q1017" s="251"/>
      <c r="R1017" s="141"/>
      <c r="T1017" s="142" t="s">
        <v>3</v>
      </c>
      <c r="U1017" s="40" t="s">
        <v>43</v>
      </c>
      <c r="V1017" s="143">
        <v>0.115</v>
      </c>
      <c r="W1017" s="143">
        <f>V1017*K1017</f>
        <v>16.192000000000004</v>
      </c>
      <c r="X1017" s="143">
        <v>0</v>
      </c>
      <c r="Y1017" s="143">
        <f>X1017*K1017</f>
        <v>0</v>
      </c>
      <c r="Z1017" s="143">
        <v>0</v>
      </c>
      <c r="AA1017" s="144">
        <f>Z1017*K1017</f>
        <v>0</v>
      </c>
      <c r="AR1017" s="17" t="s">
        <v>247</v>
      </c>
      <c r="AT1017" s="17" t="s">
        <v>222</v>
      </c>
      <c r="AU1017" s="17" t="s">
        <v>190</v>
      </c>
      <c r="AY1017" s="17" t="s">
        <v>221</v>
      </c>
      <c r="BE1017" s="145">
        <f>IF(U1017="základní",N1017,0)</f>
        <v>0</v>
      </c>
      <c r="BF1017" s="145">
        <f>IF(U1017="snížená",N1017,0)</f>
        <v>0</v>
      </c>
      <c r="BG1017" s="145">
        <f>IF(U1017="zákl. přenesená",N1017,0)</f>
        <v>0</v>
      </c>
      <c r="BH1017" s="145">
        <f>IF(U1017="sníž. přenesená",N1017,0)</f>
        <v>0</v>
      </c>
      <c r="BI1017" s="145">
        <f>IF(U1017="nulová",N1017,0)</f>
        <v>0</v>
      </c>
      <c r="BJ1017" s="17" t="s">
        <v>15</v>
      </c>
      <c r="BK1017" s="145">
        <f>ROUND(L1017*K1017,2)</f>
        <v>0</v>
      </c>
      <c r="BL1017" s="17" t="s">
        <v>247</v>
      </c>
      <c r="BM1017" s="17" t="s">
        <v>2059</v>
      </c>
    </row>
    <row r="1018" spans="2:65" s="10" customFormat="1" ht="20.45" customHeight="1" x14ac:dyDescent="0.3">
      <c r="B1018" s="153"/>
      <c r="C1018" s="154"/>
      <c r="D1018" s="154"/>
      <c r="E1018" s="155" t="s">
        <v>3</v>
      </c>
      <c r="F1018" s="274" t="s">
        <v>1819</v>
      </c>
      <c r="G1018" s="273"/>
      <c r="H1018" s="273"/>
      <c r="I1018" s="273"/>
      <c r="J1018" s="154"/>
      <c r="K1018" s="156">
        <v>30</v>
      </c>
      <c r="L1018" s="154"/>
      <c r="M1018" s="154"/>
      <c r="N1018" s="154"/>
      <c r="O1018" s="154"/>
      <c r="P1018" s="154"/>
      <c r="Q1018" s="154"/>
      <c r="R1018" s="157"/>
      <c r="T1018" s="158"/>
      <c r="U1018" s="154"/>
      <c r="V1018" s="154"/>
      <c r="W1018" s="154"/>
      <c r="X1018" s="154"/>
      <c r="Y1018" s="154"/>
      <c r="Z1018" s="154"/>
      <c r="AA1018" s="159"/>
      <c r="AT1018" s="160" t="s">
        <v>524</v>
      </c>
      <c r="AU1018" s="160" t="s">
        <v>190</v>
      </c>
      <c r="AV1018" s="10" t="s">
        <v>190</v>
      </c>
      <c r="AW1018" s="10" t="s">
        <v>35</v>
      </c>
      <c r="AX1018" s="10" t="s">
        <v>78</v>
      </c>
      <c r="AY1018" s="160" t="s">
        <v>221</v>
      </c>
    </row>
    <row r="1019" spans="2:65" s="10" customFormat="1" ht="20.45" customHeight="1" x14ac:dyDescent="0.3">
      <c r="B1019" s="153"/>
      <c r="C1019" s="154"/>
      <c r="D1019" s="154"/>
      <c r="E1019" s="155" t="s">
        <v>3</v>
      </c>
      <c r="F1019" s="272" t="s">
        <v>2053</v>
      </c>
      <c r="G1019" s="273"/>
      <c r="H1019" s="273"/>
      <c r="I1019" s="273"/>
      <c r="J1019" s="154"/>
      <c r="K1019" s="156">
        <v>7.8</v>
      </c>
      <c r="L1019" s="154"/>
      <c r="M1019" s="154"/>
      <c r="N1019" s="154"/>
      <c r="O1019" s="154"/>
      <c r="P1019" s="154"/>
      <c r="Q1019" s="154"/>
      <c r="R1019" s="157"/>
      <c r="T1019" s="158"/>
      <c r="U1019" s="154"/>
      <c r="V1019" s="154"/>
      <c r="W1019" s="154"/>
      <c r="X1019" s="154"/>
      <c r="Y1019" s="154"/>
      <c r="Z1019" s="154"/>
      <c r="AA1019" s="159"/>
      <c r="AT1019" s="160" t="s">
        <v>524</v>
      </c>
      <c r="AU1019" s="160" t="s">
        <v>190</v>
      </c>
      <c r="AV1019" s="10" t="s">
        <v>190</v>
      </c>
      <c r="AW1019" s="10" t="s">
        <v>35</v>
      </c>
      <c r="AX1019" s="10" t="s">
        <v>78</v>
      </c>
      <c r="AY1019" s="160" t="s">
        <v>221</v>
      </c>
    </row>
    <row r="1020" spans="2:65" s="13" customFormat="1" ht="20.45" customHeight="1" x14ac:dyDescent="0.3">
      <c r="B1020" s="181"/>
      <c r="C1020" s="182"/>
      <c r="D1020" s="182"/>
      <c r="E1020" s="183" t="s">
        <v>3</v>
      </c>
      <c r="F1020" s="279" t="s">
        <v>946</v>
      </c>
      <c r="G1020" s="280"/>
      <c r="H1020" s="280"/>
      <c r="I1020" s="280"/>
      <c r="J1020" s="182"/>
      <c r="K1020" s="184">
        <v>37.799999999999997</v>
      </c>
      <c r="L1020" s="182"/>
      <c r="M1020" s="182"/>
      <c r="N1020" s="182"/>
      <c r="O1020" s="182"/>
      <c r="P1020" s="182"/>
      <c r="Q1020" s="182"/>
      <c r="R1020" s="185"/>
      <c r="T1020" s="186"/>
      <c r="U1020" s="182"/>
      <c r="V1020" s="182"/>
      <c r="W1020" s="182"/>
      <c r="X1020" s="182"/>
      <c r="Y1020" s="182"/>
      <c r="Z1020" s="182"/>
      <c r="AA1020" s="187"/>
      <c r="AT1020" s="188" t="s">
        <v>524</v>
      </c>
      <c r="AU1020" s="188" t="s">
        <v>190</v>
      </c>
      <c r="AV1020" s="13" t="s">
        <v>254</v>
      </c>
      <c r="AW1020" s="13" t="s">
        <v>35</v>
      </c>
      <c r="AX1020" s="13" t="s">
        <v>78</v>
      </c>
      <c r="AY1020" s="188" t="s">
        <v>221</v>
      </c>
    </row>
    <row r="1021" spans="2:65" s="10" customFormat="1" ht="20.45" customHeight="1" x14ac:dyDescent="0.3">
      <c r="B1021" s="153"/>
      <c r="C1021" s="154"/>
      <c r="D1021" s="154"/>
      <c r="E1021" s="155" t="s">
        <v>3</v>
      </c>
      <c r="F1021" s="272" t="s">
        <v>2042</v>
      </c>
      <c r="G1021" s="273"/>
      <c r="H1021" s="273"/>
      <c r="I1021" s="273"/>
      <c r="J1021" s="154"/>
      <c r="K1021" s="156">
        <v>103</v>
      </c>
      <c r="L1021" s="154"/>
      <c r="M1021" s="154"/>
      <c r="N1021" s="154"/>
      <c r="O1021" s="154"/>
      <c r="P1021" s="154"/>
      <c r="Q1021" s="154"/>
      <c r="R1021" s="157"/>
      <c r="T1021" s="158"/>
      <c r="U1021" s="154"/>
      <c r="V1021" s="154"/>
      <c r="W1021" s="154"/>
      <c r="X1021" s="154"/>
      <c r="Y1021" s="154"/>
      <c r="Z1021" s="154"/>
      <c r="AA1021" s="159"/>
      <c r="AT1021" s="160" t="s">
        <v>524</v>
      </c>
      <c r="AU1021" s="160" t="s">
        <v>190</v>
      </c>
      <c r="AV1021" s="10" t="s">
        <v>190</v>
      </c>
      <c r="AW1021" s="10" t="s">
        <v>35</v>
      </c>
      <c r="AX1021" s="10" t="s">
        <v>78</v>
      </c>
      <c r="AY1021" s="160" t="s">
        <v>221</v>
      </c>
    </row>
    <row r="1022" spans="2:65" s="13" customFormat="1" ht="20.45" customHeight="1" x14ac:dyDescent="0.3">
      <c r="B1022" s="181"/>
      <c r="C1022" s="182"/>
      <c r="D1022" s="182"/>
      <c r="E1022" s="183" t="s">
        <v>3</v>
      </c>
      <c r="F1022" s="279" t="s">
        <v>946</v>
      </c>
      <c r="G1022" s="280"/>
      <c r="H1022" s="280"/>
      <c r="I1022" s="280"/>
      <c r="J1022" s="182"/>
      <c r="K1022" s="184">
        <v>103</v>
      </c>
      <c r="L1022" s="182"/>
      <c r="M1022" s="182"/>
      <c r="N1022" s="182"/>
      <c r="O1022" s="182"/>
      <c r="P1022" s="182"/>
      <c r="Q1022" s="182"/>
      <c r="R1022" s="185"/>
      <c r="T1022" s="186"/>
      <c r="U1022" s="182"/>
      <c r="V1022" s="182"/>
      <c r="W1022" s="182"/>
      <c r="X1022" s="182"/>
      <c r="Y1022" s="182"/>
      <c r="Z1022" s="182"/>
      <c r="AA1022" s="187"/>
      <c r="AT1022" s="188" t="s">
        <v>524</v>
      </c>
      <c r="AU1022" s="188" t="s">
        <v>190</v>
      </c>
      <c r="AV1022" s="13" t="s">
        <v>254</v>
      </c>
      <c r="AW1022" s="13" t="s">
        <v>35</v>
      </c>
      <c r="AX1022" s="13" t="s">
        <v>78</v>
      </c>
      <c r="AY1022" s="188" t="s">
        <v>221</v>
      </c>
    </row>
    <row r="1023" spans="2:65" s="11" customFormat="1" ht="20.45" customHeight="1" x14ac:dyDescent="0.3">
      <c r="B1023" s="161"/>
      <c r="C1023" s="162"/>
      <c r="D1023" s="162"/>
      <c r="E1023" s="163" t="s">
        <v>3</v>
      </c>
      <c r="F1023" s="270" t="s">
        <v>526</v>
      </c>
      <c r="G1023" s="271"/>
      <c r="H1023" s="271"/>
      <c r="I1023" s="271"/>
      <c r="J1023" s="162"/>
      <c r="K1023" s="164">
        <v>140.80000000000001</v>
      </c>
      <c r="L1023" s="162"/>
      <c r="M1023" s="162"/>
      <c r="N1023" s="162"/>
      <c r="O1023" s="162"/>
      <c r="P1023" s="162"/>
      <c r="Q1023" s="162"/>
      <c r="R1023" s="165"/>
      <c r="T1023" s="166"/>
      <c r="U1023" s="162"/>
      <c r="V1023" s="162"/>
      <c r="W1023" s="162"/>
      <c r="X1023" s="162"/>
      <c r="Y1023" s="162"/>
      <c r="Z1023" s="162"/>
      <c r="AA1023" s="167"/>
      <c r="AT1023" s="168" t="s">
        <v>524</v>
      </c>
      <c r="AU1023" s="168" t="s">
        <v>190</v>
      </c>
      <c r="AV1023" s="11" t="s">
        <v>231</v>
      </c>
      <c r="AW1023" s="11" t="s">
        <v>35</v>
      </c>
      <c r="AX1023" s="11" t="s">
        <v>15</v>
      </c>
      <c r="AY1023" s="168" t="s">
        <v>221</v>
      </c>
    </row>
    <row r="1024" spans="2:65" s="1" customFormat="1" ht="40.15" customHeight="1" x14ac:dyDescent="0.3">
      <c r="B1024" s="136"/>
      <c r="C1024" s="149" t="s">
        <v>2060</v>
      </c>
      <c r="D1024" s="149" t="s">
        <v>382</v>
      </c>
      <c r="E1024" s="150" t="s">
        <v>2061</v>
      </c>
      <c r="F1024" s="267" t="s">
        <v>2062</v>
      </c>
      <c r="G1024" s="268"/>
      <c r="H1024" s="268"/>
      <c r="I1024" s="268"/>
      <c r="J1024" s="151" t="s">
        <v>536</v>
      </c>
      <c r="K1024" s="152">
        <v>118.45</v>
      </c>
      <c r="L1024" s="269"/>
      <c r="M1024" s="268"/>
      <c r="N1024" s="269">
        <f>ROUND(L1024*K1024,2)</f>
        <v>0</v>
      </c>
      <c r="O1024" s="251"/>
      <c r="P1024" s="251"/>
      <c r="Q1024" s="251"/>
      <c r="R1024" s="141"/>
      <c r="T1024" s="142" t="s">
        <v>3</v>
      </c>
      <c r="U1024" s="40" t="s">
        <v>43</v>
      </c>
      <c r="V1024" s="143">
        <v>0</v>
      </c>
      <c r="W1024" s="143">
        <f>V1024*K1024</f>
        <v>0</v>
      </c>
      <c r="X1024" s="143">
        <v>4.0000000000000001E-3</v>
      </c>
      <c r="Y1024" s="143">
        <f>X1024*K1024</f>
        <v>0.4738</v>
      </c>
      <c r="Z1024" s="143">
        <v>0</v>
      </c>
      <c r="AA1024" s="144">
        <f>Z1024*K1024</f>
        <v>0</v>
      </c>
      <c r="AR1024" s="17" t="s">
        <v>385</v>
      </c>
      <c r="AT1024" s="17" t="s">
        <v>382</v>
      </c>
      <c r="AU1024" s="17" t="s">
        <v>190</v>
      </c>
      <c r="AY1024" s="17" t="s">
        <v>221</v>
      </c>
      <c r="BE1024" s="145">
        <f>IF(U1024="základní",N1024,0)</f>
        <v>0</v>
      </c>
      <c r="BF1024" s="145">
        <f>IF(U1024="snížená",N1024,0)</f>
        <v>0</v>
      </c>
      <c r="BG1024" s="145">
        <f>IF(U1024="zákl. přenesená",N1024,0)</f>
        <v>0</v>
      </c>
      <c r="BH1024" s="145">
        <f>IF(U1024="sníž. přenesená",N1024,0)</f>
        <v>0</v>
      </c>
      <c r="BI1024" s="145">
        <f>IF(U1024="nulová",N1024,0)</f>
        <v>0</v>
      </c>
      <c r="BJ1024" s="17" t="s">
        <v>15</v>
      </c>
      <c r="BK1024" s="145">
        <f>ROUND(L1024*K1024,2)</f>
        <v>0</v>
      </c>
      <c r="BL1024" s="17" t="s">
        <v>247</v>
      </c>
      <c r="BM1024" s="17" t="s">
        <v>2063</v>
      </c>
    </row>
    <row r="1025" spans="2:65" s="1" customFormat="1" ht="40.15" customHeight="1" x14ac:dyDescent="0.3">
      <c r="B1025" s="136"/>
      <c r="C1025" s="149" t="s">
        <v>2064</v>
      </c>
      <c r="D1025" s="149" t="s">
        <v>382</v>
      </c>
      <c r="E1025" s="150" t="s">
        <v>2065</v>
      </c>
      <c r="F1025" s="267" t="s">
        <v>2066</v>
      </c>
      <c r="G1025" s="268"/>
      <c r="H1025" s="268"/>
      <c r="I1025" s="268"/>
      <c r="J1025" s="151" t="s">
        <v>536</v>
      </c>
      <c r="K1025" s="152">
        <v>43.47</v>
      </c>
      <c r="L1025" s="269"/>
      <c r="M1025" s="268"/>
      <c r="N1025" s="269">
        <f>ROUND(L1025*K1025,2)</f>
        <v>0</v>
      </c>
      <c r="O1025" s="251"/>
      <c r="P1025" s="251"/>
      <c r="Q1025" s="251"/>
      <c r="R1025" s="141"/>
      <c r="T1025" s="142" t="s">
        <v>3</v>
      </c>
      <c r="U1025" s="40" t="s">
        <v>43</v>
      </c>
      <c r="V1025" s="143">
        <v>0</v>
      </c>
      <c r="W1025" s="143">
        <f>V1025*K1025</f>
        <v>0</v>
      </c>
      <c r="X1025" s="143">
        <v>2.2000000000000001E-3</v>
      </c>
      <c r="Y1025" s="143">
        <f>X1025*K1025</f>
        <v>9.5633999999999997E-2</v>
      </c>
      <c r="Z1025" s="143">
        <v>0</v>
      </c>
      <c r="AA1025" s="144">
        <f>Z1025*K1025</f>
        <v>0</v>
      </c>
      <c r="AR1025" s="17" t="s">
        <v>385</v>
      </c>
      <c r="AT1025" s="17" t="s">
        <v>382</v>
      </c>
      <c r="AU1025" s="17" t="s">
        <v>190</v>
      </c>
      <c r="AY1025" s="17" t="s">
        <v>221</v>
      </c>
      <c r="BE1025" s="145">
        <f>IF(U1025="základní",N1025,0)</f>
        <v>0</v>
      </c>
      <c r="BF1025" s="145">
        <f>IF(U1025="snížená",N1025,0)</f>
        <v>0</v>
      </c>
      <c r="BG1025" s="145">
        <f>IF(U1025="zákl. přenesená",N1025,0)</f>
        <v>0</v>
      </c>
      <c r="BH1025" s="145">
        <f>IF(U1025="sníž. přenesená",N1025,0)</f>
        <v>0</v>
      </c>
      <c r="BI1025" s="145">
        <f>IF(U1025="nulová",N1025,0)</f>
        <v>0</v>
      </c>
      <c r="BJ1025" s="17" t="s">
        <v>15</v>
      </c>
      <c r="BK1025" s="145">
        <f>ROUND(L1025*K1025,2)</f>
        <v>0</v>
      </c>
      <c r="BL1025" s="17" t="s">
        <v>247</v>
      </c>
      <c r="BM1025" s="17" t="s">
        <v>2067</v>
      </c>
    </row>
    <row r="1026" spans="2:65" s="1" customFormat="1" ht="63" customHeight="1" x14ac:dyDescent="0.3">
      <c r="B1026" s="136"/>
      <c r="C1026" s="137" t="s">
        <v>2068</v>
      </c>
      <c r="D1026" s="137" t="s">
        <v>222</v>
      </c>
      <c r="E1026" s="138" t="s">
        <v>2069</v>
      </c>
      <c r="F1026" s="250" t="s">
        <v>2070</v>
      </c>
      <c r="G1026" s="251"/>
      <c r="H1026" s="251"/>
      <c r="I1026" s="251"/>
      <c r="J1026" s="139" t="s">
        <v>536</v>
      </c>
      <c r="K1026" s="140">
        <v>1167.29</v>
      </c>
      <c r="L1026" s="252"/>
      <c r="M1026" s="251"/>
      <c r="N1026" s="252">
        <f>ROUND(L1026*K1026,2)</f>
        <v>0</v>
      </c>
      <c r="O1026" s="251"/>
      <c r="P1026" s="251"/>
      <c r="Q1026" s="251"/>
      <c r="R1026" s="141"/>
      <c r="T1026" s="142" t="s">
        <v>3</v>
      </c>
      <c r="U1026" s="40" t="s">
        <v>43</v>
      </c>
      <c r="V1026" s="143">
        <v>0.17899999999999999</v>
      </c>
      <c r="W1026" s="143">
        <f>V1026*K1026</f>
        <v>208.94490999999999</v>
      </c>
      <c r="X1026" s="143">
        <v>8.8000000000000003E-4</v>
      </c>
      <c r="Y1026" s="143">
        <f>X1026*K1026</f>
        <v>1.0272152000000001</v>
      </c>
      <c r="Z1026" s="143">
        <v>0</v>
      </c>
      <c r="AA1026" s="144">
        <f>Z1026*K1026</f>
        <v>0</v>
      </c>
      <c r="AR1026" s="17" t="s">
        <v>247</v>
      </c>
      <c r="AT1026" s="17" t="s">
        <v>222</v>
      </c>
      <c r="AU1026" s="17" t="s">
        <v>190</v>
      </c>
      <c r="AY1026" s="17" t="s">
        <v>221</v>
      </c>
      <c r="BE1026" s="145">
        <f>IF(U1026="základní",N1026,0)</f>
        <v>0</v>
      </c>
      <c r="BF1026" s="145">
        <f>IF(U1026="snížená",N1026,0)</f>
        <v>0</v>
      </c>
      <c r="BG1026" s="145">
        <f>IF(U1026="zákl. přenesená",N1026,0)</f>
        <v>0</v>
      </c>
      <c r="BH1026" s="145">
        <f>IF(U1026="sníž. přenesená",N1026,0)</f>
        <v>0</v>
      </c>
      <c r="BI1026" s="145">
        <f>IF(U1026="nulová",N1026,0)</f>
        <v>0</v>
      </c>
      <c r="BJ1026" s="17" t="s">
        <v>15</v>
      </c>
      <c r="BK1026" s="145">
        <f>ROUND(L1026*K1026,2)</f>
        <v>0</v>
      </c>
      <c r="BL1026" s="17" t="s">
        <v>247</v>
      </c>
      <c r="BM1026" s="17" t="s">
        <v>2071</v>
      </c>
    </row>
    <row r="1027" spans="2:65" s="10" customFormat="1" ht="28.9" customHeight="1" x14ac:dyDescent="0.3">
      <c r="B1027" s="153"/>
      <c r="C1027" s="154"/>
      <c r="D1027" s="154"/>
      <c r="E1027" s="155" t="s">
        <v>3</v>
      </c>
      <c r="F1027" s="274" t="s">
        <v>2039</v>
      </c>
      <c r="G1027" s="273"/>
      <c r="H1027" s="273"/>
      <c r="I1027" s="273"/>
      <c r="J1027" s="154"/>
      <c r="K1027" s="156">
        <v>399.48</v>
      </c>
      <c r="L1027" s="154"/>
      <c r="M1027" s="154"/>
      <c r="N1027" s="154"/>
      <c r="O1027" s="154"/>
      <c r="P1027" s="154"/>
      <c r="Q1027" s="154"/>
      <c r="R1027" s="157"/>
      <c r="T1027" s="158"/>
      <c r="U1027" s="154"/>
      <c r="V1027" s="154"/>
      <c r="W1027" s="154"/>
      <c r="X1027" s="154"/>
      <c r="Y1027" s="154"/>
      <c r="Z1027" s="154"/>
      <c r="AA1027" s="159"/>
      <c r="AT1027" s="160" t="s">
        <v>524</v>
      </c>
      <c r="AU1027" s="160" t="s">
        <v>190</v>
      </c>
      <c r="AV1027" s="10" t="s">
        <v>190</v>
      </c>
      <c r="AW1027" s="10" t="s">
        <v>35</v>
      </c>
      <c r="AX1027" s="10" t="s">
        <v>78</v>
      </c>
      <c r="AY1027" s="160" t="s">
        <v>221</v>
      </c>
    </row>
    <row r="1028" spans="2:65" s="10" customFormat="1" ht="20.45" customHeight="1" x14ac:dyDescent="0.3">
      <c r="B1028" s="153"/>
      <c r="C1028" s="154"/>
      <c r="D1028" s="154"/>
      <c r="E1028" s="155" t="s">
        <v>3</v>
      </c>
      <c r="F1028" s="272" t="s">
        <v>2040</v>
      </c>
      <c r="G1028" s="273"/>
      <c r="H1028" s="273"/>
      <c r="I1028" s="273"/>
      <c r="J1028" s="154"/>
      <c r="K1028" s="156">
        <v>37.26</v>
      </c>
      <c r="L1028" s="154"/>
      <c r="M1028" s="154"/>
      <c r="N1028" s="154"/>
      <c r="O1028" s="154"/>
      <c r="P1028" s="154"/>
      <c r="Q1028" s="154"/>
      <c r="R1028" s="157"/>
      <c r="T1028" s="158"/>
      <c r="U1028" s="154"/>
      <c r="V1028" s="154"/>
      <c r="W1028" s="154"/>
      <c r="X1028" s="154"/>
      <c r="Y1028" s="154"/>
      <c r="Z1028" s="154"/>
      <c r="AA1028" s="159"/>
      <c r="AT1028" s="160" t="s">
        <v>524</v>
      </c>
      <c r="AU1028" s="160" t="s">
        <v>190</v>
      </c>
      <c r="AV1028" s="10" t="s">
        <v>190</v>
      </c>
      <c r="AW1028" s="10" t="s">
        <v>35</v>
      </c>
      <c r="AX1028" s="10" t="s">
        <v>78</v>
      </c>
      <c r="AY1028" s="160" t="s">
        <v>221</v>
      </c>
    </row>
    <row r="1029" spans="2:65" s="10" customFormat="1" ht="20.45" customHeight="1" x14ac:dyDescent="0.3">
      <c r="B1029" s="153"/>
      <c r="C1029" s="154"/>
      <c r="D1029" s="154"/>
      <c r="E1029" s="155" t="s">
        <v>3</v>
      </c>
      <c r="F1029" s="272" t="s">
        <v>2041</v>
      </c>
      <c r="G1029" s="273"/>
      <c r="H1029" s="273"/>
      <c r="I1029" s="273"/>
      <c r="J1029" s="154"/>
      <c r="K1029" s="156">
        <v>253.4</v>
      </c>
      <c r="L1029" s="154"/>
      <c r="M1029" s="154"/>
      <c r="N1029" s="154"/>
      <c r="O1029" s="154"/>
      <c r="P1029" s="154"/>
      <c r="Q1029" s="154"/>
      <c r="R1029" s="157"/>
      <c r="T1029" s="158"/>
      <c r="U1029" s="154"/>
      <c r="V1029" s="154"/>
      <c r="W1029" s="154"/>
      <c r="X1029" s="154"/>
      <c r="Y1029" s="154"/>
      <c r="Z1029" s="154"/>
      <c r="AA1029" s="159"/>
      <c r="AT1029" s="160" t="s">
        <v>524</v>
      </c>
      <c r="AU1029" s="160" t="s">
        <v>190</v>
      </c>
      <c r="AV1029" s="10" t="s">
        <v>190</v>
      </c>
      <c r="AW1029" s="10" t="s">
        <v>35</v>
      </c>
      <c r="AX1029" s="10" t="s">
        <v>78</v>
      </c>
      <c r="AY1029" s="160" t="s">
        <v>221</v>
      </c>
    </row>
    <row r="1030" spans="2:65" s="10" customFormat="1" ht="20.45" customHeight="1" x14ac:dyDescent="0.3">
      <c r="B1030" s="153"/>
      <c r="C1030" s="154"/>
      <c r="D1030" s="154"/>
      <c r="E1030" s="155" t="s">
        <v>3</v>
      </c>
      <c r="F1030" s="272" t="s">
        <v>2042</v>
      </c>
      <c r="G1030" s="273"/>
      <c r="H1030" s="273"/>
      <c r="I1030" s="273"/>
      <c r="J1030" s="154"/>
      <c r="K1030" s="156">
        <v>103</v>
      </c>
      <c r="L1030" s="154"/>
      <c r="M1030" s="154"/>
      <c r="N1030" s="154"/>
      <c r="O1030" s="154"/>
      <c r="P1030" s="154"/>
      <c r="Q1030" s="154"/>
      <c r="R1030" s="157"/>
      <c r="T1030" s="158"/>
      <c r="U1030" s="154"/>
      <c r="V1030" s="154"/>
      <c r="W1030" s="154"/>
      <c r="X1030" s="154"/>
      <c r="Y1030" s="154"/>
      <c r="Z1030" s="154"/>
      <c r="AA1030" s="159"/>
      <c r="AT1030" s="160" t="s">
        <v>524</v>
      </c>
      <c r="AU1030" s="160" t="s">
        <v>190</v>
      </c>
      <c r="AV1030" s="10" t="s">
        <v>190</v>
      </c>
      <c r="AW1030" s="10" t="s">
        <v>35</v>
      </c>
      <c r="AX1030" s="10" t="s">
        <v>78</v>
      </c>
      <c r="AY1030" s="160" t="s">
        <v>221</v>
      </c>
    </row>
    <row r="1031" spans="2:65" s="10" customFormat="1" ht="20.45" customHeight="1" x14ac:dyDescent="0.3">
      <c r="B1031" s="153"/>
      <c r="C1031" s="154"/>
      <c r="D1031" s="154"/>
      <c r="E1031" s="155" t="s">
        <v>3</v>
      </c>
      <c r="F1031" s="272" t="s">
        <v>1819</v>
      </c>
      <c r="G1031" s="273"/>
      <c r="H1031" s="273"/>
      <c r="I1031" s="273"/>
      <c r="J1031" s="154"/>
      <c r="K1031" s="156">
        <v>30</v>
      </c>
      <c r="L1031" s="154"/>
      <c r="M1031" s="154"/>
      <c r="N1031" s="154"/>
      <c r="O1031" s="154"/>
      <c r="P1031" s="154"/>
      <c r="Q1031" s="154"/>
      <c r="R1031" s="157"/>
      <c r="T1031" s="158"/>
      <c r="U1031" s="154"/>
      <c r="V1031" s="154"/>
      <c r="W1031" s="154"/>
      <c r="X1031" s="154"/>
      <c r="Y1031" s="154"/>
      <c r="Z1031" s="154"/>
      <c r="AA1031" s="159"/>
      <c r="AT1031" s="160" t="s">
        <v>524</v>
      </c>
      <c r="AU1031" s="160" t="s">
        <v>190</v>
      </c>
      <c r="AV1031" s="10" t="s">
        <v>190</v>
      </c>
      <c r="AW1031" s="10" t="s">
        <v>35</v>
      </c>
      <c r="AX1031" s="10" t="s">
        <v>78</v>
      </c>
      <c r="AY1031" s="160" t="s">
        <v>221</v>
      </c>
    </row>
    <row r="1032" spans="2:65" s="10" customFormat="1" ht="28.9" customHeight="1" x14ac:dyDescent="0.3">
      <c r="B1032" s="153"/>
      <c r="C1032" s="154"/>
      <c r="D1032" s="154"/>
      <c r="E1032" s="155" t="s">
        <v>3</v>
      </c>
      <c r="F1032" s="272" t="s">
        <v>2043</v>
      </c>
      <c r="G1032" s="273"/>
      <c r="H1032" s="273"/>
      <c r="I1032" s="273"/>
      <c r="J1032" s="154"/>
      <c r="K1032" s="156">
        <v>88.25</v>
      </c>
      <c r="L1032" s="154"/>
      <c r="M1032" s="154"/>
      <c r="N1032" s="154"/>
      <c r="O1032" s="154"/>
      <c r="P1032" s="154"/>
      <c r="Q1032" s="154"/>
      <c r="R1032" s="157"/>
      <c r="T1032" s="158"/>
      <c r="U1032" s="154"/>
      <c r="V1032" s="154"/>
      <c r="W1032" s="154"/>
      <c r="X1032" s="154"/>
      <c r="Y1032" s="154"/>
      <c r="Z1032" s="154"/>
      <c r="AA1032" s="159"/>
      <c r="AT1032" s="160" t="s">
        <v>524</v>
      </c>
      <c r="AU1032" s="160" t="s">
        <v>190</v>
      </c>
      <c r="AV1032" s="10" t="s">
        <v>190</v>
      </c>
      <c r="AW1032" s="10" t="s">
        <v>35</v>
      </c>
      <c r="AX1032" s="10" t="s">
        <v>78</v>
      </c>
      <c r="AY1032" s="160" t="s">
        <v>221</v>
      </c>
    </row>
    <row r="1033" spans="2:65" s="13" customFormat="1" ht="20.45" customHeight="1" x14ac:dyDescent="0.3">
      <c r="B1033" s="181"/>
      <c r="C1033" s="182"/>
      <c r="D1033" s="182"/>
      <c r="E1033" s="183" t="s">
        <v>3</v>
      </c>
      <c r="F1033" s="279" t="s">
        <v>946</v>
      </c>
      <c r="G1033" s="280"/>
      <c r="H1033" s="280"/>
      <c r="I1033" s="280"/>
      <c r="J1033" s="182"/>
      <c r="K1033" s="184">
        <v>911.39</v>
      </c>
      <c r="L1033" s="182"/>
      <c r="M1033" s="182"/>
      <c r="N1033" s="182"/>
      <c r="O1033" s="182"/>
      <c r="P1033" s="182"/>
      <c r="Q1033" s="182"/>
      <c r="R1033" s="185"/>
      <c r="T1033" s="186"/>
      <c r="U1033" s="182"/>
      <c r="V1033" s="182"/>
      <c r="W1033" s="182"/>
      <c r="X1033" s="182"/>
      <c r="Y1033" s="182"/>
      <c r="Z1033" s="182"/>
      <c r="AA1033" s="187"/>
      <c r="AT1033" s="188" t="s">
        <v>524</v>
      </c>
      <c r="AU1033" s="188" t="s">
        <v>190</v>
      </c>
      <c r="AV1033" s="13" t="s">
        <v>254</v>
      </c>
      <c r="AW1033" s="13" t="s">
        <v>35</v>
      </c>
      <c r="AX1033" s="13" t="s">
        <v>78</v>
      </c>
      <c r="AY1033" s="188" t="s">
        <v>221</v>
      </c>
    </row>
    <row r="1034" spans="2:65" s="12" customFormat="1" ht="20.45" customHeight="1" x14ac:dyDescent="0.3">
      <c r="B1034" s="173"/>
      <c r="C1034" s="174"/>
      <c r="D1034" s="174"/>
      <c r="E1034" s="175" t="s">
        <v>3</v>
      </c>
      <c r="F1034" s="277" t="s">
        <v>2044</v>
      </c>
      <c r="G1034" s="278"/>
      <c r="H1034" s="278"/>
      <c r="I1034" s="278"/>
      <c r="J1034" s="174"/>
      <c r="K1034" s="176" t="s">
        <v>3</v>
      </c>
      <c r="L1034" s="174"/>
      <c r="M1034" s="174"/>
      <c r="N1034" s="174"/>
      <c r="O1034" s="174"/>
      <c r="P1034" s="174"/>
      <c r="Q1034" s="174"/>
      <c r="R1034" s="177"/>
      <c r="T1034" s="178"/>
      <c r="U1034" s="174"/>
      <c r="V1034" s="174"/>
      <c r="W1034" s="174"/>
      <c r="X1034" s="174"/>
      <c r="Y1034" s="174"/>
      <c r="Z1034" s="174"/>
      <c r="AA1034" s="179"/>
      <c r="AT1034" s="180" t="s">
        <v>524</v>
      </c>
      <c r="AU1034" s="180" t="s">
        <v>190</v>
      </c>
      <c r="AV1034" s="12" t="s">
        <v>15</v>
      </c>
      <c r="AW1034" s="12" t="s">
        <v>35</v>
      </c>
      <c r="AX1034" s="12" t="s">
        <v>78</v>
      </c>
      <c r="AY1034" s="180" t="s">
        <v>221</v>
      </c>
    </row>
    <row r="1035" spans="2:65" s="10" customFormat="1" ht="20.45" customHeight="1" x14ac:dyDescent="0.3">
      <c r="B1035" s="153"/>
      <c r="C1035" s="154"/>
      <c r="D1035" s="154"/>
      <c r="E1035" s="155" t="s">
        <v>3</v>
      </c>
      <c r="F1035" s="272" t="s">
        <v>2045</v>
      </c>
      <c r="G1035" s="273"/>
      <c r="H1035" s="273"/>
      <c r="I1035" s="273"/>
      <c r="J1035" s="154"/>
      <c r="K1035" s="156">
        <v>69.16</v>
      </c>
      <c r="L1035" s="154"/>
      <c r="M1035" s="154"/>
      <c r="N1035" s="154"/>
      <c r="O1035" s="154"/>
      <c r="P1035" s="154"/>
      <c r="Q1035" s="154"/>
      <c r="R1035" s="157"/>
      <c r="T1035" s="158"/>
      <c r="U1035" s="154"/>
      <c r="V1035" s="154"/>
      <c r="W1035" s="154"/>
      <c r="X1035" s="154"/>
      <c r="Y1035" s="154"/>
      <c r="Z1035" s="154"/>
      <c r="AA1035" s="159"/>
      <c r="AT1035" s="160" t="s">
        <v>524</v>
      </c>
      <c r="AU1035" s="160" t="s">
        <v>190</v>
      </c>
      <c r="AV1035" s="10" t="s">
        <v>190</v>
      </c>
      <c r="AW1035" s="10" t="s">
        <v>35</v>
      </c>
      <c r="AX1035" s="10" t="s">
        <v>78</v>
      </c>
      <c r="AY1035" s="160" t="s">
        <v>221</v>
      </c>
    </row>
    <row r="1036" spans="2:65" s="10" customFormat="1" ht="20.45" customHeight="1" x14ac:dyDescent="0.3">
      <c r="B1036" s="153"/>
      <c r="C1036" s="154"/>
      <c r="D1036" s="154"/>
      <c r="E1036" s="155" t="s">
        <v>3</v>
      </c>
      <c r="F1036" s="272" t="s">
        <v>2046</v>
      </c>
      <c r="G1036" s="273"/>
      <c r="H1036" s="273"/>
      <c r="I1036" s="273"/>
      <c r="J1036" s="154"/>
      <c r="K1036" s="156">
        <v>5</v>
      </c>
      <c r="L1036" s="154"/>
      <c r="M1036" s="154"/>
      <c r="N1036" s="154"/>
      <c r="O1036" s="154"/>
      <c r="P1036" s="154"/>
      <c r="Q1036" s="154"/>
      <c r="R1036" s="157"/>
      <c r="T1036" s="158"/>
      <c r="U1036" s="154"/>
      <c r="V1036" s="154"/>
      <c r="W1036" s="154"/>
      <c r="X1036" s="154"/>
      <c r="Y1036" s="154"/>
      <c r="Z1036" s="154"/>
      <c r="AA1036" s="159"/>
      <c r="AT1036" s="160" t="s">
        <v>524</v>
      </c>
      <c r="AU1036" s="160" t="s">
        <v>190</v>
      </c>
      <c r="AV1036" s="10" t="s">
        <v>190</v>
      </c>
      <c r="AW1036" s="10" t="s">
        <v>35</v>
      </c>
      <c r="AX1036" s="10" t="s">
        <v>78</v>
      </c>
      <c r="AY1036" s="160" t="s">
        <v>221</v>
      </c>
    </row>
    <row r="1037" spans="2:65" s="10" customFormat="1" ht="20.45" customHeight="1" x14ac:dyDescent="0.3">
      <c r="B1037" s="153"/>
      <c r="C1037" s="154"/>
      <c r="D1037" s="154"/>
      <c r="E1037" s="155" t="s">
        <v>3</v>
      </c>
      <c r="F1037" s="272" t="s">
        <v>2047</v>
      </c>
      <c r="G1037" s="273"/>
      <c r="H1037" s="273"/>
      <c r="I1037" s="273"/>
      <c r="J1037" s="154"/>
      <c r="K1037" s="156">
        <v>9.7200000000000006</v>
      </c>
      <c r="L1037" s="154"/>
      <c r="M1037" s="154"/>
      <c r="N1037" s="154"/>
      <c r="O1037" s="154"/>
      <c r="P1037" s="154"/>
      <c r="Q1037" s="154"/>
      <c r="R1037" s="157"/>
      <c r="T1037" s="158"/>
      <c r="U1037" s="154"/>
      <c r="V1037" s="154"/>
      <c r="W1037" s="154"/>
      <c r="X1037" s="154"/>
      <c r="Y1037" s="154"/>
      <c r="Z1037" s="154"/>
      <c r="AA1037" s="159"/>
      <c r="AT1037" s="160" t="s">
        <v>524</v>
      </c>
      <c r="AU1037" s="160" t="s">
        <v>190</v>
      </c>
      <c r="AV1037" s="10" t="s">
        <v>190</v>
      </c>
      <c r="AW1037" s="10" t="s">
        <v>35</v>
      </c>
      <c r="AX1037" s="10" t="s">
        <v>78</v>
      </c>
      <c r="AY1037" s="160" t="s">
        <v>221</v>
      </c>
    </row>
    <row r="1038" spans="2:65" s="10" customFormat="1" ht="20.45" customHeight="1" x14ac:dyDescent="0.3">
      <c r="B1038" s="153"/>
      <c r="C1038" s="154"/>
      <c r="D1038" s="154"/>
      <c r="E1038" s="155" t="s">
        <v>3</v>
      </c>
      <c r="F1038" s="272" t="s">
        <v>2048</v>
      </c>
      <c r="G1038" s="273"/>
      <c r="H1038" s="273"/>
      <c r="I1038" s="273"/>
      <c r="J1038" s="154"/>
      <c r="K1038" s="156">
        <v>16.690000000000001</v>
      </c>
      <c r="L1038" s="154"/>
      <c r="M1038" s="154"/>
      <c r="N1038" s="154"/>
      <c r="O1038" s="154"/>
      <c r="P1038" s="154"/>
      <c r="Q1038" s="154"/>
      <c r="R1038" s="157"/>
      <c r="T1038" s="158"/>
      <c r="U1038" s="154"/>
      <c r="V1038" s="154"/>
      <c r="W1038" s="154"/>
      <c r="X1038" s="154"/>
      <c r="Y1038" s="154"/>
      <c r="Z1038" s="154"/>
      <c r="AA1038" s="159"/>
      <c r="AT1038" s="160" t="s">
        <v>524</v>
      </c>
      <c r="AU1038" s="160" t="s">
        <v>190</v>
      </c>
      <c r="AV1038" s="10" t="s">
        <v>190</v>
      </c>
      <c r="AW1038" s="10" t="s">
        <v>35</v>
      </c>
      <c r="AX1038" s="10" t="s">
        <v>78</v>
      </c>
      <c r="AY1038" s="160" t="s">
        <v>221</v>
      </c>
    </row>
    <row r="1039" spans="2:65" s="10" customFormat="1" ht="20.45" customHeight="1" x14ac:dyDescent="0.3">
      <c r="B1039" s="153"/>
      <c r="C1039" s="154"/>
      <c r="D1039" s="154"/>
      <c r="E1039" s="155" t="s">
        <v>3</v>
      </c>
      <c r="F1039" s="272" t="s">
        <v>2049</v>
      </c>
      <c r="G1039" s="273"/>
      <c r="H1039" s="273"/>
      <c r="I1039" s="273"/>
      <c r="J1039" s="154"/>
      <c r="K1039" s="156">
        <v>53.55</v>
      </c>
      <c r="L1039" s="154"/>
      <c r="M1039" s="154"/>
      <c r="N1039" s="154"/>
      <c r="O1039" s="154"/>
      <c r="P1039" s="154"/>
      <c r="Q1039" s="154"/>
      <c r="R1039" s="157"/>
      <c r="T1039" s="158"/>
      <c r="U1039" s="154"/>
      <c r="V1039" s="154"/>
      <c r="W1039" s="154"/>
      <c r="X1039" s="154"/>
      <c r="Y1039" s="154"/>
      <c r="Z1039" s="154"/>
      <c r="AA1039" s="159"/>
      <c r="AT1039" s="160" t="s">
        <v>524</v>
      </c>
      <c r="AU1039" s="160" t="s">
        <v>190</v>
      </c>
      <c r="AV1039" s="10" t="s">
        <v>190</v>
      </c>
      <c r="AW1039" s="10" t="s">
        <v>35</v>
      </c>
      <c r="AX1039" s="10" t="s">
        <v>78</v>
      </c>
      <c r="AY1039" s="160" t="s">
        <v>221</v>
      </c>
    </row>
    <row r="1040" spans="2:65" s="10" customFormat="1" ht="28.9" customHeight="1" x14ac:dyDescent="0.3">
      <c r="B1040" s="153"/>
      <c r="C1040" s="154"/>
      <c r="D1040" s="154"/>
      <c r="E1040" s="155" t="s">
        <v>3</v>
      </c>
      <c r="F1040" s="272" t="s">
        <v>2050</v>
      </c>
      <c r="G1040" s="273"/>
      <c r="H1040" s="273"/>
      <c r="I1040" s="273"/>
      <c r="J1040" s="154"/>
      <c r="K1040" s="156">
        <v>33.08</v>
      </c>
      <c r="L1040" s="154"/>
      <c r="M1040" s="154"/>
      <c r="N1040" s="154"/>
      <c r="O1040" s="154"/>
      <c r="P1040" s="154"/>
      <c r="Q1040" s="154"/>
      <c r="R1040" s="157"/>
      <c r="T1040" s="158"/>
      <c r="U1040" s="154"/>
      <c r="V1040" s="154"/>
      <c r="W1040" s="154"/>
      <c r="X1040" s="154"/>
      <c r="Y1040" s="154"/>
      <c r="Z1040" s="154"/>
      <c r="AA1040" s="159"/>
      <c r="AT1040" s="160" t="s">
        <v>524</v>
      </c>
      <c r="AU1040" s="160" t="s">
        <v>190</v>
      </c>
      <c r="AV1040" s="10" t="s">
        <v>190</v>
      </c>
      <c r="AW1040" s="10" t="s">
        <v>35</v>
      </c>
      <c r="AX1040" s="10" t="s">
        <v>78</v>
      </c>
      <c r="AY1040" s="160" t="s">
        <v>221</v>
      </c>
    </row>
    <row r="1041" spans="2:65" s="12" customFormat="1" ht="20.45" customHeight="1" x14ac:dyDescent="0.3">
      <c r="B1041" s="173"/>
      <c r="C1041" s="174"/>
      <c r="D1041" s="174"/>
      <c r="E1041" s="175" t="s">
        <v>3</v>
      </c>
      <c r="F1041" s="277" t="s">
        <v>2051</v>
      </c>
      <c r="G1041" s="278"/>
      <c r="H1041" s="278"/>
      <c r="I1041" s="278"/>
      <c r="J1041" s="174"/>
      <c r="K1041" s="176" t="s">
        <v>3</v>
      </c>
      <c r="L1041" s="174"/>
      <c r="M1041" s="174"/>
      <c r="N1041" s="174"/>
      <c r="O1041" s="174"/>
      <c r="P1041" s="174"/>
      <c r="Q1041" s="174"/>
      <c r="R1041" s="177"/>
      <c r="T1041" s="178"/>
      <c r="U1041" s="174"/>
      <c r="V1041" s="174"/>
      <c r="W1041" s="174"/>
      <c r="X1041" s="174"/>
      <c r="Y1041" s="174"/>
      <c r="Z1041" s="174"/>
      <c r="AA1041" s="179"/>
      <c r="AT1041" s="180" t="s">
        <v>524</v>
      </c>
      <c r="AU1041" s="180" t="s">
        <v>190</v>
      </c>
      <c r="AV1041" s="12" t="s">
        <v>15</v>
      </c>
      <c r="AW1041" s="12" t="s">
        <v>35</v>
      </c>
      <c r="AX1041" s="12" t="s">
        <v>78</v>
      </c>
      <c r="AY1041" s="180" t="s">
        <v>221</v>
      </c>
    </row>
    <row r="1042" spans="2:65" s="10" customFormat="1" ht="20.45" customHeight="1" x14ac:dyDescent="0.3">
      <c r="B1042" s="153"/>
      <c r="C1042" s="154"/>
      <c r="D1042" s="154"/>
      <c r="E1042" s="155" t="s">
        <v>3</v>
      </c>
      <c r="F1042" s="272" t="s">
        <v>2052</v>
      </c>
      <c r="G1042" s="273"/>
      <c r="H1042" s="273"/>
      <c r="I1042" s="273"/>
      <c r="J1042" s="154"/>
      <c r="K1042" s="156">
        <v>23.1</v>
      </c>
      <c r="L1042" s="154"/>
      <c r="M1042" s="154"/>
      <c r="N1042" s="154"/>
      <c r="O1042" s="154"/>
      <c r="P1042" s="154"/>
      <c r="Q1042" s="154"/>
      <c r="R1042" s="157"/>
      <c r="T1042" s="158"/>
      <c r="U1042" s="154"/>
      <c r="V1042" s="154"/>
      <c r="W1042" s="154"/>
      <c r="X1042" s="154"/>
      <c r="Y1042" s="154"/>
      <c r="Z1042" s="154"/>
      <c r="AA1042" s="159"/>
      <c r="AT1042" s="160" t="s">
        <v>524</v>
      </c>
      <c r="AU1042" s="160" t="s">
        <v>190</v>
      </c>
      <c r="AV1042" s="10" t="s">
        <v>190</v>
      </c>
      <c r="AW1042" s="10" t="s">
        <v>35</v>
      </c>
      <c r="AX1042" s="10" t="s">
        <v>78</v>
      </c>
      <c r="AY1042" s="160" t="s">
        <v>221</v>
      </c>
    </row>
    <row r="1043" spans="2:65" s="10" customFormat="1" ht="20.45" customHeight="1" x14ac:dyDescent="0.3">
      <c r="B1043" s="153"/>
      <c r="C1043" s="154"/>
      <c r="D1043" s="154"/>
      <c r="E1043" s="155" t="s">
        <v>3</v>
      </c>
      <c r="F1043" s="272" t="s">
        <v>2053</v>
      </c>
      <c r="G1043" s="273"/>
      <c r="H1043" s="273"/>
      <c r="I1043" s="273"/>
      <c r="J1043" s="154"/>
      <c r="K1043" s="156">
        <v>7.8</v>
      </c>
      <c r="L1043" s="154"/>
      <c r="M1043" s="154"/>
      <c r="N1043" s="154"/>
      <c r="O1043" s="154"/>
      <c r="P1043" s="154"/>
      <c r="Q1043" s="154"/>
      <c r="R1043" s="157"/>
      <c r="T1043" s="158"/>
      <c r="U1043" s="154"/>
      <c r="V1043" s="154"/>
      <c r="W1043" s="154"/>
      <c r="X1043" s="154"/>
      <c r="Y1043" s="154"/>
      <c r="Z1043" s="154"/>
      <c r="AA1043" s="159"/>
      <c r="AT1043" s="160" t="s">
        <v>524</v>
      </c>
      <c r="AU1043" s="160" t="s">
        <v>190</v>
      </c>
      <c r="AV1043" s="10" t="s">
        <v>190</v>
      </c>
      <c r="AW1043" s="10" t="s">
        <v>35</v>
      </c>
      <c r="AX1043" s="10" t="s">
        <v>78</v>
      </c>
      <c r="AY1043" s="160" t="s">
        <v>221</v>
      </c>
    </row>
    <row r="1044" spans="2:65" s="13" customFormat="1" ht="20.45" customHeight="1" x14ac:dyDescent="0.3">
      <c r="B1044" s="181"/>
      <c r="C1044" s="182"/>
      <c r="D1044" s="182"/>
      <c r="E1044" s="183" t="s">
        <v>3</v>
      </c>
      <c r="F1044" s="279" t="s">
        <v>946</v>
      </c>
      <c r="G1044" s="280"/>
      <c r="H1044" s="280"/>
      <c r="I1044" s="280"/>
      <c r="J1044" s="182"/>
      <c r="K1044" s="184">
        <v>218.1</v>
      </c>
      <c r="L1044" s="182"/>
      <c r="M1044" s="182"/>
      <c r="N1044" s="182"/>
      <c r="O1044" s="182"/>
      <c r="P1044" s="182"/>
      <c r="Q1044" s="182"/>
      <c r="R1044" s="185"/>
      <c r="T1044" s="186"/>
      <c r="U1044" s="182"/>
      <c r="V1044" s="182"/>
      <c r="W1044" s="182"/>
      <c r="X1044" s="182"/>
      <c r="Y1044" s="182"/>
      <c r="Z1044" s="182"/>
      <c r="AA1044" s="187"/>
      <c r="AT1044" s="188" t="s">
        <v>524</v>
      </c>
      <c r="AU1044" s="188" t="s">
        <v>190</v>
      </c>
      <c r="AV1044" s="13" t="s">
        <v>254</v>
      </c>
      <c r="AW1044" s="13" t="s">
        <v>35</v>
      </c>
      <c r="AX1044" s="13" t="s">
        <v>78</v>
      </c>
      <c r="AY1044" s="188" t="s">
        <v>221</v>
      </c>
    </row>
    <row r="1045" spans="2:65" s="10" customFormat="1" ht="20.45" customHeight="1" x14ac:dyDescent="0.3">
      <c r="B1045" s="153"/>
      <c r="C1045" s="154"/>
      <c r="D1045" s="154"/>
      <c r="E1045" s="155" t="s">
        <v>3</v>
      </c>
      <c r="F1045" s="272" t="s">
        <v>1819</v>
      </c>
      <c r="G1045" s="273"/>
      <c r="H1045" s="273"/>
      <c r="I1045" s="273"/>
      <c r="J1045" s="154"/>
      <c r="K1045" s="156">
        <v>30</v>
      </c>
      <c r="L1045" s="154"/>
      <c r="M1045" s="154"/>
      <c r="N1045" s="154"/>
      <c r="O1045" s="154"/>
      <c r="P1045" s="154"/>
      <c r="Q1045" s="154"/>
      <c r="R1045" s="157"/>
      <c r="T1045" s="158"/>
      <c r="U1045" s="154"/>
      <c r="V1045" s="154"/>
      <c r="W1045" s="154"/>
      <c r="X1045" s="154"/>
      <c r="Y1045" s="154"/>
      <c r="Z1045" s="154"/>
      <c r="AA1045" s="159"/>
      <c r="AT1045" s="160" t="s">
        <v>524</v>
      </c>
      <c r="AU1045" s="160" t="s">
        <v>190</v>
      </c>
      <c r="AV1045" s="10" t="s">
        <v>190</v>
      </c>
      <c r="AW1045" s="10" t="s">
        <v>35</v>
      </c>
      <c r="AX1045" s="10" t="s">
        <v>78</v>
      </c>
      <c r="AY1045" s="160" t="s">
        <v>221</v>
      </c>
    </row>
    <row r="1046" spans="2:65" s="10" customFormat="1" ht="20.45" customHeight="1" x14ac:dyDescent="0.3">
      <c r="B1046" s="153"/>
      <c r="C1046" s="154"/>
      <c r="D1046" s="154"/>
      <c r="E1046" s="155" t="s">
        <v>3</v>
      </c>
      <c r="F1046" s="272" t="s">
        <v>2053</v>
      </c>
      <c r="G1046" s="273"/>
      <c r="H1046" s="273"/>
      <c r="I1046" s="273"/>
      <c r="J1046" s="154"/>
      <c r="K1046" s="156">
        <v>7.8</v>
      </c>
      <c r="L1046" s="154"/>
      <c r="M1046" s="154"/>
      <c r="N1046" s="154"/>
      <c r="O1046" s="154"/>
      <c r="P1046" s="154"/>
      <c r="Q1046" s="154"/>
      <c r="R1046" s="157"/>
      <c r="T1046" s="158"/>
      <c r="U1046" s="154"/>
      <c r="V1046" s="154"/>
      <c r="W1046" s="154"/>
      <c r="X1046" s="154"/>
      <c r="Y1046" s="154"/>
      <c r="Z1046" s="154"/>
      <c r="AA1046" s="159"/>
      <c r="AT1046" s="160" t="s">
        <v>524</v>
      </c>
      <c r="AU1046" s="160" t="s">
        <v>190</v>
      </c>
      <c r="AV1046" s="10" t="s">
        <v>190</v>
      </c>
      <c r="AW1046" s="10" t="s">
        <v>35</v>
      </c>
      <c r="AX1046" s="10" t="s">
        <v>78</v>
      </c>
      <c r="AY1046" s="160" t="s">
        <v>221</v>
      </c>
    </row>
    <row r="1047" spans="2:65" s="13" customFormat="1" ht="20.45" customHeight="1" x14ac:dyDescent="0.3">
      <c r="B1047" s="181"/>
      <c r="C1047" s="182"/>
      <c r="D1047" s="182"/>
      <c r="E1047" s="183" t="s">
        <v>3</v>
      </c>
      <c r="F1047" s="279" t="s">
        <v>946</v>
      </c>
      <c r="G1047" s="280"/>
      <c r="H1047" s="280"/>
      <c r="I1047" s="280"/>
      <c r="J1047" s="182"/>
      <c r="K1047" s="184">
        <v>37.799999999999997</v>
      </c>
      <c r="L1047" s="182"/>
      <c r="M1047" s="182"/>
      <c r="N1047" s="182"/>
      <c r="O1047" s="182"/>
      <c r="P1047" s="182"/>
      <c r="Q1047" s="182"/>
      <c r="R1047" s="185"/>
      <c r="T1047" s="186"/>
      <c r="U1047" s="182"/>
      <c r="V1047" s="182"/>
      <c r="W1047" s="182"/>
      <c r="X1047" s="182"/>
      <c r="Y1047" s="182"/>
      <c r="Z1047" s="182"/>
      <c r="AA1047" s="187"/>
      <c r="AT1047" s="188" t="s">
        <v>524</v>
      </c>
      <c r="AU1047" s="188" t="s">
        <v>190</v>
      </c>
      <c r="AV1047" s="13" t="s">
        <v>254</v>
      </c>
      <c r="AW1047" s="13" t="s">
        <v>35</v>
      </c>
      <c r="AX1047" s="13" t="s">
        <v>78</v>
      </c>
      <c r="AY1047" s="188" t="s">
        <v>221</v>
      </c>
    </row>
    <row r="1048" spans="2:65" s="11" customFormat="1" ht="20.45" customHeight="1" x14ac:dyDescent="0.3">
      <c r="B1048" s="161"/>
      <c r="C1048" s="162"/>
      <c r="D1048" s="162"/>
      <c r="E1048" s="163" t="s">
        <v>3</v>
      </c>
      <c r="F1048" s="270" t="s">
        <v>526</v>
      </c>
      <c r="G1048" s="271"/>
      <c r="H1048" s="271"/>
      <c r="I1048" s="271"/>
      <c r="J1048" s="162"/>
      <c r="K1048" s="164">
        <v>1167.29</v>
      </c>
      <c r="L1048" s="162"/>
      <c r="M1048" s="162"/>
      <c r="N1048" s="162"/>
      <c r="O1048" s="162"/>
      <c r="P1048" s="162"/>
      <c r="Q1048" s="162"/>
      <c r="R1048" s="165"/>
      <c r="T1048" s="166"/>
      <c r="U1048" s="162"/>
      <c r="V1048" s="162"/>
      <c r="W1048" s="162"/>
      <c r="X1048" s="162"/>
      <c r="Y1048" s="162"/>
      <c r="Z1048" s="162"/>
      <c r="AA1048" s="167"/>
      <c r="AT1048" s="168" t="s">
        <v>524</v>
      </c>
      <c r="AU1048" s="168" t="s">
        <v>190</v>
      </c>
      <c r="AV1048" s="11" t="s">
        <v>231</v>
      </c>
      <c r="AW1048" s="11" t="s">
        <v>35</v>
      </c>
      <c r="AX1048" s="11" t="s">
        <v>15</v>
      </c>
      <c r="AY1048" s="168" t="s">
        <v>221</v>
      </c>
    </row>
    <row r="1049" spans="2:65" s="1" customFormat="1" ht="40.15" customHeight="1" x14ac:dyDescent="0.3">
      <c r="B1049" s="136"/>
      <c r="C1049" s="149" t="s">
        <v>2072</v>
      </c>
      <c r="D1049" s="149" t="s">
        <v>382</v>
      </c>
      <c r="E1049" s="150" t="s">
        <v>2073</v>
      </c>
      <c r="F1049" s="267" t="s">
        <v>2074</v>
      </c>
      <c r="G1049" s="268"/>
      <c r="H1049" s="268"/>
      <c r="I1049" s="268"/>
      <c r="J1049" s="151" t="s">
        <v>536</v>
      </c>
      <c r="K1049" s="152">
        <v>1298.914</v>
      </c>
      <c r="L1049" s="269"/>
      <c r="M1049" s="268"/>
      <c r="N1049" s="269">
        <f>ROUND(L1049*K1049,2)</f>
        <v>0</v>
      </c>
      <c r="O1049" s="251"/>
      <c r="P1049" s="251"/>
      <c r="Q1049" s="251"/>
      <c r="R1049" s="141"/>
      <c r="T1049" s="142" t="s">
        <v>3</v>
      </c>
      <c r="U1049" s="40" t="s">
        <v>43</v>
      </c>
      <c r="V1049" s="143">
        <v>0</v>
      </c>
      <c r="W1049" s="143">
        <f>V1049*K1049</f>
        <v>0</v>
      </c>
      <c r="X1049" s="143">
        <v>3.8999999999999998E-3</v>
      </c>
      <c r="Y1049" s="143">
        <f>X1049*K1049</f>
        <v>5.0657645999999996</v>
      </c>
      <c r="Z1049" s="143">
        <v>0</v>
      </c>
      <c r="AA1049" s="144">
        <f>Z1049*K1049</f>
        <v>0</v>
      </c>
      <c r="AR1049" s="17" t="s">
        <v>385</v>
      </c>
      <c r="AT1049" s="17" t="s">
        <v>382</v>
      </c>
      <c r="AU1049" s="17" t="s">
        <v>190</v>
      </c>
      <c r="AY1049" s="17" t="s">
        <v>221</v>
      </c>
      <c r="BE1049" s="145">
        <f>IF(U1049="základní",N1049,0)</f>
        <v>0</v>
      </c>
      <c r="BF1049" s="145">
        <f>IF(U1049="snížená",N1049,0)</f>
        <v>0</v>
      </c>
      <c r="BG1049" s="145">
        <f>IF(U1049="zákl. přenesená",N1049,0)</f>
        <v>0</v>
      </c>
      <c r="BH1049" s="145">
        <f>IF(U1049="sníž. přenesená",N1049,0)</f>
        <v>0</v>
      </c>
      <c r="BI1049" s="145">
        <f>IF(U1049="nulová",N1049,0)</f>
        <v>0</v>
      </c>
      <c r="BJ1049" s="17" t="s">
        <v>15</v>
      </c>
      <c r="BK1049" s="145">
        <f>ROUND(L1049*K1049,2)</f>
        <v>0</v>
      </c>
      <c r="BL1049" s="17" t="s">
        <v>247</v>
      </c>
      <c r="BM1049" s="17" t="s">
        <v>2075</v>
      </c>
    </row>
    <row r="1050" spans="2:65" s="1" customFormat="1" ht="28.9" customHeight="1" x14ac:dyDescent="0.3">
      <c r="B1050" s="136"/>
      <c r="C1050" s="149" t="s">
        <v>2076</v>
      </c>
      <c r="D1050" s="149" t="s">
        <v>382</v>
      </c>
      <c r="E1050" s="150" t="s">
        <v>2077</v>
      </c>
      <c r="F1050" s="267" t="s">
        <v>2078</v>
      </c>
      <c r="G1050" s="268"/>
      <c r="H1050" s="268"/>
      <c r="I1050" s="268"/>
      <c r="J1050" s="151" t="s">
        <v>536</v>
      </c>
      <c r="K1050" s="152">
        <v>43.47</v>
      </c>
      <c r="L1050" s="269"/>
      <c r="M1050" s="268"/>
      <c r="N1050" s="269">
        <f>ROUND(L1050*K1050,2)</f>
        <v>0</v>
      </c>
      <c r="O1050" s="251"/>
      <c r="P1050" s="251"/>
      <c r="Q1050" s="251"/>
      <c r="R1050" s="141"/>
      <c r="T1050" s="142" t="s">
        <v>3</v>
      </c>
      <c r="U1050" s="40" t="s">
        <v>43</v>
      </c>
      <c r="V1050" s="143">
        <v>0</v>
      </c>
      <c r="W1050" s="143">
        <f>V1050*K1050</f>
        <v>0</v>
      </c>
      <c r="X1050" s="143">
        <v>3.5000000000000001E-3</v>
      </c>
      <c r="Y1050" s="143">
        <f>X1050*K1050</f>
        <v>0.152145</v>
      </c>
      <c r="Z1050" s="143">
        <v>0</v>
      </c>
      <c r="AA1050" s="144">
        <f>Z1050*K1050</f>
        <v>0</v>
      </c>
      <c r="AR1050" s="17" t="s">
        <v>385</v>
      </c>
      <c r="AT1050" s="17" t="s">
        <v>382</v>
      </c>
      <c r="AU1050" s="17" t="s">
        <v>190</v>
      </c>
      <c r="AY1050" s="17" t="s">
        <v>221</v>
      </c>
      <c r="BE1050" s="145">
        <f>IF(U1050="základní",N1050,0)</f>
        <v>0</v>
      </c>
      <c r="BF1050" s="145">
        <f>IF(U1050="snížená",N1050,0)</f>
        <v>0</v>
      </c>
      <c r="BG1050" s="145">
        <f>IF(U1050="zákl. přenesená",N1050,0)</f>
        <v>0</v>
      </c>
      <c r="BH1050" s="145">
        <f>IF(U1050="sníž. přenesená",N1050,0)</f>
        <v>0</v>
      </c>
      <c r="BI1050" s="145">
        <f>IF(U1050="nulová",N1050,0)</f>
        <v>0</v>
      </c>
      <c r="BJ1050" s="17" t="s">
        <v>15</v>
      </c>
      <c r="BK1050" s="145">
        <f>ROUND(L1050*K1050,2)</f>
        <v>0</v>
      </c>
      <c r="BL1050" s="17" t="s">
        <v>247</v>
      </c>
      <c r="BM1050" s="17" t="s">
        <v>2079</v>
      </c>
    </row>
    <row r="1051" spans="2:65" s="1" customFormat="1" ht="28.9" customHeight="1" x14ac:dyDescent="0.3">
      <c r="B1051" s="136"/>
      <c r="C1051" s="137" t="s">
        <v>2080</v>
      </c>
      <c r="D1051" s="137" t="s">
        <v>222</v>
      </c>
      <c r="E1051" s="138" t="s">
        <v>2081</v>
      </c>
      <c r="F1051" s="250" t="s">
        <v>2082</v>
      </c>
      <c r="G1051" s="251"/>
      <c r="H1051" s="251"/>
      <c r="I1051" s="251"/>
      <c r="J1051" s="139" t="s">
        <v>536</v>
      </c>
      <c r="K1051" s="140">
        <v>988.69</v>
      </c>
      <c r="L1051" s="252"/>
      <c r="M1051" s="251"/>
      <c r="N1051" s="252">
        <f>ROUND(L1051*K1051,2)</f>
        <v>0</v>
      </c>
      <c r="O1051" s="251"/>
      <c r="P1051" s="251"/>
      <c r="Q1051" s="251"/>
      <c r="R1051" s="141"/>
      <c r="T1051" s="142" t="s">
        <v>3</v>
      </c>
      <c r="U1051" s="40" t="s">
        <v>43</v>
      </c>
      <c r="V1051" s="143">
        <v>0.06</v>
      </c>
      <c r="W1051" s="143">
        <f>V1051*K1051</f>
        <v>59.321400000000004</v>
      </c>
      <c r="X1051" s="143">
        <v>1.9000000000000001E-4</v>
      </c>
      <c r="Y1051" s="143">
        <f>X1051*K1051</f>
        <v>0.18785110000000002</v>
      </c>
      <c r="Z1051" s="143">
        <v>0</v>
      </c>
      <c r="AA1051" s="144">
        <f>Z1051*K1051</f>
        <v>0</v>
      </c>
      <c r="AR1051" s="17" t="s">
        <v>247</v>
      </c>
      <c r="AT1051" s="17" t="s">
        <v>222</v>
      </c>
      <c r="AU1051" s="17" t="s">
        <v>190</v>
      </c>
      <c r="AY1051" s="17" t="s">
        <v>221</v>
      </c>
      <c r="BE1051" s="145">
        <f>IF(U1051="základní",N1051,0)</f>
        <v>0</v>
      </c>
      <c r="BF1051" s="145">
        <f>IF(U1051="snížená",N1051,0)</f>
        <v>0</v>
      </c>
      <c r="BG1051" s="145">
        <f>IF(U1051="zákl. přenesená",N1051,0)</f>
        <v>0</v>
      </c>
      <c r="BH1051" s="145">
        <f>IF(U1051="sníž. přenesená",N1051,0)</f>
        <v>0</v>
      </c>
      <c r="BI1051" s="145">
        <f>IF(U1051="nulová",N1051,0)</f>
        <v>0</v>
      </c>
      <c r="BJ1051" s="17" t="s">
        <v>15</v>
      </c>
      <c r="BK1051" s="145">
        <f>ROUND(L1051*K1051,2)</f>
        <v>0</v>
      </c>
      <c r="BL1051" s="17" t="s">
        <v>247</v>
      </c>
      <c r="BM1051" s="17" t="s">
        <v>2083</v>
      </c>
    </row>
    <row r="1052" spans="2:65" s="10" customFormat="1" ht="28.9" customHeight="1" x14ac:dyDescent="0.3">
      <c r="B1052" s="153"/>
      <c r="C1052" s="154"/>
      <c r="D1052" s="154"/>
      <c r="E1052" s="155" t="s">
        <v>3</v>
      </c>
      <c r="F1052" s="274" t="s">
        <v>2039</v>
      </c>
      <c r="G1052" s="273"/>
      <c r="H1052" s="273"/>
      <c r="I1052" s="273"/>
      <c r="J1052" s="154"/>
      <c r="K1052" s="156">
        <v>399.48</v>
      </c>
      <c r="L1052" s="154"/>
      <c r="M1052" s="154"/>
      <c r="N1052" s="154"/>
      <c r="O1052" s="154"/>
      <c r="P1052" s="154"/>
      <c r="Q1052" s="154"/>
      <c r="R1052" s="157"/>
      <c r="T1052" s="158"/>
      <c r="U1052" s="154"/>
      <c r="V1052" s="154"/>
      <c r="W1052" s="154"/>
      <c r="X1052" s="154"/>
      <c r="Y1052" s="154"/>
      <c r="Z1052" s="154"/>
      <c r="AA1052" s="159"/>
      <c r="AT1052" s="160" t="s">
        <v>524</v>
      </c>
      <c r="AU1052" s="160" t="s">
        <v>190</v>
      </c>
      <c r="AV1052" s="10" t="s">
        <v>190</v>
      </c>
      <c r="AW1052" s="10" t="s">
        <v>35</v>
      </c>
      <c r="AX1052" s="10" t="s">
        <v>78</v>
      </c>
      <c r="AY1052" s="160" t="s">
        <v>221</v>
      </c>
    </row>
    <row r="1053" spans="2:65" s="10" customFormat="1" ht="20.45" customHeight="1" x14ac:dyDescent="0.3">
      <c r="B1053" s="153"/>
      <c r="C1053" s="154"/>
      <c r="D1053" s="154"/>
      <c r="E1053" s="155" t="s">
        <v>3</v>
      </c>
      <c r="F1053" s="272" t="s">
        <v>2040</v>
      </c>
      <c r="G1053" s="273"/>
      <c r="H1053" s="273"/>
      <c r="I1053" s="273"/>
      <c r="J1053" s="154"/>
      <c r="K1053" s="156">
        <v>37.26</v>
      </c>
      <c r="L1053" s="154"/>
      <c r="M1053" s="154"/>
      <c r="N1053" s="154"/>
      <c r="O1053" s="154"/>
      <c r="P1053" s="154"/>
      <c r="Q1053" s="154"/>
      <c r="R1053" s="157"/>
      <c r="T1053" s="158"/>
      <c r="U1053" s="154"/>
      <c r="V1053" s="154"/>
      <c r="W1053" s="154"/>
      <c r="X1053" s="154"/>
      <c r="Y1053" s="154"/>
      <c r="Z1053" s="154"/>
      <c r="AA1053" s="159"/>
      <c r="AT1053" s="160" t="s">
        <v>524</v>
      </c>
      <c r="AU1053" s="160" t="s">
        <v>190</v>
      </c>
      <c r="AV1053" s="10" t="s">
        <v>190</v>
      </c>
      <c r="AW1053" s="10" t="s">
        <v>35</v>
      </c>
      <c r="AX1053" s="10" t="s">
        <v>78</v>
      </c>
      <c r="AY1053" s="160" t="s">
        <v>221</v>
      </c>
    </row>
    <row r="1054" spans="2:65" s="10" customFormat="1" ht="20.45" customHeight="1" x14ac:dyDescent="0.3">
      <c r="B1054" s="153"/>
      <c r="C1054" s="154"/>
      <c r="D1054" s="154"/>
      <c r="E1054" s="155" t="s">
        <v>3</v>
      </c>
      <c r="F1054" s="272" t="s">
        <v>2041</v>
      </c>
      <c r="G1054" s="273"/>
      <c r="H1054" s="273"/>
      <c r="I1054" s="273"/>
      <c r="J1054" s="154"/>
      <c r="K1054" s="156">
        <v>253.4</v>
      </c>
      <c r="L1054" s="154"/>
      <c r="M1054" s="154"/>
      <c r="N1054" s="154"/>
      <c r="O1054" s="154"/>
      <c r="P1054" s="154"/>
      <c r="Q1054" s="154"/>
      <c r="R1054" s="157"/>
      <c r="T1054" s="158"/>
      <c r="U1054" s="154"/>
      <c r="V1054" s="154"/>
      <c r="W1054" s="154"/>
      <c r="X1054" s="154"/>
      <c r="Y1054" s="154"/>
      <c r="Z1054" s="154"/>
      <c r="AA1054" s="159"/>
      <c r="AT1054" s="160" t="s">
        <v>524</v>
      </c>
      <c r="AU1054" s="160" t="s">
        <v>190</v>
      </c>
      <c r="AV1054" s="10" t="s">
        <v>190</v>
      </c>
      <c r="AW1054" s="10" t="s">
        <v>35</v>
      </c>
      <c r="AX1054" s="10" t="s">
        <v>78</v>
      </c>
      <c r="AY1054" s="160" t="s">
        <v>221</v>
      </c>
    </row>
    <row r="1055" spans="2:65" s="10" customFormat="1" ht="28.9" customHeight="1" x14ac:dyDescent="0.3">
      <c r="B1055" s="153"/>
      <c r="C1055" s="154"/>
      <c r="D1055" s="154"/>
      <c r="E1055" s="155" t="s">
        <v>3</v>
      </c>
      <c r="F1055" s="272" t="s">
        <v>2043</v>
      </c>
      <c r="G1055" s="273"/>
      <c r="H1055" s="273"/>
      <c r="I1055" s="273"/>
      <c r="J1055" s="154"/>
      <c r="K1055" s="156">
        <v>88.25</v>
      </c>
      <c r="L1055" s="154"/>
      <c r="M1055" s="154"/>
      <c r="N1055" s="154"/>
      <c r="O1055" s="154"/>
      <c r="P1055" s="154"/>
      <c r="Q1055" s="154"/>
      <c r="R1055" s="157"/>
      <c r="T1055" s="158"/>
      <c r="U1055" s="154"/>
      <c r="V1055" s="154"/>
      <c r="W1055" s="154"/>
      <c r="X1055" s="154"/>
      <c r="Y1055" s="154"/>
      <c r="Z1055" s="154"/>
      <c r="AA1055" s="159"/>
      <c r="AT1055" s="160" t="s">
        <v>524</v>
      </c>
      <c r="AU1055" s="160" t="s">
        <v>190</v>
      </c>
      <c r="AV1055" s="10" t="s">
        <v>190</v>
      </c>
      <c r="AW1055" s="10" t="s">
        <v>35</v>
      </c>
      <c r="AX1055" s="10" t="s">
        <v>78</v>
      </c>
      <c r="AY1055" s="160" t="s">
        <v>221</v>
      </c>
    </row>
    <row r="1056" spans="2:65" s="13" customFormat="1" ht="20.45" customHeight="1" x14ac:dyDescent="0.3">
      <c r="B1056" s="181"/>
      <c r="C1056" s="182"/>
      <c r="D1056" s="182"/>
      <c r="E1056" s="183" t="s">
        <v>3</v>
      </c>
      <c r="F1056" s="279" t="s">
        <v>946</v>
      </c>
      <c r="G1056" s="280"/>
      <c r="H1056" s="280"/>
      <c r="I1056" s="280"/>
      <c r="J1056" s="182"/>
      <c r="K1056" s="184">
        <v>778.39</v>
      </c>
      <c r="L1056" s="182"/>
      <c r="M1056" s="182"/>
      <c r="N1056" s="182"/>
      <c r="O1056" s="182"/>
      <c r="P1056" s="182"/>
      <c r="Q1056" s="182"/>
      <c r="R1056" s="185"/>
      <c r="T1056" s="186"/>
      <c r="U1056" s="182"/>
      <c r="V1056" s="182"/>
      <c r="W1056" s="182"/>
      <c r="X1056" s="182"/>
      <c r="Y1056" s="182"/>
      <c r="Z1056" s="182"/>
      <c r="AA1056" s="187"/>
      <c r="AT1056" s="188" t="s">
        <v>524</v>
      </c>
      <c r="AU1056" s="188" t="s">
        <v>190</v>
      </c>
      <c r="AV1056" s="13" t="s">
        <v>254</v>
      </c>
      <c r="AW1056" s="13" t="s">
        <v>35</v>
      </c>
      <c r="AX1056" s="13" t="s">
        <v>78</v>
      </c>
      <c r="AY1056" s="188" t="s">
        <v>221</v>
      </c>
    </row>
    <row r="1057" spans="2:65" s="12" customFormat="1" ht="20.45" customHeight="1" x14ac:dyDescent="0.3">
      <c r="B1057" s="173"/>
      <c r="C1057" s="174"/>
      <c r="D1057" s="174"/>
      <c r="E1057" s="175" t="s">
        <v>3</v>
      </c>
      <c r="F1057" s="277" t="s">
        <v>2044</v>
      </c>
      <c r="G1057" s="278"/>
      <c r="H1057" s="278"/>
      <c r="I1057" s="278"/>
      <c r="J1057" s="174"/>
      <c r="K1057" s="176" t="s">
        <v>3</v>
      </c>
      <c r="L1057" s="174"/>
      <c r="M1057" s="174"/>
      <c r="N1057" s="174"/>
      <c r="O1057" s="174"/>
      <c r="P1057" s="174"/>
      <c r="Q1057" s="174"/>
      <c r="R1057" s="177"/>
      <c r="T1057" s="178"/>
      <c r="U1057" s="174"/>
      <c r="V1057" s="174"/>
      <c r="W1057" s="174"/>
      <c r="X1057" s="174"/>
      <c r="Y1057" s="174"/>
      <c r="Z1057" s="174"/>
      <c r="AA1057" s="179"/>
      <c r="AT1057" s="180" t="s">
        <v>524</v>
      </c>
      <c r="AU1057" s="180" t="s">
        <v>190</v>
      </c>
      <c r="AV1057" s="12" t="s">
        <v>15</v>
      </c>
      <c r="AW1057" s="12" t="s">
        <v>35</v>
      </c>
      <c r="AX1057" s="12" t="s">
        <v>78</v>
      </c>
      <c r="AY1057" s="180" t="s">
        <v>221</v>
      </c>
    </row>
    <row r="1058" spans="2:65" s="10" customFormat="1" ht="20.45" customHeight="1" x14ac:dyDescent="0.3">
      <c r="B1058" s="153"/>
      <c r="C1058" s="154"/>
      <c r="D1058" s="154"/>
      <c r="E1058" s="155" t="s">
        <v>3</v>
      </c>
      <c r="F1058" s="272" t="s">
        <v>2045</v>
      </c>
      <c r="G1058" s="273"/>
      <c r="H1058" s="273"/>
      <c r="I1058" s="273"/>
      <c r="J1058" s="154"/>
      <c r="K1058" s="156">
        <v>69.16</v>
      </c>
      <c r="L1058" s="154"/>
      <c r="M1058" s="154"/>
      <c r="N1058" s="154"/>
      <c r="O1058" s="154"/>
      <c r="P1058" s="154"/>
      <c r="Q1058" s="154"/>
      <c r="R1058" s="157"/>
      <c r="T1058" s="158"/>
      <c r="U1058" s="154"/>
      <c r="V1058" s="154"/>
      <c r="W1058" s="154"/>
      <c r="X1058" s="154"/>
      <c r="Y1058" s="154"/>
      <c r="Z1058" s="154"/>
      <c r="AA1058" s="159"/>
      <c r="AT1058" s="160" t="s">
        <v>524</v>
      </c>
      <c r="AU1058" s="160" t="s">
        <v>190</v>
      </c>
      <c r="AV1058" s="10" t="s">
        <v>190</v>
      </c>
      <c r="AW1058" s="10" t="s">
        <v>35</v>
      </c>
      <c r="AX1058" s="10" t="s">
        <v>78</v>
      </c>
      <c r="AY1058" s="160" t="s">
        <v>221</v>
      </c>
    </row>
    <row r="1059" spans="2:65" s="10" customFormat="1" ht="20.45" customHeight="1" x14ac:dyDescent="0.3">
      <c r="B1059" s="153"/>
      <c r="C1059" s="154"/>
      <c r="D1059" s="154"/>
      <c r="E1059" s="155" t="s">
        <v>3</v>
      </c>
      <c r="F1059" s="272" t="s">
        <v>2046</v>
      </c>
      <c r="G1059" s="273"/>
      <c r="H1059" s="273"/>
      <c r="I1059" s="273"/>
      <c r="J1059" s="154"/>
      <c r="K1059" s="156">
        <v>5</v>
      </c>
      <c r="L1059" s="154"/>
      <c r="M1059" s="154"/>
      <c r="N1059" s="154"/>
      <c r="O1059" s="154"/>
      <c r="P1059" s="154"/>
      <c r="Q1059" s="154"/>
      <c r="R1059" s="157"/>
      <c r="T1059" s="158"/>
      <c r="U1059" s="154"/>
      <c r="V1059" s="154"/>
      <c r="W1059" s="154"/>
      <c r="X1059" s="154"/>
      <c r="Y1059" s="154"/>
      <c r="Z1059" s="154"/>
      <c r="AA1059" s="159"/>
      <c r="AT1059" s="160" t="s">
        <v>524</v>
      </c>
      <c r="AU1059" s="160" t="s">
        <v>190</v>
      </c>
      <c r="AV1059" s="10" t="s">
        <v>190</v>
      </c>
      <c r="AW1059" s="10" t="s">
        <v>35</v>
      </c>
      <c r="AX1059" s="10" t="s">
        <v>78</v>
      </c>
      <c r="AY1059" s="160" t="s">
        <v>221</v>
      </c>
    </row>
    <row r="1060" spans="2:65" s="10" customFormat="1" ht="20.45" customHeight="1" x14ac:dyDescent="0.3">
      <c r="B1060" s="153"/>
      <c r="C1060" s="154"/>
      <c r="D1060" s="154"/>
      <c r="E1060" s="155" t="s">
        <v>3</v>
      </c>
      <c r="F1060" s="272" t="s">
        <v>2047</v>
      </c>
      <c r="G1060" s="273"/>
      <c r="H1060" s="273"/>
      <c r="I1060" s="273"/>
      <c r="J1060" s="154"/>
      <c r="K1060" s="156">
        <v>9.7200000000000006</v>
      </c>
      <c r="L1060" s="154"/>
      <c r="M1060" s="154"/>
      <c r="N1060" s="154"/>
      <c r="O1060" s="154"/>
      <c r="P1060" s="154"/>
      <c r="Q1060" s="154"/>
      <c r="R1060" s="157"/>
      <c r="T1060" s="158"/>
      <c r="U1060" s="154"/>
      <c r="V1060" s="154"/>
      <c r="W1060" s="154"/>
      <c r="X1060" s="154"/>
      <c r="Y1060" s="154"/>
      <c r="Z1060" s="154"/>
      <c r="AA1060" s="159"/>
      <c r="AT1060" s="160" t="s">
        <v>524</v>
      </c>
      <c r="AU1060" s="160" t="s">
        <v>190</v>
      </c>
      <c r="AV1060" s="10" t="s">
        <v>190</v>
      </c>
      <c r="AW1060" s="10" t="s">
        <v>35</v>
      </c>
      <c r="AX1060" s="10" t="s">
        <v>78</v>
      </c>
      <c r="AY1060" s="160" t="s">
        <v>221</v>
      </c>
    </row>
    <row r="1061" spans="2:65" s="10" customFormat="1" ht="20.45" customHeight="1" x14ac:dyDescent="0.3">
      <c r="B1061" s="153"/>
      <c r="C1061" s="154"/>
      <c r="D1061" s="154"/>
      <c r="E1061" s="155" t="s">
        <v>3</v>
      </c>
      <c r="F1061" s="272" t="s">
        <v>2048</v>
      </c>
      <c r="G1061" s="273"/>
      <c r="H1061" s="273"/>
      <c r="I1061" s="273"/>
      <c r="J1061" s="154"/>
      <c r="K1061" s="156">
        <v>16.690000000000001</v>
      </c>
      <c r="L1061" s="154"/>
      <c r="M1061" s="154"/>
      <c r="N1061" s="154"/>
      <c r="O1061" s="154"/>
      <c r="P1061" s="154"/>
      <c r="Q1061" s="154"/>
      <c r="R1061" s="157"/>
      <c r="T1061" s="158"/>
      <c r="U1061" s="154"/>
      <c r="V1061" s="154"/>
      <c r="W1061" s="154"/>
      <c r="X1061" s="154"/>
      <c r="Y1061" s="154"/>
      <c r="Z1061" s="154"/>
      <c r="AA1061" s="159"/>
      <c r="AT1061" s="160" t="s">
        <v>524</v>
      </c>
      <c r="AU1061" s="160" t="s">
        <v>190</v>
      </c>
      <c r="AV1061" s="10" t="s">
        <v>190</v>
      </c>
      <c r="AW1061" s="10" t="s">
        <v>35</v>
      </c>
      <c r="AX1061" s="10" t="s">
        <v>78</v>
      </c>
      <c r="AY1061" s="160" t="s">
        <v>221</v>
      </c>
    </row>
    <row r="1062" spans="2:65" s="10" customFormat="1" ht="20.45" customHeight="1" x14ac:dyDescent="0.3">
      <c r="B1062" s="153"/>
      <c r="C1062" s="154"/>
      <c r="D1062" s="154"/>
      <c r="E1062" s="155" t="s">
        <v>3</v>
      </c>
      <c r="F1062" s="272" t="s">
        <v>2049</v>
      </c>
      <c r="G1062" s="273"/>
      <c r="H1062" s="273"/>
      <c r="I1062" s="273"/>
      <c r="J1062" s="154"/>
      <c r="K1062" s="156">
        <v>53.55</v>
      </c>
      <c r="L1062" s="154"/>
      <c r="M1062" s="154"/>
      <c r="N1062" s="154"/>
      <c r="O1062" s="154"/>
      <c r="P1062" s="154"/>
      <c r="Q1062" s="154"/>
      <c r="R1062" s="157"/>
      <c r="T1062" s="158"/>
      <c r="U1062" s="154"/>
      <c r="V1062" s="154"/>
      <c r="W1062" s="154"/>
      <c r="X1062" s="154"/>
      <c r="Y1062" s="154"/>
      <c r="Z1062" s="154"/>
      <c r="AA1062" s="159"/>
      <c r="AT1062" s="160" t="s">
        <v>524</v>
      </c>
      <c r="AU1062" s="160" t="s">
        <v>190</v>
      </c>
      <c r="AV1062" s="10" t="s">
        <v>190</v>
      </c>
      <c r="AW1062" s="10" t="s">
        <v>35</v>
      </c>
      <c r="AX1062" s="10" t="s">
        <v>78</v>
      </c>
      <c r="AY1062" s="160" t="s">
        <v>221</v>
      </c>
    </row>
    <row r="1063" spans="2:65" s="10" customFormat="1" ht="28.9" customHeight="1" x14ac:dyDescent="0.3">
      <c r="B1063" s="153"/>
      <c r="C1063" s="154"/>
      <c r="D1063" s="154"/>
      <c r="E1063" s="155" t="s">
        <v>3</v>
      </c>
      <c r="F1063" s="272" t="s">
        <v>2050</v>
      </c>
      <c r="G1063" s="273"/>
      <c r="H1063" s="273"/>
      <c r="I1063" s="273"/>
      <c r="J1063" s="154"/>
      <c r="K1063" s="156">
        <v>33.08</v>
      </c>
      <c r="L1063" s="154"/>
      <c r="M1063" s="154"/>
      <c r="N1063" s="154"/>
      <c r="O1063" s="154"/>
      <c r="P1063" s="154"/>
      <c r="Q1063" s="154"/>
      <c r="R1063" s="157"/>
      <c r="T1063" s="158"/>
      <c r="U1063" s="154"/>
      <c r="V1063" s="154"/>
      <c r="W1063" s="154"/>
      <c r="X1063" s="154"/>
      <c r="Y1063" s="154"/>
      <c r="Z1063" s="154"/>
      <c r="AA1063" s="159"/>
      <c r="AT1063" s="160" t="s">
        <v>524</v>
      </c>
      <c r="AU1063" s="160" t="s">
        <v>190</v>
      </c>
      <c r="AV1063" s="10" t="s">
        <v>190</v>
      </c>
      <c r="AW1063" s="10" t="s">
        <v>35</v>
      </c>
      <c r="AX1063" s="10" t="s">
        <v>78</v>
      </c>
      <c r="AY1063" s="160" t="s">
        <v>221</v>
      </c>
    </row>
    <row r="1064" spans="2:65" s="12" customFormat="1" ht="20.45" customHeight="1" x14ac:dyDescent="0.3">
      <c r="B1064" s="173"/>
      <c r="C1064" s="174"/>
      <c r="D1064" s="174"/>
      <c r="E1064" s="175" t="s">
        <v>3</v>
      </c>
      <c r="F1064" s="277" t="s">
        <v>2051</v>
      </c>
      <c r="G1064" s="278"/>
      <c r="H1064" s="278"/>
      <c r="I1064" s="278"/>
      <c r="J1064" s="174"/>
      <c r="K1064" s="176" t="s">
        <v>3</v>
      </c>
      <c r="L1064" s="174"/>
      <c r="M1064" s="174"/>
      <c r="N1064" s="174"/>
      <c r="O1064" s="174"/>
      <c r="P1064" s="174"/>
      <c r="Q1064" s="174"/>
      <c r="R1064" s="177"/>
      <c r="T1064" s="178"/>
      <c r="U1064" s="174"/>
      <c r="V1064" s="174"/>
      <c r="W1064" s="174"/>
      <c r="X1064" s="174"/>
      <c r="Y1064" s="174"/>
      <c r="Z1064" s="174"/>
      <c r="AA1064" s="179"/>
      <c r="AT1064" s="180" t="s">
        <v>524</v>
      </c>
      <c r="AU1064" s="180" t="s">
        <v>190</v>
      </c>
      <c r="AV1064" s="12" t="s">
        <v>15</v>
      </c>
      <c r="AW1064" s="12" t="s">
        <v>35</v>
      </c>
      <c r="AX1064" s="12" t="s">
        <v>78</v>
      </c>
      <c r="AY1064" s="180" t="s">
        <v>221</v>
      </c>
    </row>
    <row r="1065" spans="2:65" s="10" customFormat="1" ht="20.45" customHeight="1" x14ac:dyDescent="0.3">
      <c r="B1065" s="153"/>
      <c r="C1065" s="154"/>
      <c r="D1065" s="154"/>
      <c r="E1065" s="155" t="s">
        <v>3</v>
      </c>
      <c r="F1065" s="272" t="s">
        <v>2052</v>
      </c>
      <c r="G1065" s="273"/>
      <c r="H1065" s="273"/>
      <c r="I1065" s="273"/>
      <c r="J1065" s="154"/>
      <c r="K1065" s="156">
        <v>23.1</v>
      </c>
      <c r="L1065" s="154"/>
      <c r="M1065" s="154"/>
      <c r="N1065" s="154"/>
      <c r="O1065" s="154"/>
      <c r="P1065" s="154"/>
      <c r="Q1065" s="154"/>
      <c r="R1065" s="157"/>
      <c r="T1065" s="158"/>
      <c r="U1065" s="154"/>
      <c r="V1065" s="154"/>
      <c r="W1065" s="154"/>
      <c r="X1065" s="154"/>
      <c r="Y1065" s="154"/>
      <c r="Z1065" s="154"/>
      <c r="AA1065" s="159"/>
      <c r="AT1065" s="160" t="s">
        <v>524</v>
      </c>
      <c r="AU1065" s="160" t="s">
        <v>190</v>
      </c>
      <c r="AV1065" s="10" t="s">
        <v>190</v>
      </c>
      <c r="AW1065" s="10" t="s">
        <v>35</v>
      </c>
      <c r="AX1065" s="10" t="s">
        <v>78</v>
      </c>
      <c r="AY1065" s="160" t="s">
        <v>221</v>
      </c>
    </row>
    <row r="1066" spans="2:65" s="13" customFormat="1" ht="20.45" customHeight="1" x14ac:dyDescent="0.3">
      <c r="B1066" s="181"/>
      <c r="C1066" s="182"/>
      <c r="D1066" s="182"/>
      <c r="E1066" s="183" t="s">
        <v>3</v>
      </c>
      <c r="F1066" s="279" t="s">
        <v>946</v>
      </c>
      <c r="G1066" s="280"/>
      <c r="H1066" s="280"/>
      <c r="I1066" s="280"/>
      <c r="J1066" s="182"/>
      <c r="K1066" s="184">
        <v>210.3</v>
      </c>
      <c r="L1066" s="182"/>
      <c r="M1066" s="182"/>
      <c r="N1066" s="182"/>
      <c r="O1066" s="182"/>
      <c r="P1066" s="182"/>
      <c r="Q1066" s="182"/>
      <c r="R1066" s="185"/>
      <c r="T1066" s="186"/>
      <c r="U1066" s="182"/>
      <c r="V1066" s="182"/>
      <c r="W1066" s="182"/>
      <c r="X1066" s="182"/>
      <c r="Y1066" s="182"/>
      <c r="Z1066" s="182"/>
      <c r="AA1066" s="187"/>
      <c r="AT1066" s="188" t="s">
        <v>524</v>
      </c>
      <c r="AU1066" s="188" t="s">
        <v>190</v>
      </c>
      <c r="AV1066" s="13" t="s">
        <v>254</v>
      </c>
      <c r="AW1066" s="13" t="s">
        <v>35</v>
      </c>
      <c r="AX1066" s="13" t="s">
        <v>78</v>
      </c>
      <c r="AY1066" s="188" t="s">
        <v>221</v>
      </c>
    </row>
    <row r="1067" spans="2:65" s="11" customFormat="1" ht="20.45" customHeight="1" x14ac:dyDescent="0.3">
      <c r="B1067" s="161"/>
      <c r="C1067" s="162"/>
      <c r="D1067" s="162"/>
      <c r="E1067" s="163" t="s">
        <v>3</v>
      </c>
      <c r="F1067" s="270" t="s">
        <v>526</v>
      </c>
      <c r="G1067" s="271"/>
      <c r="H1067" s="271"/>
      <c r="I1067" s="271"/>
      <c r="J1067" s="162"/>
      <c r="K1067" s="164">
        <v>988.69</v>
      </c>
      <c r="L1067" s="162"/>
      <c r="M1067" s="162"/>
      <c r="N1067" s="162"/>
      <c r="O1067" s="162"/>
      <c r="P1067" s="162"/>
      <c r="Q1067" s="162"/>
      <c r="R1067" s="165"/>
      <c r="T1067" s="166"/>
      <c r="U1067" s="162"/>
      <c r="V1067" s="162"/>
      <c r="W1067" s="162"/>
      <c r="X1067" s="162"/>
      <c r="Y1067" s="162"/>
      <c r="Z1067" s="162"/>
      <c r="AA1067" s="167"/>
      <c r="AT1067" s="168" t="s">
        <v>524</v>
      </c>
      <c r="AU1067" s="168" t="s">
        <v>190</v>
      </c>
      <c r="AV1067" s="11" t="s">
        <v>231</v>
      </c>
      <c r="AW1067" s="11" t="s">
        <v>35</v>
      </c>
      <c r="AX1067" s="11" t="s">
        <v>15</v>
      </c>
      <c r="AY1067" s="168" t="s">
        <v>221</v>
      </c>
    </row>
    <row r="1068" spans="2:65" s="1" customFormat="1" ht="28.9" customHeight="1" x14ac:dyDescent="0.3">
      <c r="B1068" s="136"/>
      <c r="C1068" s="149" t="s">
        <v>2084</v>
      </c>
      <c r="D1068" s="149" t="s">
        <v>382</v>
      </c>
      <c r="E1068" s="150" t="s">
        <v>2085</v>
      </c>
      <c r="F1068" s="267" t="s">
        <v>2086</v>
      </c>
      <c r="G1068" s="268"/>
      <c r="H1068" s="268"/>
      <c r="I1068" s="268"/>
      <c r="J1068" s="151" t="s">
        <v>536</v>
      </c>
      <c r="K1068" s="152">
        <v>1136.9939999999999</v>
      </c>
      <c r="L1068" s="269"/>
      <c r="M1068" s="268"/>
      <c r="N1068" s="269">
        <f>ROUND(L1068*K1068,2)</f>
        <v>0</v>
      </c>
      <c r="O1068" s="251"/>
      <c r="P1068" s="251"/>
      <c r="Q1068" s="251"/>
      <c r="R1068" s="141"/>
      <c r="T1068" s="142" t="s">
        <v>3</v>
      </c>
      <c r="U1068" s="40" t="s">
        <v>43</v>
      </c>
      <c r="V1068" s="143">
        <v>0</v>
      </c>
      <c r="W1068" s="143">
        <f>V1068*K1068</f>
        <v>0</v>
      </c>
      <c r="X1068" s="143">
        <v>5.9999999999999995E-4</v>
      </c>
      <c r="Y1068" s="143">
        <f>X1068*K1068</f>
        <v>0.68219639999999993</v>
      </c>
      <c r="Z1068" s="143">
        <v>0</v>
      </c>
      <c r="AA1068" s="144">
        <f>Z1068*K1068</f>
        <v>0</v>
      </c>
      <c r="AR1068" s="17" t="s">
        <v>385</v>
      </c>
      <c r="AT1068" s="17" t="s">
        <v>382</v>
      </c>
      <c r="AU1068" s="17" t="s">
        <v>190</v>
      </c>
      <c r="AY1068" s="17" t="s">
        <v>221</v>
      </c>
      <c r="BE1068" s="145">
        <f>IF(U1068="základní",N1068,0)</f>
        <v>0</v>
      </c>
      <c r="BF1068" s="145">
        <f>IF(U1068="snížená",N1068,0)</f>
        <v>0</v>
      </c>
      <c r="BG1068" s="145">
        <f>IF(U1068="zákl. přenesená",N1068,0)</f>
        <v>0</v>
      </c>
      <c r="BH1068" s="145">
        <f>IF(U1068="sníž. přenesená",N1068,0)</f>
        <v>0</v>
      </c>
      <c r="BI1068" s="145">
        <f>IF(U1068="nulová",N1068,0)</f>
        <v>0</v>
      </c>
      <c r="BJ1068" s="17" t="s">
        <v>15</v>
      </c>
      <c r="BK1068" s="145">
        <f>ROUND(L1068*K1068,2)</f>
        <v>0</v>
      </c>
      <c r="BL1068" s="17" t="s">
        <v>247</v>
      </c>
      <c r="BM1068" s="17" t="s">
        <v>2087</v>
      </c>
    </row>
    <row r="1069" spans="2:65" s="1" customFormat="1" ht="63" customHeight="1" x14ac:dyDescent="0.3">
      <c r="B1069" s="136"/>
      <c r="C1069" s="137" t="s">
        <v>2088</v>
      </c>
      <c r="D1069" s="137" t="s">
        <v>222</v>
      </c>
      <c r="E1069" s="138" t="s">
        <v>2089</v>
      </c>
      <c r="F1069" s="250" t="s">
        <v>2090</v>
      </c>
      <c r="G1069" s="251"/>
      <c r="H1069" s="251"/>
      <c r="I1069" s="251"/>
      <c r="J1069" s="139" t="s">
        <v>536</v>
      </c>
      <c r="K1069" s="140">
        <v>988.69</v>
      </c>
      <c r="L1069" s="252"/>
      <c r="M1069" s="251"/>
      <c r="N1069" s="252">
        <f>ROUND(L1069*K1069,2)</f>
        <v>0</v>
      </c>
      <c r="O1069" s="251"/>
      <c r="P1069" s="251"/>
      <c r="Q1069" s="251"/>
      <c r="R1069" s="141"/>
      <c r="T1069" s="142" t="s">
        <v>3</v>
      </c>
      <c r="U1069" s="40" t="s">
        <v>43</v>
      </c>
      <c r="V1069" s="143">
        <v>0.317</v>
      </c>
      <c r="W1069" s="143">
        <f>V1069*K1069</f>
        <v>313.41473000000002</v>
      </c>
      <c r="X1069" s="143">
        <v>3.0000000000000001E-5</v>
      </c>
      <c r="Y1069" s="143">
        <f>X1069*K1069</f>
        <v>2.9660700000000002E-2</v>
      </c>
      <c r="Z1069" s="143">
        <v>0</v>
      </c>
      <c r="AA1069" s="144">
        <f>Z1069*K1069</f>
        <v>0</v>
      </c>
      <c r="AR1069" s="17" t="s">
        <v>247</v>
      </c>
      <c r="AT1069" s="17" t="s">
        <v>222</v>
      </c>
      <c r="AU1069" s="17" t="s">
        <v>190</v>
      </c>
      <c r="AY1069" s="17" t="s">
        <v>221</v>
      </c>
      <c r="BE1069" s="145">
        <f>IF(U1069="základní",N1069,0)</f>
        <v>0</v>
      </c>
      <c r="BF1069" s="145">
        <f>IF(U1069="snížená",N1069,0)</f>
        <v>0</v>
      </c>
      <c r="BG1069" s="145">
        <f>IF(U1069="zákl. přenesená",N1069,0)</f>
        <v>0</v>
      </c>
      <c r="BH1069" s="145">
        <f>IF(U1069="sníž. přenesená",N1069,0)</f>
        <v>0</v>
      </c>
      <c r="BI1069" s="145">
        <f>IF(U1069="nulová",N1069,0)</f>
        <v>0</v>
      </c>
      <c r="BJ1069" s="17" t="s">
        <v>15</v>
      </c>
      <c r="BK1069" s="145">
        <f>ROUND(L1069*K1069,2)</f>
        <v>0</v>
      </c>
      <c r="BL1069" s="17" t="s">
        <v>247</v>
      </c>
      <c r="BM1069" s="17" t="s">
        <v>2091</v>
      </c>
    </row>
    <row r="1070" spans="2:65" s="10" customFormat="1" ht="28.9" customHeight="1" x14ac:dyDescent="0.3">
      <c r="B1070" s="153"/>
      <c r="C1070" s="154"/>
      <c r="D1070" s="154"/>
      <c r="E1070" s="155" t="s">
        <v>3</v>
      </c>
      <c r="F1070" s="274" t="s">
        <v>2039</v>
      </c>
      <c r="G1070" s="273"/>
      <c r="H1070" s="273"/>
      <c r="I1070" s="273"/>
      <c r="J1070" s="154"/>
      <c r="K1070" s="156">
        <v>399.48</v>
      </c>
      <c r="L1070" s="154"/>
      <c r="M1070" s="154"/>
      <c r="N1070" s="154"/>
      <c r="O1070" s="154"/>
      <c r="P1070" s="154"/>
      <c r="Q1070" s="154"/>
      <c r="R1070" s="157"/>
      <c r="T1070" s="158"/>
      <c r="U1070" s="154"/>
      <c r="V1070" s="154"/>
      <c r="W1070" s="154"/>
      <c r="X1070" s="154"/>
      <c r="Y1070" s="154"/>
      <c r="Z1070" s="154"/>
      <c r="AA1070" s="159"/>
      <c r="AT1070" s="160" t="s">
        <v>524</v>
      </c>
      <c r="AU1070" s="160" t="s">
        <v>190</v>
      </c>
      <c r="AV1070" s="10" t="s">
        <v>190</v>
      </c>
      <c r="AW1070" s="10" t="s">
        <v>35</v>
      </c>
      <c r="AX1070" s="10" t="s">
        <v>78</v>
      </c>
      <c r="AY1070" s="160" t="s">
        <v>221</v>
      </c>
    </row>
    <row r="1071" spans="2:65" s="10" customFormat="1" ht="20.45" customHeight="1" x14ac:dyDescent="0.3">
      <c r="B1071" s="153"/>
      <c r="C1071" s="154"/>
      <c r="D1071" s="154"/>
      <c r="E1071" s="155" t="s">
        <v>3</v>
      </c>
      <c r="F1071" s="272" t="s">
        <v>2040</v>
      </c>
      <c r="G1071" s="273"/>
      <c r="H1071" s="273"/>
      <c r="I1071" s="273"/>
      <c r="J1071" s="154"/>
      <c r="K1071" s="156">
        <v>37.26</v>
      </c>
      <c r="L1071" s="154"/>
      <c r="M1071" s="154"/>
      <c r="N1071" s="154"/>
      <c r="O1071" s="154"/>
      <c r="P1071" s="154"/>
      <c r="Q1071" s="154"/>
      <c r="R1071" s="157"/>
      <c r="T1071" s="158"/>
      <c r="U1071" s="154"/>
      <c r="V1071" s="154"/>
      <c r="W1071" s="154"/>
      <c r="X1071" s="154"/>
      <c r="Y1071" s="154"/>
      <c r="Z1071" s="154"/>
      <c r="AA1071" s="159"/>
      <c r="AT1071" s="160" t="s">
        <v>524</v>
      </c>
      <c r="AU1071" s="160" t="s">
        <v>190</v>
      </c>
      <c r="AV1071" s="10" t="s">
        <v>190</v>
      </c>
      <c r="AW1071" s="10" t="s">
        <v>35</v>
      </c>
      <c r="AX1071" s="10" t="s">
        <v>78</v>
      </c>
      <c r="AY1071" s="160" t="s">
        <v>221</v>
      </c>
    </row>
    <row r="1072" spans="2:65" s="10" customFormat="1" ht="20.45" customHeight="1" x14ac:dyDescent="0.3">
      <c r="B1072" s="153"/>
      <c r="C1072" s="154"/>
      <c r="D1072" s="154"/>
      <c r="E1072" s="155" t="s">
        <v>3</v>
      </c>
      <c r="F1072" s="272" t="s">
        <v>2041</v>
      </c>
      <c r="G1072" s="273"/>
      <c r="H1072" s="273"/>
      <c r="I1072" s="273"/>
      <c r="J1072" s="154"/>
      <c r="K1072" s="156">
        <v>253.4</v>
      </c>
      <c r="L1072" s="154"/>
      <c r="M1072" s="154"/>
      <c r="N1072" s="154"/>
      <c r="O1072" s="154"/>
      <c r="P1072" s="154"/>
      <c r="Q1072" s="154"/>
      <c r="R1072" s="157"/>
      <c r="T1072" s="158"/>
      <c r="U1072" s="154"/>
      <c r="V1072" s="154"/>
      <c r="W1072" s="154"/>
      <c r="X1072" s="154"/>
      <c r="Y1072" s="154"/>
      <c r="Z1072" s="154"/>
      <c r="AA1072" s="159"/>
      <c r="AT1072" s="160" t="s">
        <v>524</v>
      </c>
      <c r="AU1072" s="160" t="s">
        <v>190</v>
      </c>
      <c r="AV1072" s="10" t="s">
        <v>190</v>
      </c>
      <c r="AW1072" s="10" t="s">
        <v>35</v>
      </c>
      <c r="AX1072" s="10" t="s">
        <v>78</v>
      </c>
      <c r="AY1072" s="160" t="s">
        <v>221</v>
      </c>
    </row>
    <row r="1073" spans="2:65" s="10" customFormat="1" ht="28.9" customHeight="1" x14ac:dyDescent="0.3">
      <c r="B1073" s="153"/>
      <c r="C1073" s="154"/>
      <c r="D1073" s="154"/>
      <c r="E1073" s="155" t="s">
        <v>3</v>
      </c>
      <c r="F1073" s="272" t="s">
        <v>2043</v>
      </c>
      <c r="G1073" s="273"/>
      <c r="H1073" s="273"/>
      <c r="I1073" s="273"/>
      <c r="J1073" s="154"/>
      <c r="K1073" s="156">
        <v>88.25</v>
      </c>
      <c r="L1073" s="154"/>
      <c r="M1073" s="154"/>
      <c r="N1073" s="154"/>
      <c r="O1073" s="154"/>
      <c r="P1073" s="154"/>
      <c r="Q1073" s="154"/>
      <c r="R1073" s="157"/>
      <c r="T1073" s="158"/>
      <c r="U1073" s="154"/>
      <c r="V1073" s="154"/>
      <c r="W1073" s="154"/>
      <c r="X1073" s="154"/>
      <c r="Y1073" s="154"/>
      <c r="Z1073" s="154"/>
      <c r="AA1073" s="159"/>
      <c r="AT1073" s="160" t="s">
        <v>524</v>
      </c>
      <c r="AU1073" s="160" t="s">
        <v>190</v>
      </c>
      <c r="AV1073" s="10" t="s">
        <v>190</v>
      </c>
      <c r="AW1073" s="10" t="s">
        <v>35</v>
      </c>
      <c r="AX1073" s="10" t="s">
        <v>78</v>
      </c>
      <c r="AY1073" s="160" t="s">
        <v>221</v>
      </c>
    </row>
    <row r="1074" spans="2:65" s="13" customFormat="1" ht="20.45" customHeight="1" x14ac:dyDescent="0.3">
      <c r="B1074" s="181"/>
      <c r="C1074" s="182"/>
      <c r="D1074" s="182"/>
      <c r="E1074" s="183" t="s">
        <v>3</v>
      </c>
      <c r="F1074" s="279" t="s">
        <v>946</v>
      </c>
      <c r="G1074" s="280"/>
      <c r="H1074" s="280"/>
      <c r="I1074" s="280"/>
      <c r="J1074" s="182"/>
      <c r="K1074" s="184">
        <v>778.39</v>
      </c>
      <c r="L1074" s="182"/>
      <c r="M1074" s="182"/>
      <c r="N1074" s="182"/>
      <c r="O1074" s="182"/>
      <c r="P1074" s="182"/>
      <c r="Q1074" s="182"/>
      <c r="R1074" s="185"/>
      <c r="T1074" s="186"/>
      <c r="U1074" s="182"/>
      <c r="V1074" s="182"/>
      <c r="W1074" s="182"/>
      <c r="X1074" s="182"/>
      <c r="Y1074" s="182"/>
      <c r="Z1074" s="182"/>
      <c r="AA1074" s="187"/>
      <c r="AT1074" s="188" t="s">
        <v>524</v>
      </c>
      <c r="AU1074" s="188" t="s">
        <v>190</v>
      </c>
      <c r="AV1074" s="13" t="s">
        <v>254</v>
      </c>
      <c r="AW1074" s="13" t="s">
        <v>35</v>
      </c>
      <c r="AX1074" s="13" t="s">
        <v>78</v>
      </c>
      <c r="AY1074" s="188" t="s">
        <v>221</v>
      </c>
    </row>
    <row r="1075" spans="2:65" s="12" customFormat="1" ht="20.45" customHeight="1" x14ac:dyDescent="0.3">
      <c r="B1075" s="173"/>
      <c r="C1075" s="174"/>
      <c r="D1075" s="174"/>
      <c r="E1075" s="175" t="s">
        <v>3</v>
      </c>
      <c r="F1075" s="277" t="s">
        <v>2044</v>
      </c>
      <c r="G1075" s="278"/>
      <c r="H1075" s="278"/>
      <c r="I1075" s="278"/>
      <c r="J1075" s="174"/>
      <c r="K1075" s="176" t="s">
        <v>3</v>
      </c>
      <c r="L1075" s="174"/>
      <c r="M1075" s="174"/>
      <c r="N1075" s="174"/>
      <c r="O1075" s="174"/>
      <c r="P1075" s="174"/>
      <c r="Q1075" s="174"/>
      <c r="R1075" s="177"/>
      <c r="T1075" s="178"/>
      <c r="U1075" s="174"/>
      <c r="V1075" s="174"/>
      <c r="W1075" s="174"/>
      <c r="X1075" s="174"/>
      <c r="Y1075" s="174"/>
      <c r="Z1075" s="174"/>
      <c r="AA1075" s="179"/>
      <c r="AT1075" s="180" t="s">
        <v>524</v>
      </c>
      <c r="AU1075" s="180" t="s">
        <v>190</v>
      </c>
      <c r="AV1075" s="12" t="s">
        <v>15</v>
      </c>
      <c r="AW1075" s="12" t="s">
        <v>35</v>
      </c>
      <c r="AX1075" s="12" t="s">
        <v>78</v>
      </c>
      <c r="AY1075" s="180" t="s">
        <v>221</v>
      </c>
    </row>
    <row r="1076" spans="2:65" s="10" customFormat="1" ht="20.45" customHeight="1" x14ac:dyDescent="0.3">
      <c r="B1076" s="153"/>
      <c r="C1076" s="154"/>
      <c r="D1076" s="154"/>
      <c r="E1076" s="155" t="s">
        <v>3</v>
      </c>
      <c r="F1076" s="272" t="s">
        <v>2045</v>
      </c>
      <c r="G1076" s="273"/>
      <c r="H1076" s="273"/>
      <c r="I1076" s="273"/>
      <c r="J1076" s="154"/>
      <c r="K1076" s="156">
        <v>69.16</v>
      </c>
      <c r="L1076" s="154"/>
      <c r="M1076" s="154"/>
      <c r="N1076" s="154"/>
      <c r="O1076" s="154"/>
      <c r="P1076" s="154"/>
      <c r="Q1076" s="154"/>
      <c r="R1076" s="157"/>
      <c r="T1076" s="158"/>
      <c r="U1076" s="154"/>
      <c r="V1076" s="154"/>
      <c r="W1076" s="154"/>
      <c r="X1076" s="154"/>
      <c r="Y1076" s="154"/>
      <c r="Z1076" s="154"/>
      <c r="AA1076" s="159"/>
      <c r="AT1076" s="160" t="s">
        <v>524</v>
      </c>
      <c r="AU1076" s="160" t="s">
        <v>190</v>
      </c>
      <c r="AV1076" s="10" t="s">
        <v>190</v>
      </c>
      <c r="AW1076" s="10" t="s">
        <v>35</v>
      </c>
      <c r="AX1076" s="10" t="s">
        <v>78</v>
      </c>
      <c r="AY1076" s="160" t="s">
        <v>221</v>
      </c>
    </row>
    <row r="1077" spans="2:65" s="10" customFormat="1" ht="20.45" customHeight="1" x14ac:dyDescent="0.3">
      <c r="B1077" s="153"/>
      <c r="C1077" s="154"/>
      <c r="D1077" s="154"/>
      <c r="E1077" s="155" t="s">
        <v>3</v>
      </c>
      <c r="F1077" s="272" t="s">
        <v>2046</v>
      </c>
      <c r="G1077" s="273"/>
      <c r="H1077" s="273"/>
      <c r="I1077" s="273"/>
      <c r="J1077" s="154"/>
      <c r="K1077" s="156">
        <v>5</v>
      </c>
      <c r="L1077" s="154"/>
      <c r="M1077" s="154"/>
      <c r="N1077" s="154"/>
      <c r="O1077" s="154"/>
      <c r="P1077" s="154"/>
      <c r="Q1077" s="154"/>
      <c r="R1077" s="157"/>
      <c r="T1077" s="158"/>
      <c r="U1077" s="154"/>
      <c r="V1077" s="154"/>
      <c r="W1077" s="154"/>
      <c r="X1077" s="154"/>
      <c r="Y1077" s="154"/>
      <c r="Z1077" s="154"/>
      <c r="AA1077" s="159"/>
      <c r="AT1077" s="160" t="s">
        <v>524</v>
      </c>
      <c r="AU1077" s="160" t="s">
        <v>190</v>
      </c>
      <c r="AV1077" s="10" t="s">
        <v>190</v>
      </c>
      <c r="AW1077" s="10" t="s">
        <v>35</v>
      </c>
      <c r="AX1077" s="10" t="s">
        <v>78</v>
      </c>
      <c r="AY1077" s="160" t="s">
        <v>221</v>
      </c>
    </row>
    <row r="1078" spans="2:65" s="10" customFormat="1" ht="20.45" customHeight="1" x14ac:dyDescent="0.3">
      <c r="B1078" s="153"/>
      <c r="C1078" s="154"/>
      <c r="D1078" s="154"/>
      <c r="E1078" s="155" t="s">
        <v>3</v>
      </c>
      <c r="F1078" s="272" t="s">
        <v>2047</v>
      </c>
      <c r="G1078" s="273"/>
      <c r="H1078" s="273"/>
      <c r="I1078" s="273"/>
      <c r="J1078" s="154"/>
      <c r="K1078" s="156">
        <v>9.7200000000000006</v>
      </c>
      <c r="L1078" s="154"/>
      <c r="M1078" s="154"/>
      <c r="N1078" s="154"/>
      <c r="O1078" s="154"/>
      <c r="P1078" s="154"/>
      <c r="Q1078" s="154"/>
      <c r="R1078" s="157"/>
      <c r="T1078" s="158"/>
      <c r="U1078" s="154"/>
      <c r="V1078" s="154"/>
      <c r="W1078" s="154"/>
      <c r="X1078" s="154"/>
      <c r="Y1078" s="154"/>
      <c r="Z1078" s="154"/>
      <c r="AA1078" s="159"/>
      <c r="AT1078" s="160" t="s">
        <v>524</v>
      </c>
      <c r="AU1078" s="160" t="s">
        <v>190</v>
      </c>
      <c r="AV1078" s="10" t="s">
        <v>190</v>
      </c>
      <c r="AW1078" s="10" t="s">
        <v>35</v>
      </c>
      <c r="AX1078" s="10" t="s">
        <v>78</v>
      </c>
      <c r="AY1078" s="160" t="s">
        <v>221</v>
      </c>
    </row>
    <row r="1079" spans="2:65" s="10" customFormat="1" ht="20.45" customHeight="1" x14ac:dyDescent="0.3">
      <c r="B1079" s="153"/>
      <c r="C1079" s="154"/>
      <c r="D1079" s="154"/>
      <c r="E1079" s="155" t="s">
        <v>3</v>
      </c>
      <c r="F1079" s="272" t="s">
        <v>2048</v>
      </c>
      <c r="G1079" s="273"/>
      <c r="H1079" s="273"/>
      <c r="I1079" s="273"/>
      <c r="J1079" s="154"/>
      <c r="K1079" s="156">
        <v>16.690000000000001</v>
      </c>
      <c r="L1079" s="154"/>
      <c r="M1079" s="154"/>
      <c r="N1079" s="154"/>
      <c r="O1079" s="154"/>
      <c r="P1079" s="154"/>
      <c r="Q1079" s="154"/>
      <c r="R1079" s="157"/>
      <c r="T1079" s="158"/>
      <c r="U1079" s="154"/>
      <c r="V1079" s="154"/>
      <c r="W1079" s="154"/>
      <c r="X1079" s="154"/>
      <c r="Y1079" s="154"/>
      <c r="Z1079" s="154"/>
      <c r="AA1079" s="159"/>
      <c r="AT1079" s="160" t="s">
        <v>524</v>
      </c>
      <c r="AU1079" s="160" t="s">
        <v>190</v>
      </c>
      <c r="AV1079" s="10" t="s">
        <v>190</v>
      </c>
      <c r="AW1079" s="10" t="s">
        <v>35</v>
      </c>
      <c r="AX1079" s="10" t="s">
        <v>78</v>
      </c>
      <c r="AY1079" s="160" t="s">
        <v>221</v>
      </c>
    </row>
    <row r="1080" spans="2:65" s="10" customFormat="1" ht="20.45" customHeight="1" x14ac:dyDescent="0.3">
      <c r="B1080" s="153"/>
      <c r="C1080" s="154"/>
      <c r="D1080" s="154"/>
      <c r="E1080" s="155" t="s">
        <v>3</v>
      </c>
      <c r="F1080" s="272" t="s">
        <v>2049</v>
      </c>
      <c r="G1080" s="273"/>
      <c r="H1080" s="273"/>
      <c r="I1080" s="273"/>
      <c r="J1080" s="154"/>
      <c r="K1080" s="156">
        <v>53.55</v>
      </c>
      <c r="L1080" s="154"/>
      <c r="M1080" s="154"/>
      <c r="N1080" s="154"/>
      <c r="O1080" s="154"/>
      <c r="P1080" s="154"/>
      <c r="Q1080" s="154"/>
      <c r="R1080" s="157"/>
      <c r="T1080" s="158"/>
      <c r="U1080" s="154"/>
      <c r="V1080" s="154"/>
      <c r="W1080" s="154"/>
      <c r="X1080" s="154"/>
      <c r="Y1080" s="154"/>
      <c r="Z1080" s="154"/>
      <c r="AA1080" s="159"/>
      <c r="AT1080" s="160" t="s">
        <v>524</v>
      </c>
      <c r="AU1080" s="160" t="s">
        <v>190</v>
      </c>
      <c r="AV1080" s="10" t="s">
        <v>190</v>
      </c>
      <c r="AW1080" s="10" t="s">
        <v>35</v>
      </c>
      <c r="AX1080" s="10" t="s">
        <v>78</v>
      </c>
      <c r="AY1080" s="160" t="s">
        <v>221</v>
      </c>
    </row>
    <row r="1081" spans="2:65" s="10" customFormat="1" ht="28.9" customHeight="1" x14ac:dyDescent="0.3">
      <c r="B1081" s="153"/>
      <c r="C1081" s="154"/>
      <c r="D1081" s="154"/>
      <c r="E1081" s="155" t="s">
        <v>3</v>
      </c>
      <c r="F1081" s="272" t="s">
        <v>2050</v>
      </c>
      <c r="G1081" s="273"/>
      <c r="H1081" s="273"/>
      <c r="I1081" s="273"/>
      <c r="J1081" s="154"/>
      <c r="K1081" s="156">
        <v>33.08</v>
      </c>
      <c r="L1081" s="154"/>
      <c r="M1081" s="154"/>
      <c r="N1081" s="154"/>
      <c r="O1081" s="154"/>
      <c r="P1081" s="154"/>
      <c r="Q1081" s="154"/>
      <c r="R1081" s="157"/>
      <c r="T1081" s="158"/>
      <c r="U1081" s="154"/>
      <c r="V1081" s="154"/>
      <c r="W1081" s="154"/>
      <c r="X1081" s="154"/>
      <c r="Y1081" s="154"/>
      <c r="Z1081" s="154"/>
      <c r="AA1081" s="159"/>
      <c r="AT1081" s="160" t="s">
        <v>524</v>
      </c>
      <c r="AU1081" s="160" t="s">
        <v>190</v>
      </c>
      <c r="AV1081" s="10" t="s">
        <v>190</v>
      </c>
      <c r="AW1081" s="10" t="s">
        <v>35</v>
      </c>
      <c r="AX1081" s="10" t="s">
        <v>78</v>
      </c>
      <c r="AY1081" s="160" t="s">
        <v>221</v>
      </c>
    </row>
    <row r="1082" spans="2:65" s="12" customFormat="1" ht="20.45" customHeight="1" x14ac:dyDescent="0.3">
      <c r="B1082" s="173"/>
      <c r="C1082" s="174"/>
      <c r="D1082" s="174"/>
      <c r="E1082" s="175" t="s">
        <v>3</v>
      </c>
      <c r="F1082" s="277" t="s">
        <v>2051</v>
      </c>
      <c r="G1082" s="278"/>
      <c r="H1082" s="278"/>
      <c r="I1082" s="278"/>
      <c r="J1082" s="174"/>
      <c r="K1082" s="176" t="s">
        <v>3</v>
      </c>
      <c r="L1082" s="174"/>
      <c r="M1082" s="174"/>
      <c r="N1082" s="174"/>
      <c r="O1082" s="174"/>
      <c r="P1082" s="174"/>
      <c r="Q1082" s="174"/>
      <c r="R1082" s="177"/>
      <c r="T1082" s="178"/>
      <c r="U1082" s="174"/>
      <c r="V1082" s="174"/>
      <c r="W1082" s="174"/>
      <c r="X1082" s="174"/>
      <c r="Y1082" s="174"/>
      <c r="Z1082" s="174"/>
      <c r="AA1082" s="179"/>
      <c r="AT1082" s="180" t="s">
        <v>524</v>
      </c>
      <c r="AU1082" s="180" t="s">
        <v>190</v>
      </c>
      <c r="AV1082" s="12" t="s">
        <v>15</v>
      </c>
      <c r="AW1082" s="12" t="s">
        <v>35</v>
      </c>
      <c r="AX1082" s="12" t="s">
        <v>78</v>
      </c>
      <c r="AY1082" s="180" t="s">
        <v>221</v>
      </c>
    </row>
    <row r="1083" spans="2:65" s="10" customFormat="1" ht="20.45" customHeight="1" x14ac:dyDescent="0.3">
      <c r="B1083" s="153"/>
      <c r="C1083" s="154"/>
      <c r="D1083" s="154"/>
      <c r="E1083" s="155" t="s">
        <v>3</v>
      </c>
      <c r="F1083" s="272" t="s">
        <v>2052</v>
      </c>
      <c r="G1083" s="273"/>
      <c r="H1083" s="273"/>
      <c r="I1083" s="273"/>
      <c r="J1083" s="154"/>
      <c r="K1083" s="156">
        <v>23.1</v>
      </c>
      <c r="L1083" s="154"/>
      <c r="M1083" s="154"/>
      <c r="N1083" s="154"/>
      <c r="O1083" s="154"/>
      <c r="P1083" s="154"/>
      <c r="Q1083" s="154"/>
      <c r="R1083" s="157"/>
      <c r="T1083" s="158"/>
      <c r="U1083" s="154"/>
      <c r="V1083" s="154"/>
      <c r="W1083" s="154"/>
      <c r="X1083" s="154"/>
      <c r="Y1083" s="154"/>
      <c r="Z1083" s="154"/>
      <c r="AA1083" s="159"/>
      <c r="AT1083" s="160" t="s">
        <v>524</v>
      </c>
      <c r="AU1083" s="160" t="s">
        <v>190</v>
      </c>
      <c r="AV1083" s="10" t="s">
        <v>190</v>
      </c>
      <c r="AW1083" s="10" t="s">
        <v>35</v>
      </c>
      <c r="AX1083" s="10" t="s">
        <v>78</v>
      </c>
      <c r="AY1083" s="160" t="s">
        <v>221</v>
      </c>
    </row>
    <row r="1084" spans="2:65" s="13" customFormat="1" ht="20.45" customHeight="1" x14ac:dyDescent="0.3">
      <c r="B1084" s="181"/>
      <c r="C1084" s="182"/>
      <c r="D1084" s="182"/>
      <c r="E1084" s="183" t="s">
        <v>3</v>
      </c>
      <c r="F1084" s="279" t="s">
        <v>946</v>
      </c>
      <c r="G1084" s="280"/>
      <c r="H1084" s="280"/>
      <c r="I1084" s="280"/>
      <c r="J1084" s="182"/>
      <c r="K1084" s="184">
        <v>210.3</v>
      </c>
      <c r="L1084" s="182"/>
      <c r="M1084" s="182"/>
      <c r="N1084" s="182"/>
      <c r="O1084" s="182"/>
      <c r="P1084" s="182"/>
      <c r="Q1084" s="182"/>
      <c r="R1084" s="185"/>
      <c r="T1084" s="186"/>
      <c r="U1084" s="182"/>
      <c r="V1084" s="182"/>
      <c r="W1084" s="182"/>
      <c r="X1084" s="182"/>
      <c r="Y1084" s="182"/>
      <c r="Z1084" s="182"/>
      <c r="AA1084" s="187"/>
      <c r="AT1084" s="188" t="s">
        <v>524</v>
      </c>
      <c r="AU1084" s="188" t="s">
        <v>190</v>
      </c>
      <c r="AV1084" s="13" t="s">
        <v>254</v>
      </c>
      <c r="AW1084" s="13" t="s">
        <v>35</v>
      </c>
      <c r="AX1084" s="13" t="s">
        <v>78</v>
      </c>
      <c r="AY1084" s="188" t="s">
        <v>221</v>
      </c>
    </row>
    <row r="1085" spans="2:65" s="11" customFormat="1" ht="20.45" customHeight="1" x14ac:dyDescent="0.3">
      <c r="B1085" s="161"/>
      <c r="C1085" s="162"/>
      <c r="D1085" s="162"/>
      <c r="E1085" s="163" t="s">
        <v>3</v>
      </c>
      <c r="F1085" s="270" t="s">
        <v>526</v>
      </c>
      <c r="G1085" s="271"/>
      <c r="H1085" s="271"/>
      <c r="I1085" s="271"/>
      <c r="J1085" s="162"/>
      <c r="K1085" s="164">
        <v>988.69</v>
      </c>
      <c r="L1085" s="162"/>
      <c r="M1085" s="162"/>
      <c r="N1085" s="162"/>
      <c r="O1085" s="162"/>
      <c r="P1085" s="162"/>
      <c r="Q1085" s="162"/>
      <c r="R1085" s="165"/>
      <c r="T1085" s="166"/>
      <c r="U1085" s="162"/>
      <c r="V1085" s="162"/>
      <c r="W1085" s="162"/>
      <c r="X1085" s="162"/>
      <c r="Y1085" s="162"/>
      <c r="Z1085" s="162"/>
      <c r="AA1085" s="167"/>
      <c r="AT1085" s="168" t="s">
        <v>524</v>
      </c>
      <c r="AU1085" s="168" t="s">
        <v>190</v>
      </c>
      <c r="AV1085" s="11" t="s">
        <v>231</v>
      </c>
      <c r="AW1085" s="11" t="s">
        <v>35</v>
      </c>
      <c r="AX1085" s="11" t="s">
        <v>15</v>
      </c>
      <c r="AY1085" s="168" t="s">
        <v>221</v>
      </c>
    </row>
    <row r="1086" spans="2:65" s="1" customFormat="1" ht="28.9" customHeight="1" x14ac:dyDescent="0.3">
      <c r="B1086" s="136"/>
      <c r="C1086" s="149" t="s">
        <v>2092</v>
      </c>
      <c r="D1086" s="149" t="s">
        <v>382</v>
      </c>
      <c r="E1086" s="150" t="s">
        <v>2093</v>
      </c>
      <c r="F1086" s="267" t="s">
        <v>2094</v>
      </c>
      <c r="G1086" s="268"/>
      <c r="H1086" s="268"/>
      <c r="I1086" s="268"/>
      <c r="J1086" s="151" t="s">
        <v>536</v>
      </c>
      <c r="K1086" s="152">
        <v>1136.9939999999999</v>
      </c>
      <c r="L1086" s="269"/>
      <c r="M1086" s="268"/>
      <c r="N1086" s="269">
        <f>ROUND(L1086*K1086,2)</f>
        <v>0</v>
      </c>
      <c r="O1086" s="251"/>
      <c r="P1086" s="251"/>
      <c r="Q1086" s="251"/>
      <c r="R1086" s="141"/>
      <c r="T1086" s="142" t="s">
        <v>3</v>
      </c>
      <c r="U1086" s="40" t="s">
        <v>43</v>
      </c>
      <c r="V1086" s="143">
        <v>0</v>
      </c>
      <c r="W1086" s="143">
        <f>V1086*K1086</f>
        <v>0</v>
      </c>
      <c r="X1086" s="143">
        <v>2.5400000000000002E-3</v>
      </c>
      <c r="Y1086" s="143">
        <f>X1086*K1086</f>
        <v>2.88796476</v>
      </c>
      <c r="Z1086" s="143">
        <v>0</v>
      </c>
      <c r="AA1086" s="144">
        <f>Z1086*K1086</f>
        <v>0</v>
      </c>
      <c r="AR1086" s="17" t="s">
        <v>385</v>
      </c>
      <c r="AT1086" s="17" t="s">
        <v>382</v>
      </c>
      <c r="AU1086" s="17" t="s">
        <v>190</v>
      </c>
      <c r="AY1086" s="17" t="s">
        <v>221</v>
      </c>
      <c r="BE1086" s="145">
        <f>IF(U1086="základní",N1086,0)</f>
        <v>0</v>
      </c>
      <c r="BF1086" s="145">
        <f>IF(U1086="snížená",N1086,0)</f>
        <v>0</v>
      </c>
      <c r="BG1086" s="145">
        <f>IF(U1086="zákl. přenesená",N1086,0)</f>
        <v>0</v>
      </c>
      <c r="BH1086" s="145">
        <f>IF(U1086="sníž. přenesená",N1086,0)</f>
        <v>0</v>
      </c>
      <c r="BI1086" s="145">
        <f>IF(U1086="nulová",N1086,0)</f>
        <v>0</v>
      </c>
      <c r="BJ1086" s="17" t="s">
        <v>15</v>
      </c>
      <c r="BK1086" s="145">
        <f>ROUND(L1086*K1086,2)</f>
        <v>0</v>
      </c>
      <c r="BL1086" s="17" t="s">
        <v>247</v>
      </c>
      <c r="BM1086" s="17" t="s">
        <v>2095</v>
      </c>
    </row>
    <row r="1087" spans="2:65" s="1" customFormat="1" ht="63" customHeight="1" x14ac:dyDescent="0.3">
      <c r="B1087" s="136"/>
      <c r="C1087" s="137" t="s">
        <v>2096</v>
      </c>
      <c r="D1087" s="137" t="s">
        <v>222</v>
      </c>
      <c r="E1087" s="138" t="s">
        <v>2097</v>
      </c>
      <c r="F1087" s="250" t="s">
        <v>2098</v>
      </c>
      <c r="G1087" s="251"/>
      <c r="H1087" s="251"/>
      <c r="I1087" s="251"/>
      <c r="J1087" s="139" t="s">
        <v>536</v>
      </c>
      <c r="K1087" s="140">
        <v>181.94499999999999</v>
      </c>
      <c r="L1087" s="252"/>
      <c r="M1087" s="251"/>
      <c r="N1087" s="252">
        <f>ROUND(L1087*K1087,2)</f>
        <v>0</v>
      </c>
      <c r="O1087" s="251"/>
      <c r="P1087" s="251"/>
      <c r="Q1087" s="251"/>
      <c r="R1087" s="141"/>
      <c r="T1087" s="142" t="s">
        <v>3</v>
      </c>
      <c r="U1087" s="40" t="s">
        <v>43</v>
      </c>
      <c r="V1087" s="143">
        <v>0.317</v>
      </c>
      <c r="W1087" s="143">
        <f>V1087*K1087</f>
        <v>57.676564999999997</v>
      </c>
      <c r="X1087" s="143">
        <v>3.0000000000000001E-5</v>
      </c>
      <c r="Y1087" s="143">
        <f>X1087*K1087</f>
        <v>5.4583499999999998E-3</v>
      </c>
      <c r="Z1087" s="143">
        <v>0</v>
      </c>
      <c r="AA1087" s="144">
        <f>Z1087*K1087</f>
        <v>0</v>
      </c>
      <c r="AR1087" s="17" t="s">
        <v>247</v>
      </c>
      <c r="AT1087" s="17" t="s">
        <v>222</v>
      </c>
      <c r="AU1087" s="17" t="s">
        <v>190</v>
      </c>
      <c r="AY1087" s="17" t="s">
        <v>221</v>
      </c>
      <c r="BE1087" s="145">
        <f>IF(U1087="základní",N1087,0)</f>
        <v>0</v>
      </c>
      <c r="BF1087" s="145">
        <f>IF(U1087="snížená",N1087,0)</f>
        <v>0</v>
      </c>
      <c r="BG1087" s="145">
        <f>IF(U1087="zákl. přenesená",N1087,0)</f>
        <v>0</v>
      </c>
      <c r="BH1087" s="145">
        <f>IF(U1087="sníž. přenesená",N1087,0)</f>
        <v>0</v>
      </c>
      <c r="BI1087" s="145">
        <f>IF(U1087="nulová",N1087,0)</f>
        <v>0</v>
      </c>
      <c r="BJ1087" s="17" t="s">
        <v>15</v>
      </c>
      <c r="BK1087" s="145">
        <f>ROUND(L1087*K1087,2)</f>
        <v>0</v>
      </c>
      <c r="BL1087" s="17" t="s">
        <v>247</v>
      </c>
      <c r="BM1087" s="17" t="s">
        <v>2099</v>
      </c>
    </row>
    <row r="1088" spans="2:65" s="10" customFormat="1" ht="20.45" customHeight="1" x14ac:dyDescent="0.3">
      <c r="B1088" s="153"/>
      <c r="C1088" s="154"/>
      <c r="D1088" s="154"/>
      <c r="E1088" s="155" t="s">
        <v>3</v>
      </c>
      <c r="F1088" s="274" t="s">
        <v>2100</v>
      </c>
      <c r="G1088" s="273"/>
      <c r="H1088" s="273"/>
      <c r="I1088" s="273"/>
      <c r="J1088" s="154"/>
      <c r="K1088" s="156">
        <v>68.400000000000006</v>
      </c>
      <c r="L1088" s="154"/>
      <c r="M1088" s="154"/>
      <c r="N1088" s="154"/>
      <c r="O1088" s="154"/>
      <c r="P1088" s="154"/>
      <c r="Q1088" s="154"/>
      <c r="R1088" s="157"/>
      <c r="T1088" s="158"/>
      <c r="U1088" s="154"/>
      <c r="V1088" s="154"/>
      <c r="W1088" s="154"/>
      <c r="X1088" s="154"/>
      <c r="Y1088" s="154"/>
      <c r="Z1088" s="154"/>
      <c r="AA1088" s="159"/>
      <c r="AT1088" s="160" t="s">
        <v>524</v>
      </c>
      <c r="AU1088" s="160" t="s">
        <v>190</v>
      </c>
      <c r="AV1088" s="10" t="s">
        <v>190</v>
      </c>
      <c r="AW1088" s="10" t="s">
        <v>35</v>
      </c>
      <c r="AX1088" s="10" t="s">
        <v>78</v>
      </c>
      <c r="AY1088" s="160" t="s">
        <v>221</v>
      </c>
    </row>
    <row r="1089" spans="2:65" s="10" customFormat="1" ht="20.45" customHeight="1" x14ac:dyDescent="0.3">
      <c r="B1089" s="153"/>
      <c r="C1089" s="154"/>
      <c r="D1089" s="154"/>
      <c r="E1089" s="155" t="s">
        <v>3</v>
      </c>
      <c r="F1089" s="272" t="s">
        <v>2101</v>
      </c>
      <c r="G1089" s="273"/>
      <c r="H1089" s="273"/>
      <c r="I1089" s="273"/>
      <c r="J1089" s="154"/>
      <c r="K1089" s="156">
        <v>46</v>
      </c>
      <c r="L1089" s="154"/>
      <c r="M1089" s="154"/>
      <c r="N1089" s="154"/>
      <c r="O1089" s="154"/>
      <c r="P1089" s="154"/>
      <c r="Q1089" s="154"/>
      <c r="R1089" s="157"/>
      <c r="T1089" s="158"/>
      <c r="U1089" s="154"/>
      <c r="V1089" s="154"/>
      <c r="W1089" s="154"/>
      <c r="X1089" s="154"/>
      <c r="Y1089" s="154"/>
      <c r="Z1089" s="154"/>
      <c r="AA1089" s="159"/>
      <c r="AT1089" s="160" t="s">
        <v>524</v>
      </c>
      <c r="AU1089" s="160" t="s">
        <v>190</v>
      </c>
      <c r="AV1089" s="10" t="s">
        <v>190</v>
      </c>
      <c r="AW1089" s="10" t="s">
        <v>35</v>
      </c>
      <c r="AX1089" s="10" t="s">
        <v>78</v>
      </c>
      <c r="AY1089" s="160" t="s">
        <v>221</v>
      </c>
    </row>
    <row r="1090" spans="2:65" s="10" customFormat="1" ht="20.45" customHeight="1" x14ac:dyDescent="0.3">
      <c r="B1090" s="153"/>
      <c r="C1090" s="154"/>
      <c r="D1090" s="154"/>
      <c r="E1090" s="155" t="s">
        <v>3</v>
      </c>
      <c r="F1090" s="272" t="s">
        <v>2102</v>
      </c>
      <c r="G1090" s="273"/>
      <c r="H1090" s="273"/>
      <c r="I1090" s="273"/>
      <c r="J1090" s="154"/>
      <c r="K1090" s="156">
        <v>67.545000000000002</v>
      </c>
      <c r="L1090" s="154"/>
      <c r="M1090" s="154"/>
      <c r="N1090" s="154"/>
      <c r="O1090" s="154"/>
      <c r="P1090" s="154"/>
      <c r="Q1090" s="154"/>
      <c r="R1090" s="157"/>
      <c r="T1090" s="158"/>
      <c r="U1090" s="154"/>
      <c r="V1090" s="154"/>
      <c r="W1090" s="154"/>
      <c r="X1090" s="154"/>
      <c r="Y1090" s="154"/>
      <c r="Z1090" s="154"/>
      <c r="AA1090" s="159"/>
      <c r="AT1090" s="160" t="s">
        <v>524</v>
      </c>
      <c r="AU1090" s="160" t="s">
        <v>190</v>
      </c>
      <c r="AV1090" s="10" t="s">
        <v>190</v>
      </c>
      <c r="AW1090" s="10" t="s">
        <v>35</v>
      </c>
      <c r="AX1090" s="10" t="s">
        <v>78</v>
      </c>
      <c r="AY1090" s="160" t="s">
        <v>221</v>
      </c>
    </row>
    <row r="1091" spans="2:65" s="11" customFormat="1" ht="20.45" customHeight="1" x14ac:dyDescent="0.3">
      <c r="B1091" s="161"/>
      <c r="C1091" s="162"/>
      <c r="D1091" s="162"/>
      <c r="E1091" s="163" t="s">
        <v>3</v>
      </c>
      <c r="F1091" s="270" t="s">
        <v>526</v>
      </c>
      <c r="G1091" s="271"/>
      <c r="H1091" s="271"/>
      <c r="I1091" s="271"/>
      <c r="J1091" s="162"/>
      <c r="K1091" s="164">
        <v>181.94499999999999</v>
      </c>
      <c r="L1091" s="162"/>
      <c r="M1091" s="162"/>
      <c r="N1091" s="162"/>
      <c r="O1091" s="162"/>
      <c r="P1091" s="162"/>
      <c r="Q1091" s="162"/>
      <c r="R1091" s="165"/>
      <c r="T1091" s="166"/>
      <c r="U1091" s="162"/>
      <c r="V1091" s="162"/>
      <c r="W1091" s="162"/>
      <c r="X1091" s="162"/>
      <c r="Y1091" s="162"/>
      <c r="Z1091" s="162"/>
      <c r="AA1091" s="167"/>
      <c r="AT1091" s="168" t="s">
        <v>524</v>
      </c>
      <c r="AU1091" s="168" t="s">
        <v>190</v>
      </c>
      <c r="AV1091" s="11" t="s">
        <v>231</v>
      </c>
      <c r="AW1091" s="11" t="s">
        <v>35</v>
      </c>
      <c r="AX1091" s="11" t="s">
        <v>15</v>
      </c>
      <c r="AY1091" s="168" t="s">
        <v>221</v>
      </c>
    </row>
    <row r="1092" spans="2:65" s="1" customFormat="1" ht="28.9" customHeight="1" x14ac:dyDescent="0.3">
      <c r="B1092" s="136"/>
      <c r="C1092" s="149" t="s">
        <v>2103</v>
      </c>
      <c r="D1092" s="149" t="s">
        <v>382</v>
      </c>
      <c r="E1092" s="150" t="s">
        <v>2104</v>
      </c>
      <c r="F1092" s="267" t="s">
        <v>2105</v>
      </c>
      <c r="G1092" s="268"/>
      <c r="H1092" s="268"/>
      <c r="I1092" s="268"/>
      <c r="J1092" s="151" t="s">
        <v>536</v>
      </c>
      <c r="K1092" s="152">
        <v>209.23699999999999</v>
      </c>
      <c r="L1092" s="269"/>
      <c r="M1092" s="268"/>
      <c r="N1092" s="269">
        <f>ROUND(L1092*K1092,2)</f>
        <v>0</v>
      </c>
      <c r="O1092" s="251"/>
      <c r="P1092" s="251"/>
      <c r="Q1092" s="251"/>
      <c r="R1092" s="141"/>
      <c r="T1092" s="142" t="s">
        <v>3</v>
      </c>
      <c r="U1092" s="40" t="s">
        <v>43</v>
      </c>
      <c r="V1092" s="143">
        <v>0</v>
      </c>
      <c r="W1092" s="143">
        <f>V1092*K1092</f>
        <v>0</v>
      </c>
      <c r="X1092" s="143">
        <v>2.5400000000000002E-3</v>
      </c>
      <c r="Y1092" s="143">
        <f>X1092*K1092</f>
        <v>0.53146198</v>
      </c>
      <c r="Z1092" s="143">
        <v>0</v>
      </c>
      <c r="AA1092" s="144">
        <f>Z1092*K1092</f>
        <v>0</v>
      </c>
      <c r="AR1092" s="17" t="s">
        <v>385</v>
      </c>
      <c r="AT1092" s="17" t="s">
        <v>382</v>
      </c>
      <c r="AU1092" s="17" t="s">
        <v>190</v>
      </c>
      <c r="AY1092" s="17" t="s">
        <v>221</v>
      </c>
      <c r="BE1092" s="145">
        <f>IF(U1092="základní",N1092,0)</f>
        <v>0</v>
      </c>
      <c r="BF1092" s="145">
        <f>IF(U1092="snížená",N1092,0)</f>
        <v>0</v>
      </c>
      <c r="BG1092" s="145">
        <f>IF(U1092="zákl. přenesená",N1092,0)</f>
        <v>0</v>
      </c>
      <c r="BH1092" s="145">
        <f>IF(U1092="sníž. přenesená",N1092,0)</f>
        <v>0</v>
      </c>
      <c r="BI1092" s="145">
        <f>IF(U1092="nulová",N1092,0)</f>
        <v>0</v>
      </c>
      <c r="BJ1092" s="17" t="s">
        <v>15</v>
      </c>
      <c r="BK1092" s="145">
        <f>ROUND(L1092*K1092,2)</f>
        <v>0</v>
      </c>
      <c r="BL1092" s="17" t="s">
        <v>247</v>
      </c>
      <c r="BM1092" s="17" t="s">
        <v>2106</v>
      </c>
    </row>
    <row r="1093" spans="2:65" s="1" customFormat="1" ht="28.9" customHeight="1" x14ac:dyDescent="0.3">
      <c r="B1093" s="136"/>
      <c r="C1093" s="137" t="s">
        <v>2107</v>
      </c>
      <c r="D1093" s="137" t="s">
        <v>222</v>
      </c>
      <c r="E1093" s="138" t="s">
        <v>2108</v>
      </c>
      <c r="F1093" s="250" t="s">
        <v>2109</v>
      </c>
      <c r="G1093" s="251"/>
      <c r="H1093" s="251"/>
      <c r="I1093" s="251"/>
      <c r="J1093" s="139" t="s">
        <v>536</v>
      </c>
      <c r="K1093" s="140">
        <v>103</v>
      </c>
      <c r="L1093" s="252"/>
      <c r="M1093" s="251"/>
      <c r="N1093" s="252">
        <f>ROUND(L1093*K1093,2)</f>
        <v>0</v>
      </c>
      <c r="O1093" s="251"/>
      <c r="P1093" s="251"/>
      <c r="Q1093" s="251"/>
      <c r="R1093" s="141"/>
      <c r="T1093" s="142" t="s">
        <v>3</v>
      </c>
      <c r="U1093" s="40" t="s">
        <v>43</v>
      </c>
      <c r="V1093" s="143">
        <v>0.13400000000000001</v>
      </c>
      <c r="W1093" s="143">
        <f>V1093*K1093</f>
        <v>13.802000000000001</v>
      </c>
      <c r="X1093" s="143">
        <v>6.4999999999999997E-4</v>
      </c>
      <c r="Y1093" s="143">
        <f>X1093*K1093</f>
        <v>6.6949999999999996E-2</v>
      </c>
      <c r="Z1093" s="143">
        <v>0</v>
      </c>
      <c r="AA1093" s="144">
        <f>Z1093*K1093</f>
        <v>0</v>
      </c>
      <c r="AR1093" s="17" t="s">
        <v>247</v>
      </c>
      <c r="AT1093" s="17" t="s">
        <v>222</v>
      </c>
      <c r="AU1093" s="17" t="s">
        <v>190</v>
      </c>
      <c r="AY1093" s="17" t="s">
        <v>221</v>
      </c>
      <c r="BE1093" s="145">
        <f>IF(U1093="základní",N1093,0)</f>
        <v>0</v>
      </c>
      <c r="BF1093" s="145">
        <f>IF(U1093="snížená",N1093,0)</f>
        <v>0</v>
      </c>
      <c r="BG1093" s="145">
        <f>IF(U1093="zákl. přenesená",N1093,0)</f>
        <v>0</v>
      </c>
      <c r="BH1093" s="145">
        <f>IF(U1093="sníž. přenesená",N1093,0)</f>
        <v>0</v>
      </c>
      <c r="BI1093" s="145">
        <f>IF(U1093="nulová",N1093,0)</f>
        <v>0</v>
      </c>
      <c r="BJ1093" s="17" t="s">
        <v>15</v>
      </c>
      <c r="BK1093" s="145">
        <f>ROUND(L1093*K1093,2)</f>
        <v>0</v>
      </c>
      <c r="BL1093" s="17" t="s">
        <v>247</v>
      </c>
      <c r="BM1093" s="17" t="s">
        <v>2110</v>
      </c>
    </row>
    <row r="1094" spans="2:65" s="10" customFormat="1" ht="20.45" customHeight="1" x14ac:dyDescent="0.3">
      <c r="B1094" s="153"/>
      <c r="C1094" s="154"/>
      <c r="D1094" s="154"/>
      <c r="E1094" s="155" t="s">
        <v>3</v>
      </c>
      <c r="F1094" s="274" t="s">
        <v>2042</v>
      </c>
      <c r="G1094" s="273"/>
      <c r="H1094" s="273"/>
      <c r="I1094" s="273"/>
      <c r="J1094" s="154"/>
      <c r="K1094" s="156">
        <v>103</v>
      </c>
      <c r="L1094" s="154"/>
      <c r="M1094" s="154"/>
      <c r="N1094" s="154"/>
      <c r="O1094" s="154"/>
      <c r="P1094" s="154"/>
      <c r="Q1094" s="154"/>
      <c r="R1094" s="157"/>
      <c r="T1094" s="158"/>
      <c r="U1094" s="154"/>
      <c r="V1094" s="154"/>
      <c r="W1094" s="154"/>
      <c r="X1094" s="154"/>
      <c r="Y1094" s="154"/>
      <c r="Z1094" s="154"/>
      <c r="AA1094" s="159"/>
      <c r="AT1094" s="160" t="s">
        <v>524</v>
      </c>
      <c r="AU1094" s="160" t="s">
        <v>190</v>
      </c>
      <c r="AV1094" s="10" t="s">
        <v>190</v>
      </c>
      <c r="AW1094" s="10" t="s">
        <v>35</v>
      </c>
      <c r="AX1094" s="10" t="s">
        <v>15</v>
      </c>
      <c r="AY1094" s="160" t="s">
        <v>221</v>
      </c>
    </row>
    <row r="1095" spans="2:65" s="1" customFormat="1" ht="28.9" customHeight="1" x14ac:dyDescent="0.3">
      <c r="B1095" s="136"/>
      <c r="C1095" s="149" t="s">
        <v>2111</v>
      </c>
      <c r="D1095" s="149" t="s">
        <v>382</v>
      </c>
      <c r="E1095" s="150" t="s">
        <v>2112</v>
      </c>
      <c r="F1095" s="267" t="s">
        <v>2113</v>
      </c>
      <c r="G1095" s="268"/>
      <c r="H1095" s="268"/>
      <c r="I1095" s="268"/>
      <c r="J1095" s="151" t="s">
        <v>536</v>
      </c>
      <c r="K1095" s="152">
        <v>118.45</v>
      </c>
      <c r="L1095" s="269"/>
      <c r="M1095" s="268"/>
      <c r="N1095" s="269">
        <f>ROUND(L1095*K1095,2)</f>
        <v>0</v>
      </c>
      <c r="O1095" s="251"/>
      <c r="P1095" s="251"/>
      <c r="Q1095" s="251"/>
      <c r="R1095" s="141"/>
      <c r="T1095" s="142" t="s">
        <v>3</v>
      </c>
      <c r="U1095" s="40" t="s">
        <v>43</v>
      </c>
      <c r="V1095" s="143">
        <v>0</v>
      </c>
      <c r="W1095" s="143">
        <f>V1095*K1095</f>
        <v>0</v>
      </c>
      <c r="X1095" s="143">
        <v>2.0000000000000001E-4</v>
      </c>
      <c r="Y1095" s="143">
        <f>X1095*K1095</f>
        <v>2.3690000000000003E-2</v>
      </c>
      <c r="Z1095" s="143">
        <v>0</v>
      </c>
      <c r="AA1095" s="144">
        <f>Z1095*K1095</f>
        <v>0</v>
      </c>
      <c r="AR1095" s="17" t="s">
        <v>385</v>
      </c>
      <c r="AT1095" s="17" t="s">
        <v>382</v>
      </c>
      <c r="AU1095" s="17" t="s">
        <v>190</v>
      </c>
      <c r="AY1095" s="17" t="s">
        <v>221</v>
      </c>
      <c r="BE1095" s="145">
        <f>IF(U1095="základní",N1095,0)</f>
        <v>0</v>
      </c>
      <c r="BF1095" s="145">
        <f>IF(U1095="snížená",N1095,0)</f>
        <v>0</v>
      </c>
      <c r="BG1095" s="145">
        <f>IF(U1095="zákl. přenesená",N1095,0)</f>
        <v>0</v>
      </c>
      <c r="BH1095" s="145">
        <f>IF(U1095="sníž. přenesená",N1095,0)</f>
        <v>0</v>
      </c>
      <c r="BI1095" s="145">
        <f>IF(U1095="nulová",N1095,0)</f>
        <v>0</v>
      </c>
      <c r="BJ1095" s="17" t="s">
        <v>15</v>
      </c>
      <c r="BK1095" s="145">
        <f>ROUND(L1095*K1095,2)</f>
        <v>0</v>
      </c>
      <c r="BL1095" s="17" t="s">
        <v>247</v>
      </c>
      <c r="BM1095" s="17" t="s">
        <v>2114</v>
      </c>
    </row>
    <row r="1096" spans="2:65" s="1" customFormat="1" ht="40.15" customHeight="1" x14ac:dyDescent="0.3">
      <c r="B1096" s="31"/>
      <c r="C1096" s="32"/>
      <c r="D1096" s="32"/>
      <c r="E1096" s="32"/>
      <c r="F1096" s="266" t="s">
        <v>2115</v>
      </c>
      <c r="G1096" s="200"/>
      <c r="H1096" s="200"/>
      <c r="I1096" s="200"/>
      <c r="J1096" s="32"/>
      <c r="K1096" s="32"/>
      <c r="L1096" s="32"/>
      <c r="M1096" s="32"/>
      <c r="N1096" s="32"/>
      <c r="O1096" s="32"/>
      <c r="P1096" s="32"/>
      <c r="Q1096" s="32"/>
      <c r="R1096" s="33"/>
      <c r="T1096" s="70"/>
      <c r="U1096" s="32"/>
      <c r="V1096" s="32"/>
      <c r="W1096" s="32"/>
      <c r="X1096" s="32"/>
      <c r="Y1096" s="32"/>
      <c r="Z1096" s="32"/>
      <c r="AA1096" s="71"/>
      <c r="AT1096" s="17" t="s">
        <v>250</v>
      </c>
      <c r="AU1096" s="17" t="s">
        <v>190</v>
      </c>
    </row>
    <row r="1097" spans="2:65" s="1" customFormat="1" ht="28.9" customHeight="1" x14ac:dyDescent="0.3">
      <c r="B1097" s="136"/>
      <c r="C1097" s="137" t="s">
        <v>2116</v>
      </c>
      <c r="D1097" s="137" t="s">
        <v>222</v>
      </c>
      <c r="E1097" s="138" t="s">
        <v>2117</v>
      </c>
      <c r="F1097" s="250" t="s">
        <v>2118</v>
      </c>
      <c r="G1097" s="251"/>
      <c r="H1097" s="251"/>
      <c r="I1097" s="251"/>
      <c r="J1097" s="139" t="s">
        <v>536</v>
      </c>
      <c r="K1097" s="140">
        <v>30</v>
      </c>
      <c r="L1097" s="252"/>
      <c r="M1097" s="251"/>
      <c r="N1097" s="252">
        <f>ROUND(L1097*K1097,2)</f>
        <v>0</v>
      </c>
      <c r="O1097" s="251"/>
      <c r="P1097" s="251"/>
      <c r="Q1097" s="251"/>
      <c r="R1097" s="141"/>
      <c r="T1097" s="142" t="s">
        <v>3</v>
      </c>
      <c r="U1097" s="40" t="s">
        <v>43</v>
      </c>
      <c r="V1097" s="143">
        <v>0.13400000000000001</v>
      </c>
      <c r="W1097" s="143">
        <f>V1097*K1097</f>
        <v>4.0200000000000005</v>
      </c>
      <c r="X1097" s="143">
        <v>6.4999999999999997E-4</v>
      </c>
      <c r="Y1097" s="143">
        <f>X1097*K1097</f>
        <v>1.95E-2</v>
      </c>
      <c r="Z1097" s="143">
        <v>0</v>
      </c>
      <c r="AA1097" s="144">
        <f>Z1097*K1097</f>
        <v>0</v>
      </c>
      <c r="AR1097" s="17" t="s">
        <v>247</v>
      </c>
      <c r="AT1097" s="17" t="s">
        <v>222</v>
      </c>
      <c r="AU1097" s="17" t="s">
        <v>190</v>
      </c>
      <c r="AY1097" s="17" t="s">
        <v>221</v>
      </c>
      <c r="BE1097" s="145">
        <f>IF(U1097="základní",N1097,0)</f>
        <v>0</v>
      </c>
      <c r="BF1097" s="145">
        <f>IF(U1097="snížená",N1097,0)</f>
        <v>0</v>
      </c>
      <c r="BG1097" s="145">
        <f>IF(U1097="zákl. přenesená",N1097,0)</f>
        <v>0</v>
      </c>
      <c r="BH1097" s="145">
        <f>IF(U1097="sníž. přenesená",N1097,0)</f>
        <v>0</v>
      </c>
      <c r="BI1097" s="145">
        <f>IF(U1097="nulová",N1097,0)</f>
        <v>0</v>
      </c>
      <c r="BJ1097" s="17" t="s">
        <v>15</v>
      </c>
      <c r="BK1097" s="145">
        <f>ROUND(L1097*K1097,2)</f>
        <v>0</v>
      </c>
      <c r="BL1097" s="17" t="s">
        <v>247</v>
      </c>
      <c r="BM1097" s="17" t="s">
        <v>2119</v>
      </c>
    </row>
    <row r="1098" spans="2:65" s="10" customFormat="1" ht="20.45" customHeight="1" x14ac:dyDescent="0.3">
      <c r="B1098" s="153"/>
      <c r="C1098" s="154"/>
      <c r="D1098" s="154"/>
      <c r="E1098" s="155" t="s">
        <v>3</v>
      </c>
      <c r="F1098" s="274" t="s">
        <v>1819</v>
      </c>
      <c r="G1098" s="273"/>
      <c r="H1098" s="273"/>
      <c r="I1098" s="273"/>
      <c r="J1098" s="154"/>
      <c r="K1098" s="156">
        <v>30</v>
      </c>
      <c r="L1098" s="154"/>
      <c r="M1098" s="154"/>
      <c r="N1098" s="154"/>
      <c r="O1098" s="154"/>
      <c r="P1098" s="154"/>
      <c r="Q1098" s="154"/>
      <c r="R1098" s="157"/>
      <c r="T1098" s="158"/>
      <c r="U1098" s="154"/>
      <c r="V1098" s="154"/>
      <c r="W1098" s="154"/>
      <c r="X1098" s="154"/>
      <c r="Y1098" s="154"/>
      <c r="Z1098" s="154"/>
      <c r="AA1098" s="159"/>
      <c r="AT1098" s="160" t="s">
        <v>524</v>
      </c>
      <c r="AU1098" s="160" t="s">
        <v>190</v>
      </c>
      <c r="AV1098" s="10" t="s">
        <v>190</v>
      </c>
      <c r="AW1098" s="10" t="s">
        <v>35</v>
      </c>
      <c r="AX1098" s="10" t="s">
        <v>15</v>
      </c>
      <c r="AY1098" s="160" t="s">
        <v>221</v>
      </c>
    </row>
    <row r="1099" spans="2:65" s="1" customFormat="1" ht="20.45" customHeight="1" x14ac:dyDescent="0.3">
      <c r="B1099" s="136"/>
      <c r="C1099" s="149" t="s">
        <v>2120</v>
      </c>
      <c r="D1099" s="149" t="s">
        <v>382</v>
      </c>
      <c r="E1099" s="150" t="s">
        <v>2121</v>
      </c>
      <c r="F1099" s="267" t="s">
        <v>2122</v>
      </c>
      <c r="G1099" s="268"/>
      <c r="H1099" s="268"/>
      <c r="I1099" s="268"/>
      <c r="J1099" s="151" t="s">
        <v>536</v>
      </c>
      <c r="K1099" s="152">
        <v>34.5</v>
      </c>
      <c r="L1099" s="269"/>
      <c r="M1099" s="268"/>
      <c r="N1099" s="269">
        <f>ROUND(L1099*K1099,2)</f>
        <v>0</v>
      </c>
      <c r="O1099" s="251"/>
      <c r="P1099" s="251"/>
      <c r="Q1099" s="251"/>
      <c r="R1099" s="141"/>
      <c r="T1099" s="142" t="s">
        <v>3</v>
      </c>
      <c r="U1099" s="40" t="s">
        <v>43</v>
      </c>
      <c r="V1099" s="143">
        <v>0</v>
      </c>
      <c r="W1099" s="143">
        <f>V1099*K1099</f>
        <v>0</v>
      </c>
      <c r="X1099" s="143">
        <v>2.3000000000000001E-4</v>
      </c>
      <c r="Y1099" s="143">
        <f>X1099*K1099</f>
        <v>7.9350000000000011E-3</v>
      </c>
      <c r="Z1099" s="143">
        <v>0</v>
      </c>
      <c r="AA1099" s="144">
        <f>Z1099*K1099</f>
        <v>0</v>
      </c>
      <c r="AR1099" s="17" t="s">
        <v>385</v>
      </c>
      <c r="AT1099" s="17" t="s">
        <v>382</v>
      </c>
      <c r="AU1099" s="17" t="s">
        <v>190</v>
      </c>
      <c r="AY1099" s="17" t="s">
        <v>221</v>
      </c>
      <c r="BE1099" s="145">
        <f>IF(U1099="základní",N1099,0)</f>
        <v>0</v>
      </c>
      <c r="BF1099" s="145">
        <f>IF(U1099="snížená",N1099,0)</f>
        <v>0</v>
      </c>
      <c r="BG1099" s="145">
        <f>IF(U1099="zákl. přenesená",N1099,0)</f>
        <v>0</v>
      </c>
      <c r="BH1099" s="145">
        <f>IF(U1099="sníž. přenesená",N1099,0)</f>
        <v>0</v>
      </c>
      <c r="BI1099" s="145">
        <f>IF(U1099="nulová",N1099,0)</f>
        <v>0</v>
      </c>
      <c r="BJ1099" s="17" t="s">
        <v>15</v>
      </c>
      <c r="BK1099" s="145">
        <f>ROUND(L1099*K1099,2)</f>
        <v>0</v>
      </c>
      <c r="BL1099" s="17" t="s">
        <v>247</v>
      </c>
      <c r="BM1099" s="17" t="s">
        <v>2123</v>
      </c>
    </row>
    <row r="1100" spans="2:65" s="1" customFormat="1" ht="28.9" customHeight="1" x14ac:dyDescent="0.3">
      <c r="B1100" s="136"/>
      <c r="C1100" s="137" t="s">
        <v>2124</v>
      </c>
      <c r="D1100" s="137" t="s">
        <v>222</v>
      </c>
      <c r="E1100" s="138" t="s">
        <v>2125</v>
      </c>
      <c r="F1100" s="250" t="s">
        <v>2126</v>
      </c>
      <c r="G1100" s="251"/>
      <c r="H1100" s="251"/>
      <c r="I1100" s="251"/>
      <c r="J1100" s="139" t="s">
        <v>536</v>
      </c>
      <c r="K1100" s="140">
        <v>30</v>
      </c>
      <c r="L1100" s="252"/>
      <c r="M1100" s="251"/>
      <c r="N1100" s="252">
        <f>ROUND(L1100*K1100,2)</f>
        <v>0</v>
      </c>
      <c r="O1100" s="251"/>
      <c r="P1100" s="251"/>
      <c r="Q1100" s="251"/>
      <c r="R1100" s="141"/>
      <c r="T1100" s="142" t="s">
        <v>3</v>
      </c>
      <c r="U1100" s="40" t="s">
        <v>43</v>
      </c>
      <c r="V1100" s="143">
        <v>0.13400000000000001</v>
      </c>
      <c r="W1100" s="143">
        <f>V1100*K1100</f>
        <v>4.0200000000000005</v>
      </c>
      <c r="X1100" s="143">
        <v>6.4999999999999997E-4</v>
      </c>
      <c r="Y1100" s="143">
        <f>X1100*K1100</f>
        <v>1.95E-2</v>
      </c>
      <c r="Z1100" s="143">
        <v>0</v>
      </c>
      <c r="AA1100" s="144">
        <f>Z1100*K1100</f>
        <v>0</v>
      </c>
      <c r="AR1100" s="17" t="s">
        <v>247</v>
      </c>
      <c r="AT1100" s="17" t="s">
        <v>222</v>
      </c>
      <c r="AU1100" s="17" t="s">
        <v>190</v>
      </c>
      <c r="AY1100" s="17" t="s">
        <v>221</v>
      </c>
      <c r="BE1100" s="145">
        <f>IF(U1100="základní",N1100,0)</f>
        <v>0</v>
      </c>
      <c r="BF1100" s="145">
        <f>IF(U1100="snížená",N1100,0)</f>
        <v>0</v>
      </c>
      <c r="BG1100" s="145">
        <f>IF(U1100="zákl. přenesená",N1100,0)</f>
        <v>0</v>
      </c>
      <c r="BH1100" s="145">
        <f>IF(U1100="sníž. přenesená",N1100,0)</f>
        <v>0</v>
      </c>
      <c r="BI1100" s="145">
        <f>IF(U1100="nulová",N1100,0)</f>
        <v>0</v>
      </c>
      <c r="BJ1100" s="17" t="s">
        <v>15</v>
      </c>
      <c r="BK1100" s="145">
        <f>ROUND(L1100*K1100,2)</f>
        <v>0</v>
      </c>
      <c r="BL1100" s="17" t="s">
        <v>247</v>
      </c>
      <c r="BM1100" s="17" t="s">
        <v>2127</v>
      </c>
    </row>
    <row r="1101" spans="2:65" s="10" customFormat="1" ht="20.45" customHeight="1" x14ac:dyDescent="0.3">
      <c r="B1101" s="153"/>
      <c r="C1101" s="154"/>
      <c r="D1101" s="154"/>
      <c r="E1101" s="155" t="s">
        <v>3</v>
      </c>
      <c r="F1101" s="274" t="s">
        <v>1819</v>
      </c>
      <c r="G1101" s="273"/>
      <c r="H1101" s="273"/>
      <c r="I1101" s="273"/>
      <c r="J1101" s="154"/>
      <c r="K1101" s="156">
        <v>30</v>
      </c>
      <c r="L1101" s="154"/>
      <c r="M1101" s="154"/>
      <c r="N1101" s="154"/>
      <c r="O1101" s="154"/>
      <c r="P1101" s="154"/>
      <c r="Q1101" s="154"/>
      <c r="R1101" s="157"/>
      <c r="T1101" s="158"/>
      <c r="U1101" s="154"/>
      <c r="V1101" s="154"/>
      <c r="W1101" s="154"/>
      <c r="X1101" s="154"/>
      <c r="Y1101" s="154"/>
      <c r="Z1101" s="154"/>
      <c r="AA1101" s="159"/>
      <c r="AT1101" s="160" t="s">
        <v>524</v>
      </c>
      <c r="AU1101" s="160" t="s">
        <v>190</v>
      </c>
      <c r="AV1101" s="10" t="s">
        <v>190</v>
      </c>
      <c r="AW1101" s="10" t="s">
        <v>35</v>
      </c>
      <c r="AX1101" s="10" t="s">
        <v>15</v>
      </c>
      <c r="AY1101" s="160" t="s">
        <v>221</v>
      </c>
    </row>
    <row r="1102" spans="2:65" s="1" customFormat="1" ht="28.9" customHeight="1" x14ac:dyDescent="0.3">
      <c r="B1102" s="136"/>
      <c r="C1102" s="149" t="s">
        <v>2128</v>
      </c>
      <c r="D1102" s="149" t="s">
        <v>382</v>
      </c>
      <c r="E1102" s="150" t="s">
        <v>2129</v>
      </c>
      <c r="F1102" s="267" t="s">
        <v>2130</v>
      </c>
      <c r="G1102" s="268"/>
      <c r="H1102" s="268"/>
      <c r="I1102" s="268"/>
      <c r="J1102" s="151" t="s">
        <v>536</v>
      </c>
      <c r="K1102" s="152">
        <v>34.5</v>
      </c>
      <c r="L1102" s="269"/>
      <c r="M1102" s="268"/>
      <c r="N1102" s="269">
        <f>ROUND(L1102*K1102,2)</f>
        <v>0</v>
      </c>
      <c r="O1102" s="251"/>
      <c r="P1102" s="251"/>
      <c r="Q1102" s="251"/>
      <c r="R1102" s="141"/>
      <c r="T1102" s="142" t="s">
        <v>3</v>
      </c>
      <c r="U1102" s="40" t="s">
        <v>43</v>
      </c>
      <c r="V1102" s="143">
        <v>0</v>
      </c>
      <c r="W1102" s="143">
        <f>V1102*K1102</f>
        <v>0</v>
      </c>
      <c r="X1102" s="143">
        <v>2.3000000000000001E-4</v>
      </c>
      <c r="Y1102" s="143">
        <f>X1102*K1102</f>
        <v>7.9350000000000011E-3</v>
      </c>
      <c r="Z1102" s="143">
        <v>0</v>
      </c>
      <c r="AA1102" s="144">
        <f>Z1102*K1102</f>
        <v>0</v>
      </c>
      <c r="AR1102" s="17" t="s">
        <v>385</v>
      </c>
      <c r="AT1102" s="17" t="s">
        <v>382</v>
      </c>
      <c r="AU1102" s="17" t="s">
        <v>190</v>
      </c>
      <c r="AY1102" s="17" t="s">
        <v>221</v>
      </c>
      <c r="BE1102" s="145">
        <f>IF(U1102="základní",N1102,0)</f>
        <v>0</v>
      </c>
      <c r="BF1102" s="145">
        <f>IF(U1102="snížená",N1102,0)</f>
        <v>0</v>
      </c>
      <c r="BG1102" s="145">
        <f>IF(U1102="zákl. přenesená",N1102,0)</f>
        <v>0</v>
      </c>
      <c r="BH1102" s="145">
        <f>IF(U1102="sníž. přenesená",N1102,0)</f>
        <v>0</v>
      </c>
      <c r="BI1102" s="145">
        <f>IF(U1102="nulová",N1102,0)</f>
        <v>0</v>
      </c>
      <c r="BJ1102" s="17" t="s">
        <v>15</v>
      </c>
      <c r="BK1102" s="145">
        <f>ROUND(L1102*K1102,2)</f>
        <v>0</v>
      </c>
      <c r="BL1102" s="17" t="s">
        <v>247</v>
      </c>
      <c r="BM1102" s="17" t="s">
        <v>2131</v>
      </c>
    </row>
    <row r="1103" spans="2:65" s="1" customFormat="1" ht="28.9" customHeight="1" x14ac:dyDescent="0.3">
      <c r="B1103" s="136"/>
      <c r="C1103" s="137" t="s">
        <v>2132</v>
      </c>
      <c r="D1103" s="137" t="s">
        <v>222</v>
      </c>
      <c r="E1103" s="138" t="s">
        <v>2133</v>
      </c>
      <c r="F1103" s="250" t="s">
        <v>2134</v>
      </c>
      <c r="G1103" s="251"/>
      <c r="H1103" s="251"/>
      <c r="I1103" s="251"/>
      <c r="J1103" s="139" t="s">
        <v>536</v>
      </c>
      <c r="K1103" s="140">
        <v>988.69</v>
      </c>
      <c r="L1103" s="252"/>
      <c r="M1103" s="251"/>
      <c r="N1103" s="252">
        <f>ROUND(L1103*K1103,2)</f>
        <v>0</v>
      </c>
      <c r="O1103" s="251"/>
      <c r="P1103" s="251"/>
      <c r="Q1103" s="251"/>
      <c r="R1103" s="141"/>
      <c r="T1103" s="142" t="s">
        <v>3</v>
      </c>
      <c r="U1103" s="40" t="s">
        <v>43</v>
      </c>
      <c r="V1103" s="143">
        <v>0.09</v>
      </c>
      <c r="W1103" s="143">
        <f>V1103*K1103</f>
        <v>88.982100000000003</v>
      </c>
      <c r="X1103" s="143">
        <v>0</v>
      </c>
      <c r="Y1103" s="143">
        <f>X1103*K1103</f>
        <v>0</v>
      </c>
      <c r="Z1103" s="143">
        <v>0</v>
      </c>
      <c r="AA1103" s="144">
        <f>Z1103*K1103</f>
        <v>0</v>
      </c>
      <c r="AR1103" s="17" t="s">
        <v>247</v>
      </c>
      <c r="AT1103" s="17" t="s">
        <v>222</v>
      </c>
      <c r="AU1103" s="17" t="s">
        <v>190</v>
      </c>
      <c r="AY1103" s="17" t="s">
        <v>221</v>
      </c>
      <c r="BE1103" s="145">
        <f>IF(U1103="základní",N1103,0)</f>
        <v>0</v>
      </c>
      <c r="BF1103" s="145">
        <f>IF(U1103="snížená",N1103,0)</f>
        <v>0</v>
      </c>
      <c r="BG1103" s="145">
        <f>IF(U1103="zákl. přenesená",N1103,0)</f>
        <v>0</v>
      </c>
      <c r="BH1103" s="145">
        <f>IF(U1103="sníž. přenesená",N1103,0)</f>
        <v>0</v>
      </c>
      <c r="BI1103" s="145">
        <f>IF(U1103="nulová",N1103,0)</f>
        <v>0</v>
      </c>
      <c r="BJ1103" s="17" t="s">
        <v>15</v>
      </c>
      <c r="BK1103" s="145">
        <f>ROUND(L1103*K1103,2)</f>
        <v>0</v>
      </c>
      <c r="BL1103" s="17" t="s">
        <v>247</v>
      </c>
      <c r="BM1103" s="17" t="s">
        <v>2135</v>
      </c>
    </row>
    <row r="1104" spans="2:65" s="10" customFormat="1" ht="28.9" customHeight="1" x14ac:dyDescent="0.3">
      <c r="B1104" s="153"/>
      <c r="C1104" s="154"/>
      <c r="D1104" s="154"/>
      <c r="E1104" s="155" t="s">
        <v>3</v>
      </c>
      <c r="F1104" s="274" t="s">
        <v>2039</v>
      </c>
      <c r="G1104" s="273"/>
      <c r="H1104" s="273"/>
      <c r="I1104" s="273"/>
      <c r="J1104" s="154"/>
      <c r="K1104" s="156">
        <v>399.48</v>
      </c>
      <c r="L1104" s="154"/>
      <c r="M1104" s="154"/>
      <c r="N1104" s="154"/>
      <c r="O1104" s="154"/>
      <c r="P1104" s="154"/>
      <c r="Q1104" s="154"/>
      <c r="R1104" s="157"/>
      <c r="T1104" s="158"/>
      <c r="U1104" s="154"/>
      <c r="V1104" s="154"/>
      <c r="W1104" s="154"/>
      <c r="X1104" s="154"/>
      <c r="Y1104" s="154"/>
      <c r="Z1104" s="154"/>
      <c r="AA1104" s="159"/>
      <c r="AT1104" s="160" t="s">
        <v>524</v>
      </c>
      <c r="AU1104" s="160" t="s">
        <v>190</v>
      </c>
      <c r="AV1104" s="10" t="s">
        <v>190</v>
      </c>
      <c r="AW1104" s="10" t="s">
        <v>35</v>
      </c>
      <c r="AX1104" s="10" t="s">
        <v>78</v>
      </c>
      <c r="AY1104" s="160" t="s">
        <v>221</v>
      </c>
    </row>
    <row r="1105" spans="2:65" s="10" customFormat="1" ht="20.45" customHeight="1" x14ac:dyDescent="0.3">
      <c r="B1105" s="153"/>
      <c r="C1105" s="154"/>
      <c r="D1105" s="154"/>
      <c r="E1105" s="155" t="s">
        <v>3</v>
      </c>
      <c r="F1105" s="272" t="s">
        <v>2040</v>
      </c>
      <c r="G1105" s="273"/>
      <c r="H1105" s="273"/>
      <c r="I1105" s="273"/>
      <c r="J1105" s="154"/>
      <c r="K1105" s="156">
        <v>37.26</v>
      </c>
      <c r="L1105" s="154"/>
      <c r="M1105" s="154"/>
      <c r="N1105" s="154"/>
      <c r="O1105" s="154"/>
      <c r="P1105" s="154"/>
      <c r="Q1105" s="154"/>
      <c r="R1105" s="157"/>
      <c r="T1105" s="158"/>
      <c r="U1105" s="154"/>
      <c r="V1105" s="154"/>
      <c r="W1105" s="154"/>
      <c r="X1105" s="154"/>
      <c r="Y1105" s="154"/>
      <c r="Z1105" s="154"/>
      <c r="AA1105" s="159"/>
      <c r="AT1105" s="160" t="s">
        <v>524</v>
      </c>
      <c r="AU1105" s="160" t="s">
        <v>190</v>
      </c>
      <c r="AV1105" s="10" t="s">
        <v>190</v>
      </c>
      <c r="AW1105" s="10" t="s">
        <v>35</v>
      </c>
      <c r="AX1105" s="10" t="s">
        <v>78</v>
      </c>
      <c r="AY1105" s="160" t="s">
        <v>221</v>
      </c>
    </row>
    <row r="1106" spans="2:65" s="10" customFormat="1" ht="20.45" customHeight="1" x14ac:dyDescent="0.3">
      <c r="B1106" s="153"/>
      <c r="C1106" s="154"/>
      <c r="D1106" s="154"/>
      <c r="E1106" s="155" t="s">
        <v>3</v>
      </c>
      <c r="F1106" s="272" t="s">
        <v>2041</v>
      </c>
      <c r="G1106" s="273"/>
      <c r="H1106" s="273"/>
      <c r="I1106" s="273"/>
      <c r="J1106" s="154"/>
      <c r="K1106" s="156">
        <v>253.4</v>
      </c>
      <c r="L1106" s="154"/>
      <c r="M1106" s="154"/>
      <c r="N1106" s="154"/>
      <c r="O1106" s="154"/>
      <c r="P1106" s="154"/>
      <c r="Q1106" s="154"/>
      <c r="R1106" s="157"/>
      <c r="T1106" s="158"/>
      <c r="U1106" s="154"/>
      <c r="V1106" s="154"/>
      <c r="W1106" s="154"/>
      <c r="X1106" s="154"/>
      <c r="Y1106" s="154"/>
      <c r="Z1106" s="154"/>
      <c r="AA1106" s="159"/>
      <c r="AT1106" s="160" t="s">
        <v>524</v>
      </c>
      <c r="AU1106" s="160" t="s">
        <v>190</v>
      </c>
      <c r="AV1106" s="10" t="s">
        <v>190</v>
      </c>
      <c r="AW1106" s="10" t="s">
        <v>35</v>
      </c>
      <c r="AX1106" s="10" t="s">
        <v>78</v>
      </c>
      <c r="AY1106" s="160" t="s">
        <v>221</v>
      </c>
    </row>
    <row r="1107" spans="2:65" s="10" customFormat="1" ht="28.9" customHeight="1" x14ac:dyDescent="0.3">
      <c r="B1107" s="153"/>
      <c r="C1107" s="154"/>
      <c r="D1107" s="154"/>
      <c r="E1107" s="155" t="s">
        <v>3</v>
      </c>
      <c r="F1107" s="272" t="s">
        <v>2043</v>
      </c>
      <c r="G1107" s="273"/>
      <c r="H1107" s="273"/>
      <c r="I1107" s="273"/>
      <c r="J1107" s="154"/>
      <c r="K1107" s="156">
        <v>88.25</v>
      </c>
      <c r="L1107" s="154"/>
      <c r="M1107" s="154"/>
      <c r="N1107" s="154"/>
      <c r="O1107" s="154"/>
      <c r="P1107" s="154"/>
      <c r="Q1107" s="154"/>
      <c r="R1107" s="157"/>
      <c r="T1107" s="158"/>
      <c r="U1107" s="154"/>
      <c r="V1107" s="154"/>
      <c r="W1107" s="154"/>
      <c r="X1107" s="154"/>
      <c r="Y1107" s="154"/>
      <c r="Z1107" s="154"/>
      <c r="AA1107" s="159"/>
      <c r="AT1107" s="160" t="s">
        <v>524</v>
      </c>
      <c r="AU1107" s="160" t="s">
        <v>190</v>
      </c>
      <c r="AV1107" s="10" t="s">
        <v>190</v>
      </c>
      <c r="AW1107" s="10" t="s">
        <v>35</v>
      </c>
      <c r="AX1107" s="10" t="s">
        <v>78</v>
      </c>
      <c r="AY1107" s="160" t="s">
        <v>221</v>
      </c>
    </row>
    <row r="1108" spans="2:65" s="13" customFormat="1" ht="20.45" customHeight="1" x14ac:dyDescent="0.3">
      <c r="B1108" s="181"/>
      <c r="C1108" s="182"/>
      <c r="D1108" s="182"/>
      <c r="E1108" s="183" t="s">
        <v>3</v>
      </c>
      <c r="F1108" s="279" t="s">
        <v>946</v>
      </c>
      <c r="G1108" s="280"/>
      <c r="H1108" s="280"/>
      <c r="I1108" s="280"/>
      <c r="J1108" s="182"/>
      <c r="K1108" s="184">
        <v>778.39</v>
      </c>
      <c r="L1108" s="182"/>
      <c r="M1108" s="182"/>
      <c r="N1108" s="182"/>
      <c r="O1108" s="182"/>
      <c r="P1108" s="182"/>
      <c r="Q1108" s="182"/>
      <c r="R1108" s="185"/>
      <c r="T1108" s="186"/>
      <c r="U1108" s="182"/>
      <c r="V1108" s="182"/>
      <c r="W1108" s="182"/>
      <c r="X1108" s="182"/>
      <c r="Y1108" s="182"/>
      <c r="Z1108" s="182"/>
      <c r="AA1108" s="187"/>
      <c r="AT1108" s="188" t="s">
        <v>524</v>
      </c>
      <c r="AU1108" s="188" t="s">
        <v>190</v>
      </c>
      <c r="AV1108" s="13" t="s">
        <v>254</v>
      </c>
      <c r="AW1108" s="13" t="s">
        <v>35</v>
      </c>
      <c r="AX1108" s="13" t="s">
        <v>78</v>
      </c>
      <c r="AY1108" s="188" t="s">
        <v>221</v>
      </c>
    </row>
    <row r="1109" spans="2:65" s="12" customFormat="1" ht="20.45" customHeight="1" x14ac:dyDescent="0.3">
      <c r="B1109" s="173"/>
      <c r="C1109" s="174"/>
      <c r="D1109" s="174"/>
      <c r="E1109" s="175" t="s">
        <v>3</v>
      </c>
      <c r="F1109" s="277" t="s">
        <v>2044</v>
      </c>
      <c r="G1109" s="278"/>
      <c r="H1109" s="278"/>
      <c r="I1109" s="278"/>
      <c r="J1109" s="174"/>
      <c r="K1109" s="176" t="s">
        <v>3</v>
      </c>
      <c r="L1109" s="174"/>
      <c r="M1109" s="174"/>
      <c r="N1109" s="174"/>
      <c r="O1109" s="174"/>
      <c r="P1109" s="174"/>
      <c r="Q1109" s="174"/>
      <c r="R1109" s="177"/>
      <c r="T1109" s="178"/>
      <c r="U1109" s="174"/>
      <c r="V1109" s="174"/>
      <c r="W1109" s="174"/>
      <c r="X1109" s="174"/>
      <c r="Y1109" s="174"/>
      <c r="Z1109" s="174"/>
      <c r="AA1109" s="179"/>
      <c r="AT1109" s="180" t="s">
        <v>524</v>
      </c>
      <c r="AU1109" s="180" t="s">
        <v>190</v>
      </c>
      <c r="AV1109" s="12" t="s">
        <v>15</v>
      </c>
      <c r="AW1109" s="12" t="s">
        <v>35</v>
      </c>
      <c r="AX1109" s="12" t="s">
        <v>78</v>
      </c>
      <c r="AY1109" s="180" t="s">
        <v>221</v>
      </c>
    </row>
    <row r="1110" spans="2:65" s="10" customFormat="1" ht="20.45" customHeight="1" x14ac:dyDescent="0.3">
      <c r="B1110" s="153"/>
      <c r="C1110" s="154"/>
      <c r="D1110" s="154"/>
      <c r="E1110" s="155" t="s">
        <v>3</v>
      </c>
      <c r="F1110" s="272" t="s">
        <v>2045</v>
      </c>
      <c r="G1110" s="273"/>
      <c r="H1110" s="273"/>
      <c r="I1110" s="273"/>
      <c r="J1110" s="154"/>
      <c r="K1110" s="156">
        <v>69.16</v>
      </c>
      <c r="L1110" s="154"/>
      <c r="M1110" s="154"/>
      <c r="N1110" s="154"/>
      <c r="O1110" s="154"/>
      <c r="P1110" s="154"/>
      <c r="Q1110" s="154"/>
      <c r="R1110" s="157"/>
      <c r="T1110" s="158"/>
      <c r="U1110" s="154"/>
      <c r="V1110" s="154"/>
      <c r="W1110" s="154"/>
      <c r="X1110" s="154"/>
      <c r="Y1110" s="154"/>
      <c r="Z1110" s="154"/>
      <c r="AA1110" s="159"/>
      <c r="AT1110" s="160" t="s">
        <v>524</v>
      </c>
      <c r="AU1110" s="160" t="s">
        <v>190</v>
      </c>
      <c r="AV1110" s="10" t="s">
        <v>190</v>
      </c>
      <c r="AW1110" s="10" t="s">
        <v>35</v>
      </c>
      <c r="AX1110" s="10" t="s">
        <v>78</v>
      </c>
      <c r="AY1110" s="160" t="s">
        <v>221</v>
      </c>
    </row>
    <row r="1111" spans="2:65" s="10" customFormat="1" ht="20.45" customHeight="1" x14ac:dyDescent="0.3">
      <c r="B1111" s="153"/>
      <c r="C1111" s="154"/>
      <c r="D1111" s="154"/>
      <c r="E1111" s="155" t="s">
        <v>3</v>
      </c>
      <c r="F1111" s="272" t="s">
        <v>2046</v>
      </c>
      <c r="G1111" s="273"/>
      <c r="H1111" s="273"/>
      <c r="I1111" s="273"/>
      <c r="J1111" s="154"/>
      <c r="K1111" s="156">
        <v>5</v>
      </c>
      <c r="L1111" s="154"/>
      <c r="M1111" s="154"/>
      <c r="N1111" s="154"/>
      <c r="O1111" s="154"/>
      <c r="P1111" s="154"/>
      <c r="Q1111" s="154"/>
      <c r="R1111" s="157"/>
      <c r="T1111" s="158"/>
      <c r="U1111" s="154"/>
      <c r="V1111" s="154"/>
      <c r="W1111" s="154"/>
      <c r="X1111" s="154"/>
      <c r="Y1111" s="154"/>
      <c r="Z1111" s="154"/>
      <c r="AA1111" s="159"/>
      <c r="AT1111" s="160" t="s">
        <v>524</v>
      </c>
      <c r="AU1111" s="160" t="s">
        <v>190</v>
      </c>
      <c r="AV1111" s="10" t="s">
        <v>190</v>
      </c>
      <c r="AW1111" s="10" t="s">
        <v>35</v>
      </c>
      <c r="AX1111" s="10" t="s">
        <v>78</v>
      </c>
      <c r="AY1111" s="160" t="s">
        <v>221</v>
      </c>
    </row>
    <row r="1112" spans="2:65" s="10" customFormat="1" ht="20.45" customHeight="1" x14ac:dyDescent="0.3">
      <c r="B1112" s="153"/>
      <c r="C1112" s="154"/>
      <c r="D1112" s="154"/>
      <c r="E1112" s="155" t="s">
        <v>3</v>
      </c>
      <c r="F1112" s="272" t="s">
        <v>2047</v>
      </c>
      <c r="G1112" s="273"/>
      <c r="H1112" s="273"/>
      <c r="I1112" s="273"/>
      <c r="J1112" s="154"/>
      <c r="K1112" s="156">
        <v>9.7200000000000006</v>
      </c>
      <c r="L1112" s="154"/>
      <c r="M1112" s="154"/>
      <c r="N1112" s="154"/>
      <c r="O1112" s="154"/>
      <c r="P1112" s="154"/>
      <c r="Q1112" s="154"/>
      <c r="R1112" s="157"/>
      <c r="T1112" s="158"/>
      <c r="U1112" s="154"/>
      <c r="V1112" s="154"/>
      <c r="W1112" s="154"/>
      <c r="X1112" s="154"/>
      <c r="Y1112" s="154"/>
      <c r="Z1112" s="154"/>
      <c r="AA1112" s="159"/>
      <c r="AT1112" s="160" t="s">
        <v>524</v>
      </c>
      <c r="AU1112" s="160" t="s">
        <v>190</v>
      </c>
      <c r="AV1112" s="10" t="s">
        <v>190</v>
      </c>
      <c r="AW1112" s="10" t="s">
        <v>35</v>
      </c>
      <c r="AX1112" s="10" t="s">
        <v>78</v>
      </c>
      <c r="AY1112" s="160" t="s">
        <v>221</v>
      </c>
    </row>
    <row r="1113" spans="2:65" s="10" customFormat="1" ht="20.45" customHeight="1" x14ac:dyDescent="0.3">
      <c r="B1113" s="153"/>
      <c r="C1113" s="154"/>
      <c r="D1113" s="154"/>
      <c r="E1113" s="155" t="s">
        <v>3</v>
      </c>
      <c r="F1113" s="272" t="s">
        <v>2048</v>
      </c>
      <c r="G1113" s="273"/>
      <c r="H1113" s="273"/>
      <c r="I1113" s="273"/>
      <c r="J1113" s="154"/>
      <c r="K1113" s="156">
        <v>16.690000000000001</v>
      </c>
      <c r="L1113" s="154"/>
      <c r="M1113" s="154"/>
      <c r="N1113" s="154"/>
      <c r="O1113" s="154"/>
      <c r="P1113" s="154"/>
      <c r="Q1113" s="154"/>
      <c r="R1113" s="157"/>
      <c r="T1113" s="158"/>
      <c r="U1113" s="154"/>
      <c r="V1113" s="154"/>
      <c r="W1113" s="154"/>
      <c r="X1113" s="154"/>
      <c r="Y1113" s="154"/>
      <c r="Z1113" s="154"/>
      <c r="AA1113" s="159"/>
      <c r="AT1113" s="160" t="s">
        <v>524</v>
      </c>
      <c r="AU1113" s="160" t="s">
        <v>190</v>
      </c>
      <c r="AV1113" s="10" t="s">
        <v>190</v>
      </c>
      <c r="AW1113" s="10" t="s">
        <v>35</v>
      </c>
      <c r="AX1113" s="10" t="s">
        <v>78</v>
      </c>
      <c r="AY1113" s="160" t="s">
        <v>221</v>
      </c>
    </row>
    <row r="1114" spans="2:65" s="10" customFormat="1" ht="20.45" customHeight="1" x14ac:dyDescent="0.3">
      <c r="B1114" s="153"/>
      <c r="C1114" s="154"/>
      <c r="D1114" s="154"/>
      <c r="E1114" s="155" t="s">
        <v>3</v>
      </c>
      <c r="F1114" s="272" t="s">
        <v>2049</v>
      </c>
      <c r="G1114" s="273"/>
      <c r="H1114" s="273"/>
      <c r="I1114" s="273"/>
      <c r="J1114" s="154"/>
      <c r="K1114" s="156">
        <v>53.55</v>
      </c>
      <c r="L1114" s="154"/>
      <c r="M1114" s="154"/>
      <c r="N1114" s="154"/>
      <c r="O1114" s="154"/>
      <c r="P1114" s="154"/>
      <c r="Q1114" s="154"/>
      <c r="R1114" s="157"/>
      <c r="T1114" s="158"/>
      <c r="U1114" s="154"/>
      <c r="V1114" s="154"/>
      <c r="W1114" s="154"/>
      <c r="X1114" s="154"/>
      <c r="Y1114" s="154"/>
      <c r="Z1114" s="154"/>
      <c r="AA1114" s="159"/>
      <c r="AT1114" s="160" t="s">
        <v>524</v>
      </c>
      <c r="AU1114" s="160" t="s">
        <v>190</v>
      </c>
      <c r="AV1114" s="10" t="s">
        <v>190</v>
      </c>
      <c r="AW1114" s="10" t="s">
        <v>35</v>
      </c>
      <c r="AX1114" s="10" t="s">
        <v>78</v>
      </c>
      <c r="AY1114" s="160" t="s">
        <v>221</v>
      </c>
    </row>
    <row r="1115" spans="2:65" s="10" customFormat="1" ht="28.9" customHeight="1" x14ac:dyDescent="0.3">
      <c r="B1115" s="153"/>
      <c r="C1115" s="154"/>
      <c r="D1115" s="154"/>
      <c r="E1115" s="155" t="s">
        <v>3</v>
      </c>
      <c r="F1115" s="272" t="s">
        <v>2050</v>
      </c>
      <c r="G1115" s="273"/>
      <c r="H1115" s="273"/>
      <c r="I1115" s="273"/>
      <c r="J1115" s="154"/>
      <c r="K1115" s="156">
        <v>33.08</v>
      </c>
      <c r="L1115" s="154"/>
      <c r="M1115" s="154"/>
      <c r="N1115" s="154"/>
      <c r="O1115" s="154"/>
      <c r="P1115" s="154"/>
      <c r="Q1115" s="154"/>
      <c r="R1115" s="157"/>
      <c r="T1115" s="158"/>
      <c r="U1115" s="154"/>
      <c r="V1115" s="154"/>
      <c r="W1115" s="154"/>
      <c r="X1115" s="154"/>
      <c r="Y1115" s="154"/>
      <c r="Z1115" s="154"/>
      <c r="AA1115" s="159"/>
      <c r="AT1115" s="160" t="s">
        <v>524</v>
      </c>
      <c r="AU1115" s="160" t="s">
        <v>190</v>
      </c>
      <c r="AV1115" s="10" t="s">
        <v>190</v>
      </c>
      <c r="AW1115" s="10" t="s">
        <v>35</v>
      </c>
      <c r="AX1115" s="10" t="s">
        <v>78</v>
      </c>
      <c r="AY1115" s="160" t="s">
        <v>221</v>
      </c>
    </row>
    <row r="1116" spans="2:65" s="12" customFormat="1" ht="20.45" customHeight="1" x14ac:dyDescent="0.3">
      <c r="B1116" s="173"/>
      <c r="C1116" s="174"/>
      <c r="D1116" s="174"/>
      <c r="E1116" s="175" t="s">
        <v>3</v>
      </c>
      <c r="F1116" s="277" t="s">
        <v>2051</v>
      </c>
      <c r="G1116" s="278"/>
      <c r="H1116" s="278"/>
      <c r="I1116" s="278"/>
      <c r="J1116" s="174"/>
      <c r="K1116" s="176" t="s">
        <v>3</v>
      </c>
      <c r="L1116" s="174"/>
      <c r="M1116" s="174"/>
      <c r="N1116" s="174"/>
      <c r="O1116" s="174"/>
      <c r="P1116" s="174"/>
      <c r="Q1116" s="174"/>
      <c r="R1116" s="177"/>
      <c r="T1116" s="178"/>
      <c r="U1116" s="174"/>
      <c r="V1116" s="174"/>
      <c r="W1116" s="174"/>
      <c r="X1116" s="174"/>
      <c r="Y1116" s="174"/>
      <c r="Z1116" s="174"/>
      <c r="AA1116" s="179"/>
      <c r="AT1116" s="180" t="s">
        <v>524</v>
      </c>
      <c r="AU1116" s="180" t="s">
        <v>190</v>
      </c>
      <c r="AV1116" s="12" t="s">
        <v>15</v>
      </c>
      <c r="AW1116" s="12" t="s">
        <v>35</v>
      </c>
      <c r="AX1116" s="12" t="s">
        <v>78</v>
      </c>
      <c r="AY1116" s="180" t="s">
        <v>221</v>
      </c>
    </row>
    <row r="1117" spans="2:65" s="10" customFormat="1" ht="20.45" customHeight="1" x14ac:dyDescent="0.3">
      <c r="B1117" s="153"/>
      <c r="C1117" s="154"/>
      <c r="D1117" s="154"/>
      <c r="E1117" s="155" t="s">
        <v>3</v>
      </c>
      <c r="F1117" s="272" t="s">
        <v>2052</v>
      </c>
      <c r="G1117" s="273"/>
      <c r="H1117" s="273"/>
      <c r="I1117" s="273"/>
      <c r="J1117" s="154"/>
      <c r="K1117" s="156">
        <v>23.1</v>
      </c>
      <c r="L1117" s="154"/>
      <c r="M1117" s="154"/>
      <c r="N1117" s="154"/>
      <c r="O1117" s="154"/>
      <c r="P1117" s="154"/>
      <c r="Q1117" s="154"/>
      <c r="R1117" s="157"/>
      <c r="T1117" s="158"/>
      <c r="U1117" s="154"/>
      <c r="V1117" s="154"/>
      <c r="W1117" s="154"/>
      <c r="X1117" s="154"/>
      <c r="Y1117" s="154"/>
      <c r="Z1117" s="154"/>
      <c r="AA1117" s="159"/>
      <c r="AT1117" s="160" t="s">
        <v>524</v>
      </c>
      <c r="AU1117" s="160" t="s">
        <v>190</v>
      </c>
      <c r="AV1117" s="10" t="s">
        <v>190</v>
      </c>
      <c r="AW1117" s="10" t="s">
        <v>35</v>
      </c>
      <c r="AX1117" s="10" t="s">
        <v>78</v>
      </c>
      <c r="AY1117" s="160" t="s">
        <v>221</v>
      </c>
    </row>
    <row r="1118" spans="2:65" s="13" customFormat="1" ht="20.45" customHeight="1" x14ac:dyDescent="0.3">
      <c r="B1118" s="181"/>
      <c r="C1118" s="182"/>
      <c r="D1118" s="182"/>
      <c r="E1118" s="183" t="s">
        <v>3</v>
      </c>
      <c r="F1118" s="279" t="s">
        <v>946</v>
      </c>
      <c r="G1118" s="280"/>
      <c r="H1118" s="280"/>
      <c r="I1118" s="280"/>
      <c r="J1118" s="182"/>
      <c r="K1118" s="184">
        <v>210.3</v>
      </c>
      <c r="L1118" s="182"/>
      <c r="M1118" s="182"/>
      <c r="N1118" s="182"/>
      <c r="O1118" s="182"/>
      <c r="P1118" s="182"/>
      <c r="Q1118" s="182"/>
      <c r="R1118" s="185"/>
      <c r="T1118" s="186"/>
      <c r="U1118" s="182"/>
      <c r="V1118" s="182"/>
      <c r="W1118" s="182"/>
      <c r="X1118" s="182"/>
      <c r="Y1118" s="182"/>
      <c r="Z1118" s="182"/>
      <c r="AA1118" s="187"/>
      <c r="AT1118" s="188" t="s">
        <v>524</v>
      </c>
      <c r="AU1118" s="188" t="s">
        <v>190</v>
      </c>
      <c r="AV1118" s="13" t="s">
        <v>254</v>
      </c>
      <c r="AW1118" s="13" t="s">
        <v>35</v>
      </c>
      <c r="AX1118" s="13" t="s">
        <v>78</v>
      </c>
      <c r="AY1118" s="188" t="s">
        <v>221</v>
      </c>
    </row>
    <row r="1119" spans="2:65" s="11" customFormat="1" ht="20.45" customHeight="1" x14ac:dyDescent="0.3">
      <c r="B1119" s="161"/>
      <c r="C1119" s="162"/>
      <c r="D1119" s="162"/>
      <c r="E1119" s="163" t="s">
        <v>3</v>
      </c>
      <c r="F1119" s="270" t="s">
        <v>526</v>
      </c>
      <c r="G1119" s="271"/>
      <c r="H1119" s="271"/>
      <c r="I1119" s="271"/>
      <c r="J1119" s="162"/>
      <c r="K1119" s="164">
        <v>988.69</v>
      </c>
      <c r="L1119" s="162"/>
      <c r="M1119" s="162"/>
      <c r="N1119" s="162"/>
      <c r="O1119" s="162"/>
      <c r="P1119" s="162"/>
      <c r="Q1119" s="162"/>
      <c r="R1119" s="165"/>
      <c r="T1119" s="166"/>
      <c r="U1119" s="162"/>
      <c r="V1119" s="162"/>
      <c r="W1119" s="162"/>
      <c r="X1119" s="162"/>
      <c r="Y1119" s="162"/>
      <c r="Z1119" s="162"/>
      <c r="AA1119" s="167"/>
      <c r="AT1119" s="168" t="s">
        <v>524</v>
      </c>
      <c r="AU1119" s="168" t="s">
        <v>190</v>
      </c>
      <c r="AV1119" s="11" t="s">
        <v>231</v>
      </c>
      <c r="AW1119" s="11" t="s">
        <v>35</v>
      </c>
      <c r="AX1119" s="11" t="s">
        <v>15</v>
      </c>
      <c r="AY1119" s="168" t="s">
        <v>221</v>
      </c>
    </row>
    <row r="1120" spans="2:65" s="1" customFormat="1" ht="20.45" customHeight="1" x14ac:dyDescent="0.3">
      <c r="B1120" s="136"/>
      <c r="C1120" s="149" t="s">
        <v>2136</v>
      </c>
      <c r="D1120" s="149" t="s">
        <v>382</v>
      </c>
      <c r="E1120" s="150" t="s">
        <v>1811</v>
      </c>
      <c r="F1120" s="267" t="s">
        <v>1812</v>
      </c>
      <c r="G1120" s="268"/>
      <c r="H1120" s="268"/>
      <c r="I1120" s="268"/>
      <c r="J1120" s="151" t="s">
        <v>536</v>
      </c>
      <c r="K1120" s="152">
        <v>1136.9939999999999</v>
      </c>
      <c r="L1120" s="269"/>
      <c r="M1120" s="268"/>
      <c r="N1120" s="269">
        <f>ROUND(L1120*K1120,2)</f>
        <v>0</v>
      </c>
      <c r="O1120" s="251"/>
      <c r="P1120" s="251"/>
      <c r="Q1120" s="251"/>
      <c r="R1120" s="141"/>
      <c r="T1120" s="142" t="s">
        <v>3</v>
      </c>
      <c r="U1120" s="40" t="s">
        <v>43</v>
      </c>
      <c r="V1120" s="143">
        <v>0</v>
      </c>
      <c r="W1120" s="143">
        <f>V1120*K1120</f>
        <v>0</v>
      </c>
      <c r="X1120" s="143">
        <v>2.9999999999999997E-4</v>
      </c>
      <c r="Y1120" s="143">
        <f>X1120*K1120</f>
        <v>0.34109819999999996</v>
      </c>
      <c r="Z1120" s="143">
        <v>0</v>
      </c>
      <c r="AA1120" s="144">
        <f>Z1120*K1120</f>
        <v>0</v>
      </c>
      <c r="AR1120" s="17" t="s">
        <v>385</v>
      </c>
      <c r="AT1120" s="17" t="s">
        <v>382</v>
      </c>
      <c r="AU1120" s="17" t="s">
        <v>190</v>
      </c>
      <c r="AY1120" s="17" t="s">
        <v>221</v>
      </c>
      <c r="BE1120" s="145">
        <f>IF(U1120="základní",N1120,0)</f>
        <v>0</v>
      </c>
      <c r="BF1120" s="145">
        <f>IF(U1120="snížená",N1120,0)</f>
        <v>0</v>
      </c>
      <c r="BG1120" s="145">
        <f>IF(U1120="zákl. přenesená",N1120,0)</f>
        <v>0</v>
      </c>
      <c r="BH1120" s="145">
        <f>IF(U1120="sníž. přenesená",N1120,0)</f>
        <v>0</v>
      </c>
      <c r="BI1120" s="145">
        <f>IF(U1120="nulová",N1120,0)</f>
        <v>0</v>
      </c>
      <c r="BJ1120" s="17" t="s">
        <v>15</v>
      </c>
      <c r="BK1120" s="145">
        <f>ROUND(L1120*K1120,2)</f>
        <v>0</v>
      </c>
      <c r="BL1120" s="17" t="s">
        <v>247</v>
      </c>
      <c r="BM1120" s="17" t="s">
        <v>2137</v>
      </c>
    </row>
    <row r="1121" spans="2:65" s="1" customFormat="1" ht="40.15" customHeight="1" x14ac:dyDescent="0.3">
      <c r="B1121" s="136"/>
      <c r="C1121" s="137" t="s">
        <v>2138</v>
      </c>
      <c r="D1121" s="137" t="s">
        <v>222</v>
      </c>
      <c r="E1121" s="138" t="s">
        <v>2139</v>
      </c>
      <c r="F1121" s="250" t="s">
        <v>2140</v>
      </c>
      <c r="G1121" s="251"/>
      <c r="H1121" s="251"/>
      <c r="I1121" s="251"/>
      <c r="J1121" s="139" t="s">
        <v>536</v>
      </c>
      <c r="K1121" s="140">
        <v>1170.635</v>
      </c>
      <c r="L1121" s="252"/>
      <c r="M1121" s="251"/>
      <c r="N1121" s="252">
        <f>ROUND(L1121*K1121,2)</f>
        <v>0</v>
      </c>
      <c r="O1121" s="251"/>
      <c r="P1121" s="251"/>
      <c r="Q1121" s="251"/>
      <c r="R1121" s="141"/>
      <c r="T1121" s="142" t="s">
        <v>3</v>
      </c>
      <c r="U1121" s="40" t="s">
        <v>43</v>
      </c>
      <c r="V1121" s="143">
        <v>0.11</v>
      </c>
      <c r="W1121" s="143">
        <f>V1121*K1121</f>
        <v>128.76984999999999</v>
      </c>
      <c r="X1121" s="143">
        <v>0</v>
      </c>
      <c r="Y1121" s="143">
        <f>X1121*K1121</f>
        <v>0</v>
      </c>
      <c r="Z1121" s="143">
        <v>0</v>
      </c>
      <c r="AA1121" s="144">
        <f>Z1121*K1121</f>
        <v>0</v>
      </c>
      <c r="AR1121" s="17" t="s">
        <v>247</v>
      </c>
      <c r="AT1121" s="17" t="s">
        <v>222</v>
      </c>
      <c r="AU1121" s="17" t="s">
        <v>190</v>
      </c>
      <c r="AY1121" s="17" t="s">
        <v>221</v>
      </c>
      <c r="BE1121" s="145">
        <f>IF(U1121="základní",N1121,0)</f>
        <v>0</v>
      </c>
      <c r="BF1121" s="145">
        <f>IF(U1121="snížená",N1121,0)</f>
        <v>0</v>
      </c>
      <c r="BG1121" s="145">
        <f>IF(U1121="zákl. přenesená",N1121,0)</f>
        <v>0</v>
      </c>
      <c r="BH1121" s="145">
        <f>IF(U1121="sníž. přenesená",N1121,0)</f>
        <v>0</v>
      </c>
      <c r="BI1121" s="145">
        <f>IF(U1121="nulová",N1121,0)</f>
        <v>0</v>
      </c>
      <c r="BJ1121" s="17" t="s">
        <v>15</v>
      </c>
      <c r="BK1121" s="145">
        <f>ROUND(L1121*K1121,2)</f>
        <v>0</v>
      </c>
      <c r="BL1121" s="17" t="s">
        <v>247</v>
      </c>
      <c r="BM1121" s="17" t="s">
        <v>2141</v>
      </c>
    </row>
    <row r="1122" spans="2:65" s="10" customFormat="1" ht="28.9" customHeight="1" x14ac:dyDescent="0.3">
      <c r="B1122" s="153"/>
      <c r="C1122" s="154"/>
      <c r="D1122" s="154"/>
      <c r="E1122" s="155" t="s">
        <v>3</v>
      </c>
      <c r="F1122" s="274" t="s">
        <v>2039</v>
      </c>
      <c r="G1122" s="273"/>
      <c r="H1122" s="273"/>
      <c r="I1122" s="273"/>
      <c r="J1122" s="154"/>
      <c r="K1122" s="156">
        <v>399.48</v>
      </c>
      <c r="L1122" s="154"/>
      <c r="M1122" s="154"/>
      <c r="N1122" s="154"/>
      <c r="O1122" s="154"/>
      <c r="P1122" s="154"/>
      <c r="Q1122" s="154"/>
      <c r="R1122" s="157"/>
      <c r="T1122" s="158"/>
      <c r="U1122" s="154"/>
      <c r="V1122" s="154"/>
      <c r="W1122" s="154"/>
      <c r="X1122" s="154"/>
      <c r="Y1122" s="154"/>
      <c r="Z1122" s="154"/>
      <c r="AA1122" s="159"/>
      <c r="AT1122" s="160" t="s">
        <v>524</v>
      </c>
      <c r="AU1122" s="160" t="s">
        <v>190</v>
      </c>
      <c r="AV1122" s="10" t="s">
        <v>190</v>
      </c>
      <c r="AW1122" s="10" t="s">
        <v>35</v>
      </c>
      <c r="AX1122" s="10" t="s">
        <v>78</v>
      </c>
      <c r="AY1122" s="160" t="s">
        <v>221</v>
      </c>
    </row>
    <row r="1123" spans="2:65" s="10" customFormat="1" ht="20.45" customHeight="1" x14ac:dyDescent="0.3">
      <c r="B1123" s="153"/>
      <c r="C1123" s="154"/>
      <c r="D1123" s="154"/>
      <c r="E1123" s="155" t="s">
        <v>3</v>
      </c>
      <c r="F1123" s="272" t="s">
        <v>2040</v>
      </c>
      <c r="G1123" s="273"/>
      <c r="H1123" s="273"/>
      <c r="I1123" s="273"/>
      <c r="J1123" s="154"/>
      <c r="K1123" s="156">
        <v>37.26</v>
      </c>
      <c r="L1123" s="154"/>
      <c r="M1123" s="154"/>
      <c r="N1123" s="154"/>
      <c r="O1123" s="154"/>
      <c r="P1123" s="154"/>
      <c r="Q1123" s="154"/>
      <c r="R1123" s="157"/>
      <c r="T1123" s="158"/>
      <c r="U1123" s="154"/>
      <c r="V1123" s="154"/>
      <c r="W1123" s="154"/>
      <c r="X1123" s="154"/>
      <c r="Y1123" s="154"/>
      <c r="Z1123" s="154"/>
      <c r="AA1123" s="159"/>
      <c r="AT1123" s="160" t="s">
        <v>524</v>
      </c>
      <c r="AU1123" s="160" t="s">
        <v>190</v>
      </c>
      <c r="AV1123" s="10" t="s">
        <v>190</v>
      </c>
      <c r="AW1123" s="10" t="s">
        <v>35</v>
      </c>
      <c r="AX1123" s="10" t="s">
        <v>78</v>
      </c>
      <c r="AY1123" s="160" t="s">
        <v>221</v>
      </c>
    </row>
    <row r="1124" spans="2:65" s="10" customFormat="1" ht="20.45" customHeight="1" x14ac:dyDescent="0.3">
      <c r="B1124" s="153"/>
      <c r="C1124" s="154"/>
      <c r="D1124" s="154"/>
      <c r="E1124" s="155" t="s">
        <v>3</v>
      </c>
      <c r="F1124" s="272" t="s">
        <v>2041</v>
      </c>
      <c r="G1124" s="273"/>
      <c r="H1124" s="273"/>
      <c r="I1124" s="273"/>
      <c r="J1124" s="154"/>
      <c r="K1124" s="156">
        <v>253.4</v>
      </c>
      <c r="L1124" s="154"/>
      <c r="M1124" s="154"/>
      <c r="N1124" s="154"/>
      <c r="O1124" s="154"/>
      <c r="P1124" s="154"/>
      <c r="Q1124" s="154"/>
      <c r="R1124" s="157"/>
      <c r="T1124" s="158"/>
      <c r="U1124" s="154"/>
      <c r="V1124" s="154"/>
      <c r="W1124" s="154"/>
      <c r="X1124" s="154"/>
      <c r="Y1124" s="154"/>
      <c r="Z1124" s="154"/>
      <c r="AA1124" s="159"/>
      <c r="AT1124" s="160" t="s">
        <v>524</v>
      </c>
      <c r="AU1124" s="160" t="s">
        <v>190</v>
      </c>
      <c r="AV1124" s="10" t="s">
        <v>190</v>
      </c>
      <c r="AW1124" s="10" t="s">
        <v>35</v>
      </c>
      <c r="AX1124" s="10" t="s">
        <v>78</v>
      </c>
      <c r="AY1124" s="160" t="s">
        <v>221</v>
      </c>
    </row>
    <row r="1125" spans="2:65" s="10" customFormat="1" ht="28.9" customHeight="1" x14ac:dyDescent="0.3">
      <c r="B1125" s="153"/>
      <c r="C1125" s="154"/>
      <c r="D1125" s="154"/>
      <c r="E1125" s="155" t="s">
        <v>3</v>
      </c>
      <c r="F1125" s="272" t="s">
        <v>2043</v>
      </c>
      <c r="G1125" s="273"/>
      <c r="H1125" s="273"/>
      <c r="I1125" s="273"/>
      <c r="J1125" s="154"/>
      <c r="K1125" s="156">
        <v>88.25</v>
      </c>
      <c r="L1125" s="154"/>
      <c r="M1125" s="154"/>
      <c r="N1125" s="154"/>
      <c r="O1125" s="154"/>
      <c r="P1125" s="154"/>
      <c r="Q1125" s="154"/>
      <c r="R1125" s="157"/>
      <c r="T1125" s="158"/>
      <c r="U1125" s="154"/>
      <c r="V1125" s="154"/>
      <c r="W1125" s="154"/>
      <c r="X1125" s="154"/>
      <c r="Y1125" s="154"/>
      <c r="Z1125" s="154"/>
      <c r="AA1125" s="159"/>
      <c r="AT1125" s="160" t="s">
        <v>524</v>
      </c>
      <c r="AU1125" s="160" t="s">
        <v>190</v>
      </c>
      <c r="AV1125" s="10" t="s">
        <v>190</v>
      </c>
      <c r="AW1125" s="10" t="s">
        <v>35</v>
      </c>
      <c r="AX1125" s="10" t="s">
        <v>78</v>
      </c>
      <c r="AY1125" s="160" t="s">
        <v>221</v>
      </c>
    </row>
    <row r="1126" spans="2:65" s="10" customFormat="1" ht="20.45" customHeight="1" x14ac:dyDescent="0.3">
      <c r="B1126" s="153"/>
      <c r="C1126" s="154"/>
      <c r="D1126" s="154"/>
      <c r="E1126" s="155" t="s">
        <v>3</v>
      </c>
      <c r="F1126" s="272" t="s">
        <v>2100</v>
      </c>
      <c r="G1126" s="273"/>
      <c r="H1126" s="273"/>
      <c r="I1126" s="273"/>
      <c r="J1126" s="154"/>
      <c r="K1126" s="156">
        <v>68.400000000000006</v>
      </c>
      <c r="L1126" s="154"/>
      <c r="M1126" s="154"/>
      <c r="N1126" s="154"/>
      <c r="O1126" s="154"/>
      <c r="P1126" s="154"/>
      <c r="Q1126" s="154"/>
      <c r="R1126" s="157"/>
      <c r="T1126" s="158"/>
      <c r="U1126" s="154"/>
      <c r="V1126" s="154"/>
      <c r="W1126" s="154"/>
      <c r="X1126" s="154"/>
      <c r="Y1126" s="154"/>
      <c r="Z1126" s="154"/>
      <c r="AA1126" s="159"/>
      <c r="AT1126" s="160" t="s">
        <v>524</v>
      </c>
      <c r="AU1126" s="160" t="s">
        <v>190</v>
      </c>
      <c r="AV1126" s="10" t="s">
        <v>190</v>
      </c>
      <c r="AW1126" s="10" t="s">
        <v>35</v>
      </c>
      <c r="AX1126" s="10" t="s">
        <v>78</v>
      </c>
      <c r="AY1126" s="160" t="s">
        <v>221</v>
      </c>
    </row>
    <row r="1127" spans="2:65" s="13" customFormat="1" ht="20.45" customHeight="1" x14ac:dyDescent="0.3">
      <c r="B1127" s="181"/>
      <c r="C1127" s="182"/>
      <c r="D1127" s="182"/>
      <c r="E1127" s="183" t="s">
        <v>3</v>
      </c>
      <c r="F1127" s="279" t="s">
        <v>946</v>
      </c>
      <c r="G1127" s="280"/>
      <c r="H1127" s="280"/>
      <c r="I1127" s="280"/>
      <c r="J1127" s="182"/>
      <c r="K1127" s="184">
        <v>846.79</v>
      </c>
      <c r="L1127" s="182"/>
      <c r="M1127" s="182"/>
      <c r="N1127" s="182"/>
      <c r="O1127" s="182"/>
      <c r="P1127" s="182"/>
      <c r="Q1127" s="182"/>
      <c r="R1127" s="185"/>
      <c r="T1127" s="186"/>
      <c r="U1127" s="182"/>
      <c r="V1127" s="182"/>
      <c r="W1127" s="182"/>
      <c r="X1127" s="182"/>
      <c r="Y1127" s="182"/>
      <c r="Z1127" s="182"/>
      <c r="AA1127" s="187"/>
      <c r="AT1127" s="188" t="s">
        <v>524</v>
      </c>
      <c r="AU1127" s="188" t="s">
        <v>190</v>
      </c>
      <c r="AV1127" s="13" t="s">
        <v>254</v>
      </c>
      <c r="AW1127" s="13" t="s">
        <v>35</v>
      </c>
      <c r="AX1127" s="13" t="s">
        <v>78</v>
      </c>
      <c r="AY1127" s="188" t="s">
        <v>221</v>
      </c>
    </row>
    <row r="1128" spans="2:65" s="12" customFormat="1" ht="20.45" customHeight="1" x14ac:dyDescent="0.3">
      <c r="B1128" s="173"/>
      <c r="C1128" s="174"/>
      <c r="D1128" s="174"/>
      <c r="E1128" s="175" t="s">
        <v>3</v>
      </c>
      <c r="F1128" s="277" t="s">
        <v>2044</v>
      </c>
      <c r="G1128" s="278"/>
      <c r="H1128" s="278"/>
      <c r="I1128" s="278"/>
      <c r="J1128" s="174"/>
      <c r="K1128" s="176" t="s">
        <v>3</v>
      </c>
      <c r="L1128" s="174"/>
      <c r="M1128" s="174"/>
      <c r="N1128" s="174"/>
      <c r="O1128" s="174"/>
      <c r="P1128" s="174"/>
      <c r="Q1128" s="174"/>
      <c r="R1128" s="177"/>
      <c r="T1128" s="178"/>
      <c r="U1128" s="174"/>
      <c r="V1128" s="174"/>
      <c r="W1128" s="174"/>
      <c r="X1128" s="174"/>
      <c r="Y1128" s="174"/>
      <c r="Z1128" s="174"/>
      <c r="AA1128" s="179"/>
      <c r="AT1128" s="180" t="s">
        <v>524</v>
      </c>
      <c r="AU1128" s="180" t="s">
        <v>190</v>
      </c>
      <c r="AV1128" s="12" t="s">
        <v>15</v>
      </c>
      <c r="AW1128" s="12" t="s">
        <v>35</v>
      </c>
      <c r="AX1128" s="12" t="s">
        <v>78</v>
      </c>
      <c r="AY1128" s="180" t="s">
        <v>221</v>
      </c>
    </row>
    <row r="1129" spans="2:65" s="10" customFormat="1" ht="20.45" customHeight="1" x14ac:dyDescent="0.3">
      <c r="B1129" s="153"/>
      <c r="C1129" s="154"/>
      <c r="D1129" s="154"/>
      <c r="E1129" s="155" t="s">
        <v>3</v>
      </c>
      <c r="F1129" s="272" t="s">
        <v>2045</v>
      </c>
      <c r="G1129" s="273"/>
      <c r="H1129" s="273"/>
      <c r="I1129" s="273"/>
      <c r="J1129" s="154"/>
      <c r="K1129" s="156">
        <v>69.16</v>
      </c>
      <c r="L1129" s="154"/>
      <c r="M1129" s="154"/>
      <c r="N1129" s="154"/>
      <c r="O1129" s="154"/>
      <c r="P1129" s="154"/>
      <c r="Q1129" s="154"/>
      <c r="R1129" s="157"/>
      <c r="T1129" s="158"/>
      <c r="U1129" s="154"/>
      <c r="V1129" s="154"/>
      <c r="W1129" s="154"/>
      <c r="X1129" s="154"/>
      <c r="Y1129" s="154"/>
      <c r="Z1129" s="154"/>
      <c r="AA1129" s="159"/>
      <c r="AT1129" s="160" t="s">
        <v>524</v>
      </c>
      <c r="AU1129" s="160" t="s">
        <v>190</v>
      </c>
      <c r="AV1129" s="10" t="s">
        <v>190</v>
      </c>
      <c r="AW1129" s="10" t="s">
        <v>35</v>
      </c>
      <c r="AX1129" s="10" t="s">
        <v>78</v>
      </c>
      <c r="AY1129" s="160" t="s">
        <v>221</v>
      </c>
    </row>
    <row r="1130" spans="2:65" s="10" customFormat="1" ht="20.45" customHeight="1" x14ac:dyDescent="0.3">
      <c r="B1130" s="153"/>
      <c r="C1130" s="154"/>
      <c r="D1130" s="154"/>
      <c r="E1130" s="155" t="s">
        <v>3</v>
      </c>
      <c r="F1130" s="272" t="s">
        <v>2046</v>
      </c>
      <c r="G1130" s="273"/>
      <c r="H1130" s="273"/>
      <c r="I1130" s="273"/>
      <c r="J1130" s="154"/>
      <c r="K1130" s="156">
        <v>5</v>
      </c>
      <c r="L1130" s="154"/>
      <c r="M1130" s="154"/>
      <c r="N1130" s="154"/>
      <c r="O1130" s="154"/>
      <c r="P1130" s="154"/>
      <c r="Q1130" s="154"/>
      <c r="R1130" s="157"/>
      <c r="T1130" s="158"/>
      <c r="U1130" s="154"/>
      <c r="V1130" s="154"/>
      <c r="W1130" s="154"/>
      <c r="X1130" s="154"/>
      <c r="Y1130" s="154"/>
      <c r="Z1130" s="154"/>
      <c r="AA1130" s="159"/>
      <c r="AT1130" s="160" t="s">
        <v>524</v>
      </c>
      <c r="AU1130" s="160" t="s">
        <v>190</v>
      </c>
      <c r="AV1130" s="10" t="s">
        <v>190</v>
      </c>
      <c r="AW1130" s="10" t="s">
        <v>35</v>
      </c>
      <c r="AX1130" s="10" t="s">
        <v>78</v>
      </c>
      <c r="AY1130" s="160" t="s">
        <v>221</v>
      </c>
    </row>
    <row r="1131" spans="2:65" s="10" customFormat="1" ht="20.45" customHeight="1" x14ac:dyDescent="0.3">
      <c r="B1131" s="153"/>
      <c r="C1131" s="154"/>
      <c r="D1131" s="154"/>
      <c r="E1131" s="155" t="s">
        <v>3</v>
      </c>
      <c r="F1131" s="272" t="s">
        <v>2047</v>
      </c>
      <c r="G1131" s="273"/>
      <c r="H1131" s="273"/>
      <c r="I1131" s="273"/>
      <c r="J1131" s="154"/>
      <c r="K1131" s="156">
        <v>9.7200000000000006</v>
      </c>
      <c r="L1131" s="154"/>
      <c r="M1131" s="154"/>
      <c r="N1131" s="154"/>
      <c r="O1131" s="154"/>
      <c r="P1131" s="154"/>
      <c r="Q1131" s="154"/>
      <c r="R1131" s="157"/>
      <c r="T1131" s="158"/>
      <c r="U1131" s="154"/>
      <c r="V1131" s="154"/>
      <c r="W1131" s="154"/>
      <c r="X1131" s="154"/>
      <c r="Y1131" s="154"/>
      <c r="Z1131" s="154"/>
      <c r="AA1131" s="159"/>
      <c r="AT1131" s="160" t="s">
        <v>524</v>
      </c>
      <c r="AU1131" s="160" t="s">
        <v>190</v>
      </c>
      <c r="AV1131" s="10" t="s">
        <v>190</v>
      </c>
      <c r="AW1131" s="10" t="s">
        <v>35</v>
      </c>
      <c r="AX1131" s="10" t="s">
        <v>78</v>
      </c>
      <c r="AY1131" s="160" t="s">
        <v>221</v>
      </c>
    </row>
    <row r="1132" spans="2:65" s="10" customFormat="1" ht="20.45" customHeight="1" x14ac:dyDescent="0.3">
      <c r="B1132" s="153"/>
      <c r="C1132" s="154"/>
      <c r="D1132" s="154"/>
      <c r="E1132" s="155" t="s">
        <v>3</v>
      </c>
      <c r="F1132" s="272" t="s">
        <v>2048</v>
      </c>
      <c r="G1132" s="273"/>
      <c r="H1132" s="273"/>
      <c r="I1132" s="273"/>
      <c r="J1132" s="154"/>
      <c r="K1132" s="156">
        <v>16.690000000000001</v>
      </c>
      <c r="L1132" s="154"/>
      <c r="M1132" s="154"/>
      <c r="N1132" s="154"/>
      <c r="O1132" s="154"/>
      <c r="P1132" s="154"/>
      <c r="Q1132" s="154"/>
      <c r="R1132" s="157"/>
      <c r="T1132" s="158"/>
      <c r="U1132" s="154"/>
      <c r="V1132" s="154"/>
      <c r="W1132" s="154"/>
      <c r="X1132" s="154"/>
      <c r="Y1132" s="154"/>
      <c r="Z1132" s="154"/>
      <c r="AA1132" s="159"/>
      <c r="AT1132" s="160" t="s">
        <v>524</v>
      </c>
      <c r="AU1132" s="160" t="s">
        <v>190</v>
      </c>
      <c r="AV1132" s="10" t="s">
        <v>190</v>
      </c>
      <c r="AW1132" s="10" t="s">
        <v>35</v>
      </c>
      <c r="AX1132" s="10" t="s">
        <v>78</v>
      </c>
      <c r="AY1132" s="160" t="s">
        <v>221</v>
      </c>
    </row>
    <row r="1133" spans="2:65" s="10" customFormat="1" ht="20.45" customHeight="1" x14ac:dyDescent="0.3">
      <c r="B1133" s="153"/>
      <c r="C1133" s="154"/>
      <c r="D1133" s="154"/>
      <c r="E1133" s="155" t="s">
        <v>3</v>
      </c>
      <c r="F1133" s="272" t="s">
        <v>2049</v>
      </c>
      <c r="G1133" s="273"/>
      <c r="H1133" s="273"/>
      <c r="I1133" s="273"/>
      <c r="J1133" s="154"/>
      <c r="K1133" s="156">
        <v>53.55</v>
      </c>
      <c r="L1133" s="154"/>
      <c r="M1133" s="154"/>
      <c r="N1133" s="154"/>
      <c r="O1133" s="154"/>
      <c r="P1133" s="154"/>
      <c r="Q1133" s="154"/>
      <c r="R1133" s="157"/>
      <c r="T1133" s="158"/>
      <c r="U1133" s="154"/>
      <c r="V1133" s="154"/>
      <c r="W1133" s="154"/>
      <c r="X1133" s="154"/>
      <c r="Y1133" s="154"/>
      <c r="Z1133" s="154"/>
      <c r="AA1133" s="159"/>
      <c r="AT1133" s="160" t="s">
        <v>524</v>
      </c>
      <c r="AU1133" s="160" t="s">
        <v>190</v>
      </c>
      <c r="AV1133" s="10" t="s">
        <v>190</v>
      </c>
      <c r="AW1133" s="10" t="s">
        <v>35</v>
      </c>
      <c r="AX1133" s="10" t="s">
        <v>78</v>
      </c>
      <c r="AY1133" s="160" t="s">
        <v>221</v>
      </c>
    </row>
    <row r="1134" spans="2:65" s="10" customFormat="1" ht="28.9" customHeight="1" x14ac:dyDescent="0.3">
      <c r="B1134" s="153"/>
      <c r="C1134" s="154"/>
      <c r="D1134" s="154"/>
      <c r="E1134" s="155" t="s">
        <v>3</v>
      </c>
      <c r="F1134" s="272" t="s">
        <v>2050</v>
      </c>
      <c r="G1134" s="273"/>
      <c r="H1134" s="273"/>
      <c r="I1134" s="273"/>
      <c r="J1134" s="154"/>
      <c r="K1134" s="156">
        <v>33.08</v>
      </c>
      <c r="L1134" s="154"/>
      <c r="M1134" s="154"/>
      <c r="N1134" s="154"/>
      <c r="O1134" s="154"/>
      <c r="P1134" s="154"/>
      <c r="Q1134" s="154"/>
      <c r="R1134" s="157"/>
      <c r="T1134" s="158"/>
      <c r="U1134" s="154"/>
      <c r="V1134" s="154"/>
      <c r="W1134" s="154"/>
      <c r="X1134" s="154"/>
      <c r="Y1134" s="154"/>
      <c r="Z1134" s="154"/>
      <c r="AA1134" s="159"/>
      <c r="AT1134" s="160" t="s">
        <v>524</v>
      </c>
      <c r="AU1134" s="160" t="s">
        <v>190</v>
      </c>
      <c r="AV1134" s="10" t="s">
        <v>190</v>
      </c>
      <c r="AW1134" s="10" t="s">
        <v>35</v>
      </c>
      <c r="AX1134" s="10" t="s">
        <v>78</v>
      </c>
      <c r="AY1134" s="160" t="s">
        <v>221</v>
      </c>
    </row>
    <row r="1135" spans="2:65" s="12" customFormat="1" ht="20.45" customHeight="1" x14ac:dyDescent="0.3">
      <c r="B1135" s="173"/>
      <c r="C1135" s="174"/>
      <c r="D1135" s="174"/>
      <c r="E1135" s="175" t="s">
        <v>3</v>
      </c>
      <c r="F1135" s="277" t="s">
        <v>2051</v>
      </c>
      <c r="G1135" s="278"/>
      <c r="H1135" s="278"/>
      <c r="I1135" s="278"/>
      <c r="J1135" s="174"/>
      <c r="K1135" s="176" t="s">
        <v>3</v>
      </c>
      <c r="L1135" s="174"/>
      <c r="M1135" s="174"/>
      <c r="N1135" s="174"/>
      <c r="O1135" s="174"/>
      <c r="P1135" s="174"/>
      <c r="Q1135" s="174"/>
      <c r="R1135" s="177"/>
      <c r="T1135" s="178"/>
      <c r="U1135" s="174"/>
      <c r="V1135" s="174"/>
      <c r="W1135" s="174"/>
      <c r="X1135" s="174"/>
      <c r="Y1135" s="174"/>
      <c r="Z1135" s="174"/>
      <c r="AA1135" s="179"/>
      <c r="AT1135" s="180" t="s">
        <v>524</v>
      </c>
      <c r="AU1135" s="180" t="s">
        <v>190</v>
      </c>
      <c r="AV1135" s="12" t="s">
        <v>15</v>
      </c>
      <c r="AW1135" s="12" t="s">
        <v>35</v>
      </c>
      <c r="AX1135" s="12" t="s">
        <v>78</v>
      </c>
      <c r="AY1135" s="180" t="s">
        <v>221</v>
      </c>
    </row>
    <row r="1136" spans="2:65" s="10" customFormat="1" ht="20.45" customHeight="1" x14ac:dyDescent="0.3">
      <c r="B1136" s="153"/>
      <c r="C1136" s="154"/>
      <c r="D1136" s="154"/>
      <c r="E1136" s="155" t="s">
        <v>3</v>
      </c>
      <c r="F1136" s="272" t="s">
        <v>2052</v>
      </c>
      <c r="G1136" s="273"/>
      <c r="H1136" s="273"/>
      <c r="I1136" s="273"/>
      <c r="J1136" s="154"/>
      <c r="K1136" s="156">
        <v>23.1</v>
      </c>
      <c r="L1136" s="154"/>
      <c r="M1136" s="154"/>
      <c r="N1136" s="154"/>
      <c r="O1136" s="154"/>
      <c r="P1136" s="154"/>
      <c r="Q1136" s="154"/>
      <c r="R1136" s="157"/>
      <c r="T1136" s="158"/>
      <c r="U1136" s="154"/>
      <c r="V1136" s="154"/>
      <c r="W1136" s="154"/>
      <c r="X1136" s="154"/>
      <c r="Y1136" s="154"/>
      <c r="Z1136" s="154"/>
      <c r="AA1136" s="159"/>
      <c r="AT1136" s="160" t="s">
        <v>524</v>
      </c>
      <c r="AU1136" s="160" t="s">
        <v>190</v>
      </c>
      <c r="AV1136" s="10" t="s">
        <v>190</v>
      </c>
      <c r="AW1136" s="10" t="s">
        <v>35</v>
      </c>
      <c r="AX1136" s="10" t="s">
        <v>78</v>
      </c>
      <c r="AY1136" s="160" t="s">
        <v>221</v>
      </c>
    </row>
    <row r="1137" spans="2:65" s="13" customFormat="1" ht="20.45" customHeight="1" x14ac:dyDescent="0.3">
      <c r="B1137" s="181"/>
      <c r="C1137" s="182"/>
      <c r="D1137" s="182"/>
      <c r="E1137" s="183" t="s">
        <v>3</v>
      </c>
      <c r="F1137" s="279" t="s">
        <v>946</v>
      </c>
      <c r="G1137" s="280"/>
      <c r="H1137" s="280"/>
      <c r="I1137" s="280"/>
      <c r="J1137" s="182"/>
      <c r="K1137" s="184">
        <v>210.3</v>
      </c>
      <c r="L1137" s="182"/>
      <c r="M1137" s="182"/>
      <c r="N1137" s="182"/>
      <c r="O1137" s="182"/>
      <c r="P1137" s="182"/>
      <c r="Q1137" s="182"/>
      <c r="R1137" s="185"/>
      <c r="T1137" s="186"/>
      <c r="U1137" s="182"/>
      <c r="V1137" s="182"/>
      <c r="W1137" s="182"/>
      <c r="X1137" s="182"/>
      <c r="Y1137" s="182"/>
      <c r="Z1137" s="182"/>
      <c r="AA1137" s="187"/>
      <c r="AT1137" s="188" t="s">
        <v>524</v>
      </c>
      <c r="AU1137" s="188" t="s">
        <v>190</v>
      </c>
      <c r="AV1137" s="13" t="s">
        <v>254</v>
      </c>
      <c r="AW1137" s="13" t="s">
        <v>35</v>
      </c>
      <c r="AX1137" s="13" t="s">
        <v>78</v>
      </c>
      <c r="AY1137" s="188" t="s">
        <v>221</v>
      </c>
    </row>
    <row r="1138" spans="2:65" s="10" customFormat="1" ht="20.45" customHeight="1" x14ac:dyDescent="0.3">
      <c r="B1138" s="153"/>
      <c r="C1138" s="154"/>
      <c r="D1138" s="154"/>
      <c r="E1138" s="155" t="s">
        <v>3</v>
      </c>
      <c r="F1138" s="272" t="s">
        <v>2101</v>
      </c>
      <c r="G1138" s="273"/>
      <c r="H1138" s="273"/>
      <c r="I1138" s="273"/>
      <c r="J1138" s="154"/>
      <c r="K1138" s="156">
        <v>46</v>
      </c>
      <c r="L1138" s="154"/>
      <c r="M1138" s="154"/>
      <c r="N1138" s="154"/>
      <c r="O1138" s="154"/>
      <c r="P1138" s="154"/>
      <c r="Q1138" s="154"/>
      <c r="R1138" s="157"/>
      <c r="T1138" s="158"/>
      <c r="U1138" s="154"/>
      <c r="V1138" s="154"/>
      <c r="W1138" s="154"/>
      <c r="X1138" s="154"/>
      <c r="Y1138" s="154"/>
      <c r="Z1138" s="154"/>
      <c r="AA1138" s="159"/>
      <c r="AT1138" s="160" t="s">
        <v>524</v>
      </c>
      <c r="AU1138" s="160" t="s">
        <v>190</v>
      </c>
      <c r="AV1138" s="10" t="s">
        <v>190</v>
      </c>
      <c r="AW1138" s="10" t="s">
        <v>35</v>
      </c>
      <c r="AX1138" s="10" t="s">
        <v>78</v>
      </c>
      <c r="AY1138" s="160" t="s">
        <v>221</v>
      </c>
    </row>
    <row r="1139" spans="2:65" s="10" customFormat="1" ht="20.45" customHeight="1" x14ac:dyDescent="0.3">
      <c r="B1139" s="153"/>
      <c r="C1139" s="154"/>
      <c r="D1139" s="154"/>
      <c r="E1139" s="155" t="s">
        <v>3</v>
      </c>
      <c r="F1139" s="272" t="s">
        <v>2102</v>
      </c>
      <c r="G1139" s="273"/>
      <c r="H1139" s="273"/>
      <c r="I1139" s="273"/>
      <c r="J1139" s="154"/>
      <c r="K1139" s="156">
        <v>67.545000000000002</v>
      </c>
      <c r="L1139" s="154"/>
      <c r="M1139" s="154"/>
      <c r="N1139" s="154"/>
      <c r="O1139" s="154"/>
      <c r="P1139" s="154"/>
      <c r="Q1139" s="154"/>
      <c r="R1139" s="157"/>
      <c r="T1139" s="158"/>
      <c r="U1139" s="154"/>
      <c r="V1139" s="154"/>
      <c r="W1139" s="154"/>
      <c r="X1139" s="154"/>
      <c r="Y1139" s="154"/>
      <c r="Z1139" s="154"/>
      <c r="AA1139" s="159"/>
      <c r="AT1139" s="160" t="s">
        <v>524</v>
      </c>
      <c r="AU1139" s="160" t="s">
        <v>190</v>
      </c>
      <c r="AV1139" s="10" t="s">
        <v>190</v>
      </c>
      <c r="AW1139" s="10" t="s">
        <v>35</v>
      </c>
      <c r="AX1139" s="10" t="s">
        <v>78</v>
      </c>
      <c r="AY1139" s="160" t="s">
        <v>221</v>
      </c>
    </row>
    <row r="1140" spans="2:65" s="13" customFormat="1" ht="20.45" customHeight="1" x14ac:dyDescent="0.3">
      <c r="B1140" s="181"/>
      <c r="C1140" s="182"/>
      <c r="D1140" s="182"/>
      <c r="E1140" s="183" t="s">
        <v>3</v>
      </c>
      <c r="F1140" s="279" t="s">
        <v>946</v>
      </c>
      <c r="G1140" s="280"/>
      <c r="H1140" s="280"/>
      <c r="I1140" s="280"/>
      <c r="J1140" s="182"/>
      <c r="K1140" s="184">
        <v>113.545</v>
      </c>
      <c r="L1140" s="182"/>
      <c r="M1140" s="182"/>
      <c r="N1140" s="182"/>
      <c r="O1140" s="182"/>
      <c r="P1140" s="182"/>
      <c r="Q1140" s="182"/>
      <c r="R1140" s="185"/>
      <c r="T1140" s="186"/>
      <c r="U1140" s="182"/>
      <c r="V1140" s="182"/>
      <c r="W1140" s="182"/>
      <c r="X1140" s="182"/>
      <c r="Y1140" s="182"/>
      <c r="Z1140" s="182"/>
      <c r="AA1140" s="187"/>
      <c r="AT1140" s="188" t="s">
        <v>524</v>
      </c>
      <c r="AU1140" s="188" t="s">
        <v>190</v>
      </c>
      <c r="AV1140" s="13" t="s">
        <v>254</v>
      </c>
      <c r="AW1140" s="13" t="s">
        <v>35</v>
      </c>
      <c r="AX1140" s="13" t="s">
        <v>78</v>
      </c>
      <c r="AY1140" s="188" t="s">
        <v>221</v>
      </c>
    </row>
    <row r="1141" spans="2:65" s="11" customFormat="1" ht="20.45" customHeight="1" x14ac:dyDescent="0.3">
      <c r="B1141" s="161"/>
      <c r="C1141" s="162"/>
      <c r="D1141" s="162"/>
      <c r="E1141" s="163" t="s">
        <v>3</v>
      </c>
      <c r="F1141" s="270" t="s">
        <v>526</v>
      </c>
      <c r="G1141" s="271"/>
      <c r="H1141" s="271"/>
      <c r="I1141" s="271"/>
      <c r="J1141" s="162"/>
      <c r="K1141" s="164">
        <v>1170.635</v>
      </c>
      <c r="L1141" s="162"/>
      <c r="M1141" s="162"/>
      <c r="N1141" s="162"/>
      <c r="O1141" s="162"/>
      <c r="P1141" s="162"/>
      <c r="Q1141" s="162"/>
      <c r="R1141" s="165"/>
      <c r="T1141" s="166"/>
      <c r="U1141" s="162"/>
      <c r="V1141" s="162"/>
      <c r="W1141" s="162"/>
      <c r="X1141" s="162"/>
      <c r="Y1141" s="162"/>
      <c r="Z1141" s="162"/>
      <c r="AA1141" s="167"/>
      <c r="AT1141" s="168" t="s">
        <v>524</v>
      </c>
      <c r="AU1141" s="168" t="s">
        <v>190</v>
      </c>
      <c r="AV1141" s="11" t="s">
        <v>231</v>
      </c>
      <c r="AW1141" s="11" t="s">
        <v>35</v>
      </c>
      <c r="AX1141" s="11" t="s">
        <v>15</v>
      </c>
      <c r="AY1141" s="168" t="s">
        <v>221</v>
      </c>
    </row>
    <row r="1142" spans="2:65" s="1" customFormat="1" ht="20.45" customHeight="1" x14ac:dyDescent="0.3">
      <c r="B1142" s="136"/>
      <c r="C1142" s="149" t="s">
        <v>2142</v>
      </c>
      <c r="D1142" s="149" t="s">
        <v>382</v>
      </c>
      <c r="E1142" s="150" t="s">
        <v>1811</v>
      </c>
      <c r="F1142" s="267" t="s">
        <v>1812</v>
      </c>
      <c r="G1142" s="268"/>
      <c r="H1142" s="268"/>
      <c r="I1142" s="268"/>
      <c r="J1142" s="151" t="s">
        <v>536</v>
      </c>
      <c r="K1142" s="152">
        <v>1346.23</v>
      </c>
      <c r="L1142" s="269"/>
      <c r="M1142" s="268"/>
      <c r="N1142" s="269">
        <f>ROUND(L1142*K1142,2)</f>
        <v>0</v>
      </c>
      <c r="O1142" s="251"/>
      <c r="P1142" s="251"/>
      <c r="Q1142" s="251"/>
      <c r="R1142" s="141"/>
      <c r="T1142" s="142" t="s">
        <v>3</v>
      </c>
      <c r="U1142" s="40" t="s">
        <v>43</v>
      </c>
      <c r="V1142" s="143">
        <v>0</v>
      </c>
      <c r="W1142" s="143">
        <f>V1142*K1142</f>
        <v>0</v>
      </c>
      <c r="X1142" s="143">
        <v>2.9999999999999997E-4</v>
      </c>
      <c r="Y1142" s="143">
        <f>X1142*K1142</f>
        <v>0.40386899999999998</v>
      </c>
      <c r="Z1142" s="143">
        <v>0</v>
      </c>
      <c r="AA1142" s="144">
        <f>Z1142*K1142</f>
        <v>0</v>
      </c>
      <c r="AR1142" s="17" t="s">
        <v>385</v>
      </c>
      <c r="AT1142" s="17" t="s">
        <v>382</v>
      </c>
      <c r="AU1142" s="17" t="s">
        <v>190</v>
      </c>
      <c r="AY1142" s="17" t="s">
        <v>221</v>
      </c>
      <c r="BE1142" s="145">
        <f>IF(U1142="základní",N1142,0)</f>
        <v>0</v>
      </c>
      <c r="BF1142" s="145">
        <f>IF(U1142="snížená",N1142,0)</f>
        <v>0</v>
      </c>
      <c r="BG1142" s="145">
        <f>IF(U1142="zákl. přenesená",N1142,0)</f>
        <v>0</v>
      </c>
      <c r="BH1142" s="145">
        <f>IF(U1142="sníž. přenesená",N1142,0)</f>
        <v>0</v>
      </c>
      <c r="BI1142" s="145">
        <f>IF(U1142="nulová",N1142,0)</f>
        <v>0</v>
      </c>
      <c r="BJ1142" s="17" t="s">
        <v>15</v>
      </c>
      <c r="BK1142" s="145">
        <f>ROUND(L1142*K1142,2)</f>
        <v>0</v>
      </c>
      <c r="BL1142" s="17" t="s">
        <v>247</v>
      </c>
      <c r="BM1142" s="17" t="s">
        <v>2143</v>
      </c>
    </row>
    <row r="1143" spans="2:65" s="1" customFormat="1" ht="28.9" customHeight="1" x14ac:dyDescent="0.3">
      <c r="B1143" s="136"/>
      <c r="C1143" s="137" t="s">
        <v>2144</v>
      </c>
      <c r="D1143" s="137" t="s">
        <v>222</v>
      </c>
      <c r="E1143" s="138" t="s">
        <v>2145</v>
      </c>
      <c r="F1143" s="250" t="s">
        <v>2146</v>
      </c>
      <c r="G1143" s="251"/>
      <c r="H1143" s="251"/>
      <c r="I1143" s="251"/>
      <c r="J1143" s="139" t="s">
        <v>536</v>
      </c>
      <c r="K1143" s="140">
        <v>988.69</v>
      </c>
      <c r="L1143" s="252"/>
      <c r="M1143" s="251"/>
      <c r="N1143" s="252">
        <f>ROUND(L1143*K1143,2)</f>
        <v>0</v>
      </c>
      <c r="O1143" s="251"/>
      <c r="P1143" s="251"/>
      <c r="Q1143" s="251"/>
      <c r="R1143" s="141"/>
      <c r="T1143" s="142" t="s">
        <v>3</v>
      </c>
      <c r="U1143" s="40" t="s">
        <v>43</v>
      </c>
      <c r="V1143" s="143">
        <v>0.11</v>
      </c>
      <c r="W1143" s="143">
        <f>V1143*K1143</f>
        <v>108.75590000000001</v>
      </c>
      <c r="X1143" s="143">
        <v>0</v>
      </c>
      <c r="Y1143" s="143">
        <f>X1143*K1143</f>
        <v>0</v>
      </c>
      <c r="Z1143" s="143">
        <v>0</v>
      </c>
      <c r="AA1143" s="144">
        <f>Z1143*K1143</f>
        <v>0</v>
      </c>
      <c r="AR1143" s="17" t="s">
        <v>247</v>
      </c>
      <c r="AT1143" s="17" t="s">
        <v>222</v>
      </c>
      <c r="AU1143" s="17" t="s">
        <v>190</v>
      </c>
      <c r="AY1143" s="17" t="s">
        <v>221</v>
      </c>
      <c r="BE1143" s="145">
        <f>IF(U1143="základní",N1143,0)</f>
        <v>0</v>
      </c>
      <c r="BF1143" s="145">
        <f>IF(U1143="snížená",N1143,0)</f>
        <v>0</v>
      </c>
      <c r="BG1143" s="145">
        <f>IF(U1143="zákl. přenesená",N1143,0)</f>
        <v>0</v>
      </c>
      <c r="BH1143" s="145">
        <f>IF(U1143="sníž. přenesená",N1143,0)</f>
        <v>0</v>
      </c>
      <c r="BI1143" s="145">
        <f>IF(U1143="nulová",N1143,0)</f>
        <v>0</v>
      </c>
      <c r="BJ1143" s="17" t="s">
        <v>15</v>
      </c>
      <c r="BK1143" s="145">
        <f>ROUND(L1143*K1143,2)</f>
        <v>0</v>
      </c>
      <c r="BL1143" s="17" t="s">
        <v>247</v>
      </c>
      <c r="BM1143" s="17" t="s">
        <v>2147</v>
      </c>
    </row>
    <row r="1144" spans="2:65" s="10" customFormat="1" ht="28.9" customHeight="1" x14ac:dyDescent="0.3">
      <c r="B1144" s="153"/>
      <c r="C1144" s="154"/>
      <c r="D1144" s="154"/>
      <c r="E1144" s="155" t="s">
        <v>3</v>
      </c>
      <c r="F1144" s="274" t="s">
        <v>2039</v>
      </c>
      <c r="G1144" s="273"/>
      <c r="H1144" s="273"/>
      <c r="I1144" s="273"/>
      <c r="J1144" s="154"/>
      <c r="K1144" s="156">
        <v>399.48</v>
      </c>
      <c r="L1144" s="154"/>
      <c r="M1144" s="154"/>
      <c r="N1144" s="154"/>
      <c r="O1144" s="154"/>
      <c r="P1144" s="154"/>
      <c r="Q1144" s="154"/>
      <c r="R1144" s="157"/>
      <c r="T1144" s="158"/>
      <c r="U1144" s="154"/>
      <c r="V1144" s="154"/>
      <c r="W1144" s="154"/>
      <c r="X1144" s="154"/>
      <c r="Y1144" s="154"/>
      <c r="Z1144" s="154"/>
      <c r="AA1144" s="159"/>
      <c r="AT1144" s="160" t="s">
        <v>524</v>
      </c>
      <c r="AU1144" s="160" t="s">
        <v>190</v>
      </c>
      <c r="AV1144" s="10" t="s">
        <v>190</v>
      </c>
      <c r="AW1144" s="10" t="s">
        <v>35</v>
      </c>
      <c r="AX1144" s="10" t="s">
        <v>78</v>
      </c>
      <c r="AY1144" s="160" t="s">
        <v>221</v>
      </c>
    </row>
    <row r="1145" spans="2:65" s="10" customFormat="1" ht="20.45" customHeight="1" x14ac:dyDescent="0.3">
      <c r="B1145" s="153"/>
      <c r="C1145" s="154"/>
      <c r="D1145" s="154"/>
      <c r="E1145" s="155" t="s">
        <v>3</v>
      </c>
      <c r="F1145" s="272" t="s">
        <v>2040</v>
      </c>
      <c r="G1145" s="273"/>
      <c r="H1145" s="273"/>
      <c r="I1145" s="273"/>
      <c r="J1145" s="154"/>
      <c r="K1145" s="156">
        <v>37.26</v>
      </c>
      <c r="L1145" s="154"/>
      <c r="M1145" s="154"/>
      <c r="N1145" s="154"/>
      <c r="O1145" s="154"/>
      <c r="P1145" s="154"/>
      <c r="Q1145" s="154"/>
      <c r="R1145" s="157"/>
      <c r="T1145" s="158"/>
      <c r="U1145" s="154"/>
      <c r="V1145" s="154"/>
      <c r="W1145" s="154"/>
      <c r="X1145" s="154"/>
      <c r="Y1145" s="154"/>
      <c r="Z1145" s="154"/>
      <c r="AA1145" s="159"/>
      <c r="AT1145" s="160" t="s">
        <v>524</v>
      </c>
      <c r="AU1145" s="160" t="s">
        <v>190</v>
      </c>
      <c r="AV1145" s="10" t="s">
        <v>190</v>
      </c>
      <c r="AW1145" s="10" t="s">
        <v>35</v>
      </c>
      <c r="AX1145" s="10" t="s">
        <v>78</v>
      </c>
      <c r="AY1145" s="160" t="s">
        <v>221</v>
      </c>
    </row>
    <row r="1146" spans="2:65" s="10" customFormat="1" ht="20.45" customHeight="1" x14ac:dyDescent="0.3">
      <c r="B1146" s="153"/>
      <c r="C1146" s="154"/>
      <c r="D1146" s="154"/>
      <c r="E1146" s="155" t="s">
        <v>3</v>
      </c>
      <c r="F1146" s="272" t="s">
        <v>2041</v>
      </c>
      <c r="G1146" s="273"/>
      <c r="H1146" s="273"/>
      <c r="I1146" s="273"/>
      <c r="J1146" s="154"/>
      <c r="K1146" s="156">
        <v>253.4</v>
      </c>
      <c r="L1146" s="154"/>
      <c r="M1146" s="154"/>
      <c r="N1146" s="154"/>
      <c r="O1146" s="154"/>
      <c r="P1146" s="154"/>
      <c r="Q1146" s="154"/>
      <c r="R1146" s="157"/>
      <c r="T1146" s="158"/>
      <c r="U1146" s="154"/>
      <c r="V1146" s="154"/>
      <c r="W1146" s="154"/>
      <c r="X1146" s="154"/>
      <c r="Y1146" s="154"/>
      <c r="Z1146" s="154"/>
      <c r="AA1146" s="159"/>
      <c r="AT1146" s="160" t="s">
        <v>524</v>
      </c>
      <c r="AU1146" s="160" t="s">
        <v>190</v>
      </c>
      <c r="AV1146" s="10" t="s">
        <v>190</v>
      </c>
      <c r="AW1146" s="10" t="s">
        <v>35</v>
      </c>
      <c r="AX1146" s="10" t="s">
        <v>78</v>
      </c>
      <c r="AY1146" s="160" t="s">
        <v>221</v>
      </c>
    </row>
    <row r="1147" spans="2:65" s="10" customFormat="1" ht="28.9" customHeight="1" x14ac:dyDescent="0.3">
      <c r="B1147" s="153"/>
      <c r="C1147" s="154"/>
      <c r="D1147" s="154"/>
      <c r="E1147" s="155" t="s">
        <v>3</v>
      </c>
      <c r="F1147" s="272" t="s">
        <v>2043</v>
      </c>
      <c r="G1147" s="273"/>
      <c r="H1147" s="273"/>
      <c r="I1147" s="273"/>
      <c r="J1147" s="154"/>
      <c r="K1147" s="156">
        <v>88.25</v>
      </c>
      <c r="L1147" s="154"/>
      <c r="M1147" s="154"/>
      <c r="N1147" s="154"/>
      <c r="O1147" s="154"/>
      <c r="P1147" s="154"/>
      <c r="Q1147" s="154"/>
      <c r="R1147" s="157"/>
      <c r="T1147" s="158"/>
      <c r="U1147" s="154"/>
      <c r="V1147" s="154"/>
      <c r="W1147" s="154"/>
      <c r="X1147" s="154"/>
      <c r="Y1147" s="154"/>
      <c r="Z1147" s="154"/>
      <c r="AA1147" s="159"/>
      <c r="AT1147" s="160" t="s">
        <v>524</v>
      </c>
      <c r="AU1147" s="160" t="s">
        <v>190</v>
      </c>
      <c r="AV1147" s="10" t="s">
        <v>190</v>
      </c>
      <c r="AW1147" s="10" t="s">
        <v>35</v>
      </c>
      <c r="AX1147" s="10" t="s">
        <v>78</v>
      </c>
      <c r="AY1147" s="160" t="s">
        <v>221</v>
      </c>
    </row>
    <row r="1148" spans="2:65" s="13" customFormat="1" ht="20.45" customHeight="1" x14ac:dyDescent="0.3">
      <c r="B1148" s="181"/>
      <c r="C1148" s="182"/>
      <c r="D1148" s="182"/>
      <c r="E1148" s="183" t="s">
        <v>3</v>
      </c>
      <c r="F1148" s="279" t="s">
        <v>946</v>
      </c>
      <c r="G1148" s="280"/>
      <c r="H1148" s="280"/>
      <c r="I1148" s="280"/>
      <c r="J1148" s="182"/>
      <c r="K1148" s="184">
        <v>778.39</v>
      </c>
      <c r="L1148" s="182"/>
      <c r="M1148" s="182"/>
      <c r="N1148" s="182"/>
      <c r="O1148" s="182"/>
      <c r="P1148" s="182"/>
      <c r="Q1148" s="182"/>
      <c r="R1148" s="185"/>
      <c r="T1148" s="186"/>
      <c r="U1148" s="182"/>
      <c r="V1148" s="182"/>
      <c r="W1148" s="182"/>
      <c r="X1148" s="182"/>
      <c r="Y1148" s="182"/>
      <c r="Z1148" s="182"/>
      <c r="AA1148" s="187"/>
      <c r="AT1148" s="188" t="s">
        <v>524</v>
      </c>
      <c r="AU1148" s="188" t="s">
        <v>190</v>
      </c>
      <c r="AV1148" s="13" t="s">
        <v>254</v>
      </c>
      <c r="AW1148" s="13" t="s">
        <v>35</v>
      </c>
      <c r="AX1148" s="13" t="s">
        <v>78</v>
      </c>
      <c r="AY1148" s="188" t="s">
        <v>221</v>
      </c>
    </row>
    <row r="1149" spans="2:65" s="12" customFormat="1" ht="20.45" customHeight="1" x14ac:dyDescent="0.3">
      <c r="B1149" s="173"/>
      <c r="C1149" s="174"/>
      <c r="D1149" s="174"/>
      <c r="E1149" s="175" t="s">
        <v>3</v>
      </c>
      <c r="F1149" s="277" t="s">
        <v>2044</v>
      </c>
      <c r="G1149" s="278"/>
      <c r="H1149" s="278"/>
      <c r="I1149" s="278"/>
      <c r="J1149" s="174"/>
      <c r="K1149" s="176" t="s">
        <v>3</v>
      </c>
      <c r="L1149" s="174"/>
      <c r="M1149" s="174"/>
      <c r="N1149" s="174"/>
      <c r="O1149" s="174"/>
      <c r="P1149" s="174"/>
      <c r="Q1149" s="174"/>
      <c r="R1149" s="177"/>
      <c r="T1149" s="178"/>
      <c r="U1149" s="174"/>
      <c r="V1149" s="174"/>
      <c r="W1149" s="174"/>
      <c r="X1149" s="174"/>
      <c r="Y1149" s="174"/>
      <c r="Z1149" s="174"/>
      <c r="AA1149" s="179"/>
      <c r="AT1149" s="180" t="s">
        <v>524</v>
      </c>
      <c r="AU1149" s="180" t="s">
        <v>190</v>
      </c>
      <c r="AV1149" s="12" t="s">
        <v>15</v>
      </c>
      <c r="AW1149" s="12" t="s">
        <v>35</v>
      </c>
      <c r="AX1149" s="12" t="s">
        <v>78</v>
      </c>
      <c r="AY1149" s="180" t="s">
        <v>221</v>
      </c>
    </row>
    <row r="1150" spans="2:65" s="10" customFormat="1" ht="20.45" customHeight="1" x14ac:dyDescent="0.3">
      <c r="B1150" s="153"/>
      <c r="C1150" s="154"/>
      <c r="D1150" s="154"/>
      <c r="E1150" s="155" t="s">
        <v>3</v>
      </c>
      <c r="F1150" s="272" t="s">
        <v>2045</v>
      </c>
      <c r="G1150" s="273"/>
      <c r="H1150" s="273"/>
      <c r="I1150" s="273"/>
      <c r="J1150" s="154"/>
      <c r="K1150" s="156">
        <v>69.16</v>
      </c>
      <c r="L1150" s="154"/>
      <c r="M1150" s="154"/>
      <c r="N1150" s="154"/>
      <c r="O1150" s="154"/>
      <c r="P1150" s="154"/>
      <c r="Q1150" s="154"/>
      <c r="R1150" s="157"/>
      <c r="T1150" s="158"/>
      <c r="U1150" s="154"/>
      <c r="V1150" s="154"/>
      <c r="W1150" s="154"/>
      <c r="X1150" s="154"/>
      <c r="Y1150" s="154"/>
      <c r="Z1150" s="154"/>
      <c r="AA1150" s="159"/>
      <c r="AT1150" s="160" t="s">
        <v>524</v>
      </c>
      <c r="AU1150" s="160" t="s">
        <v>190</v>
      </c>
      <c r="AV1150" s="10" t="s">
        <v>190</v>
      </c>
      <c r="AW1150" s="10" t="s">
        <v>35</v>
      </c>
      <c r="AX1150" s="10" t="s">
        <v>78</v>
      </c>
      <c r="AY1150" s="160" t="s">
        <v>221</v>
      </c>
    </row>
    <row r="1151" spans="2:65" s="10" customFormat="1" ht="20.45" customHeight="1" x14ac:dyDescent="0.3">
      <c r="B1151" s="153"/>
      <c r="C1151" s="154"/>
      <c r="D1151" s="154"/>
      <c r="E1151" s="155" t="s">
        <v>3</v>
      </c>
      <c r="F1151" s="272" t="s">
        <v>2046</v>
      </c>
      <c r="G1151" s="273"/>
      <c r="H1151" s="273"/>
      <c r="I1151" s="273"/>
      <c r="J1151" s="154"/>
      <c r="K1151" s="156">
        <v>5</v>
      </c>
      <c r="L1151" s="154"/>
      <c r="M1151" s="154"/>
      <c r="N1151" s="154"/>
      <c r="O1151" s="154"/>
      <c r="P1151" s="154"/>
      <c r="Q1151" s="154"/>
      <c r="R1151" s="157"/>
      <c r="T1151" s="158"/>
      <c r="U1151" s="154"/>
      <c r="V1151" s="154"/>
      <c r="W1151" s="154"/>
      <c r="X1151" s="154"/>
      <c r="Y1151" s="154"/>
      <c r="Z1151" s="154"/>
      <c r="AA1151" s="159"/>
      <c r="AT1151" s="160" t="s">
        <v>524</v>
      </c>
      <c r="AU1151" s="160" t="s">
        <v>190</v>
      </c>
      <c r="AV1151" s="10" t="s">
        <v>190</v>
      </c>
      <c r="AW1151" s="10" t="s">
        <v>35</v>
      </c>
      <c r="AX1151" s="10" t="s">
        <v>78</v>
      </c>
      <c r="AY1151" s="160" t="s">
        <v>221</v>
      </c>
    </row>
    <row r="1152" spans="2:65" s="10" customFormat="1" ht="20.45" customHeight="1" x14ac:dyDescent="0.3">
      <c r="B1152" s="153"/>
      <c r="C1152" s="154"/>
      <c r="D1152" s="154"/>
      <c r="E1152" s="155" t="s">
        <v>3</v>
      </c>
      <c r="F1152" s="272" t="s">
        <v>2047</v>
      </c>
      <c r="G1152" s="273"/>
      <c r="H1152" s="273"/>
      <c r="I1152" s="273"/>
      <c r="J1152" s="154"/>
      <c r="K1152" s="156">
        <v>9.7200000000000006</v>
      </c>
      <c r="L1152" s="154"/>
      <c r="M1152" s="154"/>
      <c r="N1152" s="154"/>
      <c r="O1152" s="154"/>
      <c r="P1152" s="154"/>
      <c r="Q1152" s="154"/>
      <c r="R1152" s="157"/>
      <c r="T1152" s="158"/>
      <c r="U1152" s="154"/>
      <c r="V1152" s="154"/>
      <c r="W1152" s="154"/>
      <c r="X1152" s="154"/>
      <c r="Y1152" s="154"/>
      <c r="Z1152" s="154"/>
      <c r="AA1152" s="159"/>
      <c r="AT1152" s="160" t="s">
        <v>524</v>
      </c>
      <c r="AU1152" s="160" t="s">
        <v>190</v>
      </c>
      <c r="AV1152" s="10" t="s">
        <v>190</v>
      </c>
      <c r="AW1152" s="10" t="s">
        <v>35</v>
      </c>
      <c r="AX1152" s="10" t="s">
        <v>78</v>
      </c>
      <c r="AY1152" s="160" t="s">
        <v>221</v>
      </c>
    </row>
    <row r="1153" spans="2:65" s="10" customFormat="1" ht="20.45" customHeight="1" x14ac:dyDescent="0.3">
      <c r="B1153" s="153"/>
      <c r="C1153" s="154"/>
      <c r="D1153" s="154"/>
      <c r="E1153" s="155" t="s">
        <v>3</v>
      </c>
      <c r="F1153" s="272" t="s">
        <v>2048</v>
      </c>
      <c r="G1153" s="273"/>
      <c r="H1153" s="273"/>
      <c r="I1153" s="273"/>
      <c r="J1153" s="154"/>
      <c r="K1153" s="156">
        <v>16.690000000000001</v>
      </c>
      <c r="L1153" s="154"/>
      <c r="M1153" s="154"/>
      <c r="N1153" s="154"/>
      <c r="O1153" s="154"/>
      <c r="P1153" s="154"/>
      <c r="Q1153" s="154"/>
      <c r="R1153" s="157"/>
      <c r="T1153" s="158"/>
      <c r="U1153" s="154"/>
      <c r="V1153" s="154"/>
      <c r="W1153" s="154"/>
      <c r="X1153" s="154"/>
      <c r="Y1153" s="154"/>
      <c r="Z1153" s="154"/>
      <c r="AA1153" s="159"/>
      <c r="AT1153" s="160" t="s">
        <v>524</v>
      </c>
      <c r="AU1153" s="160" t="s">
        <v>190</v>
      </c>
      <c r="AV1153" s="10" t="s">
        <v>190</v>
      </c>
      <c r="AW1153" s="10" t="s">
        <v>35</v>
      </c>
      <c r="AX1153" s="10" t="s">
        <v>78</v>
      </c>
      <c r="AY1153" s="160" t="s">
        <v>221</v>
      </c>
    </row>
    <row r="1154" spans="2:65" s="10" customFormat="1" ht="20.45" customHeight="1" x14ac:dyDescent="0.3">
      <c r="B1154" s="153"/>
      <c r="C1154" s="154"/>
      <c r="D1154" s="154"/>
      <c r="E1154" s="155" t="s">
        <v>3</v>
      </c>
      <c r="F1154" s="272" t="s">
        <v>2049</v>
      </c>
      <c r="G1154" s="273"/>
      <c r="H1154" s="273"/>
      <c r="I1154" s="273"/>
      <c r="J1154" s="154"/>
      <c r="K1154" s="156">
        <v>53.55</v>
      </c>
      <c r="L1154" s="154"/>
      <c r="M1154" s="154"/>
      <c r="N1154" s="154"/>
      <c r="O1154" s="154"/>
      <c r="P1154" s="154"/>
      <c r="Q1154" s="154"/>
      <c r="R1154" s="157"/>
      <c r="T1154" s="158"/>
      <c r="U1154" s="154"/>
      <c r="V1154" s="154"/>
      <c r="W1154" s="154"/>
      <c r="X1154" s="154"/>
      <c r="Y1154" s="154"/>
      <c r="Z1154" s="154"/>
      <c r="AA1154" s="159"/>
      <c r="AT1154" s="160" t="s">
        <v>524</v>
      </c>
      <c r="AU1154" s="160" t="s">
        <v>190</v>
      </c>
      <c r="AV1154" s="10" t="s">
        <v>190</v>
      </c>
      <c r="AW1154" s="10" t="s">
        <v>35</v>
      </c>
      <c r="AX1154" s="10" t="s">
        <v>78</v>
      </c>
      <c r="AY1154" s="160" t="s">
        <v>221</v>
      </c>
    </row>
    <row r="1155" spans="2:65" s="10" customFormat="1" ht="28.9" customHeight="1" x14ac:dyDescent="0.3">
      <c r="B1155" s="153"/>
      <c r="C1155" s="154"/>
      <c r="D1155" s="154"/>
      <c r="E1155" s="155" t="s">
        <v>3</v>
      </c>
      <c r="F1155" s="272" t="s">
        <v>2050</v>
      </c>
      <c r="G1155" s="273"/>
      <c r="H1155" s="273"/>
      <c r="I1155" s="273"/>
      <c r="J1155" s="154"/>
      <c r="K1155" s="156">
        <v>33.08</v>
      </c>
      <c r="L1155" s="154"/>
      <c r="M1155" s="154"/>
      <c r="N1155" s="154"/>
      <c r="O1155" s="154"/>
      <c r="P1155" s="154"/>
      <c r="Q1155" s="154"/>
      <c r="R1155" s="157"/>
      <c r="T1155" s="158"/>
      <c r="U1155" s="154"/>
      <c r="V1155" s="154"/>
      <c r="W1155" s="154"/>
      <c r="X1155" s="154"/>
      <c r="Y1155" s="154"/>
      <c r="Z1155" s="154"/>
      <c r="AA1155" s="159"/>
      <c r="AT1155" s="160" t="s">
        <v>524</v>
      </c>
      <c r="AU1155" s="160" t="s">
        <v>190</v>
      </c>
      <c r="AV1155" s="10" t="s">
        <v>190</v>
      </c>
      <c r="AW1155" s="10" t="s">
        <v>35</v>
      </c>
      <c r="AX1155" s="10" t="s">
        <v>78</v>
      </c>
      <c r="AY1155" s="160" t="s">
        <v>221</v>
      </c>
    </row>
    <row r="1156" spans="2:65" s="12" customFormat="1" ht="20.45" customHeight="1" x14ac:dyDescent="0.3">
      <c r="B1156" s="173"/>
      <c r="C1156" s="174"/>
      <c r="D1156" s="174"/>
      <c r="E1156" s="175" t="s">
        <v>3</v>
      </c>
      <c r="F1156" s="277" t="s">
        <v>2051</v>
      </c>
      <c r="G1156" s="278"/>
      <c r="H1156" s="278"/>
      <c r="I1156" s="278"/>
      <c r="J1156" s="174"/>
      <c r="K1156" s="176" t="s">
        <v>3</v>
      </c>
      <c r="L1156" s="174"/>
      <c r="M1156" s="174"/>
      <c r="N1156" s="174"/>
      <c r="O1156" s="174"/>
      <c r="P1156" s="174"/>
      <c r="Q1156" s="174"/>
      <c r="R1156" s="177"/>
      <c r="T1156" s="178"/>
      <c r="U1156" s="174"/>
      <c r="V1156" s="174"/>
      <c r="W1156" s="174"/>
      <c r="X1156" s="174"/>
      <c r="Y1156" s="174"/>
      <c r="Z1156" s="174"/>
      <c r="AA1156" s="179"/>
      <c r="AT1156" s="180" t="s">
        <v>524</v>
      </c>
      <c r="AU1156" s="180" t="s">
        <v>190</v>
      </c>
      <c r="AV1156" s="12" t="s">
        <v>15</v>
      </c>
      <c r="AW1156" s="12" t="s">
        <v>35</v>
      </c>
      <c r="AX1156" s="12" t="s">
        <v>78</v>
      </c>
      <c r="AY1156" s="180" t="s">
        <v>221</v>
      </c>
    </row>
    <row r="1157" spans="2:65" s="10" customFormat="1" ht="20.45" customHeight="1" x14ac:dyDescent="0.3">
      <c r="B1157" s="153"/>
      <c r="C1157" s="154"/>
      <c r="D1157" s="154"/>
      <c r="E1157" s="155" t="s">
        <v>3</v>
      </c>
      <c r="F1157" s="272" t="s">
        <v>2052</v>
      </c>
      <c r="G1157" s="273"/>
      <c r="H1157" s="273"/>
      <c r="I1157" s="273"/>
      <c r="J1157" s="154"/>
      <c r="K1157" s="156">
        <v>23.1</v>
      </c>
      <c r="L1157" s="154"/>
      <c r="M1157" s="154"/>
      <c r="N1157" s="154"/>
      <c r="O1157" s="154"/>
      <c r="P1157" s="154"/>
      <c r="Q1157" s="154"/>
      <c r="R1157" s="157"/>
      <c r="T1157" s="158"/>
      <c r="U1157" s="154"/>
      <c r="V1157" s="154"/>
      <c r="W1157" s="154"/>
      <c r="X1157" s="154"/>
      <c r="Y1157" s="154"/>
      <c r="Z1157" s="154"/>
      <c r="AA1157" s="159"/>
      <c r="AT1157" s="160" t="s">
        <v>524</v>
      </c>
      <c r="AU1157" s="160" t="s">
        <v>190</v>
      </c>
      <c r="AV1157" s="10" t="s">
        <v>190</v>
      </c>
      <c r="AW1157" s="10" t="s">
        <v>35</v>
      </c>
      <c r="AX1157" s="10" t="s">
        <v>78</v>
      </c>
      <c r="AY1157" s="160" t="s">
        <v>221</v>
      </c>
    </row>
    <row r="1158" spans="2:65" s="13" customFormat="1" ht="20.45" customHeight="1" x14ac:dyDescent="0.3">
      <c r="B1158" s="181"/>
      <c r="C1158" s="182"/>
      <c r="D1158" s="182"/>
      <c r="E1158" s="183" t="s">
        <v>3</v>
      </c>
      <c r="F1158" s="279" t="s">
        <v>946</v>
      </c>
      <c r="G1158" s="280"/>
      <c r="H1158" s="280"/>
      <c r="I1158" s="280"/>
      <c r="J1158" s="182"/>
      <c r="K1158" s="184">
        <v>210.3</v>
      </c>
      <c r="L1158" s="182"/>
      <c r="M1158" s="182"/>
      <c r="N1158" s="182"/>
      <c r="O1158" s="182"/>
      <c r="P1158" s="182"/>
      <c r="Q1158" s="182"/>
      <c r="R1158" s="185"/>
      <c r="T1158" s="186"/>
      <c r="U1158" s="182"/>
      <c r="V1158" s="182"/>
      <c r="W1158" s="182"/>
      <c r="X1158" s="182"/>
      <c r="Y1158" s="182"/>
      <c r="Z1158" s="182"/>
      <c r="AA1158" s="187"/>
      <c r="AT1158" s="188" t="s">
        <v>524</v>
      </c>
      <c r="AU1158" s="188" t="s">
        <v>190</v>
      </c>
      <c r="AV1158" s="13" t="s">
        <v>254</v>
      </c>
      <c r="AW1158" s="13" t="s">
        <v>35</v>
      </c>
      <c r="AX1158" s="13" t="s">
        <v>78</v>
      </c>
      <c r="AY1158" s="188" t="s">
        <v>221</v>
      </c>
    </row>
    <row r="1159" spans="2:65" s="11" customFormat="1" ht="20.45" customHeight="1" x14ac:dyDescent="0.3">
      <c r="B1159" s="161"/>
      <c r="C1159" s="162"/>
      <c r="D1159" s="162"/>
      <c r="E1159" s="163" t="s">
        <v>3</v>
      </c>
      <c r="F1159" s="270" t="s">
        <v>526</v>
      </c>
      <c r="G1159" s="271"/>
      <c r="H1159" s="271"/>
      <c r="I1159" s="271"/>
      <c r="J1159" s="162"/>
      <c r="K1159" s="164">
        <v>988.69</v>
      </c>
      <c r="L1159" s="162"/>
      <c r="M1159" s="162"/>
      <c r="N1159" s="162"/>
      <c r="O1159" s="162"/>
      <c r="P1159" s="162"/>
      <c r="Q1159" s="162"/>
      <c r="R1159" s="165"/>
      <c r="T1159" s="166"/>
      <c r="U1159" s="162"/>
      <c r="V1159" s="162"/>
      <c r="W1159" s="162"/>
      <c r="X1159" s="162"/>
      <c r="Y1159" s="162"/>
      <c r="Z1159" s="162"/>
      <c r="AA1159" s="167"/>
      <c r="AT1159" s="168" t="s">
        <v>524</v>
      </c>
      <c r="AU1159" s="168" t="s">
        <v>190</v>
      </c>
      <c r="AV1159" s="11" t="s">
        <v>231</v>
      </c>
      <c r="AW1159" s="11" t="s">
        <v>35</v>
      </c>
      <c r="AX1159" s="11" t="s">
        <v>15</v>
      </c>
      <c r="AY1159" s="168" t="s">
        <v>221</v>
      </c>
    </row>
    <row r="1160" spans="2:65" s="1" customFormat="1" ht="20.45" customHeight="1" x14ac:dyDescent="0.3">
      <c r="B1160" s="136"/>
      <c r="C1160" s="149" t="s">
        <v>2148</v>
      </c>
      <c r="D1160" s="149" t="s">
        <v>382</v>
      </c>
      <c r="E1160" s="150" t="s">
        <v>2149</v>
      </c>
      <c r="F1160" s="267" t="s">
        <v>2150</v>
      </c>
      <c r="G1160" s="268"/>
      <c r="H1160" s="268"/>
      <c r="I1160" s="268"/>
      <c r="J1160" s="151" t="s">
        <v>536</v>
      </c>
      <c r="K1160" s="152">
        <v>1136.9939999999999</v>
      </c>
      <c r="L1160" s="269"/>
      <c r="M1160" s="268"/>
      <c r="N1160" s="269">
        <f>ROUND(L1160*K1160,2)</f>
        <v>0</v>
      </c>
      <c r="O1160" s="251"/>
      <c r="P1160" s="251"/>
      <c r="Q1160" s="251"/>
      <c r="R1160" s="141"/>
      <c r="T1160" s="142" t="s">
        <v>3</v>
      </c>
      <c r="U1160" s="40" t="s">
        <v>43</v>
      </c>
      <c r="V1160" s="143">
        <v>0</v>
      </c>
      <c r="W1160" s="143">
        <f>V1160*K1160</f>
        <v>0</v>
      </c>
      <c r="X1160" s="143">
        <v>2.0000000000000001E-4</v>
      </c>
      <c r="Y1160" s="143">
        <f>X1160*K1160</f>
        <v>0.22739879999999998</v>
      </c>
      <c r="Z1160" s="143">
        <v>0</v>
      </c>
      <c r="AA1160" s="144">
        <f>Z1160*K1160</f>
        <v>0</v>
      </c>
      <c r="AR1160" s="17" t="s">
        <v>385</v>
      </c>
      <c r="AT1160" s="17" t="s">
        <v>382</v>
      </c>
      <c r="AU1160" s="17" t="s">
        <v>190</v>
      </c>
      <c r="AY1160" s="17" t="s">
        <v>221</v>
      </c>
      <c r="BE1160" s="145">
        <f>IF(U1160="základní",N1160,0)</f>
        <v>0</v>
      </c>
      <c r="BF1160" s="145">
        <f>IF(U1160="snížená",N1160,0)</f>
        <v>0</v>
      </c>
      <c r="BG1160" s="145">
        <f>IF(U1160="zákl. přenesená",N1160,0)</f>
        <v>0</v>
      </c>
      <c r="BH1160" s="145">
        <f>IF(U1160="sníž. přenesená",N1160,0)</f>
        <v>0</v>
      </c>
      <c r="BI1160" s="145">
        <f>IF(U1160="nulová",N1160,0)</f>
        <v>0</v>
      </c>
      <c r="BJ1160" s="17" t="s">
        <v>15</v>
      </c>
      <c r="BK1160" s="145">
        <f>ROUND(L1160*K1160,2)</f>
        <v>0</v>
      </c>
      <c r="BL1160" s="17" t="s">
        <v>247</v>
      </c>
      <c r="BM1160" s="17" t="s">
        <v>2151</v>
      </c>
    </row>
    <row r="1161" spans="2:65" s="1" customFormat="1" ht="51.6" customHeight="1" x14ac:dyDescent="0.3">
      <c r="B1161" s="136"/>
      <c r="C1161" s="137" t="s">
        <v>2152</v>
      </c>
      <c r="D1161" s="137" t="s">
        <v>222</v>
      </c>
      <c r="E1161" s="138" t="s">
        <v>2153</v>
      </c>
      <c r="F1161" s="250" t="s">
        <v>2154</v>
      </c>
      <c r="G1161" s="251"/>
      <c r="H1161" s="251"/>
      <c r="I1161" s="251"/>
      <c r="J1161" s="139" t="s">
        <v>536</v>
      </c>
      <c r="K1161" s="140">
        <v>436.74</v>
      </c>
      <c r="L1161" s="252"/>
      <c r="M1161" s="251"/>
      <c r="N1161" s="252">
        <f>ROUND(L1161*K1161,2)</f>
        <v>0</v>
      </c>
      <c r="O1161" s="251"/>
      <c r="P1161" s="251"/>
      <c r="Q1161" s="251"/>
      <c r="R1161" s="141"/>
      <c r="T1161" s="142" t="s">
        <v>3</v>
      </c>
      <c r="U1161" s="40" t="s">
        <v>43</v>
      </c>
      <c r="V1161" s="143">
        <v>1.7999999999999999E-2</v>
      </c>
      <c r="W1161" s="143">
        <f>V1161*K1161</f>
        <v>7.8613199999999992</v>
      </c>
      <c r="X1161" s="143">
        <v>0</v>
      </c>
      <c r="Y1161" s="143">
        <f>X1161*K1161</f>
        <v>0</v>
      </c>
      <c r="Z1161" s="143">
        <v>0</v>
      </c>
      <c r="AA1161" s="144">
        <f>Z1161*K1161</f>
        <v>0</v>
      </c>
      <c r="AR1161" s="17" t="s">
        <v>247</v>
      </c>
      <c r="AT1161" s="17" t="s">
        <v>222</v>
      </c>
      <c r="AU1161" s="17" t="s">
        <v>190</v>
      </c>
      <c r="AY1161" s="17" t="s">
        <v>221</v>
      </c>
      <c r="BE1161" s="145">
        <f>IF(U1161="základní",N1161,0)</f>
        <v>0</v>
      </c>
      <c r="BF1161" s="145">
        <f>IF(U1161="snížená",N1161,0)</f>
        <v>0</v>
      </c>
      <c r="BG1161" s="145">
        <f>IF(U1161="zákl. přenesená",N1161,0)</f>
        <v>0</v>
      </c>
      <c r="BH1161" s="145">
        <f>IF(U1161="sníž. přenesená",N1161,0)</f>
        <v>0</v>
      </c>
      <c r="BI1161" s="145">
        <f>IF(U1161="nulová",N1161,0)</f>
        <v>0</v>
      </c>
      <c r="BJ1161" s="17" t="s">
        <v>15</v>
      </c>
      <c r="BK1161" s="145">
        <f>ROUND(L1161*K1161,2)</f>
        <v>0</v>
      </c>
      <c r="BL1161" s="17" t="s">
        <v>247</v>
      </c>
      <c r="BM1161" s="17" t="s">
        <v>2155</v>
      </c>
    </row>
    <row r="1162" spans="2:65" s="10" customFormat="1" ht="28.9" customHeight="1" x14ac:dyDescent="0.3">
      <c r="B1162" s="153"/>
      <c r="C1162" s="154"/>
      <c r="D1162" s="154"/>
      <c r="E1162" s="155" t="s">
        <v>3</v>
      </c>
      <c r="F1162" s="274" t="s">
        <v>2039</v>
      </c>
      <c r="G1162" s="273"/>
      <c r="H1162" s="273"/>
      <c r="I1162" s="273"/>
      <c r="J1162" s="154"/>
      <c r="K1162" s="156">
        <v>399.48</v>
      </c>
      <c r="L1162" s="154"/>
      <c r="M1162" s="154"/>
      <c r="N1162" s="154"/>
      <c r="O1162" s="154"/>
      <c r="P1162" s="154"/>
      <c r="Q1162" s="154"/>
      <c r="R1162" s="157"/>
      <c r="T1162" s="158"/>
      <c r="U1162" s="154"/>
      <c r="V1162" s="154"/>
      <c r="W1162" s="154"/>
      <c r="X1162" s="154"/>
      <c r="Y1162" s="154"/>
      <c r="Z1162" s="154"/>
      <c r="AA1162" s="159"/>
      <c r="AT1162" s="160" t="s">
        <v>524</v>
      </c>
      <c r="AU1162" s="160" t="s">
        <v>190</v>
      </c>
      <c r="AV1162" s="10" t="s">
        <v>190</v>
      </c>
      <c r="AW1162" s="10" t="s">
        <v>35</v>
      </c>
      <c r="AX1162" s="10" t="s">
        <v>78</v>
      </c>
      <c r="AY1162" s="160" t="s">
        <v>221</v>
      </c>
    </row>
    <row r="1163" spans="2:65" s="10" customFormat="1" ht="20.45" customHeight="1" x14ac:dyDescent="0.3">
      <c r="B1163" s="153"/>
      <c r="C1163" s="154"/>
      <c r="D1163" s="154"/>
      <c r="E1163" s="155" t="s">
        <v>3</v>
      </c>
      <c r="F1163" s="272" t="s">
        <v>2040</v>
      </c>
      <c r="G1163" s="273"/>
      <c r="H1163" s="273"/>
      <c r="I1163" s="273"/>
      <c r="J1163" s="154"/>
      <c r="K1163" s="156">
        <v>37.26</v>
      </c>
      <c r="L1163" s="154"/>
      <c r="M1163" s="154"/>
      <c r="N1163" s="154"/>
      <c r="O1163" s="154"/>
      <c r="P1163" s="154"/>
      <c r="Q1163" s="154"/>
      <c r="R1163" s="157"/>
      <c r="T1163" s="158"/>
      <c r="U1163" s="154"/>
      <c r="V1163" s="154"/>
      <c r="W1163" s="154"/>
      <c r="X1163" s="154"/>
      <c r="Y1163" s="154"/>
      <c r="Z1163" s="154"/>
      <c r="AA1163" s="159"/>
      <c r="AT1163" s="160" t="s">
        <v>524</v>
      </c>
      <c r="AU1163" s="160" t="s">
        <v>190</v>
      </c>
      <c r="AV1163" s="10" t="s">
        <v>190</v>
      </c>
      <c r="AW1163" s="10" t="s">
        <v>35</v>
      </c>
      <c r="AX1163" s="10" t="s">
        <v>78</v>
      </c>
      <c r="AY1163" s="160" t="s">
        <v>221</v>
      </c>
    </row>
    <row r="1164" spans="2:65" s="11" customFormat="1" ht="20.45" customHeight="1" x14ac:dyDescent="0.3">
      <c r="B1164" s="161"/>
      <c r="C1164" s="162"/>
      <c r="D1164" s="162"/>
      <c r="E1164" s="163" t="s">
        <v>3</v>
      </c>
      <c r="F1164" s="270" t="s">
        <v>526</v>
      </c>
      <c r="G1164" s="271"/>
      <c r="H1164" s="271"/>
      <c r="I1164" s="271"/>
      <c r="J1164" s="162"/>
      <c r="K1164" s="164">
        <v>436.74</v>
      </c>
      <c r="L1164" s="162"/>
      <c r="M1164" s="162"/>
      <c r="N1164" s="162"/>
      <c r="O1164" s="162"/>
      <c r="P1164" s="162"/>
      <c r="Q1164" s="162"/>
      <c r="R1164" s="165"/>
      <c r="T1164" s="166"/>
      <c r="U1164" s="162"/>
      <c r="V1164" s="162"/>
      <c r="W1164" s="162"/>
      <c r="X1164" s="162"/>
      <c r="Y1164" s="162"/>
      <c r="Z1164" s="162"/>
      <c r="AA1164" s="167"/>
      <c r="AT1164" s="168" t="s">
        <v>524</v>
      </c>
      <c r="AU1164" s="168" t="s">
        <v>190</v>
      </c>
      <c r="AV1164" s="11" t="s">
        <v>231</v>
      </c>
      <c r="AW1164" s="11" t="s">
        <v>35</v>
      </c>
      <c r="AX1164" s="11" t="s">
        <v>15</v>
      </c>
      <c r="AY1164" s="168" t="s">
        <v>221</v>
      </c>
    </row>
    <row r="1165" spans="2:65" s="1" customFormat="1" ht="20.45" customHeight="1" x14ac:dyDescent="0.3">
      <c r="B1165" s="136"/>
      <c r="C1165" s="137" t="s">
        <v>2156</v>
      </c>
      <c r="D1165" s="137" t="s">
        <v>222</v>
      </c>
      <c r="E1165" s="138" t="s">
        <v>2157</v>
      </c>
      <c r="F1165" s="250" t="s">
        <v>2158</v>
      </c>
      <c r="G1165" s="251"/>
      <c r="H1165" s="251"/>
      <c r="I1165" s="251"/>
      <c r="J1165" s="139" t="s">
        <v>536</v>
      </c>
      <c r="K1165" s="140">
        <v>166</v>
      </c>
      <c r="L1165" s="252"/>
      <c r="M1165" s="251"/>
      <c r="N1165" s="252">
        <f>ROUND(L1165*K1165,2)</f>
        <v>0</v>
      </c>
      <c r="O1165" s="251"/>
      <c r="P1165" s="251"/>
      <c r="Q1165" s="251"/>
      <c r="R1165" s="141"/>
      <c r="T1165" s="142" t="s">
        <v>3</v>
      </c>
      <c r="U1165" s="40" t="s">
        <v>43</v>
      </c>
      <c r="V1165" s="143">
        <v>1.7999999999999999E-2</v>
      </c>
      <c r="W1165" s="143">
        <f>V1165*K1165</f>
        <v>2.988</v>
      </c>
      <c r="X1165" s="143">
        <v>0</v>
      </c>
      <c r="Y1165" s="143">
        <f>X1165*K1165</f>
        <v>0</v>
      </c>
      <c r="Z1165" s="143">
        <v>0</v>
      </c>
      <c r="AA1165" s="144">
        <f>Z1165*K1165</f>
        <v>0</v>
      </c>
      <c r="AR1165" s="17" t="s">
        <v>247</v>
      </c>
      <c r="AT1165" s="17" t="s">
        <v>222</v>
      </c>
      <c r="AU1165" s="17" t="s">
        <v>190</v>
      </c>
      <c r="AY1165" s="17" t="s">
        <v>221</v>
      </c>
      <c r="BE1165" s="145">
        <f>IF(U1165="základní",N1165,0)</f>
        <v>0</v>
      </c>
      <c r="BF1165" s="145">
        <f>IF(U1165="snížená",N1165,0)</f>
        <v>0</v>
      </c>
      <c r="BG1165" s="145">
        <f>IF(U1165="zákl. přenesená",N1165,0)</f>
        <v>0</v>
      </c>
      <c r="BH1165" s="145">
        <f>IF(U1165="sníž. přenesená",N1165,0)</f>
        <v>0</v>
      </c>
      <c r="BI1165" s="145">
        <f>IF(U1165="nulová",N1165,0)</f>
        <v>0</v>
      </c>
      <c r="BJ1165" s="17" t="s">
        <v>15</v>
      </c>
      <c r="BK1165" s="145">
        <f>ROUND(L1165*K1165,2)</f>
        <v>0</v>
      </c>
      <c r="BL1165" s="17" t="s">
        <v>247</v>
      </c>
      <c r="BM1165" s="17" t="s">
        <v>2159</v>
      </c>
    </row>
    <row r="1166" spans="2:65" s="1" customFormat="1" ht="28.9" customHeight="1" x14ac:dyDescent="0.3">
      <c r="B1166" s="136"/>
      <c r="C1166" s="137" t="s">
        <v>2160</v>
      </c>
      <c r="D1166" s="137" t="s">
        <v>222</v>
      </c>
      <c r="E1166" s="138" t="s">
        <v>2161</v>
      </c>
      <c r="F1166" s="250" t="s">
        <v>2162</v>
      </c>
      <c r="G1166" s="251"/>
      <c r="H1166" s="251"/>
      <c r="I1166" s="251"/>
      <c r="J1166" s="139" t="s">
        <v>335</v>
      </c>
      <c r="K1166" s="140"/>
      <c r="L1166" s="252"/>
      <c r="M1166" s="251"/>
      <c r="N1166" s="252">
        <f>ROUND(L1166*K1166,2)</f>
        <v>0</v>
      </c>
      <c r="O1166" s="251"/>
      <c r="P1166" s="251"/>
      <c r="Q1166" s="251"/>
      <c r="R1166" s="141"/>
      <c r="T1166" s="142" t="s">
        <v>3</v>
      </c>
      <c r="U1166" s="40" t="s">
        <v>43</v>
      </c>
      <c r="V1166" s="143">
        <v>0</v>
      </c>
      <c r="W1166" s="143">
        <f>V1166*K1166</f>
        <v>0</v>
      </c>
      <c r="X1166" s="143">
        <v>0</v>
      </c>
      <c r="Y1166" s="143">
        <f>X1166*K1166</f>
        <v>0</v>
      </c>
      <c r="Z1166" s="143">
        <v>0</v>
      </c>
      <c r="AA1166" s="144">
        <f>Z1166*K1166</f>
        <v>0</v>
      </c>
      <c r="AR1166" s="17" t="s">
        <v>247</v>
      </c>
      <c r="AT1166" s="17" t="s">
        <v>222</v>
      </c>
      <c r="AU1166" s="17" t="s">
        <v>190</v>
      </c>
      <c r="AY1166" s="17" t="s">
        <v>221</v>
      </c>
      <c r="BE1166" s="145">
        <f>IF(U1166="základní",N1166,0)</f>
        <v>0</v>
      </c>
      <c r="BF1166" s="145">
        <f>IF(U1166="snížená",N1166,0)</f>
        <v>0</v>
      </c>
      <c r="BG1166" s="145">
        <f>IF(U1166="zákl. přenesená",N1166,0)</f>
        <v>0</v>
      </c>
      <c r="BH1166" s="145">
        <f>IF(U1166="sníž. přenesená",N1166,0)</f>
        <v>0</v>
      </c>
      <c r="BI1166" s="145">
        <f>IF(U1166="nulová",N1166,0)</f>
        <v>0</v>
      </c>
      <c r="BJ1166" s="17" t="s">
        <v>15</v>
      </c>
      <c r="BK1166" s="145">
        <f>ROUND(L1166*K1166,2)</f>
        <v>0</v>
      </c>
      <c r="BL1166" s="17" t="s">
        <v>247</v>
      </c>
      <c r="BM1166" s="17" t="s">
        <v>2163</v>
      </c>
    </row>
    <row r="1167" spans="2:65" s="9" customFormat="1" ht="29.85" customHeight="1" x14ac:dyDescent="0.3">
      <c r="B1167" s="125"/>
      <c r="C1167" s="126"/>
      <c r="D1167" s="135" t="s">
        <v>911</v>
      </c>
      <c r="E1167" s="135"/>
      <c r="F1167" s="135"/>
      <c r="G1167" s="135"/>
      <c r="H1167" s="135"/>
      <c r="I1167" s="135"/>
      <c r="J1167" s="135"/>
      <c r="K1167" s="135"/>
      <c r="L1167" s="135"/>
      <c r="M1167" s="135"/>
      <c r="N1167" s="253">
        <f>BK1167</f>
        <v>0</v>
      </c>
      <c r="O1167" s="254"/>
      <c r="P1167" s="254"/>
      <c r="Q1167" s="254"/>
      <c r="R1167" s="128"/>
      <c r="T1167" s="129"/>
      <c r="U1167" s="126"/>
      <c r="V1167" s="126"/>
      <c r="W1167" s="130">
        <f>SUM(W1168:W1354)</f>
        <v>513.81530999999995</v>
      </c>
      <c r="X1167" s="126"/>
      <c r="Y1167" s="130">
        <f>SUM(Y1168:Y1354)</f>
        <v>21.081734109999996</v>
      </c>
      <c r="Z1167" s="126"/>
      <c r="AA1167" s="131">
        <f>SUM(AA1168:AA1354)</f>
        <v>0</v>
      </c>
      <c r="AR1167" s="132" t="s">
        <v>190</v>
      </c>
      <c r="AT1167" s="133" t="s">
        <v>77</v>
      </c>
      <c r="AU1167" s="133" t="s">
        <v>15</v>
      </c>
      <c r="AY1167" s="132" t="s">
        <v>221</v>
      </c>
      <c r="BK1167" s="134">
        <f>SUM(BK1168:BK1354)</f>
        <v>0</v>
      </c>
    </row>
    <row r="1168" spans="2:65" s="1" customFormat="1" ht="28.9" customHeight="1" x14ac:dyDescent="0.3">
      <c r="B1168" s="136"/>
      <c r="C1168" s="137" t="s">
        <v>2164</v>
      </c>
      <c r="D1168" s="137" t="s">
        <v>222</v>
      </c>
      <c r="E1168" s="138" t="s">
        <v>2165</v>
      </c>
      <c r="F1168" s="250" t="s">
        <v>2166</v>
      </c>
      <c r="G1168" s="251"/>
      <c r="H1168" s="251"/>
      <c r="I1168" s="251"/>
      <c r="J1168" s="139" t="s">
        <v>536</v>
      </c>
      <c r="K1168" s="140">
        <v>10.57</v>
      </c>
      <c r="L1168" s="252"/>
      <c r="M1168" s="251"/>
      <c r="N1168" s="252">
        <f>ROUND(L1168*K1168,2)</f>
        <v>0</v>
      </c>
      <c r="O1168" s="251"/>
      <c r="P1168" s="251"/>
      <c r="Q1168" s="251"/>
      <c r="R1168" s="141"/>
      <c r="T1168" s="142" t="s">
        <v>3</v>
      </c>
      <c r="U1168" s="40" t="s">
        <v>43</v>
      </c>
      <c r="V1168" s="143">
        <v>0.23100000000000001</v>
      </c>
      <c r="W1168" s="143">
        <f>V1168*K1168</f>
        <v>2.4416700000000002</v>
      </c>
      <c r="X1168" s="143">
        <v>2.9999999999999997E-4</v>
      </c>
      <c r="Y1168" s="143">
        <f>X1168*K1168</f>
        <v>3.1709999999999998E-3</v>
      </c>
      <c r="Z1168" s="143">
        <v>0</v>
      </c>
      <c r="AA1168" s="144">
        <f>Z1168*K1168</f>
        <v>0</v>
      </c>
      <c r="AR1168" s="17" t="s">
        <v>247</v>
      </c>
      <c r="AT1168" s="17" t="s">
        <v>222</v>
      </c>
      <c r="AU1168" s="17" t="s">
        <v>190</v>
      </c>
      <c r="AY1168" s="17" t="s">
        <v>221</v>
      </c>
      <c r="BE1168" s="145">
        <f>IF(U1168="základní",N1168,0)</f>
        <v>0</v>
      </c>
      <c r="BF1168" s="145">
        <f>IF(U1168="snížená",N1168,0)</f>
        <v>0</v>
      </c>
      <c r="BG1168" s="145">
        <f>IF(U1168="zákl. přenesená",N1168,0)</f>
        <v>0</v>
      </c>
      <c r="BH1168" s="145">
        <f>IF(U1168="sníž. přenesená",N1168,0)</f>
        <v>0</v>
      </c>
      <c r="BI1168" s="145">
        <f>IF(U1168="nulová",N1168,0)</f>
        <v>0</v>
      </c>
      <c r="BJ1168" s="17" t="s">
        <v>15</v>
      </c>
      <c r="BK1168" s="145">
        <f>ROUND(L1168*K1168,2)</f>
        <v>0</v>
      </c>
      <c r="BL1168" s="17" t="s">
        <v>247</v>
      </c>
      <c r="BM1168" s="17" t="s">
        <v>2167</v>
      </c>
    </row>
    <row r="1169" spans="2:65" s="1" customFormat="1" ht="20.45" customHeight="1" x14ac:dyDescent="0.3">
      <c r="B1169" s="136"/>
      <c r="C1169" s="149" t="s">
        <v>2168</v>
      </c>
      <c r="D1169" s="149" t="s">
        <v>382</v>
      </c>
      <c r="E1169" s="150" t="s">
        <v>2169</v>
      </c>
      <c r="F1169" s="267" t="s">
        <v>2170</v>
      </c>
      <c r="G1169" s="268"/>
      <c r="H1169" s="268"/>
      <c r="I1169" s="268"/>
      <c r="J1169" s="151" t="s">
        <v>536</v>
      </c>
      <c r="K1169" s="152">
        <v>11.099</v>
      </c>
      <c r="L1169" s="269"/>
      <c r="M1169" s="268"/>
      <c r="N1169" s="269">
        <f>ROUND(L1169*K1169,2)</f>
        <v>0</v>
      </c>
      <c r="O1169" s="251"/>
      <c r="P1169" s="251"/>
      <c r="Q1169" s="251"/>
      <c r="R1169" s="141"/>
      <c r="T1169" s="142" t="s">
        <v>3</v>
      </c>
      <c r="U1169" s="40" t="s">
        <v>43</v>
      </c>
      <c r="V1169" s="143">
        <v>0</v>
      </c>
      <c r="W1169" s="143">
        <f>V1169*K1169</f>
        <v>0</v>
      </c>
      <c r="X1169" s="143">
        <v>0.01</v>
      </c>
      <c r="Y1169" s="143">
        <f>X1169*K1169</f>
        <v>0.11099000000000001</v>
      </c>
      <c r="Z1169" s="143">
        <v>0</v>
      </c>
      <c r="AA1169" s="144">
        <f>Z1169*K1169</f>
        <v>0</v>
      </c>
      <c r="AR1169" s="17" t="s">
        <v>385</v>
      </c>
      <c r="AT1169" s="17" t="s">
        <v>382</v>
      </c>
      <c r="AU1169" s="17" t="s">
        <v>190</v>
      </c>
      <c r="AY1169" s="17" t="s">
        <v>221</v>
      </c>
      <c r="BE1169" s="145">
        <f>IF(U1169="základní",N1169,0)</f>
        <v>0</v>
      </c>
      <c r="BF1169" s="145">
        <f>IF(U1169="snížená",N1169,0)</f>
        <v>0</v>
      </c>
      <c r="BG1169" s="145">
        <f>IF(U1169="zákl. přenesená",N1169,0)</f>
        <v>0</v>
      </c>
      <c r="BH1169" s="145">
        <f>IF(U1169="sníž. přenesená",N1169,0)</f>
        <v>0</v>
      </c>
      <c r="BI1169" s="145">
        <f>IF(U1169="nulová",N1169,0)</f>
        <v>0</v>
      </c>
      <c r="BJ1169" s="17" t="s">
        <v>15</v>
      </c>
      <c r="BK1169" s="145">
        <f>ROUND(L1169*K1169,2)</f>
        <v>0</v>
      </c>
      <c r="BL1169" s="17" t="s">
        <v>247</v>
      </c>
      <c r="BM1169" s="17" t="s">
        <v>2171</v>
      </c>
    </row>
    <row r="1170" spans="2:65" s="1" customFormat="1" ht="40.15" customHeight="1" x14ac:dyDescent="0.3">
      <c r="B1170" s="136"/>
      <c r="C1170" s="137" t="s">
        <v>796</v>
      </c>
      <c r="D1170" s="137" t="s">
        <v>222</v>
      </c>
      <c r="E1170" s="138" t="s">
        <v>2172</v>
      </c>
      <c r="F1170" s="250" t="s">
        <v>2173</v>
      </c>
      <c r="G1170" s="251"/>
      <c r="H1170" s="251"/>
      <c r="I1170" s="251"/>
      <c r="J1170" s="139" t="s">
        <v>536</v>
      </c>
      <c r="K1170" s="140">
        <v>1557.1</v>
      </c>
      <c r="L1170" s="252"/>
      <c r="M1170" s="251"/>
      <c r="N1170" s="252">
        <f>ROUND(L1170*K1170,2)</f>
        <v>0</v>
      </c>
      <c r="O1170" s="251"/>
      <c r="P1170" s="251"/>
      <c r="Q1170" s="251"/>
      <c r="R1170" s="141"/>
      <c r="T1170" s="142" t="s">
        <v>3</v>
      </c>
      <c r="U1170" s="40" t="s">
        <v>43</v>
      </c>
      <c r="V1170" s="143">
        <v>0.14000000000000001</v>
      </c>
      <c r="W1170" s="143">
        <f>V1170*K1170</f>
        <v>217.994</v>
      </c>
      <c r="X1170" s="143">
        <v>0</v>
      </c>
      <c r="Y1170" s="143">
        <f>X1170*K1170</f>
        <v>0</v>
      </c>
      <c r="Z1170" s="143">
        <v>0</v>
      </c>
      <c r="AA1170" s="144">
        <f>Z1170*K1170</f>
        <v>0</v>
      </c>
      <c r="AR1170" s="17" t="s">
        <v>247</v>
      </c>
      <c r="AT1170" s="17" t="s">
        <v>222</v>
      </c>
      <c r="AU1170" s="17" t="s">
        <v>190</v>
      </c>
      <c r="AY1170" s="17" t="s">
        <v>221</v>
      </c>
      <c r="BE1170" s="145">
        <f>IF(U1170="základní",N1170,0)</f>
        <v>0</v>
      </c>
      <c r="BF1170" s="145">
        <f>IF(U1170="snížená",N1170,0)</f>
        <v>0</v>
      </c>
      <c r="BG1170" s="145">
        <f>IF(U1170="zákl. přenesená",N1170,0)</f>
        <v>0</v>
      </c>
      <c r="BH1170" s="145">
        <f>IF(U1170="sníž. přenesená",N1170,0)</f>
        <v>0</v>
      </c>
      <c r="BI1170" s="145">
        <f>IF(U1170="nulová",N1170,0)</f>
        <v>0</v>
      </c>
      <c r="BJ1170" s="17" t="s">
        <v>15</v>
      </c>
      <c r="BK1170" s="145">
        <f>ROUND(L1170*K1170,2)</f>
        <v>0</v>
      </c>
      <c r="BL1170" s="17" t="s">
        <v>247</v>
      </c>
      <c r="BM1170" s="17" t="s">
        <v>2174</v>
      </c>
    </row>
    <row r="1171" spans="2:65" s="12" customFormat="1" ht="20.45" customHeight="1" x14ac:dyDescent="0.3">
      <c r="B1171" s="173"/>
      <c r="C1171" s="174"/>
      <c r="D1171" s="174"/>
      <c r="E1171" s="175" t="s">
        <v>3</v>
      </c>
      <c r="F1171" s="281" t="s">
        <v>2175</v>
      </c>
      <c r="G1171" s="278"/>
      <c r="H1171" s="278"/>
      <c r="I1171" s="278"/>
      <c r="J1171" s="174"/>
      <c r="K1171" s="176" t="s">
        <v>3</v>
      </c>
      <c r="L1171" s="174"/>
      <c r="M1171" s="174"/>
      <c r="N1171" s="174"/>
      <c r="O1171" s="174"/>
      <c r="P1171" s="174"/>
      <c r="Q1171" s="174"/>
      <c r="R1171" s="177"/>
      <c r="T1171" s="178"/>
      <c r="U1171" s="174"/>
      <c r="V1171" s="174"/>
      <c r="W1171" s="174"/>
      <c r="X1171" s="174"/>
      <c r="Y1171" s="174"/>
      <c r="Z1171" s="174"/>
      <c r="AA1171" s="179"/>
      <c r="AT1171" s="180" t="s">
        <v>524</v>
      </c>
      <c r="AU1171" s="180" t="s">
        <v>190</v>
      </c>
      <c r="AV1171" s="12" t="s">
        <v>15</v>
      </c>
      <c r="AW1171" s="12" t="s">
        <v>35</v>
      </c>
      <c r="AX1171" s="12" t="s">
        <v>78</v>
      </c>
      <c r="AY1171" s="180" t="s">
        <v>221</v>
      </c>
    </row>
    <row r="1172" spans="2:65" s="10" customFormat="1" ht="28.9" customHeight="1" x14ac:dyDescent="0.3">
      <c r="B1172" s="153"/>
      <c r="C1172" s="154"/>
      <c r="D1172" s="154"/>
      <c r="E1172" s="155" t="s">
        <v>3</v>
      </c>
      <c r="F1172" s="272" t="s">
        <v>1788</v>
      </c>
      <c r="G1172" s="273"/>
      <c r="H1172" s="273"/>
      <c r="I1172" s="273"/>
      <c r="J1172" s="154"/>
      <c r="K1172" s="156">
        <v>384.82</v>
      </c>
      <c r="L1172" s="154"/>
      <c r="M1172" s="154"/>
      <c r="N1172" s="154"/>
      <c r="O1172" s="154"/>
      <c r="P1172" s="154"/>
      <c r="Q1172" s="154"/>
      <c r="R1172" s="157"/>
      <c r="T1172" s="158"/>
      <c r="U1172" s="154"/>
      <c r="V1172" s="154"/>
      <c r="W1172" s="154"/>
      <c r="X1172" s="154"/>
      <c r="Y1172" s="154"/>
      <c r="Z1172" s="154"/>
      <c r="AA1172" s="159"/>
      <c r="AT1172" s="160" t="s">
        <v>524</v>
      </c>
      <c r="AU1172" s="160" t="s">
        <v>190</v>
      </c>
      <c r="AV1172" s="10" t="s">
        <v>190</v>
      </c>
      <c r="AW1172" s="10" t="s">
        <v>35</v>
      </c>
      <c r="AX1172" s="10" t="s">
        <v>78</v>
      </c>
      <c r="AY1172" s="160" t="s">
        <v>221</v>
      </c>
    </row>
    <row r="1173" spans="2:65" s="10" customFormat="1" ht="20.45" customHeight="1" x14ac:dyDescent="0.3">
      <c r="B1173" s="153"/>
      <c r="C1173" s="154"/>
      <c r="D1173" s="154"/>
      <c r="E1173" s="155" t="s">
        <v>3</v>
      </c>
      <c r="F1173" s="272" t="s">
        <v>1782</v>
      </c>
      <c r="G1173" s="273"/>
      <c r="H1173" s="273"/>
      <c r="I1173" s="273"/>
      <c r="J1173" s="154"/>
      <c r="K1173" s="156">
        <v>54.51</v>
      </c>
      <c r="L1173" s="154"/>
      <c r="M1173" s="154"/>
      <c r="N1173" s="154"/>
      <c r="O1173" s="154"/>
      <c r="P1173" s="154"/>
      <c r="Q1173" s="154"/>
      <c r="R1173" s="157"/>
      <c r="T1173" s="158"/>
      <c r="U1173" s="154"/>
      <c r="V1173" s="154"/>
      <c r="W1173" s="154"/>
      <c r="X1173" s="154"/>
      <c r="Y1173" s="154"/>
      <c r="Z1173" s="154"/>
      <c r="AA1173" s="159"/>
      <c r="AT1173" s="160" t="s">
        <v>524</v>
      </c>
      <c r="AU1173" s="160" t="s">
        <v>190</v>
      </c>
      <c r="AV1173" s="10" t="s">
        <v>190</v>
      </c>
      <c r="AW1173" s="10" t="s">
        <v>35</v>
      </c>
      <c r="AX1173" s="10" t="s">
        <v>78</v>
      </c>
      <c r="AY1173" s="160" t="s">
        <v>221</v>
      </c>
    </row>
    <row r="1174" spans="2:65" s="10" customFormat="1" ht="20.45" customHeight="1" x14ac:dyDescent="0.3">
      <c r="B1174" s="153"/>
      <c r="C1174" s="154"/>
      <c r="D1174" s="154"/>
      <c r="E1174" s="155" t="s">
        <v>3</v>
      </c>
      <c r="F1174" s="272" t="s">
        <v>890</v>
      </c>
      <c r="G1174" s="273"/>
      <c r="H1174" s="273"/>
      <c r="I1174" s="273"/>
      <c r="J1174" s="154"/>
      <c r="K1174" s="156">
        <v>4.75</v>
      </c>
      <c r="L1174" s="154"/>
      <c r="M1174" s="154"/>
      <c r="N1174" s="154"/>
      <c r="O1174" s="154"/>
      <c r="P1174" s="154"/>
      <c r="Q1174" s="154"/>
      <c r="R1174" s="157"/>
      <c r="T1174" s="158"/>
      <c r="U1174" s="154"/>
      <c r="V1174" s="154"/>
      <c r="W1174" s="154"/>
      <c r="X1174" s="154"/>
      <c r="Y1174" s="154"/>
      <c r="Z1174" s="154"/>
      <c r="AA1174" s="159"/>
      <c r="AT1174" s="160" t="s">
        <v>524</v>
      </c>
      <c r="AU1174" s="160" t="s">
        <v>190</v>
      </c>
      <c r="AV1174" s="10" t="s">
        <v>190</v>
      </c>
      <c r="AW1174" s="10" t="s">
        <v>35</v>
      </c>
      <c r="AX1174" s="10" t="s">
        <v>78</v>
      </c>
      <c r="AY1174" s="160" t="s">
        <v>221</v>
      </c>
    </row>
    <row r="1175" spans="2:65" s="10" customFormat="1" ht="20.45" customHeight="1" x14ac:dyDescent="0.3">
      <c r="B1175" s="153"/>
      <c r="C1175" s="154"/>
      <c r="D1175" s="154"/>
      <c r="E1175" s="155" t="s">
        <v>3</v>
      </c>
      <c r="F1175" s="272" t="s">
        <v>892</v>
      </c>
      <c r="G1175" s="273"/>
      <c r="H1175" s="273"/>
      <c r="I1175" s="273"/>
      <c r="J1175" s="154"/>
      <c r="K1175" s="156">
        <v>259.66000000000003</v>
      </c>
      <c r="L1175" s="154"/>
      <c r="M1175" s="154"/>
      <c r="N1175" s="154"/>
      <c r="O1175" s="154"/>
      <c r="P1175" s="154"/>
      <c r="Q1175" s="154"/>
      <c r="R1175" s="157"/>
      <c r="T1175" s="158"/>
      <c r="U1175" s="154"/>
      <c r="V1175" s="154"/>
      <c r="W1175" s="154"/>
      <c r="X1175" s="154"/>
      <c r="Y1175" s="154"/>
      <c r="Z1175" s="154"/>
      <c r="AA1175" s="159"/>
      <c r="AT1175" s="160" t="s">
        <v>524</v>
      </c>
      <c r="AU1175" s="160" t="s">
        <v>190</v>
      </c>
      <c r="AV1175" s="10" t="s">
        <v>190</v>
      </c>
      <c r="AW1175" s="10" t="s">
        <v>35</v>
      </c>
      <c r="AX1175" s="10" t="s">
        <v>78</v>
      </c>
      <c r="AY1175" s="160" t="s">
        <v>221</v>
      </c>
    </row>
    <row r="1176" spans="2:65" s="10" customFormat="1" ht="20.45" customHeight="1" x14ac:dyDescent="0.3">
      <c r="B1176" s="153"/>
      <c r="C1176" s="154"/>
      <c r="D1176" s="154"/>
      <c r="E1176" s="155" t="s">
        <v>3</v>
      </c>
      <c r="F1176" s="272" t="s">
        <v>1768</v>
      </c>
      <c r="G1176" s="273"/>
      <c r="H1176" s="273"/>
      <c r="I1176" s="273"/>
      <c r="J1176" s="154"/>
      <c r="K1176" s="156">
        <v>82.21</v>
      </c>
      <c r="L1176" s="154"/>
      <c r="M1176" s="154"/>
      <c r="N1176" s="154"/>
      <c r="O1176" s="154"/>
      <c r="P1176" s="154"/>
      <c r="Q1176" s="154"/>
      <c r="R1176" s="157"/>
      <c r="T1176" s="158"/>
      <c r="U1176" s="154"/>
      <c r="V1176" s="154"/>
      <c r="W1176" s="154"/>
      <c r="X1176" s="154"/>
      <c r="Y1176" s="154"/>
      <c r="Z1176" s="154"/>
      <c r="AA1176" s="159"/>
      <c r="AT1176" s="160" t="s">
        <v>524</v>
      </c>
      <c r="AU1176" s="160" t="s">
        <v>190</v>
      </c>
      <c r="AV1176" s="10" t="s">
        <v>190</v>
      </c>
      <c r="AW1176" s="10" t="s">
        <v>35</v>
      </c>
      <c r="AX1176" s="10" t="s">
        <v>78</v>
      </c>
      <c r="AY1176" s="160" t="s">
        <v>221</v>
      </c>
    </row>
    <row r="1177" spans="2:65" s="10" customFormat="1" ht="20.45" customHeight="1" x14ac:dyDescent="0.3">
      <c r="B1177" s="153"/>
      <c r="C1177" s="154"/>
      <c r="D1177" s="154"/>
      <c r="E1177" s="155" t="s">
        <v>3</v>
      </c>
      <c r="F1177" s="272" t="s">
        <v>897</v>
      </c>
      <c r="G1177" s="273"/>
      <c r="H1177" s="273"/>
      <c r="I1177" s="273"/>
      <c r="J1177" s="154"/>
      <c r="K1177" s="156">
        <v>27.67</v>
      </c>
      <c r="L1177" s="154"/>
      <c r="M1177" s="154"/>
      <c r="N1177" s="154"/>
      <c r="O1177" s="154"/>
      <c r="P1177" s="154"/>
      <c r="Q1177" s="154"/>
      <c r="R1177" s="157"/>
      <c r="T1177" s="158"/>
      <c r="U1177" s="154"/>
      <c r="V1177" s="154"/>
      <c r="W1177" s="154"/>
      <c r="X1177" s="154"/>
      <c r="Y1177" s="154"/>
      <c r="Z1177" s="154"/>
      <c r="AA1177" s="159"/>
      <c r="AT1177" s="160" t="s">
        <v>524</v>
      </c>
      <c r="AU1177" s="160" t="s">
        <v>190</v>
      </c>
      <c r="AV1177" s="10" t="s">
        <v>190</v>
      </c>
      <c r="AW1177" s="10" t="s">
        <v>35</v>
      </c>
      <c r="AX1177" s="10" t="s">
        <v>78</v>
      </c>
      <c r="AY1177" s="160" t="s">
        <v>221</v>
      </c>
    </row>
    <row r="1178" spans="2:65" s="10" customFormat="1" ht="20.45" customHeight="1" x14ac:dyDescent="0.3">
      <c r="B1178" s="153"/>
      <c r="C1178" s="154"/>
      <c r="D1178" s="154"/>
      <c r="E1178" s="155" t="s">
        <v>3</v>
      </c>
      <c r="F1178" s="272" t="s">
        <v>1789</v>
      </c>
      <c r="G1178" s="273"/>
      <c r="H1178" s="273"/>
      <c r="I1178" s="273"/>
      <c r="J1178" s="154"/>
      <c r="K1178" s="156">
        <v>38.96</v>
      </c>
      <c r="L1178" s="154"/>
      <c r="M1178" s="154"/>
      <c r="N1178" s="154"/>
      <c r="O1178" s="154"/>
      <c r="P1178" s="154"/>
      <c r="Q1178" s="154"/>
      <c r="R1178" s="157"/>
      <c r="T1178" s="158"/>
      <c r="U1178" s="154"/>
      <c r="V1178" s="154"/>
      <c r="W1178" s="154"/>
      <c r="X1178" s="154"/>
      <c r="Y1178" s="154"/>
      <c r="Z1178" s="154"/>
      <c r="AA1178" s="159"/>
      <c r="AT1178" s="160" t="s">
        <v>524</v>
      </c>
      <c r="AU1178" s="160" t="s">
        <v>190</v>
      </c>
      <c r="AV1178" s="10" t="s">
        <v>190</v>
      </c>
      <c r="AW1178" s="10" t="s">
        <v>35</v>
      </c>
      <c r="AX1178" s="10" t="s">
        <v>78</v>
      </c>
      <c r="AY1178" s="160" t="s">
        <v>221</v>
      </c>
    </row>
    <row r="1179" spans="2:65" s="10" customFormat="1" ht="20.45" customHeight="1" x14ac:dyDescent="0.3">
      <c r="B1179" s="153"/>
      <c r="C1179" s="154"/>
      <c r="D1179" s="154"/>
      <c r="E1179" s="155" t="s">
        <v>3</v>
      </c>
      <c r="F1179" s="272" t="s">
        <v>857</v>
      </c>
      <c r="G1179" s="273"/>
      <c r="H1179" s="273"/>
      <c r="I1179" s="273"/>
      <c r="J1179" s="154"/>
      <c r="K1179" s="156">
        <v>13.26</v>
      </c>
      <c r="L1179" s="154"/>
      <c r="M1179" s="154"/>
      <c r="N1179" s="154"/>
      <c r="O1179" s="154"/>
      <c r="P1179" s="154"/>
      <c r="Q1179" s="154"/>
      <c r="R1179" s="157"/>
      <c r="T1179" s="158"/>
      <c r="U1179" s="154"/>
      <c r="V1179" s="154"/>
      <c r="W1179" s="154"/>
      <c r="X1179" s="154"/>
      <c r="Y1179" s="154"/>
      <c r="Z1179" s="154"/>
      <c r="AA1179" s="159"/>
      <c r="AT1179" s="160" t="s">
        <v>524</v>
      </c>
      <c r="AU1179" s="160" t="s">
        <v>190</v>
      </c>
      <c r="AV1179" s="10" t="s">
        <v>190</v>
      </c>
      <c r="AW1179" s="10" t="s">
        <v>35</v>
      </c>
      <c r="AX1179" s="10" t="s">
        <v>78</v>
      </c>
      <c r="AY1179" s="160" t="s">
        <v>221</v>
      </c>
    </row>
    <row r="1180" spans="2:65" s="10" customFormat="1" ht="20.45" customHeight="1" x14ac:dyDescent="0.3">
      <c r="B1180" s="153"/>
      <c r="C1180" s="154"/>
      <c r="D1180" s="154"/>
      <c r="E1180" s="155" t="s">
        <v>3</v>
      </c>
      <c r="F1180" s="272" t="s">
        <v>2176</v>
      </c>
      <c r="G1180" s="273"/>
      <c r="H1180" s="273"/>
      <c r="I1180" s="273"/>
      <c r="J1180" s="154"/>
      <c r="K1180" s="156">
        <v>17.79</v>
      </c>
      <c r="L1180" s="154"/>
      <c r="M1180" s="154"/>
      <c r="N1180" s="154"/>
      <c r="O1180" s="154"/>
      <c r="P1180" s="154"/>
      <c r="Q1180" s="154"/>
      <c r="R1180" s="157"/>
      <c r="T1180" s="158"/>
      <c r="U1180" s="154"/>
      <c r="V1180" s="154"/>
      <c r="W1180" s="154"/>
      <c r="X1180" s="154"/>
      <c r="Y1180" s="154"/>
      <c r="Z1180" s="154"/>
      <c r="AA1180" s="159"/>
      <c r="AT1180" s="160" t="s">
        <v>524</v>
      </c>
      <c r="AU1180" s="160" t="s">
        <v>190</v>
      </c>
      <c r="AV1180" s="10" t="s">
        <v>190</v>
      </c>
      <c r="AW1180" s="10" t="s">
        <v>35</v>
      </c>
      <c r="AX1180" s="10" t="s">
        <v>78</v>
      </c>
      <c r="AY1180" s="160" t="s">
        <v>221</v>
      </c>
    </row>
    <row r="1181" spans="2:65" s="10" customFormat="1" ht="20.45" customHeight="1" x14ac:dyDescent="0.3">
      <c r="B1181" s="153"/>
      <c r="C1181" s="154"/>
      <c r="D1181" s="154"/>
      <c r="E1181" s="155" t="s">
        <v>3</v>
      </c>
      <c r="F1181" s="272" t="s">
        <v>880</v>
      </c>
      <c r="G1181" s="273"/>
      <c r="H1181" s="273"/>
      <c r="I1181" s="273"/>
      <c r="J1181" s="154"/>
      <c r="K1181" s="156">
        <v>83.26</v>
      </c>
      <c r="L1181" s="154"/>
      <c r="M1181" s="154"/>
      <c r="N1181" s="154"/>
      <c r="O1181" s="154"/>
      <c r="P1181" s="154"/>
      <c r="Q1181" s="154"/>
      <c r="R1181" s="157"/>
      <c r="T1181" s="158"/>
      <c r="U1181" s="154"/>
      <c r="V1181" s="154"/>
      <c r="W1181" s="154"/>
      <c r="X1181" s="154"/>
      <c r="Y1181" s="154"/>
      <c r="Z1181" s="154"/>
      <c r="AA1181" s="159"/>
      <c r="AT1181" s="160" t="s">
        <v>524</v>
      </c>
      <c r="AU1181" s="160" t="s">
        <v>190</v>
      </c>
      <c r="AV1181" s="10" t="s">
        <v>190</v>
      </c>
      <c r="AW1181" s="10" t="s">
        <v>35</v>
      </c>
      <c r="AX1181" s="10" t="s">
        <v>78</v>
      </c>
      <c r="AY1181" s="160" t="s">
        <v>221</v>
      </c>
    </row>
    <row r="1182" spans="2:65" s="13" customFormat="1" ht="20.45" customHeight="1" x14ac:dyDescent="0.3">
      <c r="B1182" s="181"/>
      <c r="C1182" s="182"/>
      <c r="D1182" s="182"/>
      <c r="E1182" s="183" t="s">
        <v>3</v>
      </c>
      <c r="F1182" s="279" t="s">
        <v>946</v>
      </c>
      <c r="G1182" s="280"/>
      <c r="H1182" s="280"/>
      <c r="I1182" s="280"/>
      <c r="J1182" s="182"/>
      <c r="K1182" s="184">
        <v>966.89</v>
      </c>
      <c r="L1182" s="182"/>
      <c r="M1182" s="182"/>
      <c r="N1182" s="182"/>
      <c r="O1182" s="182"/>
      <c r="P1182" s="182"/>
      <c r="Q1182" s="182"/>
      <c r="R1182" s="185"/>
      <c r="T1182" s="186"/>
      <c r="U1182" s="182"/>
      <c r="V1182" s="182"/>
      <c r="W1182" s="182"/>
      <c r="X1182" s="182"/>
      <c r="Y1182" s="182"/>
      <c r="Z1182" s="182"/>
      <c r="AA1182" s="187"/>
      <c r="AT1182" s="188" t="s">
        <v>524</v>
      </c>
      <c r="AU1182" s="188" t="s">
        <v>190</v>
      </c>
      <c r="AV1182" s="13" t="s">
        <v>254</v>
      </c>
      <c r="AW1182" s="13" t="s">
        <v>35</v>
      </c>
      <c r="AX1182" s="13" t="s">
        <v>78</v>
      </c>
      <c r="AY1182" s="188" t="s">
        <v>221</v>
      </c>
    </row>
    <row r="1183" spans="2:65" s="12" customFormat="1" ht="20.45" customHeight="1" x14ac:dyDescent="0.3">
      <c r="B1183" s="173"/>
      <c r="C1183" s="174"/>
      <c r="D1183" s="174"/>
      <c r="E1183" s="175" t="s">
        <v>3</v>
      </c>
      <c r="F1183" s="277" t="s">
        <v>2177</v>
      </c>
      <c r="G1183" s="278"/>
      <c r="H1183" s="278"/>
      <c r="I1183" s="278"/>
      <c r="J1183" s="174"/>
      <c r="K1183" s="176" t="s">
        <v>3</v>
      </c>
      <c r="L1183" s="174"/>
      <c r="M1183" s="174"/>
      <c r="N1183" s="174"/>
      <c r="O1183" s="174"/>
      <c r="P1183" s="174"/>
      <c r="Q1183" s="174"/>
      <c r="R1183" s="177"/>
      <c r="T1183" s="178"/>
      <c r="U1183" s="174"/>
      <c r="V1183" s="174"/>
      <c r="W1183" s="174"/>
      <c r="X1183" s="174"/>
      <c r="Y1183" s="174"/>
      <c r="Z1183" s="174"/>
      <c r="AA1183" s="179"/>
      <c r="AT1183" s="180" t="s">
        <v>524</v>
      </c>
      <c r="AU1183" s="180" t="s">
        <v>190</v>
      </c>
      <c r="AV1183" s="12" t="s">
        <v>15</v>
      </c>
      <c r="AW1183" s="12" t="s">
        <v>35</v>
      </c>
      <c r="AX1183" s="12" t="s">
        <v>78</v>
      </c>
      <c r="AY1183" s="180" t="s">
        <v>221</v>
      </c>
    </row>
    <row r="1184" spans="2:65" s="10" customFormat="1" ht="20.45" customHeight="1" x14ac:dyDescent="0.3">
      <c r="B1184" s="153"/>
      <c r="C1184" s="154"/>
      <c r="D1184" s="154"/>
      <c r="E1184" s="155" t="s">
        <v>3</v>
      </c>
      <c r="F1184" s="272" t="s">
        <v>864</v>
      </c>
      <c r="G1184" s="273"/>
      <c r="H1184" s="273"/>
      <c r="I1184" s="273"/>
      <c r="J1184" s="154"/>
      <c r="K1184" s="156">
        <v>458.35</v>
      </c>
      <c r="L1184" s="154"/>
      <c r="M1184" s="154"/>
      <c r="N1184" s="154"/>
      <c r="O1184" s="154"/>
      <c r="P1184" s="154"/>
      <c r="Q1184" s="154"/>
      <c r="R1184" s="157"/>
      <c r="T1184" s="158"/>
      <c r="U1184" s="154"/>
      <c r="V1184" s="154"/>
      <c r="W1184" s="154"/>
      <c r="X1184" s="154"/>
      <c r="Y1184" s="154"/>
      <c r="Z1184" s="154"/>
      <c r="AA1184" s="159"/>
      <c r="AT1184" s="160" t="s">
        <v>524</v>
      </c>
      <c r="AU1184" s="160" t="s">
        <v>190</v>
      </c>
      <c r="AV1184" s="10" t="s">
        <v>190</v>
      </c>
      <c r="AW1184" s="10" t="s">
        <v>35</v>
      </c>
      <c r="AX1184" s="10" t="s">
        <v>78</v>
      </c>
      <c r="AY1184" s="160" t="s">
        <v>221</v>
      </c>
    </row>
    <row r="1185" spans="2:65" s="10" customFormat="1" ht="20.45" customHeight="1" x14ac:dyDescent="0.3">
      <c r="B1185" s="153"/>
      <c r="C1185" s="154"/>
      <c r="D1185" s="154"/>
      <c r="E1185" s="155" t="s">
        <v>3</v>
      </c>
      <c r="F1185" s="272" t="s">
        <v>1783</v>
      </c>
      <c r="G1185" s="273"/>
      <c r="H1185" s="273"/>
      <c r="I1185" s="273"/>
      <c r="J1185" s="154"/>
      <c r="K1185" s="156">
        <v>65.06</v>
      </c>
      <c r="L1185" s="154"/>
      <c r="M1185" s="154"/>
      <c r="N1185" s="154"/>
      <c r="O1185" s="154"/>
      <c r="P1185" s="154"/>
      <c r="Q1185" s="154"/>
      <c r="R1185" s="157"/>
      <c r="T1185" s="158"/>
      <c r="U1185" s="154"/>
      <c r="V1185" s="154"/>
      <c r="W1185" s="154"/>
      <c r="X1185" s="154"/>
      <c r="Y1185" s="154"/>
      <c r="Z1185" s="154"/>
      <c r="AA1185" s="159"/>
      <c r="AT1185" s="160" t="s">
        <v>524</v>
      </c>
      <c r="AU1185" s="160" t="s">
        <v>190</v>
      </c>
      <c r="AV1185" s="10" t="s">
        <v>190</v>
      </c>
      <c r="AW1185" s="10" t="s">
        <v>35</v>
      </c>
      <c r="AX1185" s="10" t="s">
        <v>78</v>
      </c>
      <c r="AY1185" s="160" t="s">
        <v>221</v>
      </c>
    </row>
    <row r="1186" spans="2:65" s="10" customFormat="1" ht="28.9" customHeight="1" x14ac:dyDescent="0.3">
      <c r="B1186" s="153"/>
      <c r="C1186" s="154"/>
      <c r="D1186" s="154"/>
      <c r="E1186" s="155" t="s">
        <v>3</v>
      </c>
      <c r="F1186" s="272" t="s">
        <v>1790</v>
      </c>
      <c r="G1186" s="273"/>
      <c r="H1186" s="273"/>
      <c r="I1186" s="273"/>
      <c r="J1186" s="154"/>
      <c r="K1186" s="156">
        <v>38.07</v>
      </c>
      <c r="L1186" s="154"/>
      <c r="M1186" s="154"/>
      <c r="N1186" s="154"/>
      <c r="O1186" s="154"/>
      <c r="P1186" s="154"/>
      <c r="Q1186" s="154"/>
      <c r="R1186" s="157"/>
      <c r="T1186" s="158"/>
      <c r="U1186" s="154"/>
      <c r="V1186" s="154"/>
      <c r="W1186" s="154"/>
      <c r="X1186" s="154"/>
      <c r="Y1186" s="154"/>
      <c r="Z1186" s="154"/>
      <c r="AA1186" s="159"/>
      <c r="AT1186" s="160" t="s">
        <v>524</v>
      </c>
      <c r="AU1186" s="160" t="s">
        <v>190</v>
      </c>
      <c r="AV1186" s="10" t="s">
        <v>190</v>
      </c>
      <c r="AW1186" s="10" t="s">
        <v>35</v>
      </c>
      <c r="AX1186" s="10" t="s">
        <v>78</v>
      </c>
      <c r="AY1186" s="160" t="s">
        <v>221</v>
      </c>
    </row>
    <row r="1187" spans="2:65" s="10" customFormat="1" ht="20.45" customHeight="1" x14ac:dyDescent="0.3">
      <c r="B1187" s="153"/>
      <c r="C1187" s="154"/>
      <c r="D1187" s="154"/>
      <c r="E1187" s="155" t="s">
        <v>3</v>
      </c>
      <c r="F1187" s="272" t="s">
        <v>876</v>
      </c>
      <c r="G1187" s="273"/>
      <c r="H1187" s="273"/>
      <c r="I1187" s="273"/>
      <c r="J1187" s="154"/>
      <c r="K1187" s="156">
        <v>12.73</v>
      </c>
      <c r="L1187" s="154"/>
      <c r="M1187" s="154"/>
      <c r="N1187" s="154"/>
      <c r="O1187" s="154"/>
      <c r="P1187" s="154"/>
      <c r="Q1187" s="154"/>
      <c r="R1187" s="157"/>
      <c r="T1187" s="158"/>
      <c r="U1187" s="154"/>
      <c r="V1187" s="154"/>
      <c r="W1187" s="154"/>
      <c r="X1187" s="154"/>
      <c r="Y1187" s="154"/>
      <c r="Z1187" s="154"/>
      <c r="AA1187" s="159"/>
      <c r="AT1187" s="160" t="s">
        <v>524</v>
      </c>
      <c r="AU1187" s="160" t="s">
        <v>190</v>
      </c>
      <c r="AV1187" s="10" t="s">
        <v>190</v>
      </c>
      <c r="AW1187" s="10" t="s">
        <v>35</v>
      </c>
      <c r="AX1187" s="10" t="s">
        <v>78</v>
      </c>
      <c r="AY1187" s="160" t="s">
        <v>221</v>
      </c>
    </row>
    <row r="1188" spans="2:65" s="10" customFormat="1" ht="20.45" customHeight="1" x14ac:dyDescent="0.3">
      <c r="B1188" s="153"/>
      <c r="C1188" s="154"/>
      <c r="D1188" s="154"/>
      <c r="E1188" s="155" t="s">
        <v>3</v>
      </c>
      <c r="F1188" s="272" t="s">
        <v>878</v>
      </c>
      <c r="G1188" s="273"/>
      <c r="H1188" s="273"/>
      <c r="I1188" s="273"/>
      <c r="J1188" s="154"/>
      <c r="K1188" s="156">
        <v>7.6</v>
      </c>
      <c r="L1188" s="154"/>
      <c r="M1188" s="154"/>
      <c r="N1188" s="154"/>
      <c r="O1188" s="154"/>
      <c r="P1188" s="154"/>
      <c r="Q1188" s="154"/>
      <c r="R1188" s="157"/>
      <c r="T1188" s="158"/>
      <c r="U1188" s="154"/>
      <c r="V1188" s="154"/>
      <c r="W1188" s="154"/>
      <c r="X1188" s="154"/>
      <c r="Y1188" s="154"/>
      <c r="Z1188" s="154"/>
      <c r="AA1188" s="159"/>
      <c r="AT1188" s="160" t="s">
        <v>524</v>
      </c>
      <c r="AU1188" s="160" t="s">
        <v>190</v>
      </c>
      <c r="AV1188" s="10" t="s">
        <v>190</v>
      </c>
      <c r="AW1188" s="10" t="s">
        <v>35</v>
      </c>
      <c r="AX1188" s="10" t="s">
        <v>78</v>
      </c>
      <c r="AY1188" s="160" t="s">
        <v>221</v>
      </c>
    </row>
    <row r="1189" spans="2:65" s="13" customFormat="1" ht="20.45" customHeight="1" x14ac:dyDescent="0.3">
      <c r="B1189" s="181"/>
      <c r="C1189" s="182"/>
      <c r="D1189" s="182"/>
      <c r="E1189" s="183" t="s">
        <v>3</v>
      </c>
      <c r="F1189" s="279" t="s">
        <v>946</v>
      </c>
      <c r="G1189" s="280"/>
      <c r="H1189" s="280"/>
      <c r="I1189" s="280"/>
      <c r="J1189" s="182"/>
      <c r="K1189" s="184">
        <v>581.80999999999995</v>
      </c>
      <c r="L1189" s="182"/>
      <c r="M1189" s="182"/>
      <c r="N1189" s="182"/>
      <c r="O1189" s="182"/>
      <c r="P1189" s="182"/>
      <c r="Q1189" s="182"/>
      <c r="R1189" s="185"/>
      <c r="T1189" s="186"/>
      <c r="U1189" s="182"/>
      <c r="V1189" s="182"/>
      <c r="W1189" s="182"/>
      <c r="X1189" s="182"/>
      <c r="Y1189" s="182"/>
      <c r="Z1189" s="182"/>
      <c r="AA1189" s="187"/>
      <c r="AT1189" s="188" t="s">
        <v>524</v>
      </c>
      <c r="AU1189" s="188" t="s">
        <v>190</v>
      </c>
      <c r="AV1189" s="13" t="s">
        <v>254</v>
      </c>
      <c r="AW1189" s="13" t="s">
        <v>35</v>
      </c>
      <c r="AX1189" s="13" t="s">
        <v>78</v>
      </c>
      <c r="AY1189" s="188" t="s">
        <v>221</v>
      </c>
    </row>
    <row r="1190" spans="2:65" s="12" customFormat="1" ht="20.45" customHeight="1" x14ac:dyDescent="0.3">
      <c r="B1190" s="173"/>
      <c r="C1190" s="174"/>
      <c r="D1190" s="174"/>
      <c r="E1190" s="175" t="s">
        <v>3</v>
      </c>
      <c r="F1190" s="277" t="s">
        <v>2178</v>
      </c>
      <c r="G1190" s="278"/>
      <c r="H1190" s="278"/>
      <c r="I1190" s="278"/>
      <c r="J1190" s="174"/>
      <c r="K1190" s="176" t="s">
        <v>3</v>
      </c>
      <c r="L1190" s="174"/>
      <c r="M1190" s="174"/>
      <c r="N1190" s="174"/>
      <c r="O1190" s="174"/>
      <c r="P1190" s="174"/>
      <c r="Q1190" s="174"/>
      <c r="R1190" s="177"/>
      <c r="T1190" s="178"/>
      <c r="U1190" s="174"/>
      <c r="V1190" s="174"/>
      <c r="W1190" s="174"/>
      <c r="X1190" s="174"/>
      <c r="Y1190" s="174"/>
      <c r="Z1190" s="174"/>
      <c r="AA1190" s="179"/>
      <c r="AT1190" s="180" t="s">
        <v>524</v>
      </c>
      <c r="AU1190" s="180" t="s">
        <v>190</v>
      </c>
      <c r="AV1190" s="12" t="s">
        <v>15</v>
      </c>
      <c r="AW1190" s="12" t="s">
        <v>35</v>
      </c>
      <c r="AX1190" s="12" t="s">
        <v>78</v>
      </c>
      <c r="AY1190" s="180" t="s">
        <v>221</v>
      </c>
    </row>
    <row r="1191" spans="2:65" s="10" customFormat="1" ht="20.45" customHeight="1" x14ac:dyDescent="0.3">
      <c r="B1191" s="153"/>
      <c r="C1191" s="154"/>
      <c r="D1191" s="154"/>
      <c r="E1191" s="155" t="s">
        <v>3</v>
      </c>
      <c r="F1191" s="272" t="s">
        <v>899</v>
      </c>
      <c r="G1191" s="273"/>
      <c r="H1191" s="273"/>
      <c r="I1191" s="273"/>
      <c r="J1191" s="154"/>
      <c r="K1191" s="156">
        <v>5.2</v>
      </c>
      <c r="L1191" s="154"/>
      <c r="M1191" s="154"/>
      <c r="N1191" s="154"/>
      <c r="O1191" s="154"/>
      <c r="P1191" s="154"/>
      <c r="Q1191" s="154"/>
      <c r="R1191" s="157"/>
      <c r="T1191" s="158"/>
      <c r="U1191" s="154"/>
      <c r="V1191" s="154"/>
      <c r="W1191" s="154"/>
      <c r="X1191" s="154"/>
      <c r="Y1191" s="154"/>
      <c r="Z1191" s="154"/>
      <c r="AA1191" s="159"/>
      <c r="AT1191" s="160" t="s">
        <v>524</v>
      </c>
      <c r="AU1191" s="160" t="s">
        <v>190</v>
      </c>
      <c r="AV1191" s="10" t="s">
        <v>190</v>
      </c>
      <c r="AW1191" s="10" t="s">
        <v>35</v>
      </c>
      <c r="AX1191" s="10" t="s">
        <v>78</v>
      </c>
      <c r="AY1191" s="160" t="s">
        <v>221</v>
      </c>
    </row>
    <row r="1192" spans="2:65" s="13" customFormat="1" ht="20.45" customHeight="1" x14ac:dyDescent="0.3">
      <c r="B1192" s="181"/>
      <c r="C1192" s="182"/>
      <c r="D1192" s="182"/>
      <c r="E1192" s="183" t="s">
        <v>3</v>
      </c>
      <c r="F1192" s="279" t="s">
        <v>946</v>
      </c>
      <c r="G1192" s="280"/>
      <c r="H1192" s="280"/>
      <c r="I1192" s="280"/>
      <c r="J1192" s="182"/>
      <c r="K1192" s="184">
        <v>5.2</v>
      </c>
      <c r="L1192" s="182"/>
      <c r="M1192" s="182"/>
      <c r="N1192" s="182"/>
      <c r="O1192" s="182"/>
      <c r="P1192" s="182"/>
      <c r="Q1192" s="182"/>
      <c r="R1192" s="185"/>
      <c r="T1192" s="186"/>
      <c r="U1192" s="182"/>
      <c r="V1192" s="182"/>
      <c r="W1192" s="182"/>
      <c r="X1192" s="182"/>
      <c r="Y1192" s="182"/>
      <c r="Z1192" s="182"/>
      <c r="AA1192" s="187"/>
      <c r="AT1192" s="188" t="s">
        <v>524</v>
      </c>
      <c r="AU1192" s="188" t="s">
        <v>190</v>
      </c>
      <c r="AV1192" s="13" t="s">
        <v>254</v>
      </c>
      <c r="AW1192" s="13" t="s">
        <v>35</v>
      </c>
      <c r="AX1192" s="13" t="s">
        <v>78</v>
      </c>
      <c r="AY1192" s="188" t="s">
        <v>221</v>
      </c>
    </row>
    <row r="1193" spans="2:65" s="12" customFormat="1" ht="20.45" customHeight="1" x14ac:dyDescent="0.3">
      <c r="B1193" s="173"/>
      <c r="C1193" s="174"/>
      <c r="D1193" s="174"/>
      <c r="E1193" s="175" t="s">
        <v>3</v>
      </c>
      <c r="F1193" s="277" t="s">
        <v>2179</v>
      </c>
      <c r="G1193" s="278"/>
      <c r="H1193" s="278"/>
      <c r="I1193" s="278"/>
      <c r="J1193" s="174"/>
      <c r="K1193" s="176" t="s">
        <v>3</v>
      </c>
      <c r="L1193" s="174"/>
      <c r="M1193" s="174"/>
      <c r="N1193" s="174"/>
      <c r="O1193" s="174"/>
      <c r="P1193" s="174"/>
      <c r="Q1193" s="174"/>
      <c r="R1193" s="177"/>
      <c r="T1193" s="178"/>
      <c r="U1193" s="174"/>
      <c r="V1193" s="174"/>
      <c r="W1193" s="174"/>
      <c r="X1193" s="174"/>
      <c r="Y1193" s="174"/>
      <c r="Z1193" s="174"/>
      <c r="AA1193" s="179"/>
      <c r="AT1193" s="180" t="s">
        <v>524</v>
      </c>
      <c r="AU1193" s="180" t="s">
        <v>190</v>
      </c>
      <c r="AV1193" s="12" t="s">
        <v>15</v>
      </c>
      <c r="AW1193" s="12" t="s">
        <v>35</v>
      </c>
      <c r="AX1193" s="12" t="s">
        <v>78</v>
      </c>
      <c r="AY1193" s="180" t="s">
        <v>221</v>
      </c>
    </row>
    <row r="1194" spans="2:65" s="10" customFormat="1" ht="20.45" customHeight="1" x14ac:dyDescent="0.3">
      <c r="B1194" s="153"/>
      <c r="C1194" s="154"/>
      <c r="D1194" s="154"/>
      <c r="E1194" s="155" t="s">
        <v>3</v>
      </c>
      <c r="F1194" s="272" t="s">
        <v>882</v>
      </c>
      <c r="G1194" s="273"/>
      <c r="H1194" s="273"/>
      <c r="I1194" s="273"/>
      <c r="J1194" s="154"/>
      <c r="K1194" s="156">
        <v>3.2</v>
      </c>
      <c r="L1194" s="154"/>
      <c r="M1194" s="154"/>
      <c r="N1194" s="154"/>
      <c r="O1194" s="154"/>
      <c r="P1194" s="154"/>
      <c r="Q1194" s="154"/>
      <c r="R1194" s="157"/>
      <c r="T1194" s="158"/>
      <c r="U1194" s="154"/>
      <c r="V1194" s="154"/>
      <c r="W1194" s="154"/>
      <c r="X1194" s="154"/>
      <c r="Y1194" s="154"/>
      <c r="Z1194" s="154"/>
      <c r="AA1194" s="159"/>
      <c r="AT1194" s="160" t="s">
        <v>524</v>
      </c>
      <c r="AU1194" s="160" t="s">
        <v>190</v>
      </c>
      <c r="AV1194" s="10" t="s">
        <v>190</v>
      </c>
      <c r="AW1194" s="10" t="s">
        <v>35</v>
      </c>
      <c r="AX1194" s="10" t="s">
        <v>78</v>
      </c>
      <c r="AY1194" s="160" t="s">
        <v>221</v>
      </c>
    </row>
    <row r="1195" spans="2:65" s="13" customFormat="1" ht="20.45" customHeight="1" x14ac:dyDescent="0.3">
      <c r="B1195" s="181"/>
      <c r="C1195" s="182"/>
      <c r="D1195" s="182"/>
      <c r="E1195" s="183" t="s">
        <v>3</v>
      </c>
      <c r="F1195" s="279" t="s">
        <v>946</v>
      </c>
      <c r="G1195" s="280"/>
      <c r="H1195" s="280"/>
      <c r="I1195" s="280"/>
      <c r="J1195" s="182"/>
      <c r="K1195" s="184">
        <v>3.2</v>
      </c>
      <c r="L1195" s="182"/>
      <c r="M1195" s="182"/>
      <c r="N1195" s="182"/>
      <c r="O1195" s="182"/>
      <c r="P1195" s="182"/>
      <c r="Q1195" s="182"/>
      <c r="R1195" s="185"/>
      <c r="T1195" s="186"/>
      <c r="U1195" s="182"/>
      <c r="V1195" s="182"/>
      <c r="W1195" s="182"/>
      <c r="X1195" s="182"/>
      <c r="Y1195" s="182"/>
      <c r="Z1195" s="182"/>
      <c r="AA1195" s="187"/>
      <c r="AT1195" s="188" t="s">
        <v>524</v>
      </c>
      <c r="AU1195" s="188" t="s">
        <v>190</v>
      </c>
      <c r="AV1195" s="13" t="s">
        <v>254</v>
      </c>
      <c r="AW1195" s="13" t="s">
        <v>35</v>
      </c>
      <c r="AX1195" s="13" t="s">
        <v>78</v>
      </c>
      <c r="AY1195" s="188" t="s">
        <v>221</v>
      </c>
    </row>
    <row r="1196" spans="2:65" s="11" customFormat="1" ht="20.45" customHeight="1" x14ac:dyDescent="0.3">
      <c r="B1196" s="161"/>
      <c r="C1196" s="162"/>
      <c r="D1196" s="162"/>
      <c r="E1196" s="163" t="s">
        <v>3</v>
      </c>
      <c r="F1196" s="270" t="s">
        <v>526</v>
      </c>
      <c r="G1196" s="271"/>
      <c r="H1196" s="271"/>
      <c r="I1196" s="271"/>
      <c r="J1196" s="162"/>
      <c r="K1196" s="164">
        <v>1557.1</v>
      </c>
      <c r="L1196" s="162"/>
      <c r="M1196" s="162"/>
      <c r="N1196" s="162"/>
      <c r="O1196" s="162"/>
      <c r="P1196" s="162"/>
      <c r="Q1196" s="162"/>
      <c r="R1196" s="165"/>
      <c r="T1196" s="166"/>
      <c r="U1196" s="162"/>
      <c r="V1196" s="162"/>
      <c r="W1196" s="162"/>
      <c r="X1196" s="162"/>
      <c r="Y1196" s="162"/>
      <c r="Z1196" s="162"/>
      <c r="AA1196" s="167"/>
      <c r="AT1196" s="168" t="s">
        <v>524</v>
      </c>
      <c r="AU1196" s="168" t="s">
        <v>190</v>
      </c>
      <c r="AV1196" s="11" t="s">
        <v>231</v>
      </c>
      <c r="AW1196" s="11" t="s">
        <v>35</v>
      </c>
      <c r="AX1196" s="11" t="s">
        <v>15</v>
      </c>
      <c r="AY1196" s="168" t="s">
        <v>221</v>
      </c>
    </row>
    <row r="1197" spans="2:65" s="1" customFormat="1" ht="28.9" customHeight="1" x14ac:dyDescent="0.3">
      <c r="B1197" s="136"/>
      <c r="C1197" s="149" t="s">
        <v>800</v>
      </c>
      <c r="D1197" s="149" t="s">
        <v>382</v>
      </c>
      <c r="E1197" s="150" t="s">
        <v>2180</v>
      </c>
      <c r="F1197" s="267" t="s">
        <v>2181</v>
      </c>
      <c r="G1197" s="268"/>
      <c r="H1197" s="268"/>
      <c r="I1197" s="268"/>
      <c r="J1197" s="151" t="s">
        <v>536</v>
      </c>
      <c r="K1197" s="152">
        <v>2030.4690000000001</v>
      </c>
      <c r="L1197" s="269"/>
      <c r="M1197" s="268"/>
      <c r="N1197" s="269">
        <f>ROUND(L1197*K1197,2)</f>
        <v>0</v>
      </c>
      <c r="O1197" s="251"/>
      <c r="P1197" s="251"/>
      <c r="Q1197" s="251"/>
      <c r="R1197" s="141"/>
      <c r="T1197" s="142" t="s">
        <v>3</v>
      </c>
      <c r="U1197" s="40" t="s">
        <v>43</v>
      </c>
      <c r="V1197" s="143">
        <v>0</v>
      </c>
      <c r="W1197" s="143">
        <f>V1197*K1197</f>
        <v>0</v>
      </c>
      <c r="X1197" s="143">
        <v>1.8E-3</v>
      </c>
      <c r="Y1197" s="143">
        <f>X1197*K1197</f>
        <v>3.6548441999999999</v>
      </c>
      <c r="Z1197" s="143">
        <v>0</v>
      </c>
      <c r="AA1197" s="144">
        <f>Z1197*K1197</f>
        <v>0</v>
      </c>
      <c r="AR1197" s="17" t="s">
        <v>385</v>
      </c>
      <c r="AT1197" s="17" t="s">
        <v>382</v>
      </c>
      <c r="AU1197" s="17" t="s">
        <v>190</v>
      </c>
      <c r="AY1197" s="17" t="s">
        <v>221</v>
      </c>
      <c r="BE1197" s="145">
        <f>IF(U1197="základní",N1197,0)</f>
        <v>0</v>
      </c>
      <c r="BF1197" s="145">
        <f>IF(U1197="snížená",N1197,0)</f>
        <v>0</v>
      </c>
      <c r="BG1197" s="145">
        <f>IF(U1197="zákl. přenesená",N1197,0)</f>
        <v>0</v>
      </c>
      <c r="BH1197" s="145">
        <f>IF(U1197="sníž. přenesená",N1197,0)</f>
        <v>0</v>
      </c>
      <c r="BI1197" s="145">
        <f>IF(U1197="nulová",N1197,0)</f>
        <v>0</v>
      </c>
      <c r="BJ1197" s="17" t="s">
        <v>15</v>
      </c>
      <c r="BK1197" s="145">
        <f>ROUND(L1197*K1197,2)</f>
        <v>0</v>
      </c>
      <c r="BL1197" s="17" t="s">
        <v>247</v>
      </c>
      <c r="BM1197" s="17" t="s">
        <v>2182</v>
      </c>
    </row>
    <row r="1198" spans="2:65" s="1" customFormat="1" ht="20.45" customHeight="1" x14ac:dyDescent="0.3">
      <c r="B1198" s="31"/>
      <c r="C1198" s="32"/>
      <c r="D1198" s="32"/>
      <c r="E1198" s="32"/>
      <c r="F1198" s="266" t="s">
        <v>2183</v>
      </c>
      <c r="G1198" s="200"/>
      <c r="H1198" s="200"/>
      <c r="I1198" s="200"/>
      <c r="J1198" s="32"/>
      <c r="K1198" s="32"/>
      <c r="L1198" s="32"/>
      <c r="M1198" s="32"/>
      <c r="N1198" s="32"/>
      <c r="O1198" s="32"/>
      <c r="P1198" s="32"/>
      <c r="Q1198" s="32"/>
      <c r="R1198" s="33"/>
      <c r="T1198" s="70"/>
      <c r="U1198" s="32"/>
      <c r="V1198" s="32"/>
      <c r="W1198" s="32"/>
      <c r="X1198" s="32"/>
      <c r="Y1198" s="32"/>
      <c r="Z1198" s="32"/>
      <c r="AA1198" s="71"/>
      <c r="AT1198" s="17" t="s">
        <v>250</v>
      </c>
      <c r="AU1198" s="17" t="s">
        <v>190</v>
      </c>
    </row>
    <row r="1199" spans="2:65" s="10" customFormat="1" ht="20.45" customHeight="1" x14ac:dyDescent="0.3">
      <c r="B1199" s="153"/>
      <c r="C1199" s="154"/>
      <c r="D1199" s="154"/>
      <c r="E1199" s="155" t="s">
        <v>3</v>
      </c>
      <c r="F1199" s="272" t="s">
        <v>2184</v>
      </c>
      <c r="G1199" s="273"/>
      <c r="H1199" s="273"/>
      <c r="I1199" s="273"/>
      <c r="J1199" s="154"/>
      <c r="K1199" s="156">
        <v>2030.4690000000001</v>
      </c>
      <c r="L1199" s="154"/>
      <c r="M1199" s="154"/>
      <c r="N1199" s="154"/>
      <c r="O1199" s="154"/>
      <c r="P1199" s="154"/>
      <c r="Q1199" s="154"/>
      <c r="R1199" s="157"/>
      <c r="T1199" s="158"/>
      <c r="U1199" s="154"/>
      <c r="V1199" s="154"/>
      <c r="W1199" s="154"/>
      <c r="X1199" s="154"/>
      <c r="Y1199" s="154"/>
      <c r="Z1199" s="154"/>
      <c r="AA1199" s="159"/>
      <c r="AT1199" s="160" t="s">
        <v>524</v>
      </c>
      <c r="AU1199" s="160" t="s">
        <v>190</v>
      </c>
      <c r="AV1199" s="10" t="s">
        <v>190</v>
      </c>
      <c r="AW1199" s="10" t="s">
        <v>35</v>
      </c>
      <c r="AX1199" s="10" t="s">
        <v>15</v>
      </c>
      <c r="AY1199" s="160" t="s">
        <v>221</v>
      </c>
    </row>
    <row r="1200" spans="2:65" s="1" customFormat="1" ht="28.9" customHeight="1" x14ac:dyDescent="0.3">
      <c r="B1200" s="136"/>
      <c r="C1200" s="149" t="s">
        <v>2185</v>
      </c>
      <c r="D1200" s="149" t="s">
        <v>382</v>
      </c>
      <c r="E1200" s="150" t="s">
        <v>2186</v>
      </c>
      <c r="F1200" s="267" t="s">
        <v>2187</v>
      </c>
      <c r="G1200" s="268"/>
      <c r="H1200" s="268"/>
      <c r="I1200" s="268"/>
      <c r="J1200" s="151" t="s">
        <v>536</v>
      </c>
      <c r="K1200" s="152">
        <v>1221.8009999999999</v>
      </c>
      <c r="L1200" s="269"/>
      <c r="M1200" s="268"/>
      <c r="N1200" s="269">
        <f>ROUND(L1200*K1200,2)</f>
        <v>0</v>
      </c>
      <c r="O1200" s="251"/>
      <c r="P1200" s="251"/>
      <c r="Q1200" s="251"/>
      <c r="R1200" s="141"/>
      <c r="T1200" s="142" t="s">
        <v>3</v>
      </c>
      <c r="U1200" s="40" t="s">
        <v>43</v>
      </c>
      <c r="V1200" s="143">
        <v>0</v>
      </c>
      <c r="W1200" s="143">
        <f>V1200*K1200</f>
        <v>0</v>
      </c>
      <c r="X1200" s="143">
        <v>1.5E-3</v>
      </c>
      <c r="Y1200" s="143">
        <f>X1200*K1200</f>
        <v>1.8327015</v>
      </c>
      <c r="Z1200" s="143">
        <v>0</v>
      </c>
      <c r="AA1200" s="144">
        <f>Z1200*K1200</f>
        <v>0</v>
      </c>
      <c r="AR1200" s="17" t="s">
        <v>385</v>
      </c>
      <c r="AT1200" s="17" t="s">
        <v>382</v>
      </c>
      <c r="AU1200" s="17" t="s">
        <v>190</v>
      </c>
      <c r="AY1200" s="17" t="s">
        <v>221</v>
      </c>
      <c r="BE1200" s="145">
        <f>IF(U1200="základní",N1200,0)</f>
        <v>0</v>
      </c>
      <c r="BF1200" s="145">
        <f>IF(U1200="snížená",N1200,0)</f>
        <v>0</v>
      </c>
      <c r="BG1200" s="145">
        <f>IF(U1200="zákl. přenesená",N1200,0)</f>
        <v>0</v>
      </c>
      <c r="BH1200" s="145">
        <f>IF(U1200="sníž. přenesená",N1200,0)</f>
        <v>0</v>
      </c>
      <c r="BI1200" s="145">
        <f>IF(U1200="nulová",N1200,0)</f>
        <v>0</v>
      </c>
      <c r="BJ1200" s="17" t="s">
        <v>15</v>
      </c>
      <c r="BK1200" s="145">
        <f>ROUND(L1200*K1200,2)</f>
        <v>0</v>
      </c>
      <c r="BL1200" s="17" t="s">
        <v>247</v>
      </c>
      <c r="BM1200" s="17" t="s">
        <v>2188</v>
      </c>
    </row>
    <row r="1201" spans="2:65" s="1" customFormat="1" ht="20.45" customHeight="1" x14ac:dyDescent="0.3">
      <c r="B1201" s="31"/>
      <c r="C1201" s="32"/>
      <c r="D1201" s="32"/>
      <c r="E1201" s="32"/>
      <c r="F1201" s="266" t="s">
        <v>2183</v>
      </c>
      <c r="G1201" s="200"/>
      <c r="H1201" s="200"/>
      <c r="I1201" s="200"/>
      <c r="J1201" s="32"/>
      <c r="K1201" s="32"/>
      <c r="L1201" s="32"/>
      <c r="M1201" s="32"/>
      <c r="N1201" s="32"/>
      <c r="O1201" s="32"/>
      <c r="P1201" s="32"/>
      <c r="Q1201" s="32"/>
      <c r="R1201" s="33"/>
      <c r="T1201" s="70"/>
      <c r="U1201" s="32"/>
      <c r="V1201" s="32"/>
      <c r="W1201" s="32"/>
      <c r="X1201" s="32"/>
      <c r="Y1201" s="32"/>
      <c r="Z1201" s="32"/>
      <c r="AA1201" s="71"/>
      <c r="AT1201" s="17" t="s">
        <v>250</v>
      </c>
      <c r="AU1201" s="17" t="s">
        <v>190</v>
      </c>
    </row>
    <row r="1202" spans="2:65" s="10" customFormat="1" ht="20.45" customHeight="1" x14ac:dyDescent="0.3">
      <c r="B1202" s="153"/>
      <c r="C1202" s="154"/>
      <c r="D1202" s="154"/>
      <c r="E1202" s="155" t="s">
        <v>3</v>
      </c>
      <c r="F1202" s="272" t="s">
        <v>2189</v>
      </c>
      <c r="G1202" s="273"/>
      <c r="H1202" s="273"/>
      <c r="I1202" s="273"/>
      <c r="J1202" s="154"/>
      <c r="K1202" s="156">
        <v>1221.8009999999999</v>
      </c>
      <c r="L1202" s="154"/>
      <c r="M1202" s="154"/>
      <c r="N1202" s="154"/>
      <c r="O1202" s="154"/>
      <c r="P1202" s="154"/>
      <c r="Q1202" s="154"/>
      <c r="R1202" s="157"/>
      <c r="T1202" s="158"/>
      <c r="U1202" s="154"/>
      <c r="V1202" s="154"/>
      <c r="W1202" s="154"/>
      <c r="X1202" s="154"/>
      <c r="Y1202" s="154"/>
      <c r="Z1202" s="154"/>
      <c r="AA1202" s="159"/>
      <c r="AT1202" s="160" t="s">
        <v>524</v>
      </c>
      <c r="AU1202" s="160" t="s">
        <v>190</v>
      </c>
      <c r="AV1202" s="10" t="s">
        <v>190</v>
      </c>
      <c r="AW1202" s="10" t="s">
        <v>35</v>
      </c>
      <c r="AX1202" s="10" t="s">
        <v>15</v>
      </c>
      <c r="AY1202" s="160" t="s">
        <v>221</v>
      </c>
    </row>
    <row r="1203" spans="2:65" s="1" customFormat="1" ht="28.9" customHeight="1" x14ac:dyDescent="0.3">
      <c r="B1203" s="136"/>
      <c r="C1203" s="149" t="s">
        <v>2190</v>
      </c>
      <c r="D1203" s="149" t="s">
        <v>382</v>
      </c>
      <c r="E1203" s="150" t="s">
        <v>2191</v>
      </c>
      <c r="F1203" s="267" t="s">
        <v>2192</v>
      </c>
      <c r="G1203" s="268"/>
      <c r="H1203" s="268"/>
      <c r="I1203" s="268"/>
      <c r="J1203" s="151" t="s">
        <v>536</v>
      </c>
      <c r="K1203" s="152">
        <v>14.28</v>
      </c>
      <c r="L1203" s="269"/>
      <c r="M1203" s="268"/>
      <c r="N1203" s="269">
        <f>ROUND(L1203*K1203,2)</f>
        <v>0</v>
      </c>
      <c r="O1203" s="251"/>
      <c r="P1203" s="251"/>
      <c r="Q1203" s="251"/>
      <c r="R1203" s="141"/>
      <c r="T1203" s="142" t="s">
        <v>3</v>
      </c>
      <c r="U1203" s="40" t="s">
        <v>43</v>
      </c>
      <c r="V1203" s="143">
        <v>0</v>
      </c>
      <c r="W1203" s="143">
        <f>V1203*K1203</f>
        <v>0</v>
      </c>
      <c r="X1203" s="143">
        <v>8.9999999999999998E-4</v>
      </c>
      <c r="Y1203" s="143">
        <f>X1203*K1203</f>
        <v>1.2851999999999999E-2</v>
      </c>
      <c r="Z1203" s="143">
        <v>0</v>
      </c>
      <c r="AA1203" s="144">
        <f>Z1203*K1203</f>
        <v>0</v>
      </c>
      <c r="AR1203" s="17" t="s">
        <v>385</v>
      </c>
      <c r="AT1203" s="17" t="s">
        <v>382</v>
      </c>
      <c r="AU1203" s="17" t="s">
        <v>190</v>
      </c>
      <c r="AY1203" s="17" t="s">
        <v>221</v>
      </c>
      <c r="BE1203" s="145">
        <f>IF(U1203="základní",N1203,0)</f>
        <v>0</v>
      </c>
      <c r="BF1203" s="145">
        <f>IF(U1203="snížená",N1203,0)</f>
        <v>0</v>
      </c>
      <c r="BG1203" s="145">
        <f>IF(U1203="zákl. přenesená",N1203,0)</f>
        <v>0</v>
      </c>
      <c r="BH1203" s="145">
        <f>IF(U1203="sníž. přenesená",N1203,0)</f>
        <v>0</v>
      </c>
      <c r="BI1203" s="145">
        <f>IF(U1203="nulová",N1203,0)</f>
        <v>0</v>
      </c>
      <c r="BJ1203" s="17" t="s">
        <v>15</v>
      </c>
      <c r="BK1203" s="145">
        <f>ROUND(L1203*K1203,2)</f>
        <v>0</v>
      </c>
      <c r="BL1203" s="17" t="s">
        <v>247</v>
      </c>
      <c r="BM1203" s="17" t="s">
        <v>2193</v>
      </c>
    </row>
    <row r="1204" spans="2:65" s="1" customFormat="1" ht="20.45" customHeight="1" x14ac:dyDescent="0.3">
      <c r="B1204" s="31"/>
      <c r="C1204" s="32"/>
      <c r="D1204" s="32"/>
      <c r="E1204" s="32"/>
      <c r="F1204" s="266" t="s">
        <v>2183</v>
      </c>
      <c r="G1204" s="200"/>
      <c r="H1204" s="200"/>
      <c r="I1204" s="200"/>
      <c r="J1204" s="32"/>
      <c r="K1204" s="32"/>
      <c r="L1204" s="32"/>
      <c r="M1204" s="32"/>
      <c r="N1204" s="32"/>
      <c r="O1204" s="32"/>
      <c r="P1204" s="32"/>
      <c r="Q1204" s="32"/>
      <c r="R1204" s="33"/>
      <c r="T1204" s="70"/>
      <c r="U1204" s="32"/>
      <c r="V1204" s="32"/>
      <c r="W1204" s="32"/>
      <c r="X1204" s="32"/>
      <c r="Y1204" s="32"/>
      <c r="Z1204" s="32"/>
      <c r="AA1204" s="71"/>
      <c r="AT1204" s="17" t="s">
        <v>250</v>
      </c>
      <c r="AU1204" s="17" t="s">
        <v>190</v>
      </c>
    </row>
    <row r="1205" spans="2:65" s="10" customFormat="1" ht="20.45" customHeight="1" x14ac:dyDescent="0.3">
      <c r="B1205" s="153"/>
      <c r="C1205" s="154"/>
      <c r="D1205" s="154"/>
      <c r="E1205" s="155" t="s">
        <v>3</v>
      </c>
      <c r="F1205" s="272" t="s">
        <v>2194</v>
      </c>
      <c r="G1205" s="273"/>
      <c r="H1205" s="273"/>
      <c r="I1205" s="273"/>
      <c r="J1205" s="154"/>
      <c r="K1205" s="156">
        <v>14.28</v>
      </c>
      <c r="L1205" s="154"/>
      <c r="M1205" s="154"/>
      <c r="N1205" s="154"/>
      <c r="O1205" s="154"/>
      <c r="P1205" s="154"/>
      <c r="Q1205" s="154"/>
      <c r="R1205" s="157"/>
      <c r="T1205" s="158"/>
      <c r="U1205" s="154"/>
      <c r="V1205" s="154"/>
      <c r="W1205" s="154"/>
      <c r="X1205" s="154"/>
      <c r="Y1205" s="154"/>
      <c r="Z1205" s="154"/>
      <c r="AA1205" s="159"/>
      <c r="AT1205" s="160" t="s">
        <v>524</v>
      </c>
      <c r="AU1205" s="160" t="s">
        <v>190</v>
      </c>
      <c r="AV1205" s="10" t="s">
        <v>190</v>
      </c>
      <c r="AW1205" s="10" t="s">
        <v>35</v>
      </c>
      <c r="AX1205" s="10" t="s">
        <v>15</v>
      </c>
      <c r="AY1205" s="160" t="s">
        <v>221</v>
      </c>
    </row>
    <row r="1206" spans="2:65" s="1" customFormat="1" ht="28.9" customHeight="1" x14ac:dyDescent="0.3">
      <c r="B1206" s="136"/>
      <c r="C1206" s="149" t="s">
        <v>2195</v>
      </c>
      <c r="D1206" s="149" t="s">
        <v>382</v>
      </c>
      <c r="E1206" s="150" t="s">
        <v>2196</v>
      </c>
      <c r="F1206" s="267" t="s">
        <v>2197</v>
      </c>
      <c r="G1206" s="268"/>
      <c r="H1206" s="268"/>
      <c r="I1206" s="268"/>
      <c r="J1206" s="151" t="s">
        <v>536</v>
      </c>
      <c r="K1206" s="152">
        <v>3.36</v>
      </c>
      <c r="L1206" s="269"/>
      <c r="M1206" s="268"/>
      <c r="N1206" s="269">
        <f>ROUND(L1206*K1206,2)</f>
        <v>0</v>
      </c>
      <c r="O1206" s="251"/>
      <c r="P1206" s="251"/>
      <c r="Q1206" s="251"/>
      <c r="R1206" s="141"/>
      <c r="T1206" s="142" t="s">
        <v>3</v>
      </c>
      <c r="U1206" s="40" t="s">
        <v>43</v>
      </c>
      <c r="V1206" s="143">
        <v>0</v>
      </c>
      <c r="W1206" s="143">
        <f>V1206*K1206</f>
        <v>0</v>
      </c>
      <c r="X1206" s="143">
        <v>1.1999999999999999E-3</v>
      </c>
      <c r="Y1206" s="143">
        <f>X1206*K1206</f>
        <v>4.0319999999999991E-3</v>
      </c>
      <c r="Z1206" s="143">
        <v>0</v>
      </c>
      <c r="AA1206" s="144">
        <f>Z1206*K1206</f>
        <v>0</v>
      </c>
      <c r="AR1206" s="17" t="s">
        <v>385</v>
      </c>
      <c r="AT1206" s="17" t="s">
        <v>382</v>
      </c>
      <c r="AU1206" s="17" t="s">
        <v>190</v>
      </c>
      <c r="AY1206" s="17" t="s">
        <v>221</v>
      </c>
      <c r="BE1206" s="145">
        <f>IF(U1206="základní",N1206,0)</f>
        <v>0</v>
      </c>
      <c r="BF1206" s="145">
        <f>IF(U1206="snížená",N1206,0)</f>
        <v>0</v>
      </c>
      <c r="BG1206" s="145">
        <f>IF(U1206="zákl. přenesená",N1206,0)</f>
        <v>0</v>
      </c>
      <c r="BH1206" s="145">
        <f>IF(U1206="sníž. přenesená",N1206,0)</f>
        <v>0</v>
      </c>
      <c r="BI1206" s="145">
        <f>IF(U1206="nulová",N1206,0)</f>
        <v>0</v>
      </c>
      <c r="BJ1206" s="17" t="s">
        <v>15</v>
      </c>
      <c r="BK1206" s="145">
        <f>ROUND(L1206*K1206,2)</f>
        <v>0</v>
      </c>
      <c r="BL1206" s="17" t="s">
        <v>247</v>
      </c>
      <c r="BM1206" s="17" t="s">
        <v>2198</v>
      </c>
    </row>
    <row r="1207" spans="2:65" s="1" customFormat="1" ht="20.45" customHeight="1" x14ac:dyDescent="0.3">
      <c r="B1207" s="31"/>
      <c r="C1207" s="32"/>
      <c r="D1207" s="32"/>
      <c r="E1207" s="32"/>
      <c r="F1207" s="266" t="s">
        <v>2183</v>
      </c>
      <c r="G1207" s="200"/>
      <c r="H1207" s="200"/>
      <c r="I1207" s="200"/>
      <c r="J1207" s="32"/>
      <c r="K1207" s="32"/>
      <c r="L1207" s="32"/>
      <c r="M1207" s="32"/>
      <c r="N1207" s="32"/>
      <c r="O1207" s="32"/>
      <c r="P1207" s="32"/>
      <c r="Q1207" s="32"/>
      <c r="R1207" s="33"/>
      <c r="T1207" s="70"/>
      <c r="U1207" s="32"/>
      <c r="V1207" s="32"/>
      <c r="W1207" s="32"/>
      <c r="X1207" s="32"/>
      <c r="Y1207" s="32"/>
      <c r="Z1207" s="32"/>
      <c r="AA1207" s="71"/>
      <c r="AT1207" s="17" t="s">
        <v>250</v>
      </c>
      <c r="AU1207" s="17" t="s">
        <v>190</v>
      </c>
    </row>
    <row r="1208" spans="2:65" s="10" customFormat="1" ht="20.45" customHeight="1" x14ac:dyDescent="0.3">
      <c r="B1208" s="153"/>
      <c r="C1208" s="154"/>
      <c r="D1208" s="154"/>
      <c r="E1208" s="155" t="s">
        <v>3</v>
      </c>
      <c r="F1208" s="272" t="s">
        <v>2199</v>
      </c>
      <c r="G1208" s="273"/>
      <c r="H1208" s="273"/>
      <c r="I1208" s="273"/>
      <c r="J1208" s="154"/>
      <c r="K1208" s="156">
        <v>3.36</v>
      </c>
      <c r="L1208" s="154"/>
      <c r="M1208" s="154"/>
      <c r="N1208" s="154"/>
      <c r="O1208" s="154"/>
      <c r="P1208" s="154"/>
      <c r="Q1208" s="154"/>
      <c r="R1208" s="157"/>
      <c r="T1208" s="158"/>
      <c r="U1208" s="154"/>
      <c r="V1208" s="154"/>
      <c r="W1208" s="154"/>
      <c r="X1208" s="154"/>
      <c r="Y1208" s="154"/>
      <c r="Z1208" s="154"/>
      <c r="AA1208" s="159"/>
      <c r="AT1208" s="160" t="s">
        <v>524</v>
      </c>
      <c r="AU1208" s="160" t="s">
        <v>190</v>
      </c>
      <c r="AV1208" s="10" t="s">
        <v>190</v>
      </c>
      <c r="AW1208" s="10" t="s">
        <v>35</v>
      </c>
      <c r="AX1208" s="10" t="s">
        <v>15</v>
      </c>
      <c r="AY1208" s="160" t="s">
        <v>221</v>
      </c>
    </row>
    <row r="1209" spans="2:65" s="1" customFormat="1" ht="28.9" customHeight="1" x14ac:dyDescent="0.3">
      <c r="B1209" s="136"/>
      <c r="C1209" s="137" t="s">
        <v>273</v>
      </c>
      <c r="D1209" s="137" t="s">
        <v>222</v>
      </c>
      <c r="E1209" s="138" t="s">
        <v>2200</v>
      </c>
      <c r="F1209" s="250" t="s">
        <v>2201</v>
      </c>
      <c r="G1209" s="251"/>
      <c r="H1209" s="251"/>
      <c r="I1209" s="251"/>
      <c r="J1209" s="139" t="s">
        <v>246</v>
      </c>
      <c r="K1209" s="140">
        <v>1169.45</v>
      </c>
      <c r="L1209" s="252"/>
      <c r="M1209" s="251"/>
      <c r="N1209" s="252">
        <f>ROUND(L1209*K1209,2)</f>
        <v>0</v>
      </c>
      <c r="O1209" s="251"/>
      <c r="P1209" s="251"/>
      <c r="Q1209" s="251"/>
      <c r="R1209" s="141"/>
      <c r="T1209" s="142" t="s">
        <v>3</v>
      </c>
      <c r="U1209" s="40" t="s">
        <v>43</v>
      </c>
      <c r="V1209" s="143">
        <v>0.04</v>
      </c>
      <c r="W1209" s="143">
        <f>V1209*K1209</f>
        <v>46.778000000000006</v>
      </c>
      <c r="X1209" s="143">
        <v>0</v>
      </c>
      <c r="Y1209" s="143">
        <f>X1209*K1209</f>
        <v>0</v>
      </c>
      <c r="Z1209" s="143">
        <v>0</v>
      </c>
      <c r="AA1209" s="144">
        <f>Z1209*K1209</f>
        <v>0</v>
      </c>
      <c r="AR1209" s="17" t="s">
        <v>247</v>
      </c>
      <c r="AT1209" s="17" t="s">
        <v>222</v>
      </c>
      <c r="AU1209" s="17" t="s">
        <v>190</v>
      </c>
      <c r="AY1209" s="17" t="s">
        <v>221</v>
      </c>
      <c r="BE1209" s="145">
        <f>IF(U1209="základní",N1209,0)</f>
        <v>0</v>
      </c>
      <c r="BF1209" s="145">
        <f>IF(U1209="snížená",N1209,0)</f>
        <v>0</v>
      </c>
      <c r="BG1209" s="145">
        <f>IF(U1209="zákl. přenesená",N1209,0)</f>
        <v>0</v>
      </c>
      <c r="BH1209" s="145">
        <f>IF(U1209="sníž. přenesená",N1209,0)</f>
        <v>0</v>
      </c>
      <c r="BI1209" s="145">
        <f>IF(U1209="nulová",N1209,0)</f>
        <v>0</v>
      </c>
      <c r="BJ1209" s="17" t="s">
        <v>15</v>
      </c>
      <c r="BK1209" s="145">
        <f>ROUND(L1209*K1209,2)</f>
        <v>0</v>
      </c>
      <c r="BL1209" s="17" t="s">
        <v>247</v>
      </c>
      <c r="BM1209" s="17" t="s">
        <v>2202</v>
      </c>
    </row>
    <row r="1210" spans="2:65" s="12" customFormat="1" ht="20.45" customHeight="1" x14ac:dyDescent="0.3">
      <c r="B1210" s="173"/>
      <c r="C1210" s="174"/>
      <c r="D1210" s="174"/>
      <c r="E1210" s="175" t="s">
        <v>3</v>
      </c>
      <c r="F1210" s="281" t="s">
        <v>1136</v>
      </c>
      <c r="G1210" s="278"/>
      <c r="H1210" s="278"/>
      <c r="I1210" s="278"/>
      <c r="J1210" s="174"/>
      <c r="K1210" s="176" t="s">
        <v>3</v>
      </c>
      <c r="L1210" s="174"/>
      <c r="M1210" s="174"/>
      <c r="N1210" s="174"/>
      <c r="O1210" s="174"/>
      <c r="P1210" s="174"/>
      <c r="Q1210" s="174"/>
      <c r="R1210" s="177"/>
      <c r="T1210" s="178"/>
      <c r="U1210" s="174"/>
      <c r="V1210" s="174"/>
      <c r="W1210" s="174"/>
      <c r="X1210" s="174"/>
      <c r="Y1210" s="174"/>
      <c r="Z1210" s="174"/>
      <c r="AA1210" s="179"/>
      <c r="AT1210" s="180" t="s">
        <v>524</v>
      </c>
      <c r="AU1210" s="180" t="s">
        <v>190</v>
      </c>
      <c r="AV1210" s="12" t="s">
        <v>15</v>
      </c>
      <c r="AW1210" s="12" t="s">
        <v>35</v>
      </c>
      <c r="AX1210" s="12" t="s">
        <v>78</v>
      </c>
      <c r="AY1210" s="180" t="s">
        <v>221</v>
      </c>
    </row>
    <row r="1211" spans="2:65" s="10" customFormat="1" ht="28.9" customHeight="1" x14ac:dyDescent="0.3">
      <c r="B1211" s="153"/>
      <c r="C1211" s="154"/>
      <c r="D1211" s="154"/>
      <c r="E1211" s="155" t="s">
        <v>3</v>
      </c>
      <c r="F1211" s="272" t="s">
        <v>2203</v>
      </c>
      <c r="G1211" s="273"/>
      <c r="H1211" s="273"/>
      <c r="I1211" s="273"/>
      <c r="J1211" s="154"/>
      <c r="K1211" s="156">
        <v>85.35</v>
      </c>
      <c r="L1211" s="154"/>
      <c r="M1211" s="154"/>
      <c r="N1211" s="154"/>
      <c r="O1211" s="154"/>
      <c r="P1211" s="154"/>
      <c r="Q1211" s="154"/>
      <c r="R1211" s="157"/>
      <c r="T1211" s="158"/>
      <c r="U1211" s="154"/>
      <c r="V1211" s="154"/>
      <c r="W1211" s="154"/>
      <c r="X1211" s="154"/>
      <c r="Y1211" s="154"/>
      <c r="Z1211" s="154"/>
      <c r="AA1211" s="159"/>
      <c r="AT1211" s="160" t="s">
        <v>524</v>
      </c>
      <c r="AU1211" s="160" t="s">
        <v>190</v>
      </c>
      <c r="AV1211" s="10" t="s">
        <v>190</v>
      </c>
      <c r="AW1211" s="10" t="s">
        <v>35</v>
      </c>
      <c r="AX1211" s="10" t="s">
        <v>78</v>
      </c>
      <c r="AY1211" s="160" t="s">
        <v>221</v>
      </c>
    </row>
    <row r="1212" spans="2:65" s="10" customFormat="1" ht="20.45" customHeight="1" x14ac:dyDescent="0.3">
      <c r="B1212" s="153"/>
      <c r="C1212" s="154"/>
      <c r="D1212" s="154"/>
      <c r="E1212" s="155" t="s">
        <v>3</v>
      </c>
      <c r="F1212" s="272" t="s">
        <v>2204</v>
      </c>
      <c r="G1212" s="273"/>
      <c r="H1212" s="273"/>
      <c r="I1212" s="273"/>
      <c r="J1212" s="154"/>
      <c r="K1212" s="156">
        <v>10.6</v>
      </c>
      <c r="L1212" s="154"/>
      <c r="M1212" s="154"/>
      <c r="N1212" s="154"/>
      <c r="O1212" s="154"/>
      <c r="P1212" s="154"/>
      <c r="Q1212" s="154"/>
      <c r="R1212" s="157"/>
      <c r="T1212" s="158"/>
      <c r="U1212" s="154"/>
      <c r="V1212" s="154"/>
      <c r="W1212" s="154"/>
      <c r="X1212" s="154"/>
      <c r="Y1212" s="154"/>
      <c r="Z1212" s="154"/>
      <c r="AA1212" s="159"/>
      <c r="AT1212" s="160" t="s">
        <v>524</v>
      </c>
      <c r="AU1212" s="160" t="s">
        <v>190</v>
      </c>
      <c r="AV1212" s="10" t="s">
        <v>190</v>
      </c>
      <c r="AW1212" s="10" t="s">
        <v>35</v>
      </c>
      <c r="AX1212" s="10" t="s">
        <v>78</v>
      </c>
      <c r="AY1212" s="160" t="s">
        <v>221</v>
      </c>
    </row>
    <row r="1213" spans="2:65" s="10" customFormat="1" ht="20.45" customHeight="1" x14ac:dyDescent="0.3">
      <c r="B1213" s="153"/>
      <c r="C1213" s="154"/>
      <c r="D1213" s="154"/>
      <c r="E1213" s="155" t="s">
        <v>3</v>
      </c>
      <c r="F1213" s="272" t="s">
        <v>2205</v>
      </c>
      <c r="G1213" s="273"/>
      <c r="H1213" s="273"/>
      <c r="I1213" s="273"/>
      <c r="J1213" s="154"/>
      <c r="K1213" s="156">
        <v>6.5</v>
      </c>
      <c r="L1213" s="154"/>
      <c r="M1213" s="154"/>
      <c r="N1213" s="154"/>
      <c r="O1213" s="154"/>
      <c r="P1213" s="154"/>
      <c r="Q1213" s="154"/>
      <c r="R1213" s="157"/>
      <c r="T1213" s="158"/>
      <c r="U1213" s="154"/>
      <c r="V1213" s="154"/>
      <c r="W1213" s="154"/>
      <c r="X1213" s="154"/>
      <c r="Y1213" s="154"/>
      <c r="Z1213" s="154"/>
      <c r="AA1213" s="159"/>
      <c r="AT1213" s="160" t="s">
        <v>524</v>
      </c>
      <c r="AU1213" s="160" t="s">
        <v>190</v>
      </c>
      <c r="AV1213" s="10" t="s">
        <v>190</v>
      </c>
      <c r="AW1213" s="10" t="s">
        <v>35</v>
      </c>
      <c r="AX1213" s="10" t="s">
        <v>78</v>
      </c>
      <c r="AY1213" s="160" t="s">
        <v>221</v>
      </c>
    </row>
    <row r="1214" spans="2:65" s="10" customFormat="1" ht="20.45" customHeight="1" x14ac:dyDescent="0.3">
      <c r="B1214" s="153"/>
      <c r="C1214" s="154"/>
      <c r="D1214" s="154"/>
      <c r="E1214" s="155" t="s">
        <v>3</v>
      </c>
      <c r="F1214" s="272" t="s">
        <v>2206</v>
      </c>
      <c r="G1214" s="273"/>
      <c r="H1214" s="273"/>
      <c r="I1214" s="273"/>
      <c r="J1214" s="154"/>
      <c r="K1214" s="156">
        <v>13.6</v>
      </c>
      <c r="L1214" s="154"/>
      <c r="M1214" s="154"/>
      <c r="N1214" s="154"/>
      <c r="O1214" s="154"/>
      <c r="P1214" s="154"/>
      <c r="Q1214" s="154"/>
      <c r="R1214" s="157"/>
      <c r="T1214" s="158"/>
      <c r="U1214" s="154"/>
      <c r="V1214" s="154"/>
      <c r="W1214" s="154"/>
      <c r="X1214" s="154"/>
      <c r="Y1214" s="154"/>
      <c r="Z1214" s="154"/>
      <c r="AA1214" s="159"/>
      <c r="AT1214" s="160" t="s">
        <v>524</v>
      </c>
      <c r="AU1214" s="160" t="s">
        <v>190</v>
      </c>
      <c r="AV1214" s="10" t="s">
        <v>190</v>
      </c>
      <c r="AW1214" s="10" t="s">
        <v>35</v>
      </c>
      <c r="AX1214" s="10" t="s">
        <v>78</v>
      </c>
      <c r="AY1214" s="160" t="s">
        <v>221</v>
      </c>
    </row>
    <row r="1215" spans="2:65" s="10" customFormat="1" ht="20.45" customHeight="1" x14ac:dyDescent="0.3">
      <c r="B1215" s="153"/>
      <c r="C1215" s="154"/>
      <c r="D1215" s="154"/>
      <c r="E1215" s="155" t="s">
        <v>3</v>
      </c>
      <c r="F1215" s="272" t="s">
        <v>2207</v>
      </c>
      <c r="G1215" s="273"/>
      <c r="H1215" s="273"/>
      <c r="I1215" s="273"/>
      <c r="J1215" s="154"/>
      <c r="K1215" s="156">
        <v>5.4</v>
      </c>
      <c r="L1215" s="154"/>
      <c r="M1215" s="154"/>
      <c r="N1215" s="154"/>
      <c r="O1215" s="154"/>
      <c r="P1215" s="154"/>
      <c r="Q1215" s="154"/>
      <c r="R1215" s="157"/>
      <c r="T1215" s="158"/>
      <c r="U1215" s="154"/>
      <c r="V1215" s="154"/>
      <c r="W1215" s="154"/>
      <c r="X1215" s="154"/>
      <c r="Y1215" s="154"/>
      <c r="Z1215" s="154"/>
      <c r="AA1215" s="159"/>
      <c r="AT1215" s="160" t="s">
        <v>524</v>
      </c>
      <c r="AU1215" s="160" t="s">
        <v>190</v>
      </c>
      <c r="AV1215" s="10" t="s">
        <v>190</v>
      </c>
      <c r="AW1215" s="10" t="s">
        <v>35</v>
      </c>
      <c r="AX1215" s="10" t="s">
        <v>78</v>
      </c>
      <c r="AY1215" s="160" t="s">
        <v>221</v>
      </c>
    </row>
    <row r="1216" spans="2:65" s="10" customFormat="1" ht="20.45" customHeight="1" x14ac:dyDescent="0.3">
      <c r="B1216" s="153"/>
      <c r="C1216" s="154"/>
      <c r="D1216" s="154"/>
      <c r="E1216" s="155" t="s">
        <v>3</v>
      </c>
      <c r="F1216" s="272" t="s">
        <v>2208</v>
      </c>
      <c r="G1216" s="273"/>
      <c r="H1216" s="273"/>
      <c r="I1216" s="273"/>
      <c r="J1216" s="154"/>
      <c r="K1216" s="156">
        <v>11.4</v>
      </c>
      <c r="L1216" s="154"/>
      <c r="M1216" s="154"/>
      <c r="N1216" s="154"/>
      <c r="O1216" s="154"/>
      <c r="P1216" s="154"/>
      <c r="Q1216" s="154"/>
      <c r="R1216" s="157"/>
      <c r="T1216" s="158"/>
      <c r="U1216" s="154"/>
      <c r="V1216" s="154"/>
      <c r="W1216" s="154"/>
      <c r="X1216" s="154"/>
      <c r="Y1216" s="154"/>
      <c r="Z1216" s="154"/>
      <c r="AA1216" s="159"/>
      <c r="AT1216" s="160" t="s">
        <v>524</v>
      </c>
      <c r="AU1216" s="160" t="s">
        <v>190</v>
      </c>
      <c r="AV1216" s="10" t="s">
        <v>190</v>
      </c>
      <c r="AW1216" s="10" t="s">
        <v>35</v>
      </c>
      <c r="AX1216" s="10" t="s">
        <v>78</v>
      </c>
      <c r="AY1216" s="160" t="s">
        <v>221</v>
      </c>
    </row>
    <row r="1217" spans="2:51" s="10" customFormat="1" ht="20.45" customHeight="1" x14ac:dyDescent="0.3">
      <c r="B1217" s="153"/>
      <c r="C1217" s="154"/>
      <c r="D1217" s="154"/>
      <c r="E1217" s="155" t="s">
        <v>3</v>
      </c>
      <c r="F1217" s="272" t="s">
        <v>2209</v>
      </c>
      <c r="G1217" s="273"/>
      <c r="H1217" s="273"/>
      <c r="I1217" s="273"/>
      <c r="J1217" s="154"/>
      <c r="K1217" s="156">
        <v>73.599999999999994</v>
      </c>
      <c r="L1217" s="154"/>
      <c r="M1217" s="154"/>
      <c r="N1217" s="154"/>
      <c r="O1217" s="154"/>
      <c r="P1217" s="154"/>
      <c r="Q1217" s="154"/>
      <c r="R1217" s="157"/>
      <c r="T1217" s="158"/>
      <c r="U1217" s="154"/>
      <c r="V1217" s="154"/>
      <c r="W1217" s="154"/>
      <c r="X1217" s="154"/>
      <c r="Y1217" s="154"/>
      <c r="Z1217" s="154"/>
      <c r="AA1217" s="159"/>
      <c r="AT1217" s="160" t="s">
        <v>524</v>
      </c>
      <c r="AU1217" s="160" t="s">
        <v>190</v>
      </c>
      <c r="AV1217" s="10" t="s">
        <v>190</v>
      </c>
      <c r="AW1217" s="10" t="s">
        <v>35</v>
      </c>
      <c r="AX1217" s="10" t="s">
        <v>78</v>
      </c>
      <c r="AY1217" s="160" t="s">
        <v>221</v>
      </c>
    </row>
    <row r="1218" spans="2:51" s="10" customFormat="1" ht="20.45" customHeight="1" x14ac:dyDescent="0.3">
      <c r="B1218" s="153"/>
      <c r="C1218" s="154"/>
      <c r="D1218" s="154"/>
      <c r="E1218" s="155" t="s">
        <v>3</v>
      </c>
      <c r="F1218" s="272" t="s">
        <v>2210</v>
      </c>
      <c r="G1218" s="273"/>
      <c r="H1218" s="273"/>
      <c r="I1218" s="273"/>
      <c r="J1218" s="154"/>
      <c r="K1218" s="156">
        <v>11.8</v>
      </c>
      <c r="L1218" s="154"/>
      <c r="M1218" s="154"/>
      <c r="N1218" s="154"/>
      <c r="O1218" s="154"/>
      <c r="P1218" s="154"/>
      <c r="Q1218" s="154"/>
      <c r="R1218" s="157"/>
      <c r="T1218" s="158"/>
      <c r="U1218" s="154"/>
      <c r="V1218" s="154"/>
      <c r="W1218" s="154"/>
      <c r="X1218" s="154"/>
      <c r="Y1218" s="154"/>
      <c r="Z1218" s="154"/>
      <c r="AA1218" s="159"/>
      <c r="AT1218" s="160" t="s">
        <v>524</v>
      </c>
      <c r="AU1218" s="160" t="s">
        <v>190</v>
      </c>
      <c r="AV1218" s="10" t="s">
        <v>190</v>
      </c>
      <c r="AW1218" s="10" t="s">
        <v>35</v>
      </c>
      <c r="AX1218" s="10" t="s">
        <v>78</v>
      </c>
      <c r="AY1218" s="160" t="s">
        <v>221</v>
      </c>
    </row>
    <row r="1219" spans="2:51" s="10" customFormat="1" ht="28.9" customHeight="1" x14ac:dyDescent="0.3">
      <c r="B1219" s="153"/>
      <c r="C1219" s="154"/>
      <c r="D1219" s="154"/>
      <c r="E1219" s="155" t="s">
        <v>3</v>
      </c>
      <c r="F1219" s="272" t="s">
        <v>2211</v>
      </c>
      <c r="G1219" s="273"/>
      <c r="H1219" s="273"/>
      <c r="I1219" s="273"/>
      <c r="J1219" s="154"/>
      <c r="K1219" s="156">
        <v>66.349999999999994</v>
      </c>
      <c r="L1219" s="154"/>
      <c r="M1219" s="154"/>
      <c r="N1219" s="154"/>
      <c r="O1219" s="154"/>
      <c r="P1219" s="154"/>
      <c r="Q1219" s="154"/>
      <c r="R1219" s="157"/>
      <c r="T1219" s="158"/>
      <c r="U1219" s="154"/>
      <c r="V1219" s="154"/>
      <c r="W1219" s="154"/>
      <c r="X1219" s="154"/>
      <c r="Y1219" s="154"/>
      <c r="Z1219" s="154"/>
      <c r="AA1219" s="159"/>
      <c r="AT1219" s="160" t="s">
        <v>524</v>
      </c>
      <c r="AU1219" s="160" t="s">
        <v>190</v>
      </c>
      <c r="AV1219" s="10" t="s">
        <v>190</v>
      </c>
      <c r="AW1219" s="10" t="s">
        <v>35</v>
      </c>
      <c r="AX1219" s="10" t="s">
        <v>78</v>
      </c>
      <c r="AY1219" s="160" t="s">
        <v>221</v>
      </c>
    </row>
    <row r="1220" spans="2:51" s="10" customFormat="1" ht="20.45" customHeight="1" x14ac:dyDescent="0.3">
      <c r="B1220" s="153"/>
      <c r="C1220" s="154"/>
      <c r="D1220" s="154"/>
      <c r="E1220" s="155" t="s">
        <v>3</v>
      </c>
      <c r="F1220" s="272" t="s">
        <v>2212</v>
      </c>
      <c r="G1220" s="273"/>
      <c r="H1220" s="273"/>
      <c r="I1220" s="273"/>
      <c r="J1220" s="154"/>
      <c r="K1220" s="156">
        <v>33.200000000000003</v>
      </c>
      <c r="L1220" s="154"/>
      <c r="M1220" s="154"/>
      <c r="N1220" s="154"/>
      <c r="O1220" s="154"/>
      <c r="P1220" s="154"/>
      <c r="Q1220" s="154"/>
      <c r="R1220" s="157"/>
      <c r="T1220" s="158"/>
      <c r="U1220" s="154"/>
      <c r="V1220" s="154"/>
      <c r="W1220" s="154"/>
      <c r="X1220" s="154"/>
      <c r="Y1220" s="154"/>
      <c r="Z1220" s="154"/>
      <c r="AA1220" s="159"/>
      <c r="AT1220" s="160" t="s">
        <v>524</v>
      </c>
      <c r="AU1220" s="160" t="s">
        <v>190</v>
      </c>
      <c r="AV1220" s="10" t="s">
        <v>190</v>
      </c>
      <c r="AW1220" s="10" t="s">
        <v>35</v>
      </c>
      <c r="AX1220" s="10" t="s">
        <v>78</v>
      </c>
      <c r="AY1220" s="160" t="s">
        <v>221</v>
      </c>
    </row>
    <row r="1221" spans="2:51" s="10" customFormat="1" ht="20.45" customHeight="1" x14ac:dyDescent="0.3">
      <c r="B1221" s="153"/>
      <c r="C1221" s="154"/>
      <c r="D1221" s="154"/>
      <c r="E1221" s="155" t="s">
        <v>3</v>
      </c>
      <c r="F1221" s="272" t="s">
        <v>2213</v>
      </c>
      <c r="G1221" s="273"/>
      <c r="H1221" s="273"/>
      <c r="I1221" s="273"/>
      <c r="J1221" s="154"/>
      <c r="K1221" s="156">
        <v>17.8</v>
      </c>
      <c r="L1221" s="154"/>
      <c r="M1221" s="154"/>
      <c r="N1221" s="154"/>
      <c r="O1221" s="154"/>
      <c r="P1221" s="154"/>
      <c r="Q1221" s="154"/>
      <c r="R1221" s="157"/>
      <c r="T1221" s="158"/>
      <c r="U1221" s="154"/>
      <c r="V1221" s="154"/>
      <c r="W1221" s="154"/>
      <c r="X1221" s="154"/>
      <c r="Y1221" s="154"/>
      <c r="Z1221" s="154"/>
      <c r="AA1221" s="159"/>
      <c r="AT1221" s="160" t="s">
        <v>524</v>
      </c>
      <c r="AU1221" s="160" t="s">
        <v>190</v>
      </c>
      <c r="AV1221" s="10" t="s">
        <v>190</v>
      </c>
      <c r="AW1221" s="10" t="s">
        <v>35</v>
      </c>
      <c r="AX1221" s="10" t="s">
        <v>78</v>
      </c>
      <c r="AY1221" s="160" t="s">
        <v>221</v>
      </c>
    </row>
    <row r="1222" spans="2:51" s="10" customFormat="1" ht="20.45" customHeight="1" x14ac:dyDescent="0.3">
      <c r="B1222" s="153"/>
      <c r="C1222" s="154"/>
      <c r="D1222" s="154"/>
      <c r="E1222" s="155" t="s">
        <v>3</v>
      </c>
      <c r="F1222" s="272" t="s">
        <v>2214</v>
      </c>
      <c r="G1222" s="273"/>
      <c r="H1222" s="273"/>
      <c r="I1222" s="273"/>
      <c r="J1222" s="154"/>
      <c r="K1222" s="156">
        <v>14.4</v>
      </c>
      <c r="L1222" s="154"/>
      <c r="M1222" s="154"/>
      <c r="N1222" s="154"/>
      <c r="O1222" s="154"/>
      <c r="P1222" s="154"/>
      <c r="Q1222" s="154"/>
      <c r="R1222" s="157"/>
      <c r="T1222" s="158"/>
      <c r="U1222" s="154"/>
      <c r="V1222" s="154"/>
      <c r="W1222" s="154"/>
      <c r="X1222" s="154"/>
      <c r="Y1222" s="154"/>
      <c r="Z1222" s="154"/>
      <c r="AA1222" s="159"/>
      <c r="AT1222" s="160" t="s">
        <v>524</v>
      </c>
      <c r="AU1222" s="160" t="s">
        <v>190</v>
      </c>
      <c r="AV1222" s="10" t="s">
        <v>190</v>
      </c>
      <c r="AW1222" s="10" t="s">
        <v>35</v>
      </c>
      <c r="AX1222" s="10" t="s">
        <v>78</v>
      </c>
      <c r="AY1222" s="160" t="s">
        <v>221</v>
      </c>
    </row>
    <row r="1223" spans="2:51" s="10" customFormat="1" ht="20.45" customHeight="1" x14ac:dyDescent="0.3">
      <c r="B1223" s="153"/>
      <c r="C1223" s="154"/>
      <c r="D1223" s="154"/>
      <c r="E1223" s="155" t="s">
        <v>3</v>
      </c>
      <c r="F1223" s="272" t="s">
        <v>2215</v>
      </c>
      <c r="G1223" s="273"/>
      <c r="H1223" s="273"/>
      <c r="I1223" s="273"/>
      <c r="J1223" s="154"/>
      <c r="K1223" s="156">
        <v>17.600000000000001</v>
      </c>
      <c r="L1223" s="154"/>
      <c r="M1223" s="154"/>
      <c r="N1223" s="154"/>
      <c r="O1223" s="154"/>
      <c r="P1223" s="154"/>
      <c r="Q1223" s="154"/>
      <c r="R1223" s="157"/>
      <c r="T1223" s="158"/>
      <c r="U1223" s="154"/>
      <c r="V1223" s="154"/>
      <c r="W1223" s="154"/>
      <c r="X1223" s="154"/>
      <c r="Y1223" s="154"/>
      <c r="Z1223" s="154"/>
      <c r="AA1223" s="159"/>
      <c r="AT1223" s="160" t="s">
        <v>524</v>
      </c>
      <c r="AU1223" s="160" t="s">
        <v>190</v>
      </c>
      <c r="AV1223" s="10" t="s">
        <v>190</v>
      </c>
      <c r="AW1223" s="10" t="s">
        <v>35</v>
      </c>
      <c r="AX1223" s="10" t="s">
        <v>78</v>
      </c>
      <c r="AY1223" s="160" t="s">
        <v>221</v>
      </c>
    </row>
    <row r="1224" spans="2:51" s="10" customFormat="1" ht="20.45" customHeight="1" x14ac:dyDescent="0.3">
      <c r="B1224" s="153"/>
      <c r="C1224" s="154"/>
      <c r="D1224" s="154"/>
      <c r="E1224" s="155" t="s">
        <v>3</v>
      </c>
      <c r="F1224" s="272" t="s">
        <v>2216</v>
      </c>
      <c r="G1224" s="273"/>
      <c r="H1224" s="273"/>
      <c r="I1224" s="273"/>
      <c r="J1224" s="154"/>
      <c r="K1224" s="156">
        <v>45.8</v>
      </c>
      <c r="L1224" s="154"/>
      <c r="M1224" s="154"/>
      <c r="N1224" s="154"/>
      <c r="O1224" s="154"/>
      <c r="P1224" s="154"/>
      <c r="Q1224" s="154"/>
      <c r="R1224" s="157"/>
      <c r="T1224" s="158"/>
      <c r="U1224" s="154"/>
      <c r="V1224" s="154"/>
      <c r="W1224" s="154"/>
      <c r="X1224" s="154"/>
      <c r="Y1224" s="154"/>
      <c r="Z1224" s="154"/>
      <c r="AA1224" s="159"/>
      <c r="AT1224" s="160" t="s">
        <v>524</v>
      </c>
      <c r="AU1224" s="160" t="s">
        <v>190</v>
      </c>
      <c r="AV1224" s="10" t="s">
        <v>190</v>
      </c>
      <c r="AW1224" s="10" t="s">
        <v>35</v>
      </c>
      <c r="AX1224" s="10" t="s">
        <v>78</v>
      </c>
      <c r="AY1224" s="160" t="s">
        <v>221</v>
      </c>
    </row>
    <row r="1225" spans="2:51" s="10" customFormat="1" ht="20.45" customHeight="1" x14ac:dyDescent="0.3">
      <c r="B1225" s="153"/>
      <c r="C1225" s="154"/>
      <c r="D1225" s="154"/>
      <c r="E1225" s="155" t="s">
        <v>3</v>
      </c>
      <c r="F1225" s="272" t="s">
        <v>2217</v>
      </c>
      <c r="G1225" s="273"/>
      <c r="H1225" s="273"/>
      <c r="I1225" s="273"/>
      <c r="J1225" s="154"/>
      <c r="K1225" s="156">
        <v>9.4</v>
      </c>
      <c r="L1225" s="154"/>
      <c r="M1225" s="154"/>
      <c r="N1225" s="154"/>
      <c r="O1225" s="154"/>
      <c r="P1225" s="154"/>
      <c r="Q1225" s="154"/>
      <c r="R1225" s="157"/>
      <c r="T1225" s="158"/>
      <c r="U1225" s="154"/>
      <c r="V1225" s="154"/>
      <c r="W1225" s="154"/>
      <c r="X1225" s="154"/>
      <c r="Y1225" s="154"/>
      <c r="Z1225" s="154"/>
      <c r="AA1225" s="159"/>
      <c r="AT1225" s="160" t="s">
        <v>524</v>
      </c>
      <c r="AU1225" s="160" t="s">
        <v>190</v>
      </c>
      <c r="AV1225" s="10" t="s">
        <v>190</v>
      </c>
      <c r="AW1225" s="10" t="s">
        <v>35</v>
      </c>
      <c r="AX1225" s="10" t="s">
        <v>78</v>
      </c>
      <c r="AY1225" s="160" t="s">
        <v>221</v>
      </c>
    </row>
    <row r="1226" spans="2:51" s="10" customFormat="1" ht="20.45" customHeight="1" x14ac:dyDescent="0.3">
      <c r="B1226" s="153"/>
      <c r="C1226" s="154"/>
      <c r="D1226" s="154"/>
      <c r="E1226" s="155" t="s">
        <v>3</v>
      </c>
      <c r="F1226" s="272" t="s">
        <v>2218</v>
      </c>
      <c r="G1226" s="273"/>
      <c r="H1226" s="273"/>
      <c r="I1226" s="273"/>
      <c r="J1226" s="154"/>
      <c r="K1226" s="156">
        <v>16.7</v>
      </c>
      <c r="L1226" s="154"/>
      <c r="M1226" s="154"/>
      <c r="N1226" s="154"/>
      <c r="O1226" s="154"/>
      <c r="P1226" s="154"/>
      <c r="Q1226" s="154"/>
      <c r="R1226" s="157"/>
      <c r="T1226" s="158"/>
      <c r="U1226" s="154"/>
      <c r="V1226" s="154"/>
      <c r="W1226" s="154"/>
      <c r="X1226" s="154"/>
      <c r="Y1226" s="154"/>
      <c r="Z1226" s="154"/>
      <c r="AA1226" s="159"/>
      <c r="AT1226" s="160" t="s">
        <v>524</v>
      </c>
      <c r="AU1226" s="160" t="s">
        <v>190</v>
      </c>
      <c r="AV1226" s="10" t="s">
        <v>190</v>
      </c>
      <c r="AW1226" s="10" t="s">
        <v>35</v>
      </c>
      <c r="AX1226" s="10" t="s">
        <v>78</v>
      </c>
      <c r="AY1226" s="160" t="s">
        <v>221</v>
      </c>
    </row>
    <row r="1227" spans="2:51" s="10" customFormat="1" ht="20.45" customHeight="1" x14ac:dyDescent="0.3">
      <c r="B1227" s="153"/>
      <c r="C1227" s="154"/>
      <c r="D1227" s="154"/>
      <c r="E1227" s="155" t="s">
        <v>3</v>
      </c>
      <c r="F1227" s="272" t="s">
        <v>2219</v>
      </c>
      <c r="G1227" s="273"/>
      <c r="H1227" s="273"/>
      <c r="I1227" s="273"/>
      <c r="J1227" s="154"/>
      <c r="K1227" s="156">
        <v>5.2</v>
      </c>
      <c r="L1227" s="154"/>
      <c r="M1227" s="154"/>
      <c r="N1227" s="154"/>
      <c r="O1227" s="154"/>
      <c r="P1227" s="154"/>
      <c r="Q1227" s="154"/>
      <c r="R1227" s="157"/>
      <c r="T1227" s="158"/>
      <c r="U1227" s="154"/>
      <c r="V1227" s="154"/>
      <c r="W1227" s="154"/>
      <c r="X1227" s="154"/>
      <c r="Y1227" s="154"/>
      <c r="Z1227" s="154"/>
      <c r="AA1227" s="159"/>
      <c r="AT1227" s="160" t="s">
        <v>524</v>
      </c>
      <c r="AU1227" s="160" t="s">
        <v>190</v>
      </c>
      <c r="AV1227" s="10" t="s">
        <v>190</v>
      </c>
      <c r="AW1227" s="10" t="s">
        <v>35</v>
      </c>
      <c r="AX1227" s="10" t="s">
        <v>78</v>
      </c>
      <c r="AY1227" s="160" t="s">
        <v>221</v>
      </c>
    </row>
    <row r="1228" spans="2:51" s="10" customFormat="1" ht="20.45" customHeight="1" x14ac:dyDescent="0.3">
      <c r="B1228" s="153"/>
      <c r="C1228" s="154"/>
      <c r="D1228" s="154"/>
      <c r="E1228" s="155" t="s">
        <v>3</v>
      </c>
      <c r="F1228" s="272" t="s">
        <v>2220</v>
      </c>
      <c r="G1228" s="273"/>
      <c r="H1228" s="273"/>
      <c r="I1228" s="273"/>
      <c r="J1228" s="154"/>
      <c r="K1228" s="156">
        <v>11.8</v>
      </c>
      <c r="L1228" s="154"/>
      <c r="M1228" s="154"/>
      <c r="N1228" s="154"/>
      <c r="O1228" s="154"/>
      <c r="P1228" s="154"/>
      <c r="Q1228" s="154"/>
      <c r="R1228" s="157"/>
      <c r="T1228" s="158"/>
      <c r="U1228" s="154"/>
      <c r="V1228" s="154"/>
      <c r="W1228" s="154"/>
      <c r="X1228" s="154"/>
      <c r="Y1228" s="154"/>
      <c r="Z1228" s="154"/>
      <c r="AA1228" s="159"/>
      <c r="AT1228" s="160" t="s">
        <v>524</v>
      </c>
      <c r="AU1228" s="160" t="s">
        <v>190</v>
      </c>
      <c r="AV1228" s="10" t="s">
        <v>190</v>
      </c>
      <c r="AW1228" s="10" t="s">
        <v>35</v>
      </c>
      <c r="AX1228" s="10" t="s">
        <v>78</v>
      </c>
      <c r="AY1228" s="160" t="s">
        <v>221</v>
      </c>
    </row>
    <row r="1229" spans="2:51" s="10" customFormat="1" ht="20.45" customHeight="1" x14ac:dyDescent="0.3">
      <c r="B1229" s="153"/>
      <c r="C1229" s="154"/>
      <c r="D1229" s="154"/>
      <c r="E1229" s="155" t="s">
        <v>3</v>
      </c>
      <c r="F1229" s="272" t="s">
        <v>2221</v>
      </c>
      <c r="G1229" s="273"/>
      <c r="H1229" s="273"/>
      <c r="I1229" s="273"/>
      <c r="J1229" s="154"/>
      <c r="K1229" s="156">
        <v>15.6</v>
      </c>
      <c r="L1229" s="154"/>
      <c r="M1229" s="154"/>
      <c r="N1229" s="154"/>
      <c r="O1229" s="154"/>
      <c r="P1229" s="154"/>
      <c r="Q1229" s="154"/>
      <c r="R1229" s="157"/>
      <c r="T1229" s="158"/>
      <c r="U1229" s="154"/>
      <c r="V1229" s="154"/>
      <c r="W1229" s="154"/>
      <c r="X1229" s="154"/>
      <c r="Y1229" s="154"/>
      <c r="Z1229" s="154"/>
      <c r="AA1229" s="159"/>
      <c r="AT1229" s="160" t="s">
        <v>524</v>
      </c>
      <c r="AU1229" s="160" t="s">
        <v>190</v>
      </c>
      <c r="AV1229" s="10" t="s">
        <v>190</v>
      </c>
      <c r="AW1229" s="10" t="s">
        <v>35</v>
      </c>
      <c r="AX1229" s="10" t="s">
        <v>78</v>
      </c>
      <c r="AY1229" s="160" t="s">
        <v>221</v>
      </c>
    </row>
    <row r="1230" spans="2:51" s="10" customFormat="1" ht="20.45" customHeight="1" x14ac:dyDescent="0.3">
      <c r="B1230" s="153"/>
      <c r="C1230" s="154"/>
      <c r="D1230" s="154"/>
      <c r="E1230" s="155" t="s">
        <v>3</v>
      </c>
      <c r="F1230" s="272" t="s">
        <v>2222</v>
      </c>
      <c r="G1230" s="273"/>
      <c r="H1230" s="273"/>
      <c r="I1230" s="273"/>
      <c r="J1230" s="154"/>
      <c r="K1230" s="156">
        <v>13.6</v>
      </c>
      <c r="L1230" s="154"/>
      <c r="M1230" s="154"/>
      <c r="N1230" s="154"/>
      <c r="O1230" s="154"/>
      <c r="P1230" s="154"/>
      <c r="Q1230" s="154"/>
      <c r="R1230" s="157"/>
      <c r="T1230" s="158"/>
      <c r="U1230" s="154"/>
      <c r="V1230" s="154"/>
      <c r="W1230" s="154"/>
      <c r="X1230" s="154"/>
      <c r="Y1230" s="154"/>
      <c r="Z1230" s="154"/>
      <c r="AA1230" s="159"/>
      <c r="AT1230" s="160" t="s">
        <v>524</v>
      </c>
      <c r="AU1230" s="160" t="s">
        <v>190</v>
      </c>
      <c r="AV1230" s="10" t="s">
        <v>190</v>
      </c>
      <c r="AW1230" s="10" t="s">
        <v>35</v>
      </c>
      <c r="AX1230" s="10" t="s">
        <v>78</v>
      </c>
      <c r="AY1230" s="160" t="s">
        <v>221</v>
      </c>
    </row>
    <row r="1231" spans="2:51" s="10" customFormat="1" ht="20.45" customHeight="1" x14ac:dyDescent="0.3">
      <c r="B1231" s="153"/>
      <c r="C1231" s="154"/>
      <c r="D1231" s="154"/>
      <c r="E1231" s="155" t="s">
        <v>3</v>
      </c>
      <c r="F1231" s="272" t="s">
        <v>2223</v>
      </c>
      <c r="G1231" s="273"/>
      <c r="H1231" s="273"/>
      <c r="I1231" s="273"/>
      <c r="J1231" s="154"/>
      <c r="K1231" s="156">
        <v>15.8</v>
      </c>
      <c r="L1231" s="154"/>
      <c r="M1231" s="154"/>
      <c r="N1231" s="154"/>
      <c r="O1231" s="154"/>
      <c r="P1231" s="154"/>
      <c r="Q1231" s="154"/>
      <c r="R1231" s="157"/>
      <c r="T1231" s="158"/>
      <c r="U1231" s="154"/>
      <c r="V1231" s="154"/>
      <c r="W1231" s="154"/>
      <c r="X1231" s="154"/>
      <c r="Y1231" s="154"/>
      <c r="Z1231" s="154"/>
      <c r="AA1231" s="159"/>
      <c r="AT1231" s="160" t="s">
        <v>524</v>
      </c>
      <c r="AU1231" s="160" t="s">
        <v>190</v>
      </c>
      <c r="AV1231" s="10" t="s">
        <v>190</v>
      </c>
      <c r="AW1231" s="10" t="s">
        <v>35</v>
      </c>
      <c r="AX1231" s="10" t="s">
        <v>78</v>
      </c>
      <c r="AY1231" s="160" t="s">
        <v>221</v>
      </c>
    </row>
    <row r="1232" spans="2:51" s="10" customFormat="1" ht="20.45" customHeight="1" x14ac:dyDescent="0.3">
      <c r="B1232" s="153"/>
      <c r="C1232" s="154"/>
      <c r="D1232" s="154"/>
      <c r="E1232" s="155" t="s">
        <v>3</v>
      </c>
      <c r="F1232" s="272" t="s">
        <v>2224</v>
      </c>
      <c r="G1232" s="273"/>
      <c r="H1232" s="273"/>
      <c r="I1232" s="273"/>
      <c r="J1232" s="154"/>
      <c r="K1232" s="156">
        <v>9.0500000000000007</v>
      </c>
      <c r="L1232" s="154"/>
      <c r="M1232" s="154"/>
      <c r="N1232" s="154"/>
      <c r="O1232" s="154"/>
      <c r="P1232" s="154"/>
      <c r="Q1232" s="154"/>
      <c r="R1232" s="157"/>
      <c r="T1232" s="158"/>
      <c r="U1232" s="154"/>
      <c r="V1232" s="154"/>
      <c r="W1232" s="154"/>
      <c r="X1232" s="154"/>
      <c r="Y1232" s="154"/>
      <c r="Z1232" s="154"/>
      <c r="AA1232" s="159"/>
      <c r="AT1232" s="160" t="s">
        <v>524</v>
      </c>
      <c r="AU1232" s="160" t="s">
        <v>190</v>
      </c>
      <c r="AV1232" s="10" t="s">
        <v>190</v>
      </c>
      <c r="AW1232" s="10" t="s">
        <v>35</v>
      </c>
      <c r="AX1232" s="10" t="s">
        <v>78</v>
      </c>
      <c r="AY1232" s="160" t="s">
        <v>221</v>
      </c>
    </row>
    <row r="1233" spans="2:51" s="10" customFormat="1" ht="20.45" customHeight="1" x14ac:dyDescent="0.3">
      <c r="B1233" s="153"/>
      <c r="C1233" s="154"/>
      <c r="D1233" s="154"/>
      <c r="E1233" s="155" t="s">
        <v>3</v>
      </c>
      <c r="F1233" s="272" t="s">
        <v>2225</v>
      </c>
      <c r="G1233" s="273"/>
      <c r="H1233" s="273"/>
      <c r="I1233" s="273"/>
      <c r="J1233" s="154"/>
      <c r="K1233" s="156">
        <v>9.4</v>
      </c>
      <c r="L1233" s="154"/>
      <c r="M1233" s="154"/>
      <c r="N1233" s="154"/>
      <c r="O1233" s="154"/>
      <c r="P1233" s="154"/>
      <c r="Q1233" s="154"/>
      <c r="R1233" s="157"/>
      <c r="T1233" s="158"/>
      <c r="U1233" s="154"/>
      <c r="V1233" s="154"/>
      <c r="W1233" s="154"/>
      <c r="X1233" s="154"/>
      <c r="Y1233" s="154"/>
      <c r="Z1233" s="154"/>
      <c r="AA1233" s="159"/>
      <c r="AT1233" s="160" t="s">
        <v>524</v>
      </c>
      <c r="AU1233" s="160" t="s">
        <v>190</v>
      </c>
      <c r="AV1233" s="10" t="s">
        <v>190</v>
      </c>
      <c r="AW1233" s="10" t="s">
        <v>35</v>
      </c>
      <c r="AX1233" s="10" t="s">
        <v>78</v>
      </c>
      <c r="AY1233" s="160" t="s">
        <v>221</v>
      </c>
    </row>
    <row r="1234" spans="2:51" s="10" customFormat="1" ht="20.45" customHeight="1" x14ac:dyDescent="0.3">
      <c r="B1234" s="153"/>
      <c r="C1234" s="154"/>
      <c r="D1234" s="154"/>
      <c r="E1234" s="155" t="s">
        <v>3</v>
      </c>
      <c r="F1234" s="272" t="s">
        <v>2226</v>
      </c>
      <c r="G1234" s="273"/>
      <c r="H1234" s="273"/>
      <c r="I1234" s="273"/>
      <c r="J1234" s="154"/>
      <c r="K1234" s="156">
        <v>9.1</v>
      </c>
      <c r="L1234" s="154"/>
      <c r="M1234" s="154"/>
      <c r="N1234" s="154"/>
      <c r="O1234" s="154"/>
      <c r="P1234" s="154"/>
      <c r="Q1234" s="154"/>
      <c r="R1234" s="157"/>
      <c r="T1234" s="158"/>
      <c r="U1234" s="154"/>
      <c r="V1234" s="154"/>
      <c r="W1234" s="154"/>
      <c r="X1234" s="154"/>
      <c r="Y1234" s="154"/>
      <c r="Z1234" s="154"/>
      <c r="AA1234" s="159"/>
      <c r="AT1234" s="160" t="s">
        <v>524</v>
      </c>
      <c r="AU1234" s="160" t="s">
        <v>190</v>
      </c>
      <c r="AV1234" s="10" t="s">
        <v>190</v>
      </c>
      <c r="AW1234" s="10" t="s">
        <v>35</v>
      </c>
      <c r="AX1234" s="10" t="s">
        <v>78</v>
      </c>
      <c r="AY1234" s="160" t="s">
        <v>221</v>
      </c>
    </row>
    <row r="1235" spans="2:51" s="10" customFormat="1" ht="20.45" customHeight="1" x14ac:dyDescent="0.3">
      <c r="B1235" s="153"/>
      <c r="C1235" s="154"/>
      <c r="D1235" s="154"/>
      <c r="E1235" s="155" t="s">
        <v>3</v>
      </c>
      <c r="F1235" s="272" t="s">
        <v>2227</v>
      </c>
      <c r="G1235" s="273"/>
      <c r="H1235" s="273"/>
      <c r="I1235" s="273"/>
      <c r="J1235" s="154"/>
      <c r="K1235" s="156">
        <v>13.6</v>
      </c>
      <c r="L1235" s="154"/>
      <c r="M1235" s="154"/>
      <c r="N1235" s="154"/>
      <c r="O1235" s="154"/>
      <c r="P1235" s="154"/>
      <c r="Q1235" s="154"/>
      <c r="R1235" s="157"/>
      <c r="T1235" s="158"/>
      <c r="U1235" s="154"/>
      <c r="V1235" s="154"/>
      <c r="W1235" s="154"/>
      <c r="X1235" s="154"/>
      <c r="Y1235" s="154"/>
      <c r="Z1235" s="154"/>
      <c r="AA1235" s="159"/>
      <c r="AT1235" s="160" t="s">
        <v>524</v>
      </c>
      <c r="AU1235" s="160" t="s">
        <v>190</v>
      </c>
      <c r="AV1235" s="10" t="s">
        <v>190</v>
      </c>
      <c r="AW1235" s="10" t="s">
        <v>35</v>
      </c>
      <c r="AX1235" s="10" t="s">
        <v>78</v>
      </c>
      <c r="AY1235" s="160" t="s">
        <v>221</v>
      </c>
    </row>
    <row r="1236" spans="2:51" s="13" customFormat="1" ht="20.45" customHeight="1" x14ac:dyDescent="0.3">
      <c r="B1236" s="181"/>
      <c r="C1236" s="182"/>
      <c r="D1236" s="182"/>
      <c r="E1236" s="183" t="s">
        <v>3</v>
      </c>
      <c r="F1236" s="279" t="s">
        <v>946</v>
      </c>
      <c r="G1236" s="280"/>
      <c r="H1236" s="280"/>
      <c r="I1236" s="280"/>
      <c r="J1236" s="182"/>
      <c r="K1236" s="184">
        <v>542.65</v>
      </c>
      <c r="L1236" s="182"/>
      <c r="M1236" s="182"/>
      <c r="N1236" s="182"/>
      <c r="O1236" s="182"/>
      <c r="P1236" s="182"/>
      <c r="Q1236" s="182"/>
      <c r="R1236" s="185"/>
      <c r="T1236" s="186"/>
      <c r="U1236" s="182"/>
      <c r="V1236" s="182"/>
      <c r="W1236" s="182"/>
      <c r="X1236" s="182"/>
      <c r="Y1236" s="182"/>
      <c r="Z1236" s="182"/>
      <c r="AA1236" s="187"/>
      <c r="AT1236" s="188" t="s">
        <v>524</v>
      </c>
      <c r="AU1236" s="188" t="s">
        <v>190</v>
      </c>
      <c r="AV1236" s="13" t="s">
        <v>254</v>
      </c>
      <c r="AW1236" s="13" t="s">
        <v>35</v>
      </c>
      <c r="AX1236" s="13" t="s">
        <v>78</v>
      </c>
      <c r="AY1236" s="188" t="s">
        <v>221</v>
      </c>
    </row>
    <row r="1237" spans="2:51" s="12" customFormat="1" ht="20.45" customHeight="1" x14ac:dyDescent="0.3">
      <c r="B1237" s="173"/>
      <c r="C1237" s="174"/>
      <c r="D1237" s="174"/>
      <c r="E1237" s="175" t="s">
        <v>3</v>
      </c>
      <c r="F1237" s="277" t="s">
        <v>1131</v>
      </c>
      <c r="G1237" s="278"/>
      <c r="H1237" s="278"/>
      <c r="I1237" s="278"/>
      <c r="J1237" s="174"/>
      <c r="K1237" s="176" t="s">
        <v>3</v>
      </c>
      <c r="L1237" s="174"/>
      <c r="M1237" s="174"/>
      <c r="N1237" s="174"/>
      <c r="O1237" s="174"/>
      <c r="P1237" s="174"/>
      <c r="Q1237" s="174"/>
      <c r="R1237" s="177"/>
      <c r="T1237" s="178"/>
      <c r="U1237" s="174"/>
      <c r="V1237" s="174"/>
      <c r="W1237" s="174"/>
      <c r="X1237" s="174"/>
      <c r="Y1237" s="174"/>
      <c r="Z1237" s="174"/>
      <c r="AA1237" s="179"/>
      <c r="AT1237" s="180" t="s">
        <v>524</v>
      </c>
      <c r="AU1237" s="180" t="s">
        <v>190</v>
      </c>
      <c r="AV1237" s="12" t="s">
        <v>15</v>
      </c>
      <c r="AW1237" s="12" t="s">
        <v>35</v>
      </c>
      <c r="AX1237" s="12" t="s">
        <v>78</v>
      </c>
      <c r="AY1237" s="180" t="s">
        <v>221</v>
      </c>
    </row>
    <row r="1238" spans="2:51" s="10" customFormat="1" ht="20.45" customHeight="1" x14ac:dyDescent="0.3">
      <c r="B1238" s="153"/>
      <c r="C1238" s="154"/>
      <c r="D1238" s="154"/>
      <c r="E1238" s="155" t="s">
        <v>3</v>
      </c>
      <c r="F1238" s="272" t="s">
        <v>2228</v>
      </c>
      <c r="G1238" s="273"/>
      <c r="H1238" s="273"/>
      <c r="I1238" s="273"/>
      <c r="J1238" s="154"/>
      <c r="K1238" s="156">
        <v>19.5</v>
      </c>
      <c r="L1238" s="154"/>
      <c r="M1238" s="154"/>
      <c r="N1238" s="154"/>
      <c r="O1238" s="154"/>
      <c r="P1238" s="154"/>
      <c r="Q1238" s="154"/>
      <c r="R1238" s="157"/>
      <c r="T1238" s="158"/>
      <c r="U1238" s="154"/>
      <c r="V1238" s="154"/>
      <c r="W1238" s="154"/>
      <c r="X1238" s="154"/>
      <c r="Y1238" s="154"/>
      <c r="Z1238" s="154"/>
      <c r="AA1238" s="159"/>
      <c r="AT1238" s="160" t="s">
        <v>524</v>
      </c>
      <c r="AU1238" s="160" t="s">
        <v>190</v>
      </c>
      <c r="AV1238" s="10" t="s">
        <v>190</v>
      </c>
      <c r="AW1238" s="10" t="s">
        <v>35</v>
      </c>
      <c r="AX1238" s="10" t="s">
        <v>78</v>
      </c>
      <c r="AY1238" s="160" t="s">
        <v>221</v>
      </c>
    </row>
    <row r="1239" spans="2:51" s="10" customFormat="1" ht="20.45" customHeight="1" x14ac:dyDescent="0.3">
      <c r="B1239" s="153"/>
      <c r="C1239" s="154"/>
      <c r="D1239" s="154"/>
      <c r="E1239" s="155" t="s">
        <v>3</v>
      </c>
      <c r="F1239" s="272" t="s">
        <v>2229</v>
      </c>
      <c r="G1239" s="273"/>
      <c r="H1239" s="273"/>
      <c r="I1239" s="273"/>
      <c r="J1239" s="154"/>
      <c r="K1239" s="156">
        <v>31.4</v>
      </c>
      <c r="L1239" s="154"/>
      <c r="M1239" s="154"/>
      <c r="N1239" s="154"/>
      <c r="O1239" s="154"/>
      <c r="P1239" s="154"/>
      <c r="Q1239" s="154"/>
      <c r="R1239" s="157"/>
      <c r="T1239" s="158"/>
      <c r="U1239" s="154"/>
      <c r="V1239" s="154"/>
      <c r="W1239" s="154"/>
      <c r="X1239" s="154"/>
      <c r="Y1239" s="154"/>
      <c r="Z1239" s="154"/>
      <c r="AA1239" s="159"/>
      <c r="AT1239" s="160" t="s">
        <v>524</v>
      </c>
      <c r="AU1239" s="160" t="s">
        <v>190</v>
      </c>
      <c r="AV1239" s="10" t="s">
        <v>190</v>
      </c>
      <c r="AW1239" s="10" t="s">
        <v>35</v>
      </c>
      <c r="AX1239" s="10" t="s">
        <v>78</v>
      </c>
      <c r="AY1239" s="160" t="s">
        <v>221</v>
      </c>
    </row>
    <row r="1240" spans="2:51" s="10" customFormat="1" ht="20.45" customHeight="1" x14ac:dyDescent="0.3">
      <c r="B1240" s="153"/>
      <c r="C1240" s="154"/>
      <c r="D1240" s="154"/>
      <c r="E1240" s="155" t="s">
        <v>3</v>
      </c>
      <c r="F1240" s="272" t="s">
        <v>2230</v>
      </c>
      <c r="G1240" s="273"/>
      <c r="H1240" s="273"/>
      <c r="I1240" s="273"/>
      <c r="J1240" s="154"/>
      <c r="K1240" s="156">
        <v>31.6</v>
      </c>
      <c r="L1240" s="154"/>
      <c r="M1240" s="154"/>
      <c r="N1240" s="154"/>
      <c r="O1240" s="154"/>
      <c r="P1240" s="154"/>
      <c r="Q1240" s="154"/>
      <c r="R1240" s="157"/>
      <c r="T1240" s="158"/>
      <c r="U1240" s="154"/>
      <c r="V1240" s="154"/>
      <c r="W1240" s="154"/>
      <c r="X1240" s="154"/>
      <c r="Y1240" s="154"/>
      <c r="Z1240" s="154"/>
      <c r="AA1240" s="159"/>
      <c r="AT1240" s="160" t="s">
        <v>524</v>
      </c>
      <c r="AU1240" s="160" t="s">
        <v>190</v>
      </c>
      <c r="AV1240" s="10" t="s">
        <v>190</v>
      </c>
      <c r="AW1240" s="10" t="s">
        <v>35</v>
      </c>
      <c r="AX1240" s="10" t="s">
        <v>78</v>
      </c>
      <c r="AY1240" s="160" t="s">
        <v>221</v>
      </c>
    </row>
    <row r="1241" spans="2:51" s="10" customFormat="1" ht="20.45" customHeight="1" x14ac:dyDescent="0.3">
      <c r="B1241" s="153"/>
      <c r="C1241" s="154"/>
      <c r="D1241" s="154"/>
      <c r="E1241" s="155" t="s">
        <v>3</v>
      </c>
      <c r="F1241" s="272" t="s">
        <v>2231</v>
      </c>
      <c r="G1241" s="273"/>
      <c r="H1241" s="273"/>
      <c r="I1241" s="273"/>
      <c r="J1241" s="154"/>
      <c r="K1241" s="156">
        <v>31.4</v>
      </c>
      <c r="L1241" s="154"/>
      <c r="M1241" s="154"/>
      <c r="N1241" s="154"/>
      <c r="O1241" s="154"/>
      <c r="P1241" s="154"/>
      <c r="Q1241" s="154"/>
      <c r="R1241" s="157"/>
      <c r="T1241" s="158"/>
      <c r="U1241" s="154"/>
      <c r="V1241" s="154"/>
      <c r="W1241" s="154"/>
      <c r="X1241" s="154"/>
      <c r="Y1241" s="154"/>
      <c r="Z1241" s="154"/>
      <c r="AA1241" s="159"/>
      <c r="AT1241" s="160" t="s">
        <v>524</v>
      </c>
      <c r="AU1241" s="160" t="s">
        <v>190</v>
      </c>
      <c r="AV1241" s="10" t="s">
        <v>190</v>
      </c>
      <c r="AW1241" s="10" t="s">
        <v>35</v>
      </c>
      <c r="AX1241" s="10" t="s">
        <v>78</v>
      </c>
      <c r="AY1241" s="160" t="s">
        <v>221</v>
      </c>
    </row>
    <row r="1242" spans="2:51" s="10" customFormat="1" ht="20.45" customHeight="1" x14ac:dyDescent="0.3">
      <c r="B1242" s="153"/>
      <c r="C1242" s="154"/>
      <c r="D1242" s="154"/>
      <c r="E1242" s="155" t="s">
        <v>3</v>
      </c>
      <c r="F1242" s="272" t="s">
        <v>2232</v>
      </c>
      <c r="G1242" s="273"/>
      <c r="H1242" s="273"/>
      <c r="I1242" s="273"/>
      <c r="J1242" s="154"/>
      <c r="K1242" s="156">
        <v>38</v>
      </c>
      <c r="L1242" s="154"/>
      <c r="M1242" s="154"/>
      <c r="N1242" s="154"/>
      <c r="O1242" s="154"/>
      <c r="P1242" s="154"/>
      <c r="Q1242" s="154"/>
      <c r="R1242" s="157"/>
      <c r="T1242" s="158"/>
      <c r="U1242" s="154"/>
      <c r="V1242" s="154"/>
      <c r="W1242" s="154"/>
      <c r="X1242" s="154"/>
      <c r="Y1242" s="154"/>
      <c r="Z1242" s="154"/>
      <c r="AA1242" s="159"/>
      <c r="AT1242" s="160" t="s">
        <v>524</v>
      </c>
      <c r="AU1242" s="160" t="s">
        <v>190</v>
      </c>
      <c r="AV1242" s="10" t="s">
        <v>190</v>
      </c>
      <c r="AW1242" s="10" t="s">
        <v>35</v>
      </c>
      <c r="AX1242" s="10" t="s">
        <v>78</v>
      </c>
      <c r="AY1242" s="160" t="s">
        <v>221</v>
      </c>
    </row>
    <row r="1243" spans="2:51" s="10" customFormat="1" ht="20.45" customHeight="1" x14ac:dyDescent="0.3">
      <c r="B1243" s="153"/>
      <c r="C1243" s="154"/>
      <c r="D1243" s="154"/>
      <c r="E1243" s="155" t="s">
        <v>3</v>
      </c>
      <c r="F1243" s="272" t="s">
        <v>2233</v>
      </c>
      <c r="G1243" s="273"/>
      <c r="H1243" s="273"/>
      <c r="I1243" s="273"/>
      <c r="J1243" s="154"/>
      <c r="K1243" s="156">
        <v>38.4</v>
      </c>
      <c r="L1243" s="154"/>
      <c r="M1243" s="154"/>
      <c r="N1243" s="154"/>
      <c r="O1243" s="154"/>
      <c r="P1243" s="154"/>
      <c r="Q1243" s="154"/>
      <c r="R1243" s="157"/>
      <c r="T1243" s="158"/>
      <c r="U1243" s="154"/>
      <c r="V1243" s="154"/>
      <c r="W1243" s="154"/>
      <c r="X1243" s="154"/>
      <c r="Y1243" s="154"/>
      <c r="Z1243" s="154"/>
      <c r="AA1243" s="159"/>
      <c r="AT1243" s="160" t="s">
        <v>524</v>
      </c>
      <c r="AU1243" s="160" t="s">
        <v>190</v>
      </c>
      <c r="AV1243" s="10" t="s">
        <v>190</v>
      </c>
      <c r="AW1243" s="10" t="s">
        <v>35</v>
      </c>
      <c r="AX1243" s="10" t="s">
        <v>78</v>
      </c>
      <c r="AY1243" s="160" t="s">
        <v>221</v>
      </c>
    </row>
    <row r="1244" spans="2:51" s="10" customFormat="1" ht="20.45" customHeight="1" x14ac:dyDescent="0.3">
      <c r="B1244" s="153"/>
      <c r="C1244" s="154"/>
      <c r="D1244" s="154"/>
      <c r="E1244" s="155" t="s">
        <v>3</v>
      </c>
      <c r="F1244" s="272" t="s">
        <v>2234</v>
      </c>
      <c r="G1244" s="273"/>
      <c r="H1244" s="273"/>
      <c r="I1244" s="273"/>
      <c r="J1244" s="154"/>
      <c r="K1244" s="156">
        <v>6</v>
      </c>
      <c r="L1244" s="154"/>
      <c r="M1244" s="154"/>
      <c r="N1244" s="154"/>
      <c r="O1244" s="154"/>
      <c r="P1244" s="154"/>
      <c r="Q1244" s="154"/>
      <c r="R1244" s="157"/>
      <c r="T1244" s="158"/>
      <c r="U1244" s="154"/>
      <c r="V1244" s="154"/>
      <c r="W1244" s="154"/>
      <c r="X1244" s="154"/>
      <c r="Y1244" s="154"/>
      <c r="Z1244" s="154"/>
      <c r="AA1244" s="159"/>
      <c r="AT1244" s="160" t="s">
        <v>524</v>
      </c>
      <c r="AU1244" s="160" t="s">
        <v>190</v>
      </c>
      <c r="AV1244" s="10" t="s">
        <v>190</v>
      </c>
      <c r="AW1244" s="10" t="s">
        <v>35</v>
      </c>
      <c r="AX1244" s="10" t="s">
        <v>78</v>
      </c>
      <c r="AY1244" s="160" t="s">
        <v>221</v>
      </c>
    </row>
    <row r="1245" spans="2:51" s="10" customFormat="1" ht="20.45" customHeight="1" x14ac:dyDescent="0.3">
      <c r="B1245" s="153"/>
      <c r="C1245" s="154"/>
      <c r="D1245" s="154"/>
      <c r="E1245" s="155" t="s">
        <v>3</v>
      </c>
      <c r="F1245" s="272" t="s">
        <v>2235</v>
      </c>
      <c r="G1245" s="273"/>
      <c r="H1245" s="273"/>
      <c r="I1245" s="273"/>
      <c r="J1245" s="154"/>
      <c r="K1245" s="156">
        <v>21.2</v>
      </c>
      <c r="L1245" s="154"/>
      <c r="M1245" s="154"/>
      <c r="N1245" s="154"/>
      <c r="O1245" s="154"/>
      <c r="P1245" s="154"/>
      <c r="Q1245" s="154"/>
      <c r="R1245" s="157"/>
      <c r="T1245" s="158"/>
      <c r="U1245" s="154"/>
      <c r="V1245" s="154"/>
      <c r="W1245" s="154"/>
      <c r="X1245" s="154"/>
      <c r="Y1245" s="154"/>
      <c r="Z1245" s="154"/>
      <c r="AA1245" s="159"/>
      <c r="AT1245" s="160" t="s">
        <v>524</v>
      </c>
      <c r="AU1245" s="160" t="s">
        <v>190</v>
      </c>
      <c r="AV1245" s="10" t="s">
        <v>190</v>
      </c>
      <c r="AW1245" s="10" t="s">
        <v>35</v>
      </c>
      <c r="AX1245" s="10" t="s">
        <v>78</v>
      </c>
      <c r="AY1245" s="160" t="s">
        <v>221</v>
      </c>
    </row>
    <row r="1246" spans="2:51" s="10" customFormat="1" ht="20.45" customHeight="1" x14ac:dyDescent="0.3">
      <c r="B1246" s="153"/>
      <c r="C1246" s="154"/>
      <c r="D1246" s="154"/>
      <c r="E1246" s="155" t="s">
        <v>3</v>
      </c>
      <c r="F1246" s="272" t="s">
        <v>2236</v>
      </c>
      <c r="G1246" s="273"/>
      <c r="H1246" s="273"/>
      <c r="I1246" s="273"/>
      <c r="J1246" s="154"/>
      <c r="K1246" s="156">
        <v>18.399999999999999</v>
      </c>
      <c r="L1246" s="154"/>
      <c r="M1246" s="154"/>
      <c r="N1246" s="154"/>
      <c r="O1246" s="154"/>
      <c r="P1246" s="154"/>
      <c r="Q1246" s="154"/>
      <c r="R1246" s="157"/>
      <c r="T1246" s="158"/>
      <c r="U1246" s="154"/>
      <c r="V1246" s="154"/>
      <c r="W1246" s="154"/>
      <c r="X1246" s="154"/>
      <c r="Y1246" s="154"/>
      <c r="Z1246" s="154"/>
      <c r="AA1246" s="159"/>
      <c r="AT1246" s="160" t="s">
        <v>524</v>
      </c>
      <c r="AU1246" s="160" t="s">
        <v>190</v>
      </c>
      <c r="AV1246" s="10" t="s">
        <v>190</v>
      </c>
      <c r="AW1246" s="10" t="s">
        <v>35</v>
      </c>
      <c r="AX1246" s="10" t="s">
        <v>78</v>
      </c>
      <c r="AY1246" s="160" t="s">
        <v>221</v>
      </c>
    </row>
    <row r="1247" spans="2:51" s="10" customFormat="1" ht="20.45" customHeight="1" x14ac:dyDescent="0.3">
      <c r="B1247" s="153"/>
      <c r="C1247" s="154"/>
      <c r="D1247" s="154"/>
      <c r="E1247" s="155" t="s">
        <v>3</v>
      </c>
      <c r="F1247" s="272" t="s">
        <v>2237</v>
      </c>
      <c r="G1247" s="273"/>
      <c r="H1247" s="273"/>
      <c r="I1247" s="273"/>
      <c r="J1247" s="154"/>
      <c r="K1247" s="156">
        <v>11.7</v>
      </c>
      <c r="L1247" s="154"/>
      <c r="M1247" s="154"/>
      <c r="N1247" s="154"/>
      <c r="O1247" s="154"/>
      <c r="P1247" s="154"/>
      <c r="Q1247" s="154"/>
      <c r="R1247" s="157"/>
      <c r="T1247" s="158"/>
      <c r="U1247" s="154"/>
      <c r="V1247" s="154"/>
      <c r="W1247" s="154"/>
      <c r="X1247" s="154"/>
      <c r="Y1247" s="154"/>
      <c r="Z1247" s="154"/>
      <c r="AA1247" s="159"/>
      <c r="AT1247" s="160" t="s">
        <v>524</v>
      </c>
      <c r="AU1247" s="160" t="s">
        <v>190</v>
      </c>
      <c r="AV1247" s="10" t="s">
        <v>190</v>
      </c>
      <c r="AW1247" s="10" t="s">
        <v>35</v>
      </c>
      <c r="AX1247" s="10" t="s">
        <v>78</v>
      </c>
      <c r="AY1247" s="160" t="s">
        <v>221</v>
      </c>
    </row>
    <row r="1248" spans="2:51" s="10" customFormat="1" ht="20.45" customHeight="1" x14ac:dyDescent="0.3">
      <c r="B1248" s="153"/>
      <c r="C1248" s="154"/>
      <c r="D1248" s="154"/>
      <c r="E1248" s="155" t="s">
        <v>3</v>
      </c>
      <c r="F1248" s="272" t="s">
        <v>2238</v>
      </c>
      <c r="G1248" s="273"/>
      <c r="H1248" s="273"/>
      <c r="I1248" s="273"/>
      <c r="J1248" s="154"/>
      <c r="K1248" s="156">
        <v>16</v>
      </c>
      <c r="L1248" s="154"/>
      <c r="M1248" s="154"/>
      <c r="N1248" s="154"/>
      <c r="O1248" s="154"/>
      <c r="P1248" s="154"/>
      <c r="Q1248" s="154"/>
      <c r="R1248" s="157"/>
      <c r="T1248" s="158"/>
      <c r="U1248" s="154"/>
      <c r="V1248" s="154"/>
      <c r="W1248" s="154"/>
      <c r="X1248" s="154"/>
      <c r="Y1248" s="154"/>
      <c r="Z1248" s="154"/>
      <c r="AA1248" s="159"/>
      <c r="AT1248" s="160" t="s">
        <v>524</v>
      </c>
      <c r="AU1248" s="160" t="s">
        <v>190</v>
      </c>
      <c r="AV1248" s="10" t="s">
        <v>190</v>
      </c>
      <c r="AW1248" s="10" t="s">
        <v>35</v>
      </c>
      <c r="AX1248" s="10" t="s">
        <v>78</v>
      </c>
      <c r="AY1248" s="160" t="s">
        <v>221</v>
      </c>
    </row>
    <row r="1249" spans="2:51" s="10" customFormat="1" ht="51.6" customHeight="1" x14ac:dyDescent="0.3">
      <c r="B1249" s="153"/>
      <c r="C1249" s="154"/>
      <c r="D1249" s="154"/>
      <c r="E1249" s="155" t="s">
        <v>3</v>
      </c>
      <c r="F1249" s="272" t="s">
        <v>2239</v>
      </c>
      <c r="G1249" s="273"/>
      <c r="H1249" s="273"/>
      <c r="I1249" s="273"/>
      <c r="J1249" s="154"/>
      <c r="K1249" s="156">
        <v>68.2</v>
      </c>
      <c r="L1249" s="154"/>
      <c r="M1249" s="154"/>
      <c r="N1249" s="154"/>
      <c r="O1249" s="154"/>
      <c r="P1249" s="154"/>
      <c r="Q1249" s="154"/>
      <c r="R1249" s="157"/>
      <c r="T1249" s="158"/>
      <c r="U1249" s="154"/>
      <c r="V1249" s="154"/>
      <c r="W1249" s="154"/>
      <c r="X1249" s="154"/>
      <c r="Y1249" s="154"/>
      <c r="Z1249" s="154"/>
      <c r="AA1249" s="159"/>
      <c r="AT1249" s="160" t="s">
        <v>524</v>
      </c>
      <c r="AU1249" s="160" t="s">
        <v>190</v>
      </c>
      <c r="AV1249" s="10" t="s">
        <v>190</v>
      </c>
      <c r="AW1249" s="10" t="s">
        <v>35</v>
      </c>
      <c r="AX1249" s="10" t="s">
        <v>78</v>
      </c>
      <c r="AY1249" s="160" t="s">
        <v>221</v>
      </c>
    </row>
    <row r="1250" spans="2:51" s="10" customFormat="1" ht="20.45" customHeight="1" x14ac:dyDescent="0.3">
      <c r="B1250" s="153"/>
      <c r="C1250" s="154"/>
      <c r="D1250" s="154"/>
      <c r="E1250" s="155" t="s">
        <v>3</v>
      </c>
      <c r="F1250" s="272" t="s">
        <v>2240</v>
      </c>
      <c r="G1250" s="273"/>
      <c r="H1250" s="273"/>
      <c r="I1250" s="273"/>
      <c r="J1250" s="154"/>
      <c r="K1250" s="156">
        <v>32.6</v>
      </c>
      <c r="L1250" s="154"/>
      <c r="M1250" s="154"/>
      <c r="N1250" s="154"/>
      <c r="O1250" s="154"/>
      <c r="P1250" s="154"/>
      <c r="Q1250" s="154"/>
      <c r="R1250" s="157"/>
      <c r="T1250" s="158"/>
      <c r="U1250" s="154"/>
      <c r="V1250" s="154"/>
      <c r="W1250" s="154"/>
      <c r="X1250" s="154"/>
      <c r="Y1250" s="154"/>
      <c r="Z1250" s="154"/>
      <c r="AA1250" s="159"/>
      <c r="AT1250" s="160" t="s">
        <v>524</v>
      </c>
      <c r="AU1250" s="160" t="s">
        <v>190</v>
      </c>
      <c r="AV1250" s="10" t="s">
        <v>190</v>
      </c>
      <c r="AW1250" s="10" t="s">
        <v>35</v>
      </c>
      <c r="AX1250" s="10" t="s">
        <v>78</v>
      </c>
      <c r="AY1250" s="160" t="s">
        <v>221</v>
      </c>
    </row>
    <row r="1251" spans="2:51" s="10" customFormat="1" ht="20.45" customHeight="1" x14ac:dyDescent="0.3">
      <c r="B1251" s="153"/>
      <c r="C1251" s="154"/>
      <c r="D1251" s="154"/>
      <c r="E1251" s="155" t="s">
        <v>3</v>
      </c>
      <c r="F1251" s="272" t="s">
        <v>2241</v>
      </c>
      <c r="G1251" s="273"/>
      <c r="H1251" s="273"/>
      <c r="I1251" s="273"/>
      <c r="J1251" s="154"/>
      <c r="K1251" s="156">
        <v>6</v>
      </c>
      <c r="L1251" s="154"/>
      <c r="M1251" s="154"/>
      <c r="N1251" s="154"/>
      <c r="O1251" s="154"/>
      <c r="P1251" s="154"/>
      <c r="Q1251" s="154"/>
      <c r="R1251" s="157"/>
      <c r="T1251" s="158"/>
      <c r="U1251" s="154"/>
      <c r="V1251" s="154"/>
      <c r="W1251" s="154"/>
      <c r="X1251" s="154"/>
      <c r="Y1251" s="154"/>
      <c r="Z1251" s="154"/>
      <c r="AA1251" s="159"/>
      <c r="AT1251" s="160" t="s">
        <v>524</v>
      </c>
      <c r="AU1251" s="160" t="s">
        <v>190</v>
      </c>
      <c r="AV1251" s="10" t="s">
        <v>190</v>
      </c>
      <c r="AW1251" s="10" t="s">
        <v>35</v>
      </c>
      <c r="AX1251" s="10" t="s">
        <v>78</v>
      </c>
      <c r="AY1251" s="160" t="s">
        <v>221</v>
      </c>
    </row>
    <row r="1252" spans="2:51" s="10" customFormat="1" ht="20.45" customHeight="1" x14ac:dyDescent="0.3">
      <c r="B1252" s="153"/>
      <c r="C1252" s="154"/>
      <c r="D1252" s="154"/>
      <c r="E1252" s="155" t="s">
        <v>3</v>
      </c>
      <c r="F1252" s="272" t="s">
        <v>2242</v>
      </c>
      <c r="G1252" s="273"/>
      <c r="H1252" s="273"/>
      <c r="I1252" s="273"/>
      <c r="J1252" s="154"/>
      <c r="K1252" s="156">
        <v>5.6</v>
      </c>
      <c r="L1252" s="154"/>
      <c r="M1252" s="154"/>
      <c r="N1252" s="154"/>
      <c r="O1252" s="154"/>
      <c r="P1252" s="154"/>
      <c r="Q1252" s="154"/>
      <c r="R1252" s="157"/>
      <c r="T1252" s="158"/>
      <c r="U1252" s="154"/>
      <c r="V1252" s="154"/>
      <c r="W1252" s="154"/>
      <c r="X1252" s="154"/>
      <c r="Y1252" s="154"/>
      <c r="Z1252" s="154"/>
      <c r="AA1252" s="159"/>
      <c r="AT1252" s="160" t="s">
        <v>524</v>
      </c>
      <c r="AU1252" s="160" t="s">
        <v>190</v>
      </c>
      <c r="AV1252" s="10" t="s">
        <v>190</v>
      </c>
      <c r="AW1252" s="10" t="s">
        <v>35</v>
      </c>
      <c r="AX1252" s="10" t="s">
        <v>78</v>
      </c>
      <c r="AY1252" s="160" t="s">
        <v>221</v>
      </c>
    </row>
    <row r="1253" spans="2:51" s="10" customFormat="1" ht="20.45" customHeight="1" x14ac:dyDescent="0.3">
      <c r="B1253" s="153"/>
      <c r="C1253" s="154"/>
      <c r="D1253" s="154"/>
      <c r="E1253" s="155" t="s">
        <v>3</v>
      </c>
      <c r="F1253" s="272" t="s">
        <v>2243</v>
      </c>
      <c r="G1253" s="273"/>
      <c r="H1253" s="273"/>
      <c r="I1253" s="273"/>
      <c r="J1253" s="154"/>
      <c r="K1253" s="156">
        <v>20.6</v>
      </c>
      <c r="L1253" s="154"/>
      <c r="M1253" s="154"/>
      <c r="N1253" s="154"/>
      <c r="O1253" s="154"/>
      <c r="P1253" s="154"/>
      <c r="Q1253" s="154"/>
      <c r="R1253" s="157"/>
      <c r="T1253" s="158"/>
      <c r="U1253" s="154"/>
      <c r="V1253" s="154"/>
      <c r="W1253" s="154"/>
      <c r="X1253" s="154"/>
      <c r="Y1253" s="154"/>
      <c r="Z1253" s="154"/>
      <c r="AA1253" s="159"/>
      <c r="AT1253" s="160" t="s">
        <v>524</v>
      </c>
      <c r="AU1253" s="160" t="s">
        <v>190</v>
      </c>
      <c r="AV1253" s="10" t="s">
        <v>190</v>
      </c>
      <c r="AW1253" s="10" t="s">
        <v>35</v>
      </c>
      <c r="AX1253" s="10" t="s">
        <v>78</v>
      </c>
      <c r="AY1253" s="160" t="s">
        <v>221</v>
      </c>
    </row>
    <row r="1254" spans="2:51" s="10" customFormat="1" ht="20.45" customHeight="1" x14ac:dyDescent="0.3">
      <c r="B1254" s="153"/>
      <c r="C1254" s="154"/>
      <c r="D1254" s="154"/>
      <c r="E1254" s="155" t="s">
        <v>3</v>
      </c>
      <c r="F1254" s="272" t="s">
        <v>2244</v>
      </c>
      <c r="G1254" s="273"/>
      <c r="H1254" s="273"/>
      <c r="I1254" s="273"/>
      <c r="J1254" s="154"/>
      <c r="K1254" s="156">
        <v>6</v>
      </c>
      <c r="L1254" s="154"/>
      <c r="M1254" s="154"/>
      <c r="N1254" s="154"/>
      <c r="O1254" s="154"/>
      <c r="P1254" s="154"/>
      <c r="Q1254" s="154"/>
      <c r="R1254" s="157"/>
      <c r="T1254" s="158"/>
      <c r="U1254" s="154"/>
      <c r="V1254" s="154"/>
      <c r="W1254" s="154"/>
      <c r="X1254" s="154"/>
      <c r="Y1254" s="154"/>
      <c r="Z1254" s="154"/>
      <c r="AA1254" s="159"/>
      <c r="AT1254" s="160" t="s">
        <v>524</v>
      </c>
      <c r="AU1254" s="160" t="s">
        <v>190</v>
      </c>
      <c r="AV1254" s="10" t="s">
        <v>190</v>
      </c>
      <c r="AW1254" s="10" t="s">
        <v>35</v>
      </c>
      <c r="AX1254" s="10" t="s">
        <v>78</v>
      </c>
      <c r="AY1254" s="160" t="s">
        <v>221</v>
      </c>
    </row>
    <row r="1255" spans="2:51" s="10" customFormat="1" ht="20.45" customHeight="1" x14ac:dyDescent="0.3">
      <c r="B1255" s="153"/>
      <c r="C1255" s="154"/>
      <c r="D1255" s="154"/>
      <c r="E1255" s="155" t="s">
        <v>3</v>
      </c>
      <c r="F1255" s="272" t="s">
        <v>2245</v>
      </c>
      <c r="G1255" s="273"/>
      <c r="H1255" s="273"/>
      <c r="I1255" s="273"/>
      <c r="J1255" s="154"/>
      <c r="K1255" s="156">
        <v>13.6</v>
      </c>
      <c r="L1255" s="154"/>
      <c r="M1255" s="154"/>
      <c r="N1255" s="154"/>
      <c r="O1255" s="154"/>
      <c r="P1255" s="154"/>
      <c r="Q1255" s="154"/>
      <c r="R1255" s="157"/>
      <c r="T1255" s="158"/>
      <c r="U1255" s="154"/>
      <c r="V1255" s="154"/>
      <c r="W1255" s="154"/>
      <c r="X1255" s="154"/>
      <c r="Y1255" s="154"/>
      <c r="Z1255" s="154"/>
      <c r="AA1255" s="159"/>
      <c r="AT1255" s="160" t="s">
        <v>524</v>
      </c>
      <c r="AU1255" s="160" t="s">
        <v>190</v>
      </c>
      <c r="AV1255" s="10" t="s">
        <v>190</v>
      </c>
      <c r="AW1255" s="10" t="s">
        <v>35</v>
      </c>
      <c r="AX1255" s="10" t="s">
        <v>78</v>
      </c>
      <c r="AY1255" s="160" t="s">
        <v>221</v>
      </c>
    </row>
    <row r="1256" spans="2:51" s="10" customFormat="1" ht="20.45" customHeight="1" x14ac:dyDescent="0.3">
      <c r="B1256" s="153"/>
      <c r="C1256" s="154"/>
      <c r="D1256" s="154"/>
      <c r="E1256" s="155" t="s">
        <v>3</v>
      </c>
      <c r="F1256" s="272" t="s">
        <v>2246</v>
      </c>
      <c r="G1256" s="273"/>
      <c r="H1256" s="273"/>
      <c r="I1256" s="273"/>
      <c r="J1256" s="154"/>
      <c r="K1256" s="156">
        <v>11.2</v>
      </c>
      <c r="L1256" s="154"/>
      <c r="M1256" s="154"/>
      <c r="N1256" s="154"/>
      <c r="O1256" s="154"/>
      <c r="P1256" s="154"/>
      <c r="Q1256" s="154"/>
      <c r="R1256" s="157"/>
      <c r="T1256" s="158"/>
      <c r="U1256" s="154"/>
      <c r="V1256" s="154"/>
      <c r="W1256" s="154"/>
      <c r="X1256" s="154"/>
      <c r="Y1256" s="154"/>
      <c r="Z1256" s="154"/>
      <c r="AA1256" s="159"/>
      <c r="AT1256" s="160" t="s">
        <v>524</v>
      </c>
      <c r="AU1256" s="160" t="s">
        <v>190</v>
      </c>
      <c r="AV1256" s="10" t="s">
        <v>190</v>
      </c>
      <c r="AW1256" s="10" t="s">
        <v>35</v>
      </c>
      <c r="AX1256" s="10" t="s">
        <v>78</v>
      </c>
      <c r="AY1256" s="160" t="s">
        <v>221</v>
      </c>
    </row>
    <row r="1257" spans="2:51" s="10" customFormat="1" ht="20.45" customHeight="1" x14ac:dyDescent="0.3">
      <c r="B1257" s="153"/>
      <c r="C1257" s="154"/>
      <c r="D1257" s="154"/>
      <c r="E1257" s="155" t="s">
        <v>3</v>
      </c>
      <c r="F1257" s="272" t="s">
        <v>2247</v>
      </c>
      <c r="G1257" s="273"/>
      <c r="H1257" s="273"/>
      <c r="I1257" s="273"/>
      <c r="J1257" s="154"/>
      <c r="K1257" s="156">
        <v>6.4</v>
      </c>
      <c r="L1257" s="154"/>
      <c r="M1257" s="154"/>
      <c r="N1257" s="154"/>
      <c r="O1257" s="154"/>
      <c r="P1257" s="154"/>
      <c r="Q1257" s="154"/>
      <c r="R1257" s="157"/>
      <c r="T1257" s="158"/>
      <c r="U1257" s="154"/>
      <c r="V1257" s="154"/>
      <c r="W1257" s="154"/>
      <c r="X1257" s="154"/>
      <c r="Y1257" s="154"/>
      <c r="Z1257" s="154"/>
      <c r="AA1257" s="159"/>
      <c r="AT1257" s="160" t="s">
        <v>524</v>
      </c>
      <c r="AU1257" s="160" t="s">
        <v>190</v>
      </c>
      <c r="AV1257" s="10" t="s">
        <v>190</v>
      </c>
      <c r="AW1257" s="10" t="s">
        <v>35</v>
      </c>
      <c r="AX1257" s="10" t="s">
        <v>78</v>
      </c>
      <c r="AY1257" s="160" t="s">
        <v>221</v>
      </c>
    </row>
    <row r="1258" spans="2:51" s="10" customFormat="1" ht="20.45" customHeight="1" x14ac:dyDescent="0.3">
      <c r="B1258" s="153"/>
      <c r="C1258" s="154"/>
      <c r="D1258" s="154"/>
      <c r="E1258" s="155" t="s">
        <v>3</v>
      </c>
      <c r="F1258" s="272" t="s">
        <v>2248</v>
      </c>
      <c r="G1258" s="273"/>
      <c r="H1258" s="273"/>
      <c r="I1258" s="273"/>
      <c r="J1258" s="154"/>
      <c r="K1258" s="156">
        <v>10.6</v>
      </c>
      <c r="L1258" s="154"/>
      <c r="M1258" s="154"/>
      <c r="N1258" s="154"/>
      <c r="O1258" s="154"/>
      <c r="P1258" s="154"/>
      <c r="Q1258" s="154"/>
      <c r="R1258" s="157"/>
      <c r="T1258" s="158"/>
      <c r="U1258" s="154"/>
      <c r="V1258" s="154"/>
      <c r="W1258" s="154"/>
      <c r="X1258" s="154"/>
      <c r="Y1258" s="154"/>
      <c r="Z1258" s="154"/>
      <c r="AA1258" s="159"/>
      <c r="AT1258" s="160" t="s">
        <v>524</v>
      </c>
      <c r="AU1258" s="160" t="s">
        <v>190</v>
      </c>
      <c r="AV1258" s="10" t="s">
        <v>190</v>
      </c>
      <c r="AW1258" s="10" t="s">
        <v>35</v>
      </c>
      <c r="AX1258" s="10" t="s">
        <v>78</v>
      </c>
      <c r="AY1258" s="160" t="s">
        <v>221</v>
      </c>
    </row>
    <row r="1259" spans="2:51" s="10" customFormat="1" ht="20.45" customHeight="1" x14ac:dyDescent="0.3">
      <c r="B1259" s="153"/>
      <c r="C1259" s="154"/>
      <c r="D1259" s="154"/>
      <c r="E1259" s="155" t="s">
        <v>3</v>
      </c>
      <c r="F1259" s="272" t="s">
        <v>2249</v>
      </c>
      <c r="G1259" s="273"/>
      <c r="H1259" s="273"/>
      <c r="I1259" s="273"/>
      <c r="J1259" s="154"/>
      <c r="K1259" s="156">
        <v>7.6</v>
      </c>
      <c r="L1259" s="154"/>
      <c r="M1259" s="154"/>
      <c r="N1259" s="154"/>
      <c r="O1259" s="154"/>
      <c r="P1259" s="154"/>
      <c r="Q1259" s="154"/>
      <c r="R1259" s="157"/>
      <c r="T1259" s="158"/>
      <c r="U1259" s="154"/>
      <c r="V1259" s="154"/>
      <c r="W1259" s="154"/>
      <c r="X1259" s="154"/>
      <c r="Y1259" s="154"/>
      <c r="Z1259" s="154"/>
      <c r="AA1259" s="159"/>
      <c r="AT1259" s="160" t="s">
        <v>524</v>
      </c>
      <c r="AU1259" s="160" t="s">
        <v>190</v>
      </c>
      <c r="AV1259" s="10" t="s">
        <v>190</v>
      </c>
      <c r="AW1259" s="10" t="s">
        <v>35</v>
      </c>
      <c r="AX1259" s="10" t="s">
        <v>78</v>
      </c>
      <c r="AY1259" s="160" t="s">
        <v>221</v>
      </c>
    </row>
    <row r="1260" spans="2:51" s="10" customFormat="1" ht="20.45" customHeight="1" x14ac:dyDescent="0.3">
      <c r="B1260" s="153"/>
      <c r="C1260" s="154"/>
      <c r="D1260" s="154"/>
      <c r="E1260" s="155" t="s">
        <v>3</v>
      </c>
      <c r="F1260" s="272" t="s">
        <v>2250</v>
      </c>
      <c r="G1260" s="273"/>
      <c r="H1260" s="273"/>
      <c r="I1260" s="273"/>
      <c r="J1260" s="154"/>
      <c r="K1260" s="156">
        <v>7.6</v>
      </c>
      <c r="L1260" s="154"/>
      <c r="M1260" s="154"/>
      <c r="N1260" s="154"/>
      <c r="O1260" s="154"/>
      <c r="P1260" s="154"/>
      <c r="Q1260" s="154"/>
      <c r="R1260" s="157"/>
      <c r="T1260" s="158"/>
      <c r="U1260" s="154"/>
      <c r="V1260" s="154"/>
      <c r="W1260" s="154"/>
      <c r="X1260" s="154"/>
      <c r="Y1260" s="154"/>
      <c r="Z1260" s="154"/>
      <c r="AA1260" s="159"/>
      <c r="AT1260" s="160" t="s">
        <v>524</v>
      </c>
      <c r="AU1260" s="160" t="s">
        <v>190</v>
      </c>
      <c r="AV1260" s="10" t="s">
        <v>190</v>
      </c>
      <c r="AW1260" s="10" t="s">
        <v>35</v>
      </c>
      <c r="AX1260" s="10" t="s">
        <v>78</v>
      </c>
      <c r="AY1260" s="160" t="s">
        <v>221</v>
      </c>
    </row>
    <row r="1261" spans="2:51" s="10" customFormat="1" ht="20.45" customHeight="1" x14ac:dyDescent="0.3">
      <c r="B1261" s="153"/>
      <c r="C1261" s="154"/>
      <c r="D1261" s="154"/>
      <c r="E1261" s="155" t="s">
        <v>3</v>
      </c>
      <c r="F1261" s="272" t="s">
        <v>2251</v>
      </c>
      <c r="G1261" s="273"/>
      <c r="H1261" s="273"/>
      <c r="I1261" s="273"/>
      <c r="J1261" s="154"/>
      <c r="K1261" s="156">
        <v>13.1</v>
      </c>
      <c r="L1261" s="154"/>
      <c r="M1261" s="154"/>
      <c r="N1261" s="154"/>
      <c r="O1261" s="154"/>
      <c r="P1261" s="154"/>
      <c r="Q1261" s="154"/>
      <c r="R1261" s="157"/>
      <c r="T1261" s="158"/>
      <c r="U1261" s="154"/>
      <c r="V1261" s="154"/>
      <c r="W1261" s="154"/>
      <c r="X1261" s="154"/>
      <c r="Y1261" s="154"/>
      <c r="Z1261" s="154"/>
      <c r="AA1261" s="159"/>
      <c r="AT1261" s="160" t="s">
        <v>524</v>
      </c>
      <c r="AU1261" s="160" t="s">
        <v>190</v>
      </c>
      <c r="AV1261" s="10" t="s">
        <v>190</v>
      </c>
      <c r="AW1261" s="10" t="s">
        <v>35</v>
      </c>
      <c r="AX1261" s="10" t="s">
        <v>78</v>
      </c>
      <c r="AY1261" s="160" t="s">
        <v>221</v>
      </c>
    </row>
    <row r="1262" spans="2:51" s="10" customFormat="1" ht="28.9" customHeight="1" x14ac:dyDescent="0.3">
      <c r="B1262" s="153"/>
      <c r="C1262" s="154"/>
      <c r="D1262" s="154"/>
      <c r="E1262" s="155" t="s">
        <v>3</v>
      </c>
      <c r="F1262" s="272" t="s">
        <v>2252</v>
      </c>
      <c r="G1262" s="273"/>
      <c r="H1262" s="273"/>
      <c r="I1262" s="273"/>
      <c r="J1262" s="154"/>
      <c r="K1262" s="156">
        <v>60</v>
      </c>
      <c r="L1262" s="154"/>
      <c r="M1262" s="154"/>
      <c r="N1262" s="154"/>
      <c r="O1262" s="154"/>
      <c r="P1262" s="154"/>
      <c r="Q1262" s="154"/>
      <c r="R1262" s="157"/>
      <c r="T1262" s="158"/>
      <c r="U1262" s="154"/>
      <c r="V1262" s="154"/>
      <c r="W1262" s="154"/>
      <c r="X1262" s="154"/>
      <c r="Y1262" s="154"/>
      <c r="Z1262" s="154"/>
      <c r="AA1262" s="159"/>
      <c r="AT1262" s="160" t="s">
        <v>524</v>
      </c>
      <c r="AU1262" s="160" t="s">
        <v>190</v>
      </c>
      <c r="AV1262" s="10" t="s">
        <v>190</v>
      </c>
      <c r="AW1262" s="10" t="s">
        <v>35</v>
      </c>
      <c r="AX1262" s="10" t="s">
        <v>78</v>
      </c>
      <c r="AY1262" s="160" t="s">
        <v>221</v>
      </c>
    </row>
    <row r="1263" spans="2:51" s="13" customFormat="1" ht="20.45" customHeight="1" x14ac:dyDescent="0.3">
      <c r="B1263" s="181"/>
      <c r="C1263" s="182"/>
      <c r="D1263" s="182"/>
      <c r="E1263" s="183" t="s">
        <v>3</v>
      </c>
      <c r="F1263" s="279" t="s">
        <v>946</v>
      </c>
      <c r="G1263" s="280"/>
      <c r="H1263" s="280"/>
      <c r="I1263" s="280"/>
      <c r="J1263" s="182"/>
      <c r="K1263" s="184">
        <v>532.70000000000005</v>
      </c>
      <c r="L1263" s="182"/>
      <c r="M1263" s="182"/>
      <c r="N1263" s="182"/>
      <c r="O1263" s="182"/>
      <c r="P1263" s="182"/>
      <c r="Q1263" s="182"/>
      <c r="R1263" s="185"/>
      <c r="T1263" s="186"/>
      <c r="U1263" s="182"/>
      <c r="V1263" s="182"/>
      <c r="W1263" s="182"/>
      <c r="X1263" s="182"/>
      <c r="Y1263" s="182"/>
      <c r="Z1263" s="182"/>
      <c r="AA1263" s="187"/>
      <c r="AT1263" s="188" t="s">
        <v>524</v>
      </c>
      <c r="AU1263" s="188" t="s">
        <v>190</v>
      </c>
      <c r="AV1263" s="13" t="s">
        <v>254</v>
      </c>
      <c r="AW1263" s="13" t="s">
        <v>35</v>
      </c>
      <c r="AX1263" s="13" t="s">
        <v>78</v>
      </c>
      <c r="AY1263" s="188" t="s">
        <v>221</v>
      </c>
    </row>
    <row r="1264" spans="2:51" s="12" customFormat="1" ht="20.45" customHeight="1" x14ac:dyDescent="0.3">
      <c r="B1264" s="173"/>
      <c r="C1264" s="174"/>
      <c r="D1264" s="174"/>
      <c r="E1264" s="175" t="s">
        <v>3</v>
      </c>
      <c r="F1264" s="277" t="s">
        <v>1141</v>
      </c>
      <c r="G1264" s="278"/>
      <c r="H1264" s="278"/>
      <c r="I1264" s="278"/>
      <c r="J1264" s="174"/>
      <c r="K1264" s="176" t="s">
        <v>3</v>
      </c>
      <c r="L1264" s="174"/>
      <c r="M1264" s="174"/>
      <c r="N1264" s="174"/>
      <c r="O1264" s="174"/>
      <c r="P1264" s="174"/>
      <c r="Q1264" s="174"/>
      <c r="R1264" s="177"/>
      <c r="T1264" s="178"/>
      <c r="U1264" s="174"/>
      <c r="V1264" s="174"/>
      <c r="W1264" s="174"/>
      <c r="X1264" s="174"/>
      <c r="Y1264" s="174"/>
      <c r="Z1264" s="174"/>
      <c r="AA1264" s="179"/>
      <c r="AT1264" s="180" t="s">
        <v>524</v>
      </c>
      <c r="AU1264" s="180" t="s">
        <v>190</v>
      </c>
      <c r="AV1264" s="12" t="s">
        <v>15</v>
      </c>
      <c r="AW1264" s="12" t="s">
        <v>35</v>
      </c>
      <c r="AX1264" s="12" t="s">
        <v>78</v>
      </c>
      <c r="AY1264" s="180" t="s">
        <v>221</v>
      </c>
    </row>
    <row r="1265" spans="2:65" s="10" customFormat="1" ht="28.9" customHeight="1" x14ac:dyDescent="0.3">
      <c r="B1265" s="153"/>
      <c r="C1265" s="154"/>
      <c r="D1265" s="154"/>
      <c r="E1265" s="155" t="s">
        <v>3</v>
      </c>
      <c r="F1265" s="272" t="s">
        <v>2253</v>
      </c>
      <c r="G1265" s="273"/>
      <c r="H1265" s="273"/>
      <c r="I1265" s="273"/>
      <c r="J1265" s="154"/>
      <c r="K1265" s="156">
        <v>52.2</v>
      </c>
      <c r="L1265" s="154"/>
      <c r="M1265" s="154"/>
      <c r="N1265" s="154"/>
      <c r="O1265" s="154"/>
      <c r="P1265" s="154"/>
      <c r="Q1265" s="154"/>
      <c r="R1265" s="157"/>
      <c r="T1265" s="158"/>
      <c r="U1265" s="154"/>
      <c r="V1265" s="154"/>
      <c r="W1265" s="154"/>
      <c r="X1265" s="154"/>
      <c r="Y1265" s="154"/>
      <c r="Z1265" s="154"/>
      <c r="AA1265" s="159"/>
      <c r="AT1265" s="160" t="s">
        <v>524</v>
      </c>
      <c r="AU1265" s="160" t="s">
        <v>190</v>
      </c>
      <c r="AV1265" s="10" t="s">
        <v>190</v>
      </c>
      <c r="AW1265" s="10" t="s">
        <v>35</v>
      </c>
      <c r="AX1265" s="10" t="s">
        <v>78</v>
      </c>
      <c r="AY1265" s="160" t="s">
        <v>221</v>
      </c>
    </row>
    <row r="1266" spans="2:65" s="10" customFormat="1" ht="20.45" customHeight="1" x14ac:dyDescent="0.3">
      <c r="B1266" s="153"/>
      <c r="C1266" s="154"/>
      <c r="D1266" s="154"/>
      <c r="E1266" s="155" t="s">
        <v>3</v>
      </c>
      <c r="F1266" s="272" t="s">
        <v>2254</v>
      </c>
      <c r="G1266" s="273"/>
      <c r="H1266" s="273"/>
      <c r="I1266" s="273"/>
      <c r="J1266" s="154"/>
      <c r="K1266" s="156">
        <v>7.6</v>
      </c>
      <c r="L1266" s="154"/>
      <c r="M1266" s="154"/>
      <c r="N1266" s="154"/>
      <c r="O1266" s="154"/>
      <c r="P1266" s="154"/>
      <c r="Q1266" s="154"/>
      <c r="R1266" s="157"/>
      <c r="T1266" s="158"/>
      <c r="U1266" s="154"/>
      <c r="V1266" s="154"/>
      <c r="W1266" s="154"/>
      <c r="X1266" s="154"/>
      <c r="Y1266" s="154"/>
      <c r="Z1266" s="154"/>
      <c r="AA1266" s="159"/>
      <c r="AT1266" s="160" t="s">
        <v>524</v>
      </c>
      <c r="AU1266" s="160" t="s">
        <v>190</v>
      </c>
      <c r="AV1266" s="10" t="s">
        <v>190</v>
      </c>
      <c r="AW1266" s="10" t="s">
        <v>35</v>
      </c>
      <c r="AX1266" s="10" t="s">
        <v>78</v>
      </c>
      <c r="AY1266" s="160" t="s">
        <v>221</v>
      </c>
    </row>
    <row r="1267" spans="2:65" s="10" customFormat="1" ht="20.45" customHeight="1" x14ac:dyDescent="0.3">
      <c r="B1267" s="153"/>
      <c r="C1267" s="154"/>
      <c r="D1267" s="154"/>
      <c r="E1267" s="155" t="s">
        <v>3</v>
      </c>
      <c r="F1267" s="272" t="s">
        <v>2255</v>
      </c>
      <c r="G1267" s="273"/>
      <c r="H1267" s="273"/>
      <c r="I1267" s="273"/>
      <c r="J1267" s="154"/>
      <c r="K1267" s="156">
        <v>34.299999999999997</v>
      </c>
      <c r="L1267" s="154"/>
      <c r="M1267" s="154"/>
      <c r="N1267" s="154"/>
      <c r="O1267" s="154"/>
      <c r="P1267" s="154"/>
      <c r="Q1267" s="154"/>
      <c r="R1267" s="157"/>
      <c r="T1267" s="158"/>
      <c r="U1267" s="154"/>
      <c r="V1267" s="154"/>
      <c r="W1267" s="154"/>
      <c r="X1267" s="154"/>
      <c r="Y1267" s="154"/>
      <c r="Z1267" s="154"/>
      <c r="AA1267" s="159"/>
      <c r="AT1267" s="160" t="s">
        <v>524</v>
      </c>
      <c r="AU1267" s="160" t="s">
        <v>190</v>
      </c>
      <c r="AV1267" s="10" t="s">
        <v>190</v>
      </c>
      <c r="AW1267" s="10" t="s">
        <v>35</v>
      </c>
      <c r="AX1267" s="10" t="s">
        <v>78</v>
      </c>
      <c r="AY1267" s="160" t="s">
        <v>221</v>
      </c>
    </row>
    <row r="1268" spans="2:65" s="13" customFormat="1" ht="20.45" customHeight="1" x14ac:dyDescent="0.3">
      <c r="B1268" s="181"/>
      <c r="C1268" s="182"/>
      <c r="D1268" s="182"/>
      <c r="E1268" s="183" t="s">
        <v>3</v>
      </c>
      <c r="F1268" s="279" t="s">
        <v>946</v>
      </c>
      <c r="G1268" s="280"/>
      <c r="H1268" s="280"/>
      <c r="I1268" s="280"/>
      <c r="J1268" s="182"/>
      <c r="K1268" s="184">
        <v>94.1</v>
      </c>
      <c r="L1268" s="182"/>
      <c r="M1268" s="182"/>
      <c r="N1268" s="182"/>
      <c r="O1268" s="182"/>
      <c r="P1268" s="182"/>
      <c r="Q1268" s="182"/>
      <c r="R1268" s="185"/>
      <c r="T1268" s="186"/>
      <c r="U1268" s="182"/>
      <c r="V1268" s="182"/>
      <c r="W1268" s="182"/>
      <c r="X1268" s="182"/>
      <c r="Y1268" s="182"/>
      <c r="Z1268" s="182"/>
      <c r="AA1268" s="187"/>
      <c r="AT1268" s="188" t="s">
        <v>524</v>
      </c>
      <c r="AU1268" s="188" t="s">
        <v>190</v>
      </c>
      <c r="AV1268" s="13" t="s">
        <v>254</v>
      </c>
      <c r="AW1268" s="13" t="s">
        <v>35</v>
      </c>
      <c r="AX1268" s="13" t="s">
        <v>78</v>
      </c>
      <c r="AY1268" s="188" t="s">
        <v>221</v>
      </c>
    </row>
    <row r="1269" spans="2:65" s="11" customFormat="1" ht="20.45" customHeight="1" x14ac:dyDescent="0.3">
      <c r="B1269" s="161"/>
      <c r="C1269" s="162"/>
      <c r="D1269" s="162"/>
      <c r="E1269" s="163" t="s">
        <v>3</v>
      </c>
      <c r="F1269" s="270" t="s">
        <v>526</v>
      </c>
      <c r="G1269" s="271"/>
      <c r="H1269" s="271"/>
      <c r="I1269" s="271"/>
      <c r="J1269" s="162"/>
      <c r="K1269" s="164">
        <v>1169.45</v>
      </c>
      <c r="L1269" s="162"/>
      <c r="M1269" s="162"/>
      <c r="N1269" s="162"/>
      <c r="O1269" s="162"/>
      <c r="P1269" s="162"/>
      <c r="Q1269" s="162"/>
      <c r="R1269" s="165"/>
      <c r="T1269" s="166"/>
      <c r="U1269" s="162"/>
      <c r="V1269" s="162"/>
      <c r="W1269" s="162"/>
      <c r="X1269" s="162"/>
      <c r="Y1269" s="162"/>
      <c r="Z1269" s="162"/>
      <c r="AA1269" s="167"/>
      <c r="AT1269" s="168" t="s">
        <v>524</v>
      </c>
      <c r="AU1269" s="168" t="s">
        <v>190</v>
      </c>
      <c r="AV1269" s="11" t="s">
        <v>231</v>
      </c>
      <c r="AW1269" s="11" t="s">
        <v>35</v>
      </c>
      <c r="AX1269" s="11" t="s">
        <v>15</v>
      </c>
      <c r="AY1269" s="168" t="s">
        <v>221</v>
      </c>
    </row>
    <row r="1270" spans="2:65" s="1" customFormat="1" ht="20.45" customHeight="1" x14ac:dyDescent="0.3">
      <c r="B1270" s="136"/>
      <c r="C1270" s="149" t="s">
        <v>279</v>
      </c>
      <c r="D1270" s="149" t="s">
        <v>382</v>
      </c>
      <c r="E1270" s="150" t="s">
        <v>2256</v>
      </c>
      <c r="F1270" s="267" t="s">
        <v>2257</v>
      </c>
      <c r="G1270" s="268"/>
      <c r="H1270" s="268"/>
      <c r="I1270" s="268"/>
      <c r="J1270" s="151" t="s">
        <v>246</v>
      </c>
      <c r="K1270" s="152">
        <v>1227.923</v>
      </c>
      <c r="L1270" s="269"/>
      <c r="M1270" s="268"/>
      <c r="N1270" s="269">
        <f>ROUND(L1270*K1270,2)</f>
        <v>0</v>
      </c>
      <c r="O1270" s="251"/>
      <c r="P1270" s="251"/>
      <c r="Q1270" s="251"/>
      <c r="R1270" s="141"/>
      <c r="T1270" s="142" t="s">
        <v>3</v>
      </c>
      <c r="U1270" s="40" t="s">
        <v>43</v>
      </c>
      <c r="V1270" s="143">
        <v>0</v>
      </c>
      <c r="W1270" s="143">
        <f>V1270*K1270</f>
        <v>0</v>
      </c>
      <c r="X1270" s="143">
        <v>2.0000000000000002E-5</v>
      </c>
      <c r="Y1270" s="143">
        <f>X1270*K1270</f>
        <v>2.4558460000000001E-2</v>
      </c>
      <c r="Z1270" s="143">
        <v>0</v>
      </c>
      <c r="AA1270" s="144">
        <f>Z1270*K1270</f>
        <v>0</v>
      </c>
      <c r="AR1270" s="17" t="s">
        <v>385</v>
      </c>
      <c r="AT1270" s="17" t="s">
        <v>382</v>
      </c>
      <c r="AU1270" s="17" t="s">
        <v>190</v>
      </c>
      <c r="AY1270" s="17" t="s">
        <v>221</v>
      </c>
      <c r="BE1270" s="145">
        <f>IF(U1270="základní",N1270,0)</f>
        <v>0</v>
      </c>
      <c r="BF1270" s="145">
        <f>IF(U1270="snížená",N1270,0)</f>
        <v>0</v>
      </c>
      <c r="BG1270" s="145">
        <f>IF(U1270="zákl. přenesená",N1270,0)</f>
        <v>0</v>
      </c>
      <c r="BH1270" s="145">
        <f>IF(U1270="sníž. přenesená",N1270,0)</f>
        <v>0</v>
      </c>
      <c r="BI1270" s="145">
        <f>IF(U1270="nulová",N1270,0)</f>
        <v>0</v>
      </c>
      <c r="BJ1270" s="17" t="s">
        <v>15</v>
      </c>
      <c r="BK1270" s="145">
        <f>ROUND(L1270*K1270,2)</f>
        <v>0</v>
      </c>
      <c r="BL1270" s="17" t="s">
        <v>247</v>
      </c>
      <c r="BM1270" s="17" t="s">
        <v>2258</v>
      </c>
    </row>
    <row r="1271" spans="2:65" s="1" customFormat="1" ht="40.15" customHeight="1" x14ac:dyDescent="0.3">
      <c r="B1271" s="136"/>
      <c r="C1271" s="137" t="s">
        <v>867</v>
      </c>
      <c r="D1271" s="137" t="s">
        <v>222</v>
      </c>
      <c r="E1271" s="138" t="s">
        <v>2259</v>
      </c>
      <c r="F1271" s="250" t="s">
        <v>2260</v>
      </c>
      <c r="G1271" s="251"/>
      <c r="H1271" s="251"/>
      <c r="I1271" s="251"/>
      <c r="J1271" s="139" t="s">
        <v>536</v>
      </c>
      <c r="K1271" s="140">
        <v>462.69</v>
      </c>
      <c r="L1271" s="252"/>
      <c r="M1271" s="251"/>
      <c r="N1271" s="252">
        <f>ROUND(L1271*K1271,2)</f>
        <v>0</v>
      </c>
      <c r="O1271" s="251"/>
      <c r="P1271" s="251"/>
      <c r="Q1271" s="251"/>
      <c r="R1271" s="141"/>
      <c r="T1271" s="142" t="s">
        <v>3</v>
      </c>
      <c r="U1271" s="40" t="s">
        <v>43</v>
      </c>
      <c r="V1271" s="143">
        <v>0.21099999999999999</v>
      </c>
      <c r="W1271" s="143">
        <f>V1271*K1271</f>
        <v>97.627589999999998</v>
      </c>
      <c r="X1271" s="143">
        <v>6.0000000000000001E-3</v>
      </c>
      <c r="Y1271" s="143">
        <f>X1271*K1271</f>
        <v>2.7761399999999998</v>
      </c>
      <c r="Z1271" s="143">
        <v>0</v>
      </c>
      <c r="AA1271" s="144">
        <f>Z1271*K1271</f>
        <v>0</v>
      </c>
      <c r="AR1271" s="17" t="s">
        <v>247</v>
      </c>
      <c r="AT1271" s="17" t="s">
        <v>222</v>
      </c>
      <c r="AU1271" s="17" t="s">
        <v>190</v>
      </c>
      <c r="AY1271" s="17" t="s">
        <v>221</v>
      </c>
      <c r="BE1271" s="145">
        <f>IF(U1271="základní",N1271,0)</f>
        <v>0</v>
      </c>
      <c r="BF1271" s="145">
        <f>IF(U1271="snížená",N1271,0)</f>
        <v>0</v>
      </c>
      <c r="BG1271" s="145">
        <f>IF(U1271="zákl. přenesená",N1271,0)</f>
        <v>0</v>
      </c>
      <c r="BH1271" s="145">
        <f>IF(U1271="sníž. přenesená",N1271,0)</f>
        <v>0</v>
      </c>
      <c r="BI1271" s="145">
        <f>IF(U1271="nulová",N1271,0)</f>
        <v>0</v>
      </c>
      <c r="BJ1271" s="17" t="s">
        <v>15</v>
      </c>
      <c r="BK1271" s="145">
        <f>ROUND(L1271*K1271,2)</f>
        <v>0</v>
      </c>
      <c r="BL1271" s="17" t="s">
        <v>247</v>
      </c>
      <c r="BM1271" s="17" t="s">
        <v>2261</v>
      </c>
    </row>
    <row r="1272" spans="2:65" s="12" customFormat="1" ht="20.45" customHeight="1" x14ac:dyDescent="0.3">
      <c r="B1272" s="173"/>
      <c r="C1272" s="174"/>
      <c r="D1272" s="174"/>
      <c r="E1272" s="175" t="s">
        <v>3</v>
      </c>
      <c r="F1272" s="281" t="s">
        <v>2262</v>
      </c>
      <c r="G1272" s="278"/>
      <c r="H1272" s="278"/>
      <c r="I1272" s="278"/>
      <c r="J1272" s="174"/>
      <c r="K1272" s="176" t="s">
        <v>3</v>
      </c>
      <c r="L1272" s="174"/>
      <c r="M1272" s="174"/>
      <c r="N1272" s="174"/>
      <c r="O1272" s="174"/>
      <c r="P1272" s="174"/>
      <c r="Q1272" s="174"/>
      <c r="R1272" s="177"/>
      <c r="T1272" s="178"/>
      <c r="U1272" s="174"/>
      <c r="V1272" s="174"/>
      <c r="W1272" s="174"/>
      <c r="X1272" s="174"/>
      <c r="Y1272" s="174"/>
      <c r="Z1272" s="174"/>
      <c r="AA1272" s="179"/>
      <c r="AT1272" s="180" t="s">
        <v>524</v>
      </c>
      <c r="AU1272" s="180" t="s">
        <v>190</v>
      </c>
      <c r="AV1272" s="12" t="s">
        <v>15</v>
      </c>
      <c r="AW1272" s="12" t="s">
        <v>35</v>
      </c>
      <c r="AX1272" s="12" t="s">
        <v>78</v>
      </c>
      <c r="AY1272" s="180" t="s">
        <v>221</v>
      </c>
    </row>
    <row r="1273" spans="2:65" s="10" customFormat="1" ht="20.45" customHeight="1" x14ac:dyDescent="0.3">
      <c r="B1273" s="153"/>
      <c r="C1273" s="154"/>
      <c r="D1273" s="154"/>
      <c r="E1273" s="155" t="s">
        <v>3</v>
      </c>
      <c r="F1273" s="272" t="s">
        <v>2263</v>
      </c>
      <c r="G1273" s="273"/>
      <c r="H1273" s="273"/>
      <c r="I1273" s="273"/>
      <c r="J1273" s="154"/>
      <c r="K1273" s="156">
        <v>11.4</v>
      </c>
      <c r="L1273" s="154"/>
      <c r="M1273" s="154"/>
      <c r="N1273" s="154"/>
      <c r="O1273" s="154"/>
      <c r="P1273" s="154"/>
      <c r="Q1273" s="154"/>
      <c r="R1273" s="157"/>
      <c r="T1273" s="158"/>
      <c r="U1273" s="154"/>
      <c r="V1273" s="154"/>
      <c r="W1273" s="154"/>
      <c r="X1273" s="154"/>
      <c r="Y1273" s="154"/>
      <c r="Z1273" s="154"/>
      <c r="AA1273" s="159"/>
      <c r="AT1273" s="160" t="s">
        <v>524</v>
      </c>
      <c r="AU1273" s="160" t="s">
        <v>190</v>
      </c>
      <c r="AV1273" s="10" t="s">
        <v>190</v>
      </c>
      <c r="AW1273" s="10" t="s">
        <v>35</v>
      </c>
      <c r="AX1273" s="10" t="s">
        <v>78</v>
      </c>
      <c r="AY1273" s="160" t="s">
        <v>221</v>
      </c>
    </row>
    <row r="1274" spans="2:65" s="10" customFormat="1" ht="20.45" customHeight="1" x14ac:dyDescent="0.3">
      <c r="B1274" s="153"/>
      <c r="C1274" s="154"/>
      <c r="D1274" s="154"/>
      <c r="E1274" s="155" t="s">
        <v>3</v>
      </c>
      <c r="F1274" s="272" t="s">
        <v>2264</v>
      </c>
      <c r="G1274" s="273"/>
      <c r="H1274" s="273"/>
      <c r="I1274" s="273"/>
      <c r="J1274" s="154"/>
      <c r="K1274" s="156">
        <v>79.5</v>
      </c>
      <c r="L1274" s="154"/>
      <c r="M1274" s="154"/>
      <c r="N1274" s="154"/>
      <c r="O1274" s="154"/>
      <c r="P1274" s="154"/>
      <c r="Q1274" s="154"/>
      <c r="R1274" s="157"/>
      <c r="T1274" s="158"/>
      <c r="U1274" s="154"/>
      <c r="V1274" s="154"/>
      <c r="W1274" s="154"/>
      <c r="X1274" s="154"/>
      <c r="Y1274" s="154"/>
      <c r="Z1274" s="154"/>
      <c r="AA1274" s="159"/>
      <c r="AT1274" s="160" t="s">
        <v>524</v>
      </c>
      <c r="AU1274" s="160" t="s">
        <v>190</v>
      </c>
      <c r="AV1274" s="10" t="s">
        <v>190</v>
      </c>
      <c r="AW1274" s="10" t="s">
        <v>35</v>
      </c>
      <c r="AX1274" s="10" t="s">
        <v>78</v>
      </c>
      <c r="AY1274" s="160" t="s">
        <v>221</v>
      </c>
    </row>
    <row r="1275" spans="2:65" s="10" customFormat="1" ht="20.45" customHeight="1" x14ac:dyDescent="0.3">
      <c r="B1275" s="153"/>
      <c r="C1275" s="154"/>
      <c r="D1275" s="154"/>
      <c r="E1275" s="155" t="s">
        <v>3</v>
      </c>
      <c r="F1275" s="272" t="s">
        <v>2265</v>
      </c>
      <c r="G1275" s="273"/>
      <c r="H1275" s="273"/>
      <c r="I1275" s="273"/>
      <c r="J1275" s="154"/>
      <c r="K1275" s="156">
        <v>88.2</v>
      </c>
      <c r="L1275" s="154"/>
      <c r="M1275" s="154"/>
      <c r="N1275" s="154"/>
      <c r="O1275" s="154"/>
      <c r="P1275" s="154"/>
      <c r="Q1275" s="154"/>
      <c r="R1275" s="157"/>
      <c r="T1275" s="158"/>
      <c r="U1275" s="154"/>
      <c r="V1275" s="154"/>
      <c r="W1275" s="154"/>
      <c r="X1275" s="154"/>
      <c r="Y1275" s="154"/>
      <c r="Z1275" s="154"/>
      <c r="AA1275" s="159"/>
      <c r="AT1275" s="160" t="s">
        <v>524</v>
      </c>
      <c r="AU1275" s="160" t="s">
        <v>190</v>
      </c>
      <c r="AV1275" s="10" t="s">
        <v>190</v>
      </c>
      <c r="AW1275" s="10" t="s">
        <v>35</v>
      </c>
      <c r="AX1275" s="10" t="s">
        <v>78</v>
      </c>
      <c r="AY1275" s="160" t="s">
        <v>221</v>
      </c>
    </row>
    <row r="1276" spans="2:65" s="10" customFormat="1" ht="20.45" customHeight="1" x14ac:dyDescent="0.3">
      <c r="B1276" s="153"/>
      <c r="C1276" s="154"/>
      <c r="D1276" s="154"/>
      <c r="E1276" s="155" t="s">
        <v>3</v>
      </c>
      <c r="F1276" s="272" t="s">
        <v>2266</v>
      </c>
      <c r="G1276" s="273"/>
      <c r="H1276" s="273"/>
      <c r="I1276" s="273"/>
      <c r="J1276" s="154"/>
      <c r="K1276" s="156">
        <v>46.2</v>
      </c>
      <c r="L1276" s="154"/>
      <c r="M1276" s="154"/>
      <c r="N1276" s="154"/>
      <c r="O1276" s="154"/>
      <c r="P1276" s="154"/>
      <c r="Q1276" s="154"/>
      <c r="R1276" s="157"/>
      <c r="T1276" s="158"/>
      <c r="U1276" s="154"/>
      <c r="V1276" s="154"/>
      <c r="W1276" s="154"/>
      <c r="X1276" s="154"/>
      <c r="Y1276" s="154"/>
      <c r="Z1276" s="154"/>
      <c r="AA1276" s="159"/>
      <c r="AT1276" s="160" t="s">
        <v>524</v>
      </c>
      <c r="AU1276" s="160" t="s">
        <v>190</v>
      </c>
      <c r="AV1276" s="10" t="s">
        <v>190</v>
      </c>
      <c r="AW1276" s="10" t="s">
        <v>35</v>
      </c>
      <c r="AX1276" s="10" t="s">
        <v>78</v>
      </c>
      <c r="AY1276" s="160" t="s">
        <v>221</v>
      </c>
    </row>
    <row r="1277" spans="2:65" s="10" customFormat="1" ht="20.45" customHeight="1" x14ac:dyDescent="0.3">
      <c r="B1277" s="153"/>
      <c r="C1277" s="154"/>
      <c r="D1277" s="154"/>
      <c r="E1277" s="155" t="s">
        <v>3</v>
      </c>
      <c r="F1277" s="272" t="s">
        <v>2267</v>
      </c>
      <c r="G1277" s="273"/>
      <c r="H1277" s="273"/>
      <c r="I1277" s="273"/>
      <c r="J1277" s="154"/>
      <c r="K1277" s="156">
        <v>10.5</v>
      </c>
      <c r="L1277" s="154"/>
      <c r="M1277" s="154"/>
      <c r="N1277" s="154"/>
      <c r="O1277" s="154"/>
      <c r="P1277" s="154"/>
      <c r="Q1277" s="154"/>
      <c r="R1277" s="157"/>
      <c r="T1277" s="158"/>
      <c r="U1277" s="154"/>
      <c r="V1277" s="154"/>
      <c r="W1277" s="154"/>
      <c r="X1277" s="154"/>
      <c r="Y1277" s="154"/>
      <c r="Z1277" s="154"/>
      <c r="AA1277" s="159"/>
      <c r="AT1277" s="160" t="s">
        <v>524</v>
      </c>
      <c r="AU1277" s="160" t="s">
        <v>190</v>
      </c>
      <c r="AV1277" s="10" t="s">
        <v>190</v>
      </c>
      <c r="AW1277" s="10" t="s">
        <v>35</v>
      </c>
      <c r="AX1277" s="10" t="s">
        <v>78</v>
      </c>
      <c r="AY1277" s="160" t="s">
        <v>221</v>
      </c>
    </row>
    <row r="1278" spans="2:65" s="10" customFormat="1" ht="20.45" customHeight="1" x14ac:dyDescent="0.3">
      <c r="B1278" s="153"/>
      <c r="C1278" s="154"/>
      <c r="D1278" s="154"/>
      <c r="E1278" s="155" t="s">
        <v>3</v>
      </c>
      <c r="F1278" s="272" t="s">
        <v>2268</v>
      </c>
      <c r="G1278" s="273"/>
      <c r="H1278" s="273"/>
      <c r="I1278" s="273"/>
      <c r="J1278" s="154"/>
      <c r="K1278" s="156">
        <v>19.25</v>
      </c>
      <c r="L1278" s="154"/>
      <c r="M1278" s="154"/>
      <c r="N1278" s="154"/>
      <c r="O1278" s="154"/>
      <c r="P1278" s="154"/>
      <c r="Q1278" s="154"/>
      <c r="R1278" s="157"/>
      <c r="T1278" s="158"/>
      <c r="U1278" s="154"/>
      <c r="V1278" s="154"/>
      <c r="W1278" s="154"/>
      <c r="X1278" s="154"/>
      <c r="Y1278" s="154"/>
      <c r="Z1278" s="154"/>
      <c r="AA1278" s="159"/>
      <c r="AT1278" s="160" t="s">
        <v>524</v>
      </c>
      <c r="AU1278" s="160" t="s">
        <v>190</v>
      </c>
      <c r="AV1278" s="10" t="s">
        <v>190</v>
      </c>
      <c r="AW1278" s="10" t="s">
        <v>35</v>
      </c>
      <c r="AX1278" s="10" t="s">
        <v>78</v>
      </c>
      <c r="AY1278" s="160" t="s">
        <v>221</v>
      </c>
    </row>
    <row r="1279" spans="2:65" s="13" customFormat="1" ht="20.45" customHeight="1" x14ac:dyDescent="0.3">
      <c r="B1279" s="181"/>
      <c r="C1279" s="182"/>
      <c r="D1279" s="182"/>
      <c r="E1279" s="183" t="s">
        <v>3</v>
      </c>
      <c r="F1279" s="279" t="s">
        <v>946</v>
      </c>
      <c r="G1279" s="280"/>
      <c r="H1279" s="280"/>
      <c r="I1279" s="280"/>
      <c r="J1279" s="182"/>
      <c r="K1279" s="184">
        <v>255.05</v>
      </c>
      <c r="L1279" s="182"/>
      <c r="M1279" s="182"/>
      <c r="N1279" s="182"/>
      <c r="O1279" s="182"/>
      <c r="P1279" s="182"/>
      <c r="Q1279" s="182"/>
      <c r="R1279" s="185"/>
      <c r="T1279" s="186"/>
      <c r="U1279" s="182"/>
      <c r="V1279" s="182"/>
      <c r="W1279" s="182"/>
      <c r="X1279" s="182"/>
      <c r="Y1279" s="182"/>
      <c r="Z1279" s="182"/>
      <c r="AA1279" s="187"/>
      <c r="AT1279" s="188" t="s">
        <v>524</v>
      </c>
      <c r="AU1279" s="188" t="s">
        <v>190</v>
      </c>
      <c r="AV1279" s="13" t="s">
        <v>254</v>
      </c>
      <c r="AW1279" s="13" t="s">
        <v>35</v>
      </c>
      <c r="AX1279" s="13" t="s">
        <v>78</v>
      </c>
      <c r="AY1279" s="188" t="s">
        <v>221</v>
      </c>
    </row>
    <row r="1280" spans="2:65" s="12" customFormat="1" ht="20.45" customHeight="1" x14ac:dyDescent="0.3">
      <c r="B1280" s="173"/>
      <c r="C1280" s="174"/>
      <c r="D1280" s="174"/>
      <c r="E1280" s="175" t="s">
        <v>3</v>
      </c>
      <c r="F1280" s="277" t="s">
        <v>2269</v>
      </c>
      <c r="G1280" s="278"/>
      <c r="H1280" s="278"/>
      <c r="I1280" s="278"/>
      <c r="J1280" s="174"/>
      <c r="K1280" s="176" t="s">
        <v>3</v>
      </c>
      <c r="L1280" s="174"/>
      <c r="M1280" s="174"/>
      <c r="N1280" s="174"/>
      <c r="O1280" s="174"/>
      <c r="P1280" s="174"/>
      <c r="Q1280" s="174"/>
      <c r="R1280" s="177"/>
      <c r="T1280" s="178"/>
      <c r="U1280" s="174"/>
      <c r="V1280" s="174"/>
      <c r="W1280" s="174"/>
      <c r="X1280" s="174"/>
      <c r="Y1280" s="174"/>
      <c r="Z1280" s="174"/>
      <c r="AA1280" s="179"/>
      <c r="AT1280" s="180" t="s">
        <v>524</v>
      </c>
      <c r="AU1280" s="180" t="s">
        <v>190</v>
      </c>
      <c r="AV1280" s="12" t="s">
        <v>15</v>
      </c>
      <c r="AW1280" s="12" t="s">
        <v>35</v>
      </c>
      <c r="AX1280" s="12" t="s">
        <v>78</v>
      </c>
      <c r="AY1280" s="180" t="s">
        <v>221</v>
      </c>
    </row>
    <row r="1281" spans="2:65" s="10" customFormat="1" ht="20.45" customHeight="1" x14ac:dyDescent="0.3">
      <c r="B1281" s="153"/>
      <c r="C1281" s="154"/>
      <c r="D1281" s="154"/>
      <c r="E1281" s="155" t="s">
        <v>3</v>
      </c>
      <c r="F1281" s="272" t="s">
        <v>2270</v>
      </c>
      <c r="G1281" s="273"/>
      <c r="H1281" s="273"/>
      <c r="I1281" s="273"/>
      <c r="J1281" s="154"/>
      <c r="K1281" s="156">
        <v>10.23</v>
      </c>
      <c r="L1281" s="154"/>
      <c r="M1281" s="154"/>
      <c r="N1281" s="154"/>
      <c r="O1281" s="154"/>
      <c r="P1281" s="154"/>
      <c r="Q1281" s="154"/>
      <c r="R1281" s="157"/>
      <c r="T1281" s="158"/>
      <c r="U1281" s="154"/>
      <c r="V1281" s="154"/>
      <c r="W1281" s="154"/>
      <c r="X1281" s="154"/>
      <c r="Y1281" s="154"/>
      <c r="Z1281" s="154"/>
      <c r="AA1281" s="159"/>
      <c r="AT1281" s="160" t="s">
        <v>524</v>
      </c>
      <c r="AU1281" s="160" t="s">
        <v>190</v>
      </c>
      <c r="AV1281" s="10" t="s">
        <v>190</v>
      </c>
      <c r="AW1281" s="10" t="s">
        <v>35</v>
      </c>
      <c r="AX1281" s="10" t="s">
        <v>78</v>
      </c>
      <c r="AY1281" s="160" t="s">
        <v>221</v>
      </c>
    </row>
    <row r="1282" spans="2:65" s="10" customFormat="1" ht="20.45" customHeight="1" x14ac:dyDescent="0.3">
      <c r="B1282" s="153"/>
      <c r="C1282" s="154"/>
      <c r="D1282" s="154"/>
      <c r="E1282" s="155" t="s">
        <v>3</v>
      </c>
      <c r="F1282" s="272" t="s">
        <v>2271</v>
      </c>
      <c r="G1282" s="273"/>
      <c r="H1282" s="273"/>
      <c r="I1282" s="273"/>
      <c r="J1282" s="154"/>
      <c r="K1282" s="156">
        <v>15.9</v>
      </c>
      <c r="L1282" s="154"/>
      <c r="M1282" s="154"/>
      <c r="N1282" s="154"/>
      <c r="O1282" s="154"/>
      <c r="P1282" s="154"/>
      <c r="Q1282" s="154"/>
      <c r="R1282" s="157"/>
      <c r="T1282" s="158"/>
      <c r="U1282" s="154"/>
      <c r="V1282" s="154"/>
      <c r="W1282" s="154"/>
      <c r="X1282" s="154"/>
      <c r="Y1282" s="154"/>
      <c r="Z1282" s="154"/>
      <c r="AA1282" s="159"/>
      <c r="AT1282" s="160" t="s">
        <v>524</v>
      </c>
      <c r="AU1282" s="160" t="s">
        <v>190</v>
      </c>
      <c r="AV1282" s="10" t="s">
        <v>190</v>
      </c>
      <c r="AW1282" s="10" t="s">
        <v>35</v>
      </c>
      <c r="AX1282" s="10" t="s">
        <v>78</v>
      </c>
      <c r="AY1282" s="160" t="s">
        <v>221</v>
      </c>
    </row>
    <row r="1283" spans="2:65" s="10" customFormat="1" ht="20.45" customHeight="1" x14ac:dyDescent="0.3">
      <c r="B1283" s="153"/>
      <c r="C1283" s="154"/>
      <c r="D1283" s="154"/>
      <c r="E1283" s="155" t="s">
        <v>3</v>
      </c>
      <c r="F1283" s="272" t="s">
        <v>2272</v>
      </c>
      <c r="G1283" s="273"/>
      <c r="H1283" s="273"/>
      <c r="I1283" s="273"/>
      <c r="J1283" s="154"/>
      <c r="K1283" s="156">
        <v>21.56</v>
      </c>
      <c r="L1283" s="154"/>
      <c r="M1283" s="154"/>
      <c r="N1283" s="154"/>
      <c r="O1283" s="154"/>
      <c r="P1283" s="154"/>
      <c r="Q1283" s="154"/>
      <c r="R1283" s="157"/>
      <c r="T1283" s="158"/>
      <c r="U1283" s="154"/>
      <c r="V1283" s="154"/>
      <c r="W1283" s="154"/>
      <c r="X1283" s="154"/>
      <c r="Y1283" s="154"/>
      <c r="Z1283" s="154"/>
      <c r="AA1283" s="159"/>
      <c r="AT1283" s="160" t="s">
        <v>524</v>
      </c>
      <c r="AU1283" s="160" t="s">
        <v>190</v>
      </c>
      <c r="AV1283" s="10" t="s">
        <v>190</v>
      </c>
      <c r="AW1283" s="10" t="s">
        <v>35</v>
      </c>
      <c r="AX1283" s="10" t="s">
        <v>78</v>
      </c>
      <c r="AY1283" s="160" t="s">
        <v>221</v>
      </c>
    </row>
    <row r="1284" spans="2:65" s="10" customFormat="1" ht="20.45" customHeight="1" x14ac:dyDescent="0.3">
      <c r="B1284" s="153"/>
      <c r="C1284" s="154"/>
      <c r="D1284" s="154"/>
      <c r="E1284" s="155" t="s">
        <v>3</v>
      </c>
      <c r="F1284" s="272" t="s">
        <v>2273</v>
      </c>
      <c r="G1284" s="273"/>
      <c r="H1284" s="273"/>
      <c r="I1284" s="273"/>
      <c r="J1284" s="154"/>
      <c r="K1284" s="156">
        <v>18.2</v>
      </c>
      <c r="L1284" s="154"/>
      <c r="M1284" s="154"/>
      <c r="N1284" s="154"/>
      <c r="O1284" s="154"/>
      <c r="P1284" s="154"/>
      <c r="Q1284" s="154"/>
      <c r="R1284" s="157"/>
      <c r="T1284" s="158"/>
      <c r="U1284" s="154"/>
      <c r="V1284" s="154"/>
      <c r="W1284" s="154"/>
      <c r="X1284" s="154"/>
      <c r="Y1284" s="154"/>
      <c r="Z1284" s="154"/>
      <c r="AA1284" s="159"/>
      <c r="AT1284" s="160" t="s">
        <v>524</v>
      </c>
      <c r="AU1284" s="160" t="s">
        <v>190</v>
      </c>
      <c r="AV1284" s="10" t="s">
        <v>190</v>
      </c>
      <c r="AW1284" s="10" t="s">
        <v>35</v>
      </c>
      <c r="AX1284" s="10" t="s">
        <v>78</v>
      </c>
      <c r="AY1284" s="160" t="s">
        <v>221</v>
      </c>
    </row>
    <row r="1285" spans="2:65" s="10" customFormat="1" ht="20.45" customHeight="1" x14ac:dyDescent="0.3">
      <c r="B1285" s="153"/>
      <c r="C1285" s="154"/>
      <c r="D1285" s="154"/>
      <c r="E1285" s="155" t="s">
        <v>3</v>
      </c>
      <c r="F1285" s="272" t="s">
        <v>2274</v>
      </c>
      <c r="G1285" s="273"/>
      <c r="H1285" s="273"/>
      <c r="I1285" s="273"/>
      <c r="J1285" s="154"/>
      <c r="K1285" s="156">
        <v>7.5</v>
      </c>
      <c r="L1285" s="154"/>
      <c r="M1285" s="154"/>
      <c r="N1285" s="154"/>
      <c r="O1285" s="154"/>
      <c r="P1285" s="154"/>
      <c r="Q1285" s="154"/>
      <c r="R1285" s="157"/>
      <c r="T1285" s="158"/>
      <c r="U1285" s="154"/>
      <c r="V1285" s="154"/>
      <c r="W1285" s="154"/>
      <c r="X1285" s="154"/>
      <c r="Y1285" s="154"/>
      <c r="Z1285" s="154"/>
      <c r="AA1285" s="159"/>
      <c r="AT1285" s="160" t="s">
        <v>524</v>
      </c>
      <c r="AU1285" s="160" t="s">
        <v>190</v>
      </c>
      <c r="AV1285" s="10" t="s">
        <v>190</v>
      </c>
      <c r="AW1285" s="10" t="s">
        <v>35</v>
      </c>
      <c r="AX1285" s="10" t="s">
        <v>78</v>
      </c>
      <c r="AY1285" s="160" t="s">
        <v>221</v>
      </c>
    </row>
    <row r="1286" spans="2:65" s="10" customFormat="1" ht="20.45" customHeight="1" x14ac:dyDescent="0.3">
      <c r="B1286" s="153"/>
      <c r="C1286" s="154"/>
      <c r="D1286" s="154"/>
      <c r="E1286" s="155" t="s">
        <v>3</v>
      </c>
      <c r="F1286" s="272" t="s">
        <v>2275</v>
      </c>
      <c r="G1286" s="273"/>
      <c r="H1286" s="273"/>
      <c r="I1286" s="273"/>
      <c r="J1286" s="154"/>
      <c r="K1286" s="156">
        <v>4.5</v>
      </c>
      <c r="L1286" s="154"/>
      <c r="M1286" s="154"/>
      <c r="N1286" s="154"/>
      <c r="O1286" s="154"/>
      <c r="P1286" s="154"/>
      <c r="Q1286" s="154"/>
      <c r="R1286" s="157"/>
      <c r="T1286" s="158"/>
      <c r="U1286" s="154"/>
      <c r="V1286" s="154"/>
      <c r="W1286" s="154"/>
      <c r="X1286" s="154"/>
      <c r="Y1286" s="154"/>
      <c r="Z1286" s="154"/>
      <c r="AA1286" s="159"/>
      <c r="AT1286" s="160" t="s">
        <v>524</v>
      </c>
      <c r="AU1286" s="160" t="s">
        <v>190</v>
      </c>
      <c r="AV1286" s="10" t="s">
        <v>190</v>
      </c>
      <c r="AW1286" s="10" t="s">
        <v>35</v>
      </c>
      <c r="AX1286" s="10" t="s">
        <v>78</v>
      </c>
      <c r="AY1286" s="160" t="s">
        <v>221</v>
      </c>
    </row>
    <row r="1287" spans="2:65" s="10" customFormat="1" ht="20.45" customHeight="1" x14ac:dyDescent="0.3">
      <c r="B1287" s="153"/>
      <c r="C1287" s="154"/>
      <c r="D1287" s="154"/>
      <c r="E1287" s="155" t="s">
        <v>3</v>
      </c>
      <c r="F1287" s="272" t="s">
        <v>2276</v>
      </c>
      <c r="G1287" s="273"/>
      <c r="H1287" s="273"/>
      <c r="I1287" s="273"/>
      <c r="J1287" s="154"/>
      <c r="K1287" s="156">
        <v>11.28</v>
      </c>
      <c r="L1287" s="154"/>
      <c r="M1287" s="154"/>
      <c r="N1287" s="154"/>
      <c r="O1287" s="154"/>
      <c r="P1287" s="154"/>
      <c r="Q1287" s="154"/>
      <c r="R1287" s="157"/>
      <c r="T1287" s="158"/>
      <c r="U1287" s="154"/>
      <c r="V1287" s="154"/>
      <c r="W1287" s="154"/>
      <c r="X1287" s="154"/>
      <c r="Y1287" s="154"/>
      <c r="Z1287" s="154"/>
      <c r="AA1287" s="159"/>
      <c r="AT1287" s="160" t="s">
        <v>524</v>
      </c>
      <c r="AU1287" s="160" t="s">
        <v>190</v>
      </c>
      <c r="AV1287" s="10" t="s">
        <v>190</v>
      </c>
      <c r="AW1287" s="10" t="s">
        <v>35</v>
      </c>
      <c r="AX1287" s="10" t="s">
        <v>78</v>
      </c>
      <c r="AY1287" s="160" t="s">
        <v>221</v>
      </c>
    </row>
    <row r="1288" spans="2:65" s="10" customFormat="1" ht="20.45" customHeight="1" x14ac:dyDescent="0.3">
      <c r="B1288" s="153"/>
      <c r="C1288" s="154"/>
      <c r="D1288" s="154"/>
      <c r="E1288" s="155" t="s">
        <v>3</v>
      </c>
      <c r="F1288" s="272" t="s">
        <v>2277</v>
      </c>
      <c r="G1288" s="273"/>
      <c r="H1288" s="273"/>
      <c r="I1288" s="273"/>
      <c r="J1288" s="154"/>
      <c r="K1288" s="156">
        <v>17.43</v>
      </c>
      <c r="L1288" s="154"/>
      <c r="M1288" s="154"/>
      <c r="N1288" s="154"/>
      <c r="O1288" s="154"/>
      <c r="P1288" s="154"/>
      <c r="Q1288" s="154"/>
      <c r="R1288" s="157"/>
      <c r="T1288" s="158"/>
      <c r="U1288" s="154"/>
      <c r="V1288" s="154"/>
      <c r="W1288" s="154"/>
      <c r="X1288" s="154"/>
      <c r="Y1288" s="154"/>
      <c r="Z1288" s="154"/>
      <c r="AA1288" s="159"/>
      <c r="AT1288" s="160" t="s">
        <v>524</v>
      </c>
      <c r="AU1288" s="160" t="s">
        <v>190</v>
      </c>
      <c r="AV1288" s="10" t="s">
        <v>190</v>
      </c>
      <c r="AW1288" s="10" t="s">
        <v>35</v>
      </c>
      <c r="AX1288" s="10" t="s">
        <v>78</v>
      </c>
      <c r="AY1288" s="160" t="s">
        <v>221</v>
      </c>
    </row>
    <row r="1289" spans="2:65" s="10" customFormat="1" ht="20.45" customHeight="1" x14ac:dyDescent="0.3">
      <c r="B1289" s="153"/>
      <c r="C1289" s="154"/>
      <c r="D1289" s="154"/>
      <c r="E1289" s="155" t="s">
        <v>3</v>
      </c>
      <c r="F1289" s="272" t="s">
        <v>2278</v>
      </c>
      <c r="G1289" s="273"/>
      <c r="H1289" s="273"/>
      <c r="I1289" s="273"/>
      <c r="J1289" s="154"/>
      <c r="K1289" s="156">
        <v>21.4</v>
      </c>
      <c r="L1289" s="154"/>
      <c r="M1289" s="154"/>
      <c r="N1289" s="154"/>
      <c r="O1289" s="154"/>
      <c r="P1289" s="154"/>
      <c r="Q1289" s="154"/>
      <c r="R1289" s="157"/>
      <c r="T1289" s="158"/>
      <c r="U1289" s="154"/>
      <c r="V1289" s="154"/>
      <c r="W1289" s="154"/>
      <c r="X1289" s="154"/>
      <c r="Y1289" s="154"/>
      <c r="Z1289" s="154"/>
      <c r="AA1289" s="159"/>
      <c r="AT1289" s="160" t="s">
        <v>524</v>
      </c>
      <c r="AU1289" s="160" t="s">
        <v>190</v>
      </c>
      <c r="AV1289" s="10" t="s">
        <v>190</v>
      </c>
      <c r="AW1289" s="10" t="s">
        <v>35</v>
      </c>
      <c r="AX1289" s="10" t="s">
        <v>78</v>
      </c>
      <c r="AY1289" s="160" t="s">
        <v>221</v>
      </c>
    </row>
    <row r="1290" spans="2:65" s="10" customFormat="1" ht="20.45" customHeight="1" x14ac:dyDescent="0.3">
      <c r="B1290" s="153"/>
      <c r="C1290" s="154"/>
      <c r="D1290" s="154"/>
      <c r="E1290" s="155" t="s">
        <v>3</v>
      </c>
      <c r="F1290" s="272" t="s">
        <v>2279</v>
      </c>
      <c r="G1290" s="273"/>
      <c r="H1290" s="273"/>
      <c r="I1290" s="273"/>
      <c r="J1290" s="154"/>
      <c r="K1290" s="156">
        <v>70.64</v>
      </c>
      <c r="L1290" s="154"/>
      <c r="M1290" s="154"/>
      <c r="N1290" s="154"/>
      <c r="O1290" s="154"/>
      <c r="P1290" s="154"/>
      <c r="Q1290" s="154"/>
      <c r="R1290" s="157"/>
      <c r="T1290" s="158"/>
      <c r="U1290" s="154"/>
      <c r="V1290" s="154"/>
      <c r="W1290" s="154"/>
      <c r="X1290" s="154"/>
      <c r="Y1290" s="154"/>
      <c r="Z1290" s="154"/>
      <c r="AA1290" s="159"/>
      <c r="AT1290" s="160" t="s">
        <v>524</v>
      </c>
      <c r="AU1290" s="160" t="s">
        <v>190</v>
      </c>
      <c r="AV1290" s="10" t="s">
        <v>190</v>
      </c>
      <c r="AW1290" s="10" t="s">
        <v>35</v>
      </c>
      <c r="AX1290" s="10" t="s">
        <v>78</v>
      </c>
      <c r="AY1290" s="160" t="s">
        <v>221</v>
      </c>
    </row>
    <row r="1291" spans="2:65" s="13" customFormat="1" ht="20.45" customHeight="1" x14ac:dyDescent="0.3">
      <c r="B1291" s="181"/>
      <c r="C1291" s="182"/>
      <c r="D1291" s="182"/>
      <c r="E1291" s="183" t="s">
        <v>3</v>
      </c>
      <c r="F1291" s="279" t="s">
        <v>946</v>
      </c>
      <c r="G1291" s="280"/>
      <c r="H1291" s="280"/>
      <c r="I1291" s="280"/>
      <c r="J1291" s="182"/>
      <c r="K1291" s="184">
        <v>198.64</v>
      </c>
      <c r="L1291" s="182"/>
      <c r="M1291" s="182"/>
      <c r="N1291" s="182"/>
      <c r="O1291" s="182"/>
      <c r="P1291" s="182"/>
      <c r="Q1291" s="182"/>
      <c r="R1291" s="185"/>
      <c r="T1291" s="186"/>
      <c r="U1291" s="182"/>
      <c r="V1291" s="182"/>
      <c r="W1291" s="182"/>
      <c r="X1291" s="182"/>
      <c r="Y1291" s="182"/>
      <c r="Z1291" s="182"/>
      <c r="AA1291" s="187"/>
      <c r="AT1291" s="188" t="s">
        <v>524</v>
      </c>
      <c r="AU1291" s="188" t="s">
        <v>190</v>
      </c>
      <c r="AV1291" s="13" t="s">
        <v>254</v>
      </c>
      <c r="AW1291" s="13" t="s">
        <v>35</v>
      </c>
      <c r="AX1291" s="13" t="s">
        <v>78</v>
      </c>
      <c r="AY1291" s="188" t="s">
        <v>221</v>
      </c>
    </row>
    <row r="1292" spans="2:65" s="12" customFormat="1" ht="20.45" customHeight="1" x14ac:dyDescent="0.3">
      <c r="B1292" s="173"/>
      <c r="C1292" s="174"/>
      <c r="D1292" s="174"/>
      <c r="E1292" s="175" t="s">
        <v>3</v>
      </c>
      <c r="F1292" s="277" t="s">
        <v>2280</v>
      </c>
      <c r="G1292" s="278"/>
      <c r="H1292" s="278"/>
      <c r="I1292" s="278"/>
      <c r="J1292" s="174"/>
      <c r="K1292" s="176" t="s">
        <v>3</v>
      </c>
      <c r="L1292" s="174"/>
      <c r="M1292" s="174"/>
      <c r="N1292" s="174"/>
      <c r="O1292" s="174"/>
      <c r="P1292" s="174"/>
      <c r="Q1292" s="174"/>
      <c r="R1292" s="177"/>
      <c r="T1292" s="178"/>
      <c r="U1292" s="174"/>
      <c r="V1292" s="174"/>
      <c r="W1292" s="174"/>
      <c r="X1292" s="174"/>
      <c r="Y1292" s="174"/>
      <c r="Z1292" s="174"/>
      <c r="AA1292" s="179"/>
      <c r="AT1292" s="180" t="s">
        <v>524</v>
      </c>
      <c r="AU1292" s="180" t="s">
        <v>190</v>
      </c>
      <c r="AV1292" s="12" t="s">
        <v>15</v>
      </c>
      <c r="AW1292" s="12" t="s">
        <v>35</v>
      </c>
      <c r="AX1292" s="12" t="s">
        <v>78</v>
      </c>
      <c r="AY1292" s="180" t="s">
        <v>221</v>
      </c>
    </row>
    <row r="1293" spans="2:65" s="10" customFormat="1" ht="20.45" customHeight="1" x14ac:dyDescent="0.3">
      <c r="B1293" s="153"/>
      <c r="C1293" s="154"/>
      <c r="D1293" s="154"/>
      <c r="E1293" s="155" t="s">
        <v>3</v>
      </c>
      <c r="F1293" s="272" t="s">
        <v>2281</v>
      </c>
      <c r="G1293" s="273"/>
      <c r="H1293" s="273"/>
      <c r="I1293" s="273"/>
      <c r="J1293" s="154"/>
      <c r="K1293" s="156">
        <v>9</v>
      </c>
      <c r="L1293" s="154"/>
      <c r="M1293" s="154"/>
      <c r="N1293" s="154"/>
      <c r="O1293" s="154"/>
      <c r="P1293" s="154"/>
      <c r="Q1293" s="154"/>
      <c r="R1293" s="157"/>
      <c r="T1293" s="158"/>
      <c r="U1293" s="154"/>
      <c r="V1293" s="154"/>
      <c r="W1293" s="154"/>
      <c r="X1293" s="154"/>
      <c r="Y1293" s="154"/>
      <c r="Z1293" s="154"/>
      <c r="AA1293" s="159"/>
      <c r="AT1293" s="160" t="s">
        <v>524</v>
      </c>
      <c r="AU1293" s="160" t="s">
        <v>190</v>
      </c>
      <c r="AV1293" s="10" t="s">
        <v>190</v>
      </c>
      <c r="AW1293" s="10" t="s">
        <v>35</v>
      </c>
      <c r="AX1293" s="10" t="s">
        <v>78</v>
      </c>
      <c r="AY1293" s="160" t="s">
        <v>221</v>
      </c>
    </row>
    <row r="1294" spans="2:65" s="13" customFormat="1" ht="20.45" customHeight="1" x14ac:dyDescent="0.3">
      <c r="B1294" s="181"/>
      <c r="C1294" s="182"/>
      <c r="D1294" s="182"/>
      <c r="E1294" s="183" t="s">
        <v>3</v>
      </c>
      <c r="F1294" s="279" t="s">
        <v>946</v>
      </c>
      <c r="G1294" s="280"/>
      <c r="H1294" s="280"/>
      <c r="I1294" s="280"/>
      <c r="J1294" s="182"/>
      <c r="K1294" s="184">
        <v>9</v>
      </c>
      <c r="L1294" s="182"/>
      <c r="M1294" s="182"/>
      <c r="N1294" s="182"/>
      <c r="O1294" s="182"/>
      <c r="P1294" s="182"/>
      <c r="Q1294" s="182"/>
      <c r="R1294" s="185"/>
      <c r="T1294" s="186"/>
      <c r="U1294" s="182"/>
      <c r="V1294" s="182"/>
      <c r="W1294" s="182"/>
      <c r="X1294" s="182"/>
      <c r="Y1294" s="182"/>
      <c r="Z1294" s="182"/>
      <c r="AA1294" s="187"/>
      <c r="AT1294" s="188" t="s">
        <v>524</v>
      </c>
      <c r="AU1294" s="188" t="s">
        <v>190</v>
      </c>
      <c r="AV1294" s="13" t="s">
        <v>254</v>
      </c>
      <c r="AW1294" s="13" t="s">
        <v>35</v>
      </c>
      <c r="AX1294" s="13" t="s">
        <v>78</v>
      </c>
      <c r="AY1294" s="188" t="s">
        <v>221</v>
      </c>
    </row>
    <row r="1295" spans="2:65" s="11" customFormat="1" ht="20.45" customHeight="1" x14ac:dyDescent="0.3">
      <c r="B1295" s="161"/>
      <c r="C1295" s="162"/>
      <c r="D1295" s="162"/>
      <c r="E1295" s="163" t="s">
        <v>3</v>
      </c>
      <c r="F1295" s="270" t="s">
        <v>526</v>
      </c>
      <c r="G1295" s="271"/>
      <c r="H1295" s="271"/>
      <c r="I1295" s="271"/>
      <c r="J1295" s="162"/>
      <c r="K1295" s="164">
        <v>462.69</v>
      </c>
      <c r="L1295" s="162"/>
      <c r="M1295" s="162"/>
      <c r="N1295" s="162"/>
      <c r="O1295" s="162"/>
      <c r="P1295" s="162"/>
      <c r="Q1295" s="162"/>
      <c r="R1295" s="165"/>
      <c r="T1295" s="166"/>
      <c r="U1295" s="162"/>
      <c r="V1295" s="162"/>
      <c r="W1295" s="162"/>
      <c r="X1295" s="162"/>
      <c r="Y1295" s="162"/>
      <c r="Z1295" s="162"/>
      <c r="AA1295" s="167"/>
      <c r="AT1295" s="168" t="s">
        <v>524</v>
      </c>
      <c r="AU1295" s="168" t="s">
        <v>190</v>
      </c>
      <c r="AV1295" s="11" t="s">
        <v>231</v>
      </c>
      <c r="AW1295" s="11" t="s">
        <v>35</v>
      </c>
      <c r="AX1295" s="11" t="s">
        <v>15</v>
      </c>
      <c r="AY1295" s="168" t="s">
        <v>221</v>
      </c>
    </row>
    <row r="1296" spans="2:65" s="1" customFormat="1" ht="28.9" customHeight="1" x14ac:dyDescent="0.3">
      <c r="B1296" s="136"/>
      <c r="C1296" s="149" t="s">
        <v>2282</v>
      </c>
      <c r="D1296" s="149" t="s">
        <v>382</v>
      </c>
      <c r="E1296" s="150" t="s">
        <v>2283</v>
      </c>
      <c r="F1296" s="267" t="s">
        <v>2284</v>
      </c>
      <c r="G1296" s="268"/>
      <c r="H1296" s="268"/>
      <c r="I1296" s="268"/>
      <c r="J1296" s="151" t="s">
        <v>536</v>
      </c>
      <c r="K1296" s="152">
        <v>267.803</v>
      </c>
      <c r="L1296" s="269"/>
      <c r="M1296" s="268"/>
      <c r="N1296" s="269">
        <f>ROUND(L1296*K1296,2)</f>
        <v>0</v>
      </c>
      <c r="O1296" s="251"/>
      <c r="P1296" s="251"/>
      <c r="Q1296" s="251"/>
      <c r="R1296" s="141"/>
      <c r="T1296" s="142" t="s">
        <v>3</v>
      </c>
      <c r="U1296" s="40" t="s">
        <v>43</v>
      </c>
      <c r="V1296" s="143">
        <v>0</v>
      </c>
      <c r="W1296" s="143">
        <f>V1296*K1296</f>
        <v>0</v>
      </c>
      <c r="X1296" s="143">
        <v>4.7999999999999996E-3</v>
      </c>
      <c r="Y1296" s="143">
        <f>X1296*K1296</f>
        <v>1.2854543999999999</v>
      </c>
      <c r="Z1296" s="143">
        <v>0</v>
      </c>
      <c r="AA1296" s="144">
        <f>Z1296*K1296</f>
        <v>0</v>
      </c>
      <c r="AR1296" s="17" t="s">
        <v>385</v>
      </c>
      <c r="AT1296" s="17" t="s">
        <v>382</v>
      </c>
      <c r="AU1296" s="17" t="s">
        <v>190</v>
      </c>
      <c r="AY1296" s="17" t="s">
        <v>221</v>
      </c>
      <c r="BE1296" s="145">
        <f>IF(U1296="základní",N1296,0)</f>
        <v>0</v>
      </c>
      <c r="BF1296" s="145">
        <f>IF(U1296="snížená",N1296,0)</f>
        <v>0</v>
      </c>
      <c r="BG1296" s="145">
        <f>IF(U1296="zákl. přenesená",N1296,0)</f>
        <v>0</v>
      </c>
      <c r="BH1296" s="145">
        <f>IF(U1296="sníž. přenesená",N1296,0)</f>
        <v>0</v>
      </c>
      <c r="BI1296" s="145">
        <f>IF(U1296="nulová",N1296,0)</f>
        <v>0</v>
      </c>
      <c r="BJ1296" s="17" t="s">
        <v>15</v>
      </c>
      <c r="BK1296" s="145">
        <f>ROUND(L1296*K1296,2)</f>
        <v>0</v>
      </c>
      <c r="BL1296" s="17" t="s">
        <v>247</v>
      </c>
      <c r="BM1296" s="17" t="s">
        <v>2285</v>
      </c>
    </row>
    <row r="1297" spans="2:65" s="1" customFormat="1" ht="20.45" customHeight="1" x14ac:dyDescent="0.3">
      <c r="B1297" s="31"/>
      <c r="C1297" s="32"/>
      <c r="D1297" s="32"/>
      <c r="E1297" s="32"/>
      <c r="F1297" s="266" t="s">
        <v>2183</v>
      </c>
      <c r="G1297" s="200"/>
      <c r="H1297" s="200"/>
      <c r="I1297" s="200"/>
      <c r="J1297" s="32"/>
      <c r="K1297" s="32"/>
      <c r="L1297" s="32"/>
      <c r="M1297" s="32"/>
      <c r="N1297" s="32"/>
      <c r="O1297" s="32"/>
      <c r="P1297" s="32"/>
      <c r="Q1297" s="32"/>
      <c r="R1297" s="33"/>
      <c r="T1297" s="70"/>
      <c r="U1297" s="32"/>
      <c r="V1297" s="32"/>
      <c r="W1297" s="32"/>
      <c r="X1297" s="32"/>
      <c r="Y1297" s="32"/>
      <c r="Z1297" s="32"/>
      <c r="AA1297" s="71"/>
      <c r="AT1297" s="17" t="s">
        <v>250</v>
      </c>
      <c r="AU1297" s="17" t="s">
        <v>190</v>
      </c>
    </row>
    <row r="1298" spans="2:65" s="1" customFormat="1" ht="28.9" customHeight="1" x14ac:dyDescent="0.3">
      <c r="B1298" s="136"/>
      <c r="C1298" s="149" t="s">
        <v>2286</v>
      </c>
      <c r="D1298" s="149" t="s">
        <v>382</v>
      </c>
      <c r="E1298" s="150" t="s">
        <v>2287</v>
      </c>
      <c r="F1298" s="267" t="s">
        <v>2288</v>
      </c>
      <c r="G1298" s="268"/>
      <c r="H1298" s="268"/>
      <c r="I1298" s="268"/>
      <c r="J1298" s="151" t="s">
        <v>536</v>
      </c>
      <c r="K1298" s="152">
        <v>208.572</v>
      </c>
      <c r="L1298" s="269"/>
      <c r="M1298" s="268"/>
      <c r="N1298" s="269">
        <f>ROUND(L1298*K1298,2)</f>
        <v>0</v>
      </c>
      <c r="O1298" s="251"/>
      <c r="P1298" s="251"/>
      <c r="Q1298" s="251"/>
      <c r="R1298" s="141"/>
      <c r="T1298" s="142" t="s">
        <v>3</v>
      </c>
      <c r="U1298" s="40" t="s">
        <v>43</v>
      </c>
      <c r="V1298" s="143">
        <v>0</v>
      </c>
      <c r="W1298" s="143">
        <f>V1298*K1298</f>
        <v>0</v>
      </c>
      <c r="X1298" s="143">
        <v>4.7999999999999996E-3</v>
      </c>
      <c r="Y1298" s="143">
        <f>X1298*K1298</f>
        <v>1.0011455999999999</v>
      </c>
      <c r="Z1298" s="143">
        <v>0</v>
      </c>
      <c r="AA1298" s="144">
        <f>Z1298*K1298</f>
        <v>0</v>
      </c>
      <c r="AR1298" s="17" t="s">
        <v>385</v>
      </c>
      <c r="AT1298" s="17" t="s">
        <v>382</v>
      </c>
      <c r="AU1298" s="17" t="s">
        <v>190</v>
      </c>
      <c r="AY1298" s="17" t="s">
        <v>221</v>
      </c>
      <c r="BE1298" s="145">
        <f>IF(U1298="základní",N1298,0)</f>
        <v>0</v>
      </c>
      <c r="BF1298" s="145">
        <f>IF(U1298="snížená",N1298,0)</f>
        <v>0</v>
      </c>
      <c r="BG1298" s="145">
        <f>IF(U1298="zákl. přenesená",N1298,0)</f>
        <v>0</v>
      </c>
      <c r="BH1298" s="145">
        <f>IF(U1298="sníž. přenesená",N1298,0)</f>
        <v>0</v>
      </c>
      <c r="BI1298" s="145">
        <f>IF(U1298="nulová",N1298,0)</f>
        <v>0</v>
      </c>
      <c r="BJ1298" s="17" t="s">
        <v>15</v>
      </c>
      <c r="BK1298" s="145">
        <f>ROUND(L1298*K1298,2)</f>
        <v>0</v>
      </c>
      <c r="BL1298" s="17" t="s">
        <v>247</v>
      </c>
      <c r="BM1298" s="17" t="s">
        <v>2289</v>
      </c>
    </row>
    <row r="1299" spans="2:65" s="1" customFormat="1" ht="20.45" customHeight="1" x14ac:dyDescent="0.3">
      <c r="B1299" s="31"/>
      <c r="C1299" s="32"/>
      <c r="D1299" s="32"/>
      <c r="E1299" s="32"/>
      <c r="F1299" s="266" t="s">
        <v>2183</v>
      </c>
      <c r="G1299" s="200"/>
      <c r="H1299" s="200"/>
      <c r="I1299" s="200"/>
      <c r="J1299" s="32"/>
      <c r="K1299" s="32"/>
      <c r="L1299" s="32"/>
      <c r="M1299" s="32"/>
      <c r="N1299" s="32"/>
      <c r="O1299" s="32"/>
      <c r="P1299" s="32"/>
      <c r="Q1299" s="32"/>
      <c r="R1299" s="33"/>
      <c r="T1299" s="70"/>
      <c r="U1299" s="32"/>
      <c r="V1299" s="32"/>
      <c r="W1299" s="32"/>
      <c r="X1299" s="32"/>
      <c r="Y1299" s="32"/>
      <c r="Z1299" s="32"/>
      <c r="AA1299" s="71"/>
      <c r="AT1299" s="17" t="s">
        <v>250</v>
      </c>
      <c r="AU1299" s="17" t="s">
        <v>190</v>
      </c>
    </row>
    <row r="1300" spans="2:65" s="1" customFormat="1" ht="28.9" customHeight="1" x14ac:dyDescent="0.3">
      <c r="B1300" s="136"/>
      <c r="C1300" s="149" t="s">
        <v>2290</v>
      </c>
      <c r="D1300" s="149" t="s">
        <v>382</v>
      </c>
      <c r="E1300" s="150" t="s">
        <v>2291</v>
      </c>
      <c r="F1300" s="267" t="s">
        <v>2292</v>
      </c>
      <c r="G1300" s="268"/>
      <c r="H1300" s="268"/>
      <c r="I1300" s="268"/>
      <c r="J1300" s="151" t="s">
        <v>536</v>
      </c>
      <c r="K1300" s="152">
        <v>9.4499999999999993</v>
      </c>
      <c r="L1300" s="269"/>
      <c r="M1300" s="268"/>
      <c r="N1300" s="269">
        <f>ROUND(L1300*K1300,2)</f>
        <v>0</v>
      </c>
      <c r="O1300" s="251"/>
      <c r="P1300" s="251"/>
      <c r="Q1300" s="251"/>
      <c r="R1300" s="141"/>
      <c r="T1300" s="142" t="s">
        <v>3</v>
      </c>
      <c r="U1300" s="40" t="s">
        <v>43</v>
      </c>
      <c r="V1300" s="143">
        <v>0</v>
      </c>
      <c r="W1300" s="143">
        <f>V1300*K1300</f>
        <v>0</v>
      </c>
      <c r="X1300" s="143">
        <v>3.0000000000000001E-3</v>
      </c>
      <c r="Y1300" s="143">
        <f>X1300*K1300</f>
        <v>2.8349999999999997E-2</v>
      </c>
      <c r="Z1300" s="143">
        <v>0</v>
      </c>
      <c r="AA1300" s="144">
        <f>Z1300*K1300</f>
        <v>0</v>
      </c>
      <c r="AR1300" s="17" t="s">
        <v>385</v>
      </c>
      <c r="AT1300" s="17" t="s">
        <v>382</v>
      </c>
      <c r="AU1300" s="17" t="s">
        <v>190</v>
      </c>
      <c r="AY1300" s="17" t="s">
        <v>221</v>
      </c>
      <c r="BE1300" s="145">
        <f>IF(U1300="základní",N1300,0)</f>
        <v>0</v>
      </c>
      <c r="BF1300" s="145">
        <f>IF(U1300="snížená",N1300,0)</f>
        <v>0</v>
      </c>
      <c r="BG1300" s="145">
        <f>IF(U1300="zákl. přenesená",N1300,0)</f>
        <v>0</v>
      </c>
      <c r="BH1300" s="145">
        <f>IF(U1300="sníž. přenesená",N1300,0)</f>
        <v>0</v>
      </c>
      <c r="BI1300" s="145">
        <f>IF(U1300="nulová",N1300,0)</f>
        <v>0</v>
      </c>
      <c r="BJ1300" s="17" t="s">
        <v>15</v>
      </c>
      <c r="BK1300" s="145">
        <f>ROUND(L1300*K1300,2)</f>
        <v>0</v>
      </c>
      <c r="BL1300" s="17" t="s">
        <v>247</v>
      </c>
      <c r="BM1300" s="17" t="s">
        <v>2293</v>
      </c>
    </row>
    <row r="1301" spans="2:65" s="1" customFormat="1" ht="28.9" customHeight="1" x14ac:dyDescent="0.3">
      <c r="B1301" s="136"/>
      <c r="C1301" s="137" t="s">
        <v>2294</v>
      </c>
      <c r="D1301" s="137" t="s">
        <v>222</v>
      </c>
      <c r="E1301" s="138" t="s">
        <v>2295</v>
      </c>
      <c r="F1301" s="250" t="s">
        <v>2296</v>
      </c>
      <c r="G1301" s="251"/>
      <c r="H1301" s="251"/>
      <c r="I1301" s="251"/>
      <c r="J1301" s="139" t="s">
        <v>536</v>
      </c>
      <c r="K1301" s="140">
        <v>911.39</v>
      </c>
      <c r="L1301" s="252"/>
      <c r="M1301" s="251"/>
      <c r="N1301" s="252">
        <f>ROUND(L1301*K1301,2)</f>
        <v>0</v>
      </c>
      <c r="O1301" s="251"/>
      <c r="P1301" s="251"/>
      <c r="Q1301" s="251"/>
      <c r="R1301" s="141"/>
      <c r="T1301" s="142" t="s">
        <v>3</v>
      </c>
      <c r="U1301" s="40" t="s">
        <v>43</v>
      </c>
      <c r="V1301" s="143">
        <v>0.09</v>
      </c>
      <c r="W1301" s="143">
        <f>V1301*K1301</f>
        <v>82.025099999999995</v>
      </c>
      <c r="X1301" s="143">
        <v>0</v>
      </c>
      <c r="Y1301" s="143">
        <f>X1301*K1301</f>
        <v>0</v>
      </c>
      <c r="Z1301" s="143">
        <v>0</v>
      </c>
      <c r="AA1301" s="144">
        <f>Z1301*K1301</f>
        <v>0</v>
      </c>
      <c r="AR1301" s="17" t="s">
        <v>247</v>
      </c>
      <c r="AT1301" s="17" t="s">
        <v>222</v>
      </c>
      <c r="AU1301" s="17" t="s">
        <v>190</v>
      </c>
      <c r="AY1301" s="17" t="s">
        <v>221</v>
      </c>
      <c r="BE1301" s="145">
        <f>IF(U1301="základní",N1301,0)</f>
        <v>0</v>
      </c>
      <c r="BF1301" s="145">
        <f>IF(U1301="snížená",N1301,0)</f>
        <v>0</v>
      </c>
      <c r="BG1301" s="145">
        <f>IF(U1301="zákl. přenesená",N1301,0)</f>
        <v>0</v>
      </c>
      <c r="BH1301" s="145">
        <f>IF(U1301="sníž. přenesená",N1301,0)</f>
        <v>0</v>
      </c>
      <c r="BI1301" s="145">
        <f>IF(U1301="nulová",N1301,0)</f>
        <v>0</v>
      </c>
      <c r="BJ1301" s="17" t="s">
        <v>15</v>
      </c>
      <c r="BK1301" s="145">
        <f>ROUND(L1301*K1301,2)</f>
        <v>0</v>
      </c>
      <c r="BL1301" s="17" t="s">
        <v>247</v>
      </c>
      <c r="BM1301" s="17" t="s">
        <v>2297</v>
      </c>
    </row>
    <row r="1302" spans="2:65" s="10" customFormat="1" ht="28.9" customHeight="1" x14ac:dyDescent="0.3">
      <c r="B1302" s="153"/>
      <c r="C1302" s="154"/>
      <c r="D1302" s="154"/>
      <c r="E1302" s="155" t="s">
        <v>3</v>
      </c>
      <c r="F1302" s="274" t="s">
        <v>2039</v>
      </c>
      <c r="G1302" s="273"/>
      <c r="H1302" s="273"/>
      <c r="I1302" s="273"/>
      <c r="J1302" s="154"/>
      <c r="K1302" s="156">
        <v>399.48</v>
      </c>
      <c r="L1302" s="154"/>
      <c r="M1302" s="154"/>
      <c r="N1302" s="154"/>
      <c r="O1302" s="154"/>
      <c r="P1302" s="154"/>
      <c r="Q1302" s="154"/>
      <c r="R1302" s="157"/>
      <c r="T1302" s="158"/>
      <c r="U1302" s="154"/>
      <c r="V1302" s="154"/>
      <c r="W1302" s="154"/>
      <c r="X1302" s="154"/>
      <c r="Y1302" s="154"/>
      <c r="Z1302" s="154"/>
      <c r="AA1302" s="159"/>
      <c r="AT1302" s="160" t="s">
        <v>524</v>
      </c>
      <c r="AU1302" s="160" t="s">
        <v>190</v>
      </c>
      <c r="AV1302" s="10" t="s">
        <v>190</v>
      </c>
      <c r="AW1302" s="10" t="s">
        <v>35</v>
      </c>
      <c r="AX1302" s="10" t="s">
        <v>78</v>
      </c>
      <c r="AY1302" s="160" t="s">
        <v>221</v>
      </c>
    </row>
    <row r="1303" spans="2:65" s="10" customFormat="1" ht="20.45" customHeight="1" x14ac:dyDescent="0.3">
      <c r="B1303" s="153"/>
      <c r="C1303" s="154"/>
      <c r="D1303" s="154"/>
      <c r="E1303" s="155" t="s">
        <v>3</v>
      </c>
      <c r="F1303" s="272" t="s">
        <v>2040</v>
      </c>
      <c r="G1303" s="273"/>
      <c r="H1303" s="273"/>
      <c r="I1303" s="273"/>
      <c r="J1303" s="154"/>
      <c r="K1303" s="156">
        <v>37.26</v>
      </c>
      <c r="L1303" s="154"/>
      <c r="M1303" s="154"/>
      <c r="N1303" s="154"/>
      <c r="O1303" s="154"/>
      <c r="P1303" s="154"/>
      <c r="Q1303" s="154"/>
      <c r="R1303" s="157"/>
      <c r="T1303" s="158"/>
      <c r="U1303" s="154"/>
      <c r="V1303" s="154"/>
      <c r="W1303" s="154"/>
      <c r="X1303" s="154"/>
      <c r="Y1303" s="154"/>
      <c r="Z1303" s="154"/>
      <c r="AA1303" s="159"/>
      <c r="AT1303" s="160" t="s">
        <v>524</v>
      </c>
      <c r="AU1303" s="160" t="s">
        <v>190</v>
      </c>
      <c r="AV1303" s="10" t="s">
        <v>190</v>
      </c>
      <c r="AW1303" s="10" t="s">
        <v>35</v>
      </c>
      <c r="AX1303" s="10" t="s">
        <v>78</v>
      </c>
      <c r="AY1303" s="160" t="s">
        <v>221</v>
      </c>
    </row>
    <row r="1304" spans="2:65" s="10" customFormat="1" ht="20.45" customHeight="1" x14ac:dyDescent="0.3">
      <c r="B1304" s="153"/>
      <c r="C1304" s="154"/>
      <c r="D1304" s="154"/>
      <c r="E1304" s="155" t="s">
        <v>3</v>
      </c>
      <c r="F1304" s="272" t="s">
        <v>2041</v>
      </c>
      <c r="G1304" s="273"/>
      <c r="H1304" s="273"/>
      <c r="I1304" s="273"/>
      <c r="J1304" s="154"/>
      <c r="K1304" s="156">
        <v>253.4</v>
      </c>
      <c r="L1304" s="154"/>
      <c r="M1304" s="154"/>
      <c r="N1304" s="154"/>
      <c r="O1304" s="154"/>
      <c r="P1304" s="154"/>
      <c r="Q1304" s="154"/>
      <c r="R1304" s="157"/>
      <c r="T1304" s="158"/>
      <c r="U1304" s="154"/>
      <c r="V1304" s="154"/>
      <c r="W1304" s="154"/>
      <c r="X1304" s="154"/>
      <c r="Y1304" s="154"/>
      <c r="Z1304" s="154"/>
      <c r="AA1304" s="159"/>
      <c r="AT1304" s="160" t="s">
        <v>524</v>
      </c>
      <c r="AU1304" s="160" t="s">
        <v>190</v>
      </c>
      <c r="AV1304" s="10" t="s">
        <v>190</v>
      </c>
      <c r="AW1304" s="10" t="s">
        <v>35</v>
      </c>
      <c r="AX1304" s="10" t="s">
        <v>78</v>
      </c>
      <c r="AY1304" s="160" t="s">
        <v>221</v>
      </c>
    </row>
    <row r="1305" spans="2:65" s="10" customFormat="1" ht="20.45" customHeight="1" x14ac:dyDescent="0.3">
      <c r="B1305" s="153"/>
      <c r="C1305" s="154"/>
      <c r="D1305" s="154"/>
      <c r="E1305" s="155" t="s">
        <v>3</v>
      </c>
      <c r="F1305" s="272" t="s">
        <v>2042</v>
      </c>
      <c r="G1305" s="273"/>
      <c r="H1305" s="273"/>
      <c r="I1305" s="273"/>
      <c r="J1305" s="154"/>
      <c r="K1305" s="156">
        <v>103</v>
      </c>
      <c r="L1305" s="154"/>
      <c r="M1305" s="154"/>
      <c r="N1305" s="154"/>
      <c r="O1305" s="154"/>
      <c r="P1305" s="154"/>
      <c r="Q1305" s="154"/>
      <c r="R1305" s="157"/>
      <c r="T1305" s="158"/>
      <c r="U1305" s="154"/>
      <c r="V1305" s="154"/>
      <c r="W1305" s="154"/>
      <c r="X1305" s="154"/>
      <c r="Y1305" s="154"/>
      <c r="Z1305" s="154"/>
      <c r="AA1305" s="159"/>
      <c r="AT1305" s="160" t="s">
        <v>524</v>
      </c>
      <c r="AU1305" s="160" t="s">
        <v>190</v>
      </c>
      <c r="AV1305" s="10" t="s">
        <v>190</v>
      </c>
      <c r="AW1305" s="10" t="s">
        <v>35</v>
      </c>
      <c r="AX1305" s="10" t="s">
        <v>78</v>
      </c>
      <c r="AY1305" s="160" t="s">
        <v>221</v>
      </c>
    </row>
    <row r="1306" spans="2:65" s="10" customFormat="1" ht="20.45" customHeight="1" x14ac:dyDescent="0.3">
      <c r="B1306" s="153"/>
      <c r="C1306" s="154"/>
      <c r="D1306" s="154"/>
      <c r="E1306" s="155" t="s">
        <v>3</v>
      </c>
      <c r="F1306" s="272" t="s">
        <v>1819</v>
      </c>
      <c r="G1306" s="273"/>
      <c r="H1306" s="273"/>
      <c r="I1306" s="273"/>
      <c r="J1306" s="154"/>
      <c r="K1306" s="156">
        <v>30</v>
      </c>
      <c r="L1306" s="154"/>
      <c r="M1306" s="154"/>
      <c r="N1306" s="154"/>
      <c r="O1306" s="154"/>
      <c r="P1306" s="154"/>
      <c r="Q1306" s="154"/>
      <c r="R1306" s="157"/>
      <c r="T1306" s="158"/>
      <c r="U1306" s="154"/>
      <c r="V1306" s="154"/>
      <c r="W1306" s="154"/>
      <c r="X1306" s="154"/>
      <c r="Y1306" s="154"/>
      <c r="Z1306" s="154"/>
      <c r="AA1306" s="159"/>
      <c r="AT1306" s="160" t="s">
        <v>524</v>
      </c>
      <c r="AU1306" s="160" t="s">
        <v>190</v>
      </c>
      <c r="AV1306" s="10" t="s">
        <v>190</v>
      </c>
      <c r="AW1306" s="10" t="s">
        <v>35</v>
      </c>
      <c r="AX1306" s="10" t="s">
        <v>78</v>
      </c>
      <c r="AY1306" s="160" t="s">
        <v>221</v>
      </c>
    </row>
    <row r="1307" spans="2:65" s="10" customFormat="1" ht="28.9" customHeight="1" x14ac:dyDescent="0.3">
      <c r="B1307" s="153"/>
      <c r="C1307" s="154"/>
      <c r="D1307" s="154"/>
      <c r="E1307" s="155" t="s">
        <v>3</v>
      </c>
      <c r="F1307" s="272" t="s">
        <v>2043</v>
      </c>
      <c r="G1307" s="273"/>
      <c r="H1307" s="273"/>
      <c r="I1307" s="273"/>
      <c r="J1307" s="154"/>
      <c r="K1307" s="156">
        <v>88.25</v>
      </c>
      <c r="L1307" s="154"/>
      <c r="M1307" s="154"/>
      <c r="N1307" s="154"/>
      <c r="O1307" s="154"/>
      <c r="P1307" s="154"/>
      <c r="Q1307" s="154"/>
      <c r="R1307" s="157"/>
      <c r="T1307" s="158"/>
      <c r="U1307" s="154"/>
      <c r="V1307" s="154"/>
      <c r="W1307" s="154"/>
      <c r="X1307" s="154"/>
      <c r="Y1307" s="154"/>
      <c r="Z1307" s="154"/>
      <c r="AA1307" s="159"/>
      <c r="AT1307" s="160" t="s">
        <v>524</v>
      </c>
      <c r="AU1307" s="160" t="s">
        <v>190</v>
      </c>
      <c r="AV1307" s="10" t="s">
        <v>190</v>
      </c>
      <c r="AW1307" s="10" t="s">
        <v>35</v>
      </c>
      <c r="AX1307" s="10" t="s">
        <v>78</v>
      </c>
      <c r="AY1307" s="160" t="s">
        <v>221</v>
      </c>
    </row>
    <row r="1308" spans="2:65" s="11" customFormat="1" ht="20.45" customHeight="1" x14ac:dyDescent="0.3">
      <c r="B1308" s="161"/>
      <c r="C1308" s="162"/>
      <c r="D1308" s="162"/>
      <c r="E1308" s="163" t="s">
        <v>3</v>
      </c>
      <c r="F1308" s="270" t="s">
        <v>526</v>
      </c>
      <c r="G1308" s="271"/>
      <c r="H1308" s="271"/>
      <c r="I1308" s="271"/>
      <c r="J1308" s="162"/>
      <c r="K1308" s="164">
        <v>911.39</v>
      </c>
      <c r="L1308" s="162"/>
      <c r="M1308" s="162"/>
      <c r="N1308" s="162"/>
      <c r="O1308" s="162"/>
      <c r="P1308" s="162"/>
      <c r="Q1308" s="162"/>
      <c r="R1308" s="165"/>
      <c r="T1308" s="166"/>
      <c r="U1308" s="162"/>
      <c r="V1308" s="162"/>
      <c r="W1308" s="162"/>
      <c r="X1308" s="162"/>
      <c r="Y1308" s="162"/>
      <c r="Z1308" s="162"/>
      <c r="AA1308" s="167"/>
      <c r="AT1308" s="168" t="s">
        <v>524</v>
      </c>
      <c r="AU1308" s="168" t="s">
        <v>190</v>
      </c>
      <c r="AV1308" s="11" t="s">
        <v>231</v>
      </c>
      <c r="AW1308" s="11" t="s">
        <v>35</v>
      </c>
      <c r="AX1308" s="11" t="s">
        <v>15</v>
      </c>
      <c r="AY1308" s="168" t="s">
        <v>221</v>
      </c>
    </row>
    <row r="1309" spans="2:65" s="1" customFormat="1" ht="28.9" customHeight="1" x14ac:dyDescent="0.3">
      <c r="B1309" s="136"/>
      <c r="C1309" s="149" t="s">
        <v>2298</v>
      </c>
      <c r="D1309" s="149" t="s">
        <v>382</v>
      </c>
      <c r="E1309" s="150" t="s">
        <v>2299</v>
      </c>
      <c r="F1309" s="267" t="s">
        <v>2300</v>
      </c>
      <c r="G1309" s="268"/>
      <c r="H1309" s="268"/>
      <c r="I1309" s="268"/>
      <c r="J1309" s="151" t="s">
        <v>536</v>
      </c>
      <c r="K1309" s="152">
        <v>848.81</v>
      </c>
      <c r="L1309" s="269"/>
      <c r="M1309" s="268"/>
      <c r="N1309" s="269">
        <f>ROUND(L1309*K1309,2)</f>
        <v>0</v>
      </c>
      <c r="O1309" s="251"/>
      <c r="P1309" s="251"/>
      <c r="Q1309" s="251"/>
      <c r="R1309" s="141"/>
      <c r="T1309" s="142" t="s">
        <v>3</v>
      </c>
      <c r="U1309" s="40" t="s">
        <v>43</v>
      </c>
      <c r="V1309" s="143">
        <v>0</v>
      </c>
      <c r="W1309" s="143">
        <f>V1309*K1309</f>
        <v>0</v>
      </c>
      <c r="X1309" s="143">
        <v>2.0999999999999999E-3</v>
      </c>
      <c r="Y1309" s="143">
        <f>X1309*K1309</f>
        <v>1.7825009999999997</v>
      </c>
      <c r="Z1309" s="143">
        <v>0</v>
      </c>
      <c r="AA1309" s="144">
        <f>Z1309*K1309</f>
        <v>0</v>
      </c>
      <c r="AR1309" s="17" t="s">
        <v>385</v>
      </c>
      <c r="AT1309" s="17" t="s">
        <v>382</v>
      </c>
      <c r="AU1309" s="17" t="s">
        <v>190</v>
      </c>
      <c r="AY1309" s="17" t="s">
        <v>221</v>
      </c>
      <c r="BE1309" s="145">
        <f>IF(U1309="základní",N1309,0)</f>
        <v>0</v>
      </c>
      <c r="BF1309" s="145">
        <f>IF(U1309="snížená",N1309,0)</f>
        <v>0</v>
      </c>
      <c r="BG1309" s="145">
        <f>IF(U1309="zákl. přenesená",N1309,0)</f>
        <v>0</v>
      </c>
      <c r="BH1309" s="145">
        <f>IF(U1309="sníž. přenesená",N1309,0)</f>
        <v>0</v>
      </c>
      <c r="BI1309" s="145">
        <f>IF(U1309="nulová",N1309,0)</f>
        <v>0</v>
      </c>
      <c r="BJ1309" s="17" t="s">
        <v>15</v>
      </c>
      <c r="BK1309" s="145">
        <f>ROUND(L1309*K1309,2)</f>
        <v>0</v>
      </c>
      <c r="BL1309" s="17" t="s">
        <v>247</v>
      </c>
      <c r="BM1309" s="17" t="s">
        <v>2301</v>
      </c>
    </row>
    <row r="1310" spans="2:65" s="1" customFormat="1" ht="28.9" customHeight="1" x14ac:dyDescent="0.3">
      <c r="B1310" s="31"/>
      <c r="C1310" s="32"/>
      <c r="D1310" s="32"/>
      <c r="E1310" s="32"/>
      <c r="F1310" s="266" t="s">
        <v>2302</v>
      </c>
      <c r="G1310" s="200"/>
      <c r="H1310" s="200"/>
      <c r="I1310" s="200"/>
      <c r="J1310" s="32"/>
      <c r="K1310" s="32"/>
      <c r="L1310" s="32"/>
      <c r="M1310" s="32"/>
      <c r="N1310" s="32"/>
      <c r="O1310" s="32"/>
      <c r="P1310" s="32"/>
      <c r="Q1310" s="32"/>
      <c r="R1310" s="33"/>
      <c r="T1310" s="70"/>
      <c r="U1310" s="32"/>
      <c r="V1310" s="32"/>
      <c r="W1310" s="32"/>
      <c r="X1310" s="32"/>
      <c r="Y1310" s="32"/>
      <c r="Z1310" s="32"/>
      <c r="AA1310" s="71"/>
      <c r="AT1310" s="17" t="s">
        <v>250</v>
      </c>
      <c r="AU1310" s="17" t="s">
        <v>190</v>
      </c>
    </row>
    <row r="1311" spans="2:65" s="10" customFormat="1" ht="20.45" customHeight="1" x14ac:dyDescent="0.3">
      <c r="B1311" s="153"/>
      <c r="C1311" s="154"/>
      <c r="D1311" s="154"/>
      <c r="E1311" s="155" t="s">
        <v>3</v>
      </c>
      <c r="F1311" s="272" t="s">
        <v>2303</v>
      </c>
      <c r="G1311" s="273"/>
      <c r="H1311" s="273"/>
      <c r="I1311" s="273"/>
      <c r="J1311" s="154"/>
      <c r="K1311" s="156">
        <v>848.81</v>
      </c>
      <c r="L1311" s="154"/>
      <c r="M1311" s="154"/>
      <c r="N1311" s="154"/>
      <c r="O1311" s="154"/>
      <c r="P1311" s="154"/>
      <c r="Q1311" s="154"/>
      <c r="R1311" s="157"/>
      <c r="T1311" s="158"/>
      <c r="U1311" s="154"/>
      <c r="V1311" s="154"/>
      <c r="W1311" s="154"/>
      <c r="X1311" s="154"/>
      <c r="Y1311" s="154"/>
      <c r="Z1311" s="154"/>
      <c r="AA1311" s="159"/>
      <c r="AT1311" s="160" t="s">
        <v>524</v>
      </c>
      <c r="AU1311" s="160" t="s">
        <v>190</v>
      </c>
      <c r="AV1311" s="10" t="s">
        <v>190</v>
      </c>
      <c r="AW1311" s="10" t="s">
        <v>35</v>
      </c>
      <c r="AX1311" s="10" t="s">
        <v>15</v>
      </c>
      <c r="AY1311" s="160" t="s">
        <v>221</v>
      </c>
    </row>
    <row r="1312" spans="2:65" s="1" customFormat="1" ht="28.9" customHeight="1" x14ac:dyDescent="0.3">
      <c r="B1312" s="136"/>
      <c r="C1312" s="149" t="s">
        <v>2304</v>
      </c>
      <c r="D1312" s="149" t="s">
        <v>382</v>
      </c>
      <c r="E1312" s="150" t="s">
        <v>2305</v>
      </c>
      <c r="F1312" s="267" t="s">
        <v>2306</v>
      </c>
      <c r="G1312" s="268"/>
      <c r="H1312" s="268"/>
      <c r="I1312" s="268"/>
      <c r="J1312" s="151" t="s">
        <v>536</v>
      </c>
      <c r="K1312" s="152">
        <v>108.15</v>
      </c>
      <c r="L1312" s="269"/>
      <c r="M1312" s="268"/>
      <c r="N1312" s="269">
        <f>ROUND(L1312*K1312,2)</f>
        <v>0</v>
      </c>
      <c r="O1312" s="251"/>
      <c r="P1312" s="251"/>
      <c r="Q1312" s="251"/>
      <c r="R1312" s="141"/>
      <c r="T1312" s="142" t="s">
        <v>3</v>
      </c>
      <c r="U1312" s="40" t="s">
        <v>43</v>
      </c>
      <c r="V1312" s="143">
        <v>0</v>
      </c>
      <c r="W1312" s="143">
        <f>V1312*K1312</f>
        <v>0</v>
      </c>
      <c r="X1312" s="143">
        <v>2.8E-3</v>
      </c>
      <c r="Y1312" s="143">
        <f>X1312*K1312</f>
        <v>0.30282000000000003</v>
      </c>
      <c r="Z1312" s="143">
        <v>0</v>
      </c>
      <c r="AA1312" s="144">
        <f>Z1312*K1312</f>
        <v>0</v>
      </c>
      <c r="AR1312" s="17" t="s">
        <v>385</v>
      </c>
      <c r="AT1312" s="17" t="s">
        <v>382</v>
      </c>
      <c r="AU1312" s="17" t="s">
        <v>190</v>
      </c>
      <c r="AY1312" s="17" t="s">
        <v>221</v>
      </c>
      <c r="BE1312" s="145">
        <f>IF(U1312="základní",N1312,0)</f>
        <v>0</v>
      </c>
      <c r="BF1312" s="145">
        <f>IF(U1312="snížená",N1312,0)</f>
        <v>0</v>
      </c>
      <c r="BG1312" s="145">
        <f>IF(U1312="zákl. přenesená",N1312,0)</f>
        <v>0</v>
      </c>
      <c r="BH1312" s="145">
        <f>IF(U1312="sníž. přenesená",N1312,0)</f>
        <v>0</v>
      </c>
      <c r="BI1312" s="145">
        <f>IF(U1312="nulová",N1312,0)</f>
        <v>0</v>
      </c>
      <c r="BJ1312" s="17" t="s">
        <v>15</v>
      </c>
      <c r="BK1312" s="145">
        <f>ROUND(L1312*K1312,2)</f>
        <v>0</v>
      </c>
      <c r="BL1312" s="17" t="s">
        <v>247</v>
      </c>
      <c r="BM1312" s="17" t="s">
        <v>2307</v>
      </c>
    </row>
    <row r="1313" spans="2:65" s="1" customFormat="1" ht="20.45" customHeight="1" x14ac:dyDescent="0.3">
      <c r="B1313" s="31"/>
      <c r="C1313" s="32"/>
      <c r="D1313" s="32"/>
      <c r="E1313" s="32"/>
      <c r="F1313" s="266" t="s">
        <v>2183</v>
      </c>
      <c r="G1313" s="200"/>
      <c r="H1313" s="200"/>
      <c r="I1313" s="200"/>
      <c r="J1313" s="32"/>
      <c r="K1313" s="32"/>
      <c r="L1313" s="32"/>
      <c r="M1313" s="32"/>
      <c r="N1313" s="32"/>
      <c r="O1313" s="32"/>
      <c r="P1313" s="32"/>
      <c r="Q1313" s="32"/>
      <c r="R1313" s="33"/>
      <c r="T1313" s="70"/>
      <c r="U1313" s="32"/>
      <c r="V1313" s="32"/>
      <c r="W1313" s="32"/>
      <c r="X1313" s="32"/>
      <c r="Y1313" s="32"/>
      <c r="Z1313" s="32"/>
      <c r="AA1313" s="71"/>
      <c r="AT1313" s="17" t="s">
        <v>250</v>
      </c>
      <c r="AU1313" s="17" t="s">
        <v>190</v>
      </c>
    </row>
    <row r="1314" spans="2:65" s="1" customFormat="1" ht="28.9" customHeight="1" x14ac:dyDescent="0.3">
      <c r="B1314" s="136"/>
      <c r="C1314" s="149" t="s">
        <v>2308</v>
      </c>
      <c r="D1314" s="149" t="s">
        <v>382</v>
      </c>
      <c r="E1314" s="150" t="s">
        <v>2309</v>
      </c>
      <c r="F1314" s="267" t="s">
        <v>2310</v>
      </c>
      <c r="G1314" s="268"/>
      <c r="H1314" s="268"/>
      <c r="I1314" s="268"/>
      <c r="J1314" s="151" t="s">
        <v>536</v>
      </c>
      <c r="K1314" s="152">
        <v>956.96</v>
      </c>
      <c r="L1314" s="269"/>
      <c r="M1314" s="268"/>
      <c r="N1314" s="269">
        <f>ROUND(L1314*K1314,2)</f>
        <v>0</v>
      </c>
      <c r="O1314" s="251"/>
      <c r="P1314" s="251"/>
      <c r="Q1314" s="251"/>
      <c r="R1314" s="141"/>
      <c r="T1314" s="142" t="s">
        <v>3</v>
      </c>
      <c r="U1314" s="40" t="s">
        <v>43</v>
      </c>
      <c r="V1314" s="143">
        <v>0</v>
      </c>
      <c r="W1314" s="143">
        <f>V1314*K1314</f>
        <v>0</v>
      </c>
      <c r="X1314" s="143">
        <v>7.0000000000000001E-3</v>
      </c>
      <c r="Y1314" s="143">
        <f>X1314*K1314</f>
        <v>6.6987200000000007</v>
      </c>
      <c r="Z1314" s="143">
        <v>0</v>
      </c>
      <c r="AA1314" s="144">
        <f>Z1314*K1314</f>
        <v>0</v>
      </c>
      <c r="AR1314" s="17" t="s">
        <v>385</v>
      </c>
      <c r="AT1314" s="17" t="s">
        <v>382</v>
      </c>
      <c r="AU1314" s="17" t="s">
        <v>190</v>
      </c>
      <c r="AY1314" s="17" t="s">
        <v>221</v>
      </c>
      <c r="BE1314" s="145">
        <f>IF(U1314="základní",N1314,0)</f>
        <v>0</v>
      </c>
      <c r="BF1314" s="145">
        <f>IF(U1314="snížená",N1314,0)</f>
        <v>0</v>
      </c>
      <c r="BG1314" s="145">
        <f>IF(U1314="zákl. přenesená",N1314,0)</f>
        <v>0</v>
      </c>
      <c r="BH1314" s="145">
        <f>IF(U1314="sníž. přenesená",N1314,0)</f>
        <v>0</v>
      </c>
      <c r="BI1314" s="145">
        <f>IF(U1314="nulová",N1314,0)</f>
        <v>0</v>
      </c>
      <c r="BJ1314" s="17" t="s">
        <v>15</v>
      </c>
      <c r="BK1314" s="145">
        <f>ROUND(L1314*K1314,2)</f>
        <v>0</v>
      </c>
      <c r="BL1314" s="17" t="s">
        <v>247</v>
      </c>
      <c r="BM1314" s="17" t="s">
        <v>2311</v>
      </c>
    </row>
    <row r="1315" spans="2:65" s="1" customFormat="1" ht="28.9" customHeight="1" x14ac:dyDescent="0.3">
      <c r="B1315" s="31"/>
      <c r="C1315" s="32"/>
      <c r="D1315" s="32"/>
      <c r="E1315" s="32"/>
      <c r="F1315" s="266" t="s">
        <v>2302</v>
      </c>
      <c r="G1315" s="200"/>
      <c r="H1315" s="200"/>
      <c r="I1315" s="200"/>
      <c r="J1315" s="32"/>
      <c r="K1315" s="32"/>
      <c r="L1315" s="32"/>
      <c r="M1315" s="32"/>
      <c r="N1315" s="32"/>
      <c r="O1315" s="32"/>
      <c r="P1315" s="32"/>
      <c r="Q1315" s="32"/>
      <c r="R1315" s="33"/>
      <c r="T1315" s="70"/>
      <c r="U1315" s="32"/>
      <c r="V1315" s="32"/>
      <c r="W1315" s="32"/>
      <c r="X1315" s="32"/>
      <c r="Y1315" s="32"/>
      <c r="Z1315" s="32"/>
      <c r="AA1315" s="71"/>
      <c r="AT1315" s="17" t="s">
        <v>250</v>
      </c>
      <c r="AU1315" s="17" t="s">
        <v>190</v>
      </c>
    </row>
    <row r="1316" spans="2:65" s="1" customFormat="1" ht="40.15" customHeight="1" x14ac:dyDescent="0.3">
      <c r="B1316" s="136"/>
      <c r="C1316" s="137" t="s">
        <v>2312</v>
      </c>
      <c r="D1316" s="137" t="s">
        <v>222</v>
      </c>
      <c r="E1316" s="138" t="s">
        <v>2313</v>
      </c>
      <c r="F1316" s="250" t="s">
        <v>2314</v>
      </c>
      <c r="G1316" s="251"/>
      <c r="H1316" s="251"/>
      <c r="I1316" s="251"/>
      <c r="J1316" s="139" t="s">
        <v>536</v>
      </c>
      <c r="K1316" s="140">
        <v>181.94499999999999</v>
      </c>
      <c r="L1316" s="252"/>
      <c r="M1316" s="251"/>
      <c r="N1316" s="252">
        <f>ROUND(L1316*K1316,2)</f>
        <v>0</v>
      </c>
      <c r="O1316" s="251"/>
      <c r="P1316" s="251"/>
      <c r="Q1316" s="251"/>
      <c r="R1316" s="141"/>
      <c r="T1316" s="142" t="s">
        <v>3</v>
      </c>
      <c r="U1316" s="40" t="s">
        <v>43</v>
      </c>
      <c r="V1316" s="143">
        <v>0.1</v>
      </c>
      <c r="W1316" s="143">
        <f>V1316*K1316</f>
        <v>18.194500000000001</v>
      </c>
      <c r="X1316" s="143">
        <v>0</v>
      </c>
      <c r="Y1316" s="143">
        <f>X1316*K1316</f>
        <v>0</v>
      </c>
      <c r="Z1316" s="143">
        <v>0</v>
      </c>
      <c r="AA1316" s="144">
        <f>Z1316*K1316</f>
        <v>0</v>
      </c>
      <c r="AR1316" s="17" t="s">
        <v>247</v>
      </c>
      <c r="AT1316" s="17" t="s">
        <v>222</v>
      </c>
      <c r="AU1316" s="17" t="s">
        <v>190</v>
      </c>
      <c r="AY1316" s="17" t="s">
        <v>221</v>
      </c>
      <c r="BE1316" s="145">
        <f>IF(U1316="základní",N1316,0)</f>
        <v>0</v>
      </c>
      <c r="BF1316" s="145">
        <f>IF(U1316="snížená",N1316,0)</f>
        <v>0</v>
      </c>
      <c r="BG1316" s="145">
        <f>IF(U1316="zákl. přenesená",N1316,0)</f>
        <v>0</v>
      </c>
      <c r="BH1316" s="145">
        <f>IF(U1316="sníž. přenesená",N1316,0)</f>
        <v>0</v>
      </c>
      <c r="BI1316" s="145">
        <f>IF(U1316="nulová",N1316,0)</f>
        <v>0</v>
      </c>
      <c r="BJ1316" s="17" t="s">
        <v>15</v>
      </c>
      <c r="BK1316" s="145">
        <f>ROUND(L1316*K1316,2)</f>
        <v>0</v>
      </c>
      <c r="BL1316" s="17" t="s">
        <v>247</v>
      </c>
      <c r="BM1316" s="17" t="s">
        <v>2315</v>
      </c>
    </row>
    <row r="1317" spans="2:65" s="10" customFormat="1" ht="20.45" customHeight="1" x14ac:dyDescent="0.3">
      <c r="B1317" s="153"/>
      <c r="C1317" s="154"/>
      <c r="D1317" s="154"/>
      <c r="E1317" s="155" t="s">
        <v>3</v>
      </c>
      <c r="F1317" s="274" t="s">
        <v>2100</v>
      </c>
      <c r="G1317" s="273"/>
      <c r="H1317" s="273"/>
      <c r="I1317" s="273"/>
      <c r="J1317" s="154"/>
      <c r="K1317" s="156">
        <v>68.400000000000006</v>
      </c>
      <c r="L1317" s="154"/>
      <c r="M1317" s="154"/>
      <c r="N1317" s="154"/>
      <c r="O1317" s="154"/>
      <c r="P1317" s="154"/>
      <c r="Q1317" s="154"/>
      <c r="R1317" s="157"/>
      <c r="T1317" s="158"/>
      <c r="U1317" s="154"/>
      <c r="V1317" s="154"/>
      <c r="W1317" s="154"/>
      <c r="X1317" s="154"/>
      <c r="Y1317" s="154"/>
      <c r="Z1317" s="154"/>
      <c r="AA1317" s="159"/>
      <c r="AT1317" s="160" t="s">
        <v>524</v>
      </c>
      <c r="AU1317" s="160" t="s">
        <v>190</v>
      </c>
      <c r="AV1317" s="10" t="s">
        <v>190</v>
      </c>
      <c r="AW1317" s="10" t="s">
        <v>35</v>
      </c>
      <c r="AX1317" s="10" t="s">
        <v>78</v>
      </c>
      <c r="AY1317" s="160" t="s">
        <v>221</v>
      </c>
    </row>
    <row r="1318" spans="2:65" s="10" customFormat="1" ht="20.45" customHeight="1" x14ac:dyDescent="0.3">
      <c r="B1318" s="153"/>
      <c r="C1318" s="154"/>
      <c r="D1318" s="154"/>
      <c r="E1318" s="155" t="s">
        <v>3</v>
      </c>
      <c r="F1318" s="272" t="s">
        <v>2101</v>
      </c>
      <c r="G1318" s="273"/>
      <c r="H1318" s="273"/>
      <c r="I1318" s="273"/>
      <c r="J1318" s="154"/>
      <c r="K1318" s="156">
        <v>46</v>
      </c>
      <c r="L1318" s="154"/>
      <c r="M1318" s="154"/>
      <c r="N1318" s="154"/>
      <c r="O1318" s="154"/>
      <c r="P1318" s="154"/>
      <c r="Q1318" s="154"/>
      <c r="R1318" s="157"/>
      <c r="T1318" s="158"/>
      <c r="U1318" s="154"/>
      <c r="V1318" s="154"/>
      <c r="W1318" s="154"/>
      <c r="X1318" s="154"/>
      <c r="Y1318" s="154"/>
      <c r="Z1318" s="154"/>
      <c r="AA1318" s="159"/>
      <c r="AT1318" s="160" t="s">
        <v>524</v>
      </c>
      <c r="AU1318" s="160" t="s">
        <v>190</v>
      </c>
      <c r="AV1318" s="10" t="s">
        <v>190</v>
      </c>
      <c r="AW1318" s="10" t="s">
        <v>35</v>
      </c>
      <c r="AX1318" s="10" t="s">
        <v>78</v>
      </c>
      <c r="AY1318" s="160" t="s">
        <v>221</v>
      </c>
    </row>
    <row r="1319" spans="2:65" s="10" customFormat="1" ht="20.45" customHeight="1" x14ac:dyDescent="0.3">
      <c r="B1319" s="153"/>
      <c r="C1319" s="154"/>
      <c r="D1319" s="154"/>
      <c r="E1319" s="155" t="s">
        <v>3</v>
      </c>
      <c r="F1319" s="272" t="s">
        <v>2102</v>
      </c>
      <c r="G1319" s="273"/>
      <c r="H1319" s="273"/>
      <c r="I1319" s="273"/>
      <c r="J1319" s="154"/>
      <c r="K1319" s="156">
        <v>67.545000000000002</v>
      </c>
      <c r="L1319" s="154"/>
      <c r="M1319" s="154"/>
      <c r="N1319" s="154"/>
      <c r="O1319" s="154"/>
      <c r="P1319" s="154"/>
      <c r="Q1319" s="154"/>
      <c r="R1319" s="157"/>
      <c r="T1319" s="158"/>
      <c r="U1319" s="154"/>
      <c r="V1319" s="154"/>
      <c r="W1319" s="154"/>
      <c r="X1319" s="154"/>
      <c r="Y1319" s="154"/>
      <c r="Z1319" s="154"/>
      <c r="AA1319" s="159"/>
      <c r="AT1319" s="160" t="s">
        <v>524</v>
      </c>
      <c r="AU1319" s="160" t="s">
        <v>190</v>
      </c>
      <c r="AV1319" s="10" t="s">
        <v>190</v>
      </c>
      <c r="AW1319" s="10" t="s">
        <v>35</v>
      </c>
      <c r="AX1319" s="10" t="s">
        <v>78</v>
      </c>
      <c r="AY1319" s="160" t="s">
        <v>221</v>
      </c>
    </row>
    <row r="1320" spans="2:65" s="11" customFormat="1" ht="20.45" customHeight="1" x14ac:dyDescent="0.3">
      <c r="B1320" s="161"/>
      <c r="C1320" s="162"/>
      <c r="D1320" s="162"/>
      <c r="E1320" s="163" t="s">
        <v>3</v>
      </c>
      <c r="F1320" s="270" t="s">
        <v>526</v>
      </c>
      <c r="G1320" s="271"/>
      <c r="H1320" s="271"/>
      <c r="I1320" s="271"/>
      <c r="J1320" s="162"/>
      <c r="K1320" s="164">
        <v>181.94499999999999</v>
      </c>
      <c r="L1320" s="162"/>
      <c r="M1320" s="162"/>
      <c r="N1320" s="162"/>
      <c r="O1320" s="162"/>
      <c r="P1320" s="162"/>
      <c r="Q1320" s="162"/>
      <c r="R1320" s="165"/>
      <c r="T1320" s="166"/>
      <c r="U1320" s="162"/>
      <c r="V1320" s="162"/>
      <c r="W1320" s="162"/>
      <c r="X1320" s="162"/>
      <c r="Y1320" s="162"/>
      <c r="Z1320" s="162"/>
      <c r="AA1320" s="167"/>
      <c r="AT1320" s="168" t="s">
        <v>524</v>
      </c>
      <c r="AU1320" s="168" t="s">
        <v>190</v>
      </c>
      <c r="AV1320" s="11" t="s">
        <v>231</v>
      </c>
      <c r="AW1320" s="11" t="s">
        <v>35</v>
      </c>
      <c r="AX1320" s="11" t="s">
        <v>15</v>
      </c>
      <c r="AY1320" s="168" t="s">
        <v>221</v>
      </c>
    </row>
    <row r="1321" spans="2:65" s="1" customFormat="1" ht="28.9" customHeight="1" x14ac:dyDescent="0.3">
      <c r="B1321" s="136"/>
      <c r="C1321" s="149" t="s">
        <v>2316</v>
      </c>
      <c r="D1321" s="149" t="s">
        <v>382</v>
      </c>
      <c r="E1321" s="150" t="s">
        <v>2317</v>
      </c>
      <c r="F1321" s="267" t="s">
        <v>2318</v>
      </c>
      <c r="G1321" s="268"/>
      <c r="H1321" s="268"/>
      <c r="I1321" s="268"/>
      <c r="J1321" s="151" t="s">
        <v>536</v>
      </c>
      <c r="K1321" s="152">
        <v>191.042</v>
      </c>
      <c r="L1321" s="269"/>
      <c r="M1321" s="268"/>
      <c r="N1321" s="269">
        <f>ROUND(L1321*K1321,2)</f>
        <v>0</v>
      </c>
      <c r="O1321" s="251"/>
      <c r="P1321" s="251"/>
      <c r="Q1321" s="251"/>
      <c r="R1321" s="141"/>
      <c r="T1321" s="142" t="s">
        <v>3</v>
      </c>
      <c r="U1321" s="40" t="s">
        <v>43</v>
      </c>
      <c r="V1321" s="143">
        <v>0</v>
      </c>
      <c r="W1321" s="143">
        <f>V1321*K1321</f>
        <v>0</v>
      </c>
      <c r="X1321" s="143">
        <v>6.0000000000000001E-3</v>
      </c>
      <c r="Y1321" s="143">
        <f>X1321*K1321</f>
        <v>1.146252</v>
      </c>
      <c r="Z1321" s="143">
        <v>0</v>
      </c>
      <c r="AA1321" s="144">
        <f>Z1321*K1321</f>
        <v>0</v>
      </c>
      <c r="AR1321" s="17" t="s">
        <v>385</v>
      </c>
      <c r="AT1321" s="17" t="s">
        <v>382</v>
      </c>
      <c r="AU1321" s="17" t="s">
        <v>190</v>
      </c>
      <c r="AY1321" s="17" t="s">
        <v>221</v>
      </c>
      <c r="BE1321" s="145">
        <f>IF(U1321="základní",N1321,0)</f>
        <v>0</v>
      </c>
      <c r="BF1321" s="145">
        <f>IF(U1321="snížená",N1321,0)</f>
        <v>0</v>
      </c>
      <c r="BG1321" s="145">
        <f>IF(U1321="zákl. přenesená",N1321,0)</f>
        <v>0</v>
      </c>
      <c r="BH1321" s="145">
        <f>IF(U1321="sníž. přenesená",N1321,0)</f>
        <v>0</v>
      </c>
      <c r="BI1321" s="145">
        <f>IF(U1321="nulová",N1321,0)</f>
        <v>0</v>
      </c>
      <c r="BJ1321" s="17" t="s">
        <v>15</v>
      </c>
      <c r="BK1321" s="145">
        <f>ROUND(L1321*K1321,2)</f>
        <v>0</v>
      </c>
      <c r="BL1321" s="17" t="s">
        <v>247</v>
      </c>
      <c r="BM1321" s="17" t="s">
        <v>2319</v>
      </c>
    </row>
    <row r="1322" spans="2:65" s="1" customFormat="1" ht="20.45" customHeight="1" x14ac:dyDescent="0.3">
      <c r="B1322" s="31"/>
      <c r="C1322" s="32"/>
      <c r="D1322" s="32"/>
      <c r="E1322" s="32"/>
      <c r="F1322" s="266" t="s">
        <v>2183</v>
      </c>
      <c r="G1322" s="200"/>
      <c r="H1322" s="200"/>
      <c r="I1322" s="200"/>
      <c r="J1322" s="32"/>
      <c r="K1322" s="32"/>
      <c r="L1322" s="32"/>
      <c r="M1322" s="32"/>
      <c r="N1322" s="32"/>
      <c r="O1322" s="32"/>
      <c r="P1322" s="32"/>
      <c r="Q1322" s="32"/>
      <c r="R1322" s="33"/>
      <c r="T1322" s="70"/>
      <c r="U1322" s="32"/>
      <c r="V1322" s="32"/>
      <c r="W1322" s="32"/>
      <c r="X1322" s="32"/>
      <c r="Y1322" s="32"/>
      <c r="Z1322" s="32"/>
      <c r="AA1322" s="71"/>
      <c r="AT1322" s="17" t="s">
        <v>250</v>
      </c>
      <c r="AU1322" s="17" t="s">
        <v>190</v>
      </c>
    </row>
    <row r="1323" spans="2:65" s="1" customFormat="1" ht="20.45" customHeight="1" x14ac:dyDescent="0.3">
      <c r="B1323" s="136"/>
      <c r="C1323" s="137" t="s">
        <v>2320</v>
      </c>
      <c r="D1323" s="137" t="s">
        <v>222</v>
      </c>
      <c r="E1323" s="138" t="s">
        <v>2321</v>
      </c>
      <c r="F1323" s="250" t="s">
        <v>2322</v>
      </c>
      <c r="G1323" s="251"/>
      <c r="H1323" s="251"/>
      <c r="I1323" s="251"/>
      <c r="J1323" s="139" t="s">
        <v>536</v>
      </c>
      <c r="K1323" s="140">
        <v>1.698</v>
      </c>
      <c r="L1323" s="252"/>
      <c r="M1323" s="251"/>
      <c r="N1323" s="252">
        <f>ROUND(L1323*K1323,2)</f>
        <v>0</v>
      </c>
      <c r="O1323" s="251"/>
      <c r="P1323" s="251"/>
      <c r="Q1323" s="251"/>
      <c r="R1323" s="141"/>
      <c r="T1323" s="142" t="s">
        <v>3</v>
      </c>
      <c r="U1323" s="40" t="s">
        <v>43</v>
      </c>
      <c r="V1323" s="143">
        <v>2.5000000000000001E-2</v>
      </c>
      <c r="W1323" s="143">
        <f>V1323*K1323</f>
        <v>4.2450000000000002E-2</v>
      </c>
      <c r="X1323" s="143">
        <v>0</v>
      </c>
      <c r="Y1323" s="143">
        <f>X1323*K1323</f>
        <v>0</v>
      </c>
      <c r="Z1323" s="143">
        <v>0</v>
      </c>
      <c r="AA1323" s="144">
        <f>Z1323*K1323</f>
        <v>0</v>
      </c>
      <c r="AR1323" s="17" t="s">
        <v>247</v>
      </c>
      <c r="AT1323" s="17" t="s">
        <v>222</v>
      </c>
      <c r="AU1323" s="17" t="s">
        <v>190</v>
      </c>
      <c r="AY1323" s="17" t="s">
        <v>221</v>
      </c>
      <c r="BE1323" s="145">
        <f>IF(U1323="základní",N1323,0)</f>
        <v>0</v>
      </c>
      <c r="BF1323" s="145">
        <f>IF(U1323="snížená",N1323,0)</f>
        <v>0</v>
      </c>
      <c r="BG1323" s="145">
        <f>IF(U1323="zákl. přenesená",N1323,0)</f>
        <v>0</v>
      </c>
      <c r="BH1323" s="145">
        <f>IF(U1323="sníž. přenesená",N1323,0)</f>
        <v>0</v>
      </c>
      <c r="BI1323" s="145">
        <f>IF(U1323="nulová",N1323,0)</f>
        <v>0</v>
      </c>
      <c r="BJ1323" s="17" t="s">
        <v>15</v>
      </c>
      <c r="BK1323" s="145">
        <f>ROUND(L1323*K1323,2)</f>
        <v>0</v>
      </c>
      <c r="BL1323" s="17" t="s">
        <v>247</v>
      </c>
      <c r="BM1323" s="17" t="s">
        <v>2323</v>
      </c>
    </row>
    <row r="1324" spans="2:65" s="10" customFormat="1" ht="20.45" customHeight="1" x14ac:dyDescent="0.3">
      <c r="B1324" s="153"/>
      <c r="C1324" s="154"/>
      <c r="D1324" s="154"/>
      <c r="E1324" s="155" t="s">
        <v>3</v>
      </c>
      <c r="F1324" s="274" t="s">
        <v>2324</v>
      </c>
      <c r="G1324" s="273"/>
      <c r="H1324" s="273"/>
      <c r="I1324" s="273"/>
      <c r="J1324" s="154"/>
      <c r="K1324" s="156">
        <v>1.698</v>
      </c>
      <c r="L1324" s="154"/>
      <c r="M1324" s="154"/>
      <c r="N1324" s="154"/>
      <c r="O1324" s="154"/>
      <c r="P1324" s="154"/>
      <c r="Q1324" s="154"/>
      <c r="R1324" s="157"/>
      <c r="T1324" s="158"/>
      <c r="U1324" s="154"/>
      <c r="V1324" s="154"/>
      <c r="W1324" s="154"/>
      <c r="X1324" s="154"/>
      <c r="Y1324" s="154"/>
      <c r="Z1324" s="154"/>
      <c r="AA1324" s="159"/>
      <c r="AT1324" s="160" t="s">
        <v>524</v>
      </c>
      <c r="AU1324" s="160" t="s">
        <v>190</v>
      </c>
      <c r="AV1324" s="10" t="s">
        <v>190</v>
      </c>
      <c r="AW1324" s="10" t="s">
        <v>35</v>
      </c>
      <c r="AX1324" s="10" t="s">
        <v>15</v>
      </c>
      <c r="AY1324" s="160" t="s">
        <v>221</v>
      </c>
    </row>
    <row r="1325" spans="2:65" s="1" customFormat="1" ht="28.9" customHeight="1" x14ac:dyDescent="0.3">
      <c r="B1325" s="136"/>
      <c r="C1325" s="149" t="s">
        <v>2325</v>
      </c>
      <c r="D1325" s="149" t="s">
        <v>382</v>
      </c>
      <c r="E1325" s="150" t="s">
        <v>2291</v>
      </c>
      <c r="F1325" s="267" t="s">
        <v>2292</v>
      </c>
      <c r="G1325" s="268"/>
      <c r="H1325" s="268"/>
      <c r="I1325" s="268"/>
      <c r="J1325" s="151" t="s">
        <v>536</v>
      </c>
      <c r="K1325" s="152">
        <v>1.7829999999999999</v>
      </c>
      <c r="L1325" s="269"/>
      <c r="M1325" s="268"/>
      <c r="N1325" s="269">
        <f>ROUND(L1325*K1325,2)</f>
        <v>0</v>
      </c>
      <c r="O1325" s="251"/>
      <c r="P1325" s="251"/>
      <c r="Q1325" s="251"/>
      <c r="R1325" s="141"/>
      <c r="T1325" s="142" t="s">
        <v>3</v>
      </c>
      <c r="U1325" s="40" t="s">
        <v>43</v>
      </c>
      <c r="V1325" s="143">
        <v>0</v>
      </c>
      <c r="W1325" s="143">
        <f>V1325*K1325</f>
        <v>0</v>
      </c>
      <c r="X1325" s="143">
        <v>3.0000000000000001E-3</v>
      </c>
      <c r="Y1325" s="143">
        <f>X1325*K1325</f>
        <v>5.3489999999999996E-3</v>
      </c>
      <c r="Z1325" s="143">
        <v>0</v>
      </c>
      <c r="AA1325" s="144">
        <f>Z1325*K1325</f>
        <v>0</v>
      </c>
      <c r="AR1325" s="17" t="s">
        <v>385</v>
      </c>
      <c r="AT1325" s="17" t="s">
        <v>382</v>
      </c>
      <c r="AU1325" s="17" t="s">
        <v>190</v>
      </c>
      <c r="AY1325" s="17" t="s">
        <v>221</v>
      </c>
      <c r="BE1325" s="145">
        <f>IF(U1325="základní",N1325,0)</f>
        <v>0</v>
      </c>
      <c r="BF1325" s="145">
        <f>IF(U1325="snížená",N1325,0)</f>
        <v>0</v>
      </c>
      <c r="BG1325" s="145">
        <f>IF(U1325="zákl. přenesená",N1325,0)</f>
        <v>0</v>
      </c>
      <c r="BH1325" s="145">
        <f>IF(U1325="sníž. přenesená",N1325,0)</f>
        <v>0</v>
      </c>
      <c r="BI1325" s="145">
        <f>IF(U1325="nulová",N1325,0)</f>
        <v>0</v>
      </c>
      <c r="BJ1325" s="17" t="s">
        <v>15</v>
      </c>
      <c r="BK1325" s="145">
        <f>ROUND(L1325*K1325,2)</f>
        <v>0</v>
      </c>
      <c r="BL1325" s="17" t="s">
        <v>247</v>
      </c>
      <c r="BM1325" s="17" t="s">
        <v>2326</v>
      </c>
    </row>
    <row r="1326" spans="2:65" s="1" customFormat="1" ht="20.45" customHeight="1" x14ac:dyDescent="0.3">
      <c r="B1326" s="31"/>
      <c r="C1326" s="32"/>
      <c r="D1326" s="32"/>
      <c r="E1326" s="32"/>
      <c r="F1326" s="266" t="s">
        <v>2183</v>
      </c>
      <c r="G1326" s="200"/>
      <c r="H1326" s="200"/>
      <c r="I1326" s="200"/>
      <c r="J1326" s="32"/>
      <c r="K1326" s="32"/>
      <c r="L1326" s="32"/>
      <c r="M1326" s="32"/>
      <c r="N1326" s="32"/>
      <c r="O1326" s="32"/>
      <c r="P1326" s="32"/>
      <c r="Q1326" s="32"/>
      <c r="R1326" s="33"/>
      <c r="T1326" s="70"/>
      <c r="U1326" s="32"/>
      <c r="V1326" s="32"/>
      <c r="W1326" s="32"/>
      <c r="X1326" s="32"/>
      <c r="Y1326" s="32"/>
      <c r="Z1326" s="32"/>
      <c r="AA1326" s="71"/>
      <c r="AT1326" s="17" t="s">
        <v>250</v>
      </c>
      <c r="AU1326" s="17" t="s">
        <v>190</v>
      </c>
    </row>
    <row r="1327" spans="2:65" s="1" customFormat="1" ht="28.9" customHeight="1" x14ac:dyDescent="0.3">
      <c r="B1327" s="136"/>
      <c r="C1327" s="137" t="s">
        <v>723</v>
      </c>
      <c r="D1327" s="137" t="s">
        <v>222</v>
      </c>
      <c r="E1327" s="138" t="s">
        <v>2327</v>
      </c>
      <c r="F1327" s="250" t="s">
        <v>2328</v>
      </c>
      <c r="G1327" s="251"/>
      <c r="H1327" s="251"/>
      <c r="I1327" s="251"/>
      <c r="J1327" s="139" t="s">
        <v>536</v>
      </c>
      <c r="K1327" s="140">
        <v>1557.1</v>
      </c>
      <c r="L1327" s="252"/>
      <c r="M1327" s="251"/>
      <c r="N1327" s="252">
        <f>ROUND(L1327*K1327,2)</f>
        <v>0</v>
      </c>
      <c r="O1327" s="251"/>
      <c r="P1327" s="251"/>
      <c r="Q1327" s="251"/>
      <c r="R1327" s="141"/>
      <c r="T1327" s="142" t="s">
        <v>3</v>
      </c>
      <c r="U1327" s="40" t="s">
        <v>43</v>
      </c>
      <c r="V1327" s="143">
        <v>2.5000000000000001E-2</v>
      </c>
      <c r="W1327" s="143">
        <f>V1327*K1327</f>
        <v>38.927500000000002</v>
      </c>
      <c r="X1327" s="143">
        <v>0</v>
      </c>
      <c r="Y1327" s="143">
        <f>X1327*K1327</f>
        <v>0</v>
      </c>
      <c r="Z1327" s="143">
        <v>0</v>
      </c>
      <c r="AA1327" s="144">
        <f>Z1327*K1327</f>
        <v>0</v>
      </c>
      <c r="AR1327" s="17" t="s">
        <v>247</v>
      </c>
      <c r="AT1327" s="17" t="s">
        <v>222</v>
      </c>
      <c r="AU1327" s="17" t="s">
        <v>190</v>
      </c>
      <c r="AY1327" s="17" t="s">
        <v>221</v>
      </c>
      <c r="BE1327" s="145">
        <f>IF(U1327="základní",N1327,0)</f>
        <v>0</v>
      </c>
      <c r="BF1327" s="145">
        <f>IF(U1327="snížená",N1327,0)</f>
        <v>0</v>
      </c>
      <c r="BG1327" s="145">
        <f>IF(U1327="zákl. přenesená",N1327,0)</f>
        <v>0</v>
      </c>
      <c r="BH1327" s="145">
        <f>IF(U1327="sníž. přenesená",N1327,0)</f>
        <v>0</v>
      </c>
      <c r="BI1327" s="145">
        <f>IF(U1327="nulová",N1327,0)</f>
        <v>0</v>
      </c>
      <c r="BJ1327" s="17" t="s">
        <v>15</v>
      </c>
      <c r="BK1327" s="145">
        <f>ROUND(L1327*K1327,2)</f>
        <v>0</v>
      </c>
      <c r="BL1327" s="17" t="s">
        <v>247</v>
      </c>
      <c r="BM1327" s="17" t="s">
        <v>2329</v>
      </c>
    </row>
    <row r="1328" spans="2:65" s="10" customFormat="1" ht="20.45" customHeight="1" x14ac:dyDescent="0.3">
      <c r="B1328" s="153"/>
      <c r="C1328" s="154"/>
      <c r="D1328" s="154"/>
      <c r="E1328" s="155" t="s">
        <v>3</v>
      </c>
      <c r="F1328" s="274" t="s">
        <v>2330</v>
      </c>
      <c r="G1328" s="273"/>
      <c r="H1328" s="273"/>
      <c r="I1328" s="273"/>
      <c r="J1328" s="154"/>
      <c r="K1328" s="156">
        <v>1557.1</v>
      </c>
      <c r="L1328" s="154"/>
      <c r="M1328" s="154"/>
      <c r="N1328" s="154"/>
      <c r="O1328" s="154"/>
      <c r="P1328" s="154"/>
      <c r="Q1328" s="154"/>
      <c r="R1328" s="157"/>
      <c r="T1328" s="158"/>
      <c r="U1328" s="154"/>
      <c r="V1328" s="154"/>
      <c r="W1328" s="154"/>
      <c r="X1328" s="154"/>
      <c r="Y1328" s="154"/>
      <c r="Z1328" s="154"/>
      <c r="AA1328" s="159"/>
      <c r="AT1328" s="160" t="s">
        <v>524</v>
      </c>
      <c r="AU1328" s="160" t="s">
        <v>190</v>
      </c>
      <c r="AV1328" s="10" t="s">
        <v>190</v>
      </c>
      <c r="AW1328" s="10" t="s">
        <v>35</v>
      </c>
      <c r="AX1328" s="10" t="s">
        <v>15</v>
      </c>
      <c r="AY1328" s="160" t="s">
        <v>221</v>
      </c>
    </row>
    <row r="1329" spans="2:65" s="1" customFormat="1" ht="20.45" customHeight="1" x14ac:dyDescent="0.3">
      <c r="B1329" s="136"/>
      <c r="C1329" s="149" t="s">
        <v>2331</v>
      </c>
      <c r="D1329" s="149" t="s">
        <v>382</v>
      </c>
      <c r="E1329" s="150" t="s">
        <v>2332</v>
      </c>
      <c r="F1329" s="267" t="s">
        <v>2333</v>
      </c>
      <c r="G1329" s="268"/>
      <c r="H1329" s="268"/>
      <c r="I1329" s="268"/>
      <c r="J1329" s="151" t="s">
        <v>536</v>
      </c>
      <c r="K1329" s="152">
        <v>1790.665</v>
      </c>
      <c r="L1329" s="269"/>
      <c r="M1329" s="268"/>
      <c r="N1329" s="269">
        <f>ROUND(L1329*K1329,2)</f>
        <v>0</v>
      </c>
      <c r="O1329" s="251"/>
      <c r="P1329" s="251"/>
      <c r="Q1329" s="251"/>
      <c r="R1329" s="141"/>
      <c r="T1329" s="142" t="s">
        <v>3</v>
      </c>
      <c r="U1329" s="40" t="s">
        <v>43</v>
      </c>
      <c r="V1329" s="143">
        <v>0</v>
      </c>
      <c r="W1329" s="143">
        <f>V1329*K1329</f>
        <v>0</v>
      </c>
      <c r="X1329" s="143">
        <v>2.3000000000000001E-4</v>
      </c>
      <c r="Y1329" s="143">
        <f>X1329*K1329</f>
        <v>0.41185295</v>
      </c>
      <c r="Z1329" s="143">
        <v>0</v>
      </c>
      <c r="AA1329" s="144">
        <f>Z1329*K1329</f>
        <v>0</v>
      </c>
      <c r="AR1329" s="17" t="s">
        <v>385</v>
      </c>
      <c r="AT1329" s="17" t="s">
        <v>382</v>
      </c>
      <c r="AU1329" s="17" t="s">
        <v>190</v>
      </c>
      <c r="AY1329" s="17" t="s">
        <v>221</v>
      </c>
      <c r="BE1329" s="145">
        <f>IF(U1329="základní",N1329,0)</f>
        <v>0</v>
      </c>
      <c r="BF1329" s="145">
        <f>IF(U1329="snížená",N1329,0)</f>
        <v>0</v>
      </c>
      <c r="BG1329" s="145">
        <f>IF(U1329="zákl. přenesená",N1329,0)</f>
        <v>0</v>
      </c>
      <c r="BH1329" s="145">
        <f>IF(U1329="sníž. přenesená",N1329,0)</f>
        <v>0</v>
      </c>
      <c r="BI1329" s="145">
        <f>IF(U1329="nulová",N1329,0)</f>
        <v>0</v>
      </c>
      <c r="BJ1329" s="17" t="s">
        <v>15</v>
      </c>
      <c r="BK1329" s="145">
        <f>ROUND(L1329*K1329,2)</f>
        <v>0</v>
      </c>
      <c r="BL1329" s="17" t="s">
        <v>247</v>
      </c>
      <c r="BM1329" s="17" t="s">
        <v>2334</v>
      </c>
    </row>
    <row r="1330" spans="2:65" s="1" customFormat="1" ht="28.9" customHeight="1" x14ac:dyDescent="0.3">
      <c r="B1330" s="136"/>
      <c r="C1330" s="137" t="s">
        <v>2335</v>
      </c>
      <c r="D1330" s="137" t="s">
        <v>222</v>
      </c>
      <c r="E1330" s="138" t="s">
        <v>2336</v>
      </c>
      <c r="F1330" s="250" t="s">
        <v>2337</v>
      </c>
      <c r="G1330" s="251"/>
      <c r="H1330" s="251"/>
      <c r="I1330" s="251"/>
      <c r="J1330" s="139" t="s">
        <v>536</v>
      </c>
      <c r="K1330" s="140">
        <v>1.8</v>
      </c>
      <c r="L1330" s="252"/>
      <c r="M1330" s="251"/>
      <c r="N1330" s="252">
        <f>ROUND(L1330*K1330,2)</f>
        <v>0</v>
      </c>
      <c r="O1330" s="251"/>
      <c r="P1330" s="251"/>
      <c r="Q1330" s="251"/>
      <c r="R1330" s="141"/>
      <c r="T1330" s="142" t="s">
        <v>3</v>
      </c>
      <c r="U1330" s="40" t="s">
        <v>43</v>
      </c>
      <c r="V1330" s="143">
        <v>2.5000000000000001E-2</v>
      </c>
      <c r="W1330" s="143">
        <f>V1330*K1330</f>
        <v>4.5000000000000005E-2</v>
      </c>
      <c r="X1330" s="143">
        <v>0</v>
      </c>
      <c r="Y1330" s="143">
        <f>X1330*K1330</f>
        <v>0</v>
      </c>
      <c r="Z1330" s="143">
        <v>0</v>
      </c>
      <c r="AA1330" s="144">
        <f>Z1330*K1330</f>
        <v>0</v>
      </c>
      <c r="AR1330" s="17" t="s">
        <v>247</v>
      </c>
      <c r="AT1330" s="17" t="s">
        <v>222</v>
      </c>
      <c r="AU1330" s="17" t="s">
        <v>190</v>
      </c>
      <c r="AY1330" s="17" t="s">
        <v>221</v>
      </c>
      <c r="BE1330" s="145">
        <f>IF(U1330="základní",N1330,0)</f>
        <v>0</v>
      </c>
      <c r="BF1330" s="145">
        <f>IF(U1330="snížená",N1330,0)</f>
        <v>0</v>
      </c>
      <c r="BG1330" s="145">
        <f>IF(U1330="zákl. přenesená",N1330,0)</f>
        <v>0</v>
      </c>
      <c r="BH1330" s="145">
        <f>IF(U1330="sníž. přenesená",N1330,0)</f>
        <v>0</v>
      </c>
      <c r="BI1330" s="145">
        <f>IF(U1330="nulová",N1330,0)</f>
        <v>0</v>
      </c>
      <c r="BJ1330" s="17" t="s">
        <v>15</v>
      </c>
      <c r="BK1330" s="145">
        <f>ROUND(L1330*K1330,2)</f>
        <v>0</v>
      </c>
      <c r="BL1330" s="17" t="s">
        <v>247</v>
      </c>
      <c r="BM1330" s="17" t="s">
        <v>2338</v>
      </c>
    </row>
    <row r="1331" spans="2:65" s="10" customFormat="1" ht="20.45" customHeight="1" x14ac:dyDescent="0.3">
      <c r="B1331" s="153"/>
      <c r="C1331" s="154"/>
      <c r="D1331" s="154"/>
      <c r="E1331" s="155" t="s">
        <v>3</v>
      </c>
      <c r="F1331" s="274" t="s">
        <v>2339</v>
      </c>
      <c r="G1331" s="273"/>
      <c r="H1331" s="273"/>
      <c r="I1331" s="273"/>
      <c r="J1331" s="154"/>
      <c r="K1331" s="156">
        <v>1.8</v>
      </c>
      <c r="L1331" s="154"/>
      <c r="M1331" s="154"/>
      <c r="N1331" s="154"/>
      <c r="O1331" s="154"/>
      <c r="P1331" s="154"/>
      <c r="Q1331" s="154"/>
      <c r="R1331" s="157"/>
      <c r="T1331" s="158"/>
      <c r="U1331" s="154"/>
      <c r="V1331" s="154"/>
      <c r="W1331" s="154"/>
      <c r="X1331" s="154"/>
      <c r="Y1331" s="154"/>
      <c r="Z1331" s="154"/>
      <c r="AA1331" s="159"/>
      <c r="AT1331" s="160" t="s">
        <v>524</v>
      </c>
      <c r="AU1331" s="160" t="s">
        <v>190</v>
      </c>
      <c r="AV1331" s="10" t="s">
        <v>190</v>
      </c>
      <c r="AW1331" s="10" t="s">
        <v>35</v>
      </c>
      <c r="AX1331" s="10" t="s">
        <v>15</v>
      </c>
      <c r="AY1331" s="160" t="s">
        <v>221</v>
      </c>
    </row>
    <row r="1332" spans="2:65" s="1" customFormat="1" ht="20.45" customHeight="1" x14ac:dyDescent="0.3">
      <c r="B1332" s="136"/>
      <c r="C1332" s="137" t="s">
        <v>2340</v>
      </c>
      <c r="D1332" s="137" t="s">
        <v>222</v>
      </c>
      <c r="E1332" s="138" t="s">
        <v>2341</v>
      </c>
      <c r="F1332" s="250" t="s">
        <v>2342</v>
      </c>
      <c r="G1332" s="251"/>
      <c r="H1332" s="251"/>
      <c r="I1332" s="251"/>
      <c r="J1332" s="139" t="s">
        <v>536</v>
      </c>
      <c r="K1332" s="140">
        <v>1.5</v>
      </c>
      <c r="L1332" s="252"/>
      <c r="M1332" s="251"/>
      <c r="N1332" s="252">
        <f>ROUND(L1332*K1332,2)</f>
        <v>0</v>
      </c>
      <c r="O1332" s="251"/>
      <c r="P1332" s="251"/>
      <c r="Q1332" s="251"/>
      <c r="R1332" s="141"/>
      <c r="T1332" s="142" t="s">
        <v>3</v>
      </c>
      <c r="U1332" s="40" t="s">
        <v>43</v>
      </c>
      <c r="V1332" s="143">
        <v>2.5000000000000001E-2</v>
      </c>
      <c r="W1332" s="143">
        <f>V1332*K1332</f>
        <v>3.7500000000000006E-2</v>
      </c>
      <c r="X1332" s="143">
        <v>0</v>
      </c>
      <c r="Y1332" s="143">
        <f>X1332*K1332</f>
        <v>0</v>
      </c>
      <c r="Z1332" s="143">
        <v>0</v>
      </c>
      <c r="AA1332" s="144">
        <f>Z1332*K1332</f>
        <v>0</v>
      </c>
      <c r="AR1332" s="17" t="s">
        <v>247</v>
      </c>
      <c r="AT1332" s="17" t="s">
        <v>222</v>
      </c>
      <c r="AU1332" s="17" t="s">
        <v>190</v>
      </c>
      <c r="AY1332" s="17" t="s">
        <v>221</v>
      </c>
      <c r="BE1332" s="145">
        <f>IF(U1332="základní",N1332,0)</f>
        <v>0</v>
      </c>
      <c r="BF1332" s="145">
        <f>IF(U1332="snížená",N1332,0)</f>
        <v>0</v>
      </c>
      <c r="BG1332" s="145">
        <f>IF(U1332="zákl. přenesená",N1332,0)</f>
        <v>0</v>
      </c>
      <c r="BH1332" s="145">
        <f>IF(U1332="sníž. přenesená",N1332,0)</f>
        <v>0</v>
      </c>
      <c r="BI1332" s="145">
        <f>IF(U1332="nulová",N1332,0)</f>
        <v>0</v>
      </c>
      <c r="BJ1332" s="17" t="s">
        <v>15</v>
      </c>
      <c r="BK1332" s="145">
        <f>ROUND(L1332*K1332,2)</f>
        <v>0</v>
      </c>
      <c r="BL1332" s="17" t="s">
        <v>247</v>
      </c>
      <c r="BM1332" s="17" t="s">
        <v>2343</v>
      </c>
    </row>
    <row r="1333" spans="2:65" s="10" customFormat="1" ht="20.45" customHeight="1" x14ac:dyDescent="0.3">
      <c r="B1333" s="153"/>
      <c r="C1333" s="154"/>
      <c r="D1333" s="154"/>
      <c r="E1333" s="155" t="s">
        <v>3</v>
      </c>
      <c r="F1333" s="274" t="s">
        <v>2344</v>
      </c>
      <c r="G1333" s="273"/>
      <c r="H1333" s="273"/>
      <c r="I1333" s="273"/>
      <c r="J1333" s="154"/>
      <c r="K1333" s="156">
        <v>1.5</v>
      </c>
      <c r="L1333" s="154"/>
      <c r="M1333" s="154"/>
      <c r="N1333" s="154"/>
      <c r="O1333" s="154"/>
      <c r="P1333" s="154"/>
      <c r="Q1333" s="154"/>
      <c r="R1333" s="157"/>
      <c r="T1333" s="158"/>
      <c r="U1333" s="154"/>
      <c r="V1333" s="154"/>
      <c r="W1333" s="154"/>
      <c r="X1333" s="154"/>
      <c r="Y1333" s="154"/>
      <c r="Z1333" s="154"/>
      <c r="AA1333" s="159"/>
      <c r="AT1333" s="160" t="s">
        <v>524</v>
      </c>
      <c r="AU1333" s="160" t="s">
        <v>190</v>
      </c>
      <c r="AV1333" s="10" t="s">
        <v>190</v>
      </c>
      <c r="AW1333" s="10" t="s">
        <v>35</v>
      </c>
      <c r="AX1333" s="10" t="s">
        <v>15</v>
      </c>
      <c r="AY1333" s="160" t="s">
        <v>221</v>
      </c>
    </row>
    <row r="1334" spans="2:65" s="1" customFormat="1" ht="28.9" customHeight="1" x14ac:dyDescent="0.3">
      <c r="B1334" s="136"/>
      <c r="C1334" s="137" t="s">
        <v>2345</v>
      </c>
      <c r="D1334" s="137" t="s">
        <v>222</v>
      </c>
      <c r="E1334" s="138" t="s">
        <v>2346</v>
      </c>
      <c r="F1334" s="250" t="s">
        <v>2347</v>
      </c>
      <c r="G1334" s="251"/>
      <c r="H1334" s="251"/>
      <c r="I1334" s="251"/>
      <c r="J1334" s="139" t="s">
        <v>536</v>
      </c>
      <c r="K1334" s="140">
        <v>77</v>
      </c>
      <c r="L1334" s="252"/>
      <c r="M1334" s="251"/>
      <c r="N1334" s="252">
        <f>ROUND(L1334*K1334,2)</f>
        <v>0</v>
      </c>
      <c r="O1334" s="251"/>
      <c r="P1334" s="251"/>
      <c r="Q1334" s="251"/>
      <c r="R1334" s="141"/>
      <c r="T1334" s="142" t="s">
        <v>3</v>
      </c>
      <c r="U1334" s="40" t="s">
        <v>43</v>
      </c>
      <c r="V1334" s="143">
        <v>2.5000000000000001E-2</v>
      </c>
      <c r="W1334" s="143">
        <f>V1334*K1334</f>
        <v>1.925</v>
      </c>
      <c r="X1334" s="143">
        <v>0</v>
      </c>
      <c r="Y1334" s="143">
        <f>X1334*K1334</f>
        <v>0</v>
      </c>
      <c r="Z1334" s="143">
        <v>0</v>
      </c>
      <c r="AA1334" s="144">
        <f>Z1334*K1334</f>
        <v>0</v>
      </c>
      <c r="AR1334" s="17" t="s">
        <v>247</v>
      </c>
      <c r="AT1334" s="17" t="s">
        <v>222</v>
      </c>
      <c r="AU1334" s="17" t="s">
        <v>190</v>
      </c>
      <c r="AY1334" s="17" t="s">
        <v>221</v>
      </c>
      <c r="BE1334" s="145">
        <f>IF(U1334="základní",N1334,0)</f>
        <v>0</v>
      </c>
      <c r="BF1334" s="145">
        <f>IF(U1334="snížená",N1334,0)</f>
        <v>0</v>
      </c>
      <c r="BG1334" s="145">
        <f>IF(U1334="zákl. přenesená",N1334,0)</f>
        <v>0</v>
      </c>
      <c r="BH1334" s="145">
        <f>IF(U1334="sníž. přenesená",N1334,0)</f>
        <v>0</v>
      </c>
      <c r="BI1334" s="145">
        <f>IF(U1334="nulová",N1334,0)</f>
        <v>0</v>
      </c>
      <c r="BJ1334" s="17" t="s">
        <v>15</v>
      </c>
      <c r="BK1334" s="145">
        <f>ROUND(L1334*K1334,2)</f>
        <v>0</v>
      </c>
      <c r="BL1334" s="17" t="s">
        <v>247</v>
      </c>
      <c r="BM1334" s="17" t="s">
        <v>2348</v>
      </c>
    </row>
    <row r="1335" spans="2:65" s="10" customFormat="1" ht="20.45" customHeight="1" x14ac:dyDescent="0.3">
      <c r="B1335" s="153"/>
      <c r="C1335" s="154"/>
      <c r="D1335" s="154"/>
      <c r="E1335" s="155" t="s">
        <v>3</v>
      </c>
      <c r="F1335" s="274" t="s">
        <v>2349</v>
      </c>
      <c r="G1335" s="273"/>
      <c r="H1335" s="273"/>
      <c r="I1335" s="273"/>
      <c r="J1335" s="154"/>
      <c r="K1335" s="156">
        <v>77</v>
      </c>
      <c r="L1335" s="154"/>
      <c r="M1335" s="154"/>
      <c r="N1335" s="154"/>
      <c r="O1335" s="154"/>
      <c r="P1335" s="154"/>
      <c r="Q1335" s="154"/>
      <c r="R1335" s="157"/>
      <c r="T1335" s="158"/>
      <c r="U1335" s="154"/>
      <c r="V1335" s="154"/>
      <c r="W1335" s="154"/>
      <c r="X1335" s="154"/>
      <c r="Y1335" s="154"/>
      <c r="Z1335" s="154"/>
      <c r="AA1335" s="159"/>
      <c r="AT1335" s="160" t="s">
        <v>524</v>
      </c>
      <c r="AU1335" s="160" t="s">
        <v>190</v>
      </c>
      <c r="AV1335" s="10" t="s">
        <v>190</v>
      </c>
      <c r="AW1335" s="10" t="s">
        <v>35</v>
      </c>
      <c r="AX1335" s="10" t="s">
        <v>15</v>
      </c>
      <c r="AY1335" s="160" t="s">
        <v>221</v>
      </c>
    </row>
    <row r="1336" spans="2:65" s="1" customFormat="1" ht="28.9" customHeight="1" x14ac:dyDescent="0.3">
      <c r="B1336" s="136"/>
      <c r="C1336" s="137" t="s">
        <v>2350</v>
      </c>
      <c r="D1336" s="137" t="s">
        <v>222</v>
      </c>
      <c r="E1336" s="138" t="s">
        <v>2351</v>
      </c>
      <c r="F1336" s="250" t="s">
        <v>2352</v>
      </c>
      <c r="G1336" s="251"/>
      <c r="H1336" s="251"/>
      <c r="I1336" s="251"/>
      <c r="J1336" s="139" t="s">
        <v>536</v>
      </c>
      <c r="K1336" s="140">
        <v>144.9</v>
      </c>
      <c r="L1336" s="252"/>
      <c r="M1336" s="251"/>
      <c r="N1336" s="252">
        <f>ROUND(L1336*K1336,2)</f>
        <v>0</v>
      </c>
      <c r="O1336" s="251"/>
      <c r="P1336" s="251"/>
      <c r="Q1336" s="251"/>
      <c r="R1336" s="141"/>
      <c r="T1336" s="142" t="s">
        <v>3</v>
      </c>
      <c r="U1336" s="40" t="s">
        <v>43</v>
      </c>
      <c r="V1336" s="143">
        <v>2.5000000000000001E-2</v>
      </c>
      <c r="W1336" s="143">
        <f>V1336*K1336</f>
        <v>3.6225000000000005</v>
      </c>
      <c r="X1336" s="143">
        <v>0</v>
      </c>
      <c r="Y1336" s="143">
        <f>X1336*K1336</f>
        <v>0</v>
      </c>
      <c r="Z1336" s="143">
        <v>0</v>
      </c>
      <c r="AA1336" s="144">
        <f>Z1336*K1336</f>
        <v>0</v>
      </c>
      <c r="AR1336" s="17" t="s">
        <v>247</v>
      </c>
      <c r="AT1336" s="17" t="s">
        <v>222</v>
      </c>
      <c r="AU1336" s="17" t="s">
        <v>190</v>
      </c>
      <c r="AY1336" s="17" t="s">
        <v>221</v>
      </c>
      <c r="BE1336" s="145">
        <f>IF(U1336="základní",N1336,0)</f>
        <v>0</v>
      </c>
      <c r="BF1336" s="145">
        <f>IF(U1336="snížená",N1336,0)</f>
        <v>0</v>
      </c>
      <c r="BG1336" s="145">
        <f>IF(U1336="zákl. přenesená",N1336,0)</f>
        <v>0</v>
      </c>
      <c r="BH1336" s="145">
        <f>IF(U1336="sníž. přenesená",N1336,0)</f>
        <v>0</v>
      </c>
      <c r="BI1336" s="145">
        <f>IF(U1336="nulová",N1336,0)</f>
        <v>0</v>
      </c>
      <c r="BJ1336" s="17" t="s">
        <v>15</v>
      </c>
      <c r="BK1336" s="145">
        <f>ROUND(L1336*K1336,2)</f>
        <v>0</v>
      </c>
      <c r="BL1336" s="17" t="s">
        <v>247</v>
      </c>
      <c r="BM1336" s="17" t="s">
        <v>2353</v>
      </c>
    </row>
    <row r="1337" spans="2:65" s="10" customFormat="1" ht="20.45" customHeight="1" x14ac:dyDescent="0.3">
      <c r="B1337" s="153"/>
      <c r="C1337" s="154"/>
      <c r="D1337" s="154"/>
      <c r="E1337" s="155" t="s">
        <v>3</v>
      </c>
      <c r="F1337" s="274" t="s">
        <v>2354</v>
      </c>
      <c r="G1337" s="273"/>
      <c r="H1337" s="273"/>
      <c r="I1337" s="273"/>
      <c r="J1337" s="154"/>
      <c r="K1337" s="156">
        <v>26.4</v>
      </c>
      <c r="L1337" s="154"/>
      <c r="M1337" s="154"/>
      <c r="N1337" s="154"/>
      <c r="O1337" s="154"/>
      <c r="P1337" s="154"/>
      <c r="Q1337" s="154"/>
      <c r="R1337" s="157"/>
      <c r="T1337" s="158"/>
      <c r="U1337" s="154"/>
      <c r="V1337" s="154"/>
      <c r="W1337" s="154"/>
      <c r="X1337" s="154"/>
      <c r="Y1337" s="154"/>
      <c r="Z1337" s="154"/>
      <c r="AA1337" s="159"/>
      <c r="AT1337" s="160" t="s">
        <v>524</v>
      </c>
      <c r="AU1337" s="160" t="s">
        <v>190</v>
      </c>
      <c r="AV1337" s="10" t="s">
        <v>190</v>
      </c>
      <c r="AW1337" s="10" t="s">
        <v>35</v>
      </c>
      <c r="AX1337" s="10" t="s">
        <v>78</v>
      </c>
      <c r="AY1337" s="160" t="s">
        <v>221</v>
      </c>
    </row>
    <row r="1338" spans="2:65" s="10" customFormat="1" ht="40.15" customHeight="1" x14ac:dyDescent="0.3">
      <c r="B1338" s="153"/>
      <c r="C1338" s="154"/>
      <c r="D1338" s="154"/>
      <c r="E1338" s="155" t="s">
        <v>3</v>
      </c>
      <c r="F1338" s="272" t="s">
        <v>2355</v>
      </c>
      <c r="G1338" s="273"/>
      <c r="H1338" s="273"/>
      <c r="I1338" s="273"/>
      <c r="J1338" s="154"/>
      <c r="K1338" s="156">
        <v>118.5</v>
      </c>
      <c r="L1338" s="154"/>
      <c r="M1338" s="154"/>
      <c r="N1338" s="154"/>
      <c r="O1338" s="154"/>
      <c r="P1338" s="154"/>
      <c r="Q1338" s="154"/>
      <c r="R1338" s="157"/>
      <c r="T1338" s="158"/>
      <c r="U1338" s="154"/>
      <c r="V1338" s="154"/>
      <c r="W1338" s="154"/>
      <c r="X1338" s="154"/>
      <c r="Y1338" s="154"/>
      <c r="Z1338" s="154"/>
      <c r="AA1338" s="159"/>
      <c r="AT1338" s="160" t="s">
        <v>524</v>
      </c>
      <c r="AU1338" s="160" t="s">
        <v>190</v>
      </c>
      <c r="AV1338" s="10" t="s">
        <v>190</v>
      </c>
      <c r="AW1338" s="10" t="s">
        <v>35</v>
      </c>
      <c r="AX1338" s="10" t="s">
        <v>78</v>
      </c>
      <c r="AY1338" s="160" t="s">
        <v>221</v>
      </c>
    </row>
    <row r="1339" spans="2:65" s="11" customFormat="1" ht="20.45" customHeight="1" x14ac:dyDescent="0.3">
      <c r="B1339" s="161"/>
      <c r="C1339" s="162"/>
      <c r="D1339" s="162"/>
      <c r="E1339" s="163" t="s">
        <v>3</v>
      </c>
      <c r="F1339" s="270" t="s">
        <v>526</v>
      </c>
      <c r="G1339" s="271"/>
      <c r="H1339" s="271"/>
      <c r="I1339" s="271"/>
      <c r="J1339" s="162"/>
      <c r="K1339" s="164">
        <v>144.9</v>
      </c>
      <c r="L1339" s="162"/>
      <c r="M1339" s="162"/>
      <c r="N1339" s="162"/>
      <c r="O1339" s="162"/>
      <c r="P1339" s="162"/>
      <c r="Q1339" s="162"/>
      <c r="R1339" s="165"/>
      <c r="T1339" s="166"/>
      <c r="U1339" s="162"/>
      <c r="V1339" s="162"/>
      <c r="W1339" s="162"/>
      <c r="X1339" s="162"/>
      <c r="Y1339" s="162"/>
      <c r="Z1339" s="162"/>
      <c r="AA1339" s="167"/>
      <c r="AT1339" s="168" t="s">
        <v>524</v>
      </c>
      <c r="AU1339" s="168" t="s">
        <v>190</v>
      </c>
      <c r="AV1339" s="11" t="s">
        <v>231</v>
      </c>
      <c r="AW1339" s="11" t="s">
        <v>35</v>
      </c>
      <c r="AX1339" s="11" t="s">
        <v>15</v>
      </c>
      <c r="AY1339" s="168" t="s">
        <v>221</v>
      </c>
    </row>
    <row r="1340" spans="2:65" s="1" customFormat="1" ht="28.9" customHeight="1" x14ac:dyDescent="0.3">
      <c r="B1340" s="136"/>
      <c r="C1340" s="137" t="s">
        <v>2356</v>
      </c>
      <c r="D1340" s="137" t="s">
        <v>222</v>
      </c>
      <c r="E1340" s="138" t="s">
        <v>2357</v>
      </c>
      <c r="F1340" s="250" t="s">
        <v>2358</v>
      </c>
      <c r="G1340" s="251"/>
      <c r="H1340" s="251"/>
      <c r="I1340" s="251"/>
      <c r="J1340" s="139" t="s">
        <v>536</v>
      </c>
      <c r="K1340" s="140">
        <v>110.16</v>
      </c>
      <c r="L1340" s="252"/>
      <c r="M1340" s="251"/>
      <c r="N1340" s="252">
        <f>ROUND(L1340*K1340,2)</f>
        <v>0</v>
      </c>
      <c r="O1340" s="251"/>
      <c r="P1340" s="251"/>
      <c r="Q1340" s="251"/>
      <c r="R1340" s="141"/>
      <c r="T1340" s="142" t="s">
        <v>3</v>
      </c>
      <c r="U1340" s="40" t="s">
        <v>43</v>
      </c>
      <c r="V1340" s="143">
        <v>2.5000000000000001E-2</v>
      </c>
      <c r="W1340" s="143">
        <f>V1340*K1340</f>
        <v>2.754</v>
      </c>
      <c r="X1340" s="143">
        <v>0</v>
      </c>
      <c r="Y1340" s="143">
        <f>X1340*K1340</f>
        <v>0</v>
      </c>
      <c r="Z1340" s="143">
        <v>0</v>
      </c>
      <c r="AA1340" s="144">
        <f>Z1340*K1340</f>
        <v>0</v>
      </c>
      <c r="AR1340" s="17" t="s">
        <v>247</v>
      </c>
      <c r="AT1340" s="17" t="s">
        <v>222</v>
      </c>
      <c r="AU1340" s="17" t="s">
        <v>190</v>
      </c>
      <c r="AY1340" s="17" t="s">
        <v>221</v>
      </c>
      <c r="BE1340" s="145">
        <f>IF(U1340="základní",N1340,0)</f>
        <v>0</v>
      </c>
      <c r="BF1340" s="145">
        <f>IF(U1340="snížená",N1340,0)</f>
        <v>0</v>
      </c>
      <c r="BG1340" s="145">
        <f>IF(U1340="zákl. přenesená",N1340,0)</f>
        <v>0</v>
      </c>
      <c r="BH1340" s="145">
        <f>IF(U1340="sníž. přenesená",N1340,0)</f>
        <v>0</v>
      </c>
      <c r="BI1340" s="145">
        <f>IF(U1340="nulová",N1340,0)</f>
        <v>0</v>
      </c>
      <c r="BJ1340" s="17" t="s">
        <v>15</v>
      </c>
      <c r="BK1340" s="145">
        <f>ROUND(L1340*K1340,2)</f>
        <v>0</v>
      </c>
      <c r="BL1340" s="17" t="s">
        <v>247</v>
      </c>
      <c r="BM1340" s="17" t="s">
        <v>2359</v>
      </c>
    </row>
    <row r="1341" spans="2:65" s="10" customFormat="1" ht="20.45" customHeight="1" x14ac:dyDescent="0.3">
      <c r="B1341" s="153"/>
      <c r="C1341" s="154"/>
      <c r="D1341" s="154"/>
      <c r="E1341" s="155" t="s">
        <v>3</v>
      </c>
      <c r="F1341" s="274" t="s">
        <v>2360</v>
      </c>
      <c r="G1341" s="273"/>
      <c r="H1341" s="273"/>
      <c r="I1341" s="273"/>
      <c r="J1341" s="154"/>
      <c r="K1341" s="156">
        <v>49.74</v>
      </c>
      <c r="L1341" s="154"/>
      <c r="M1341" s="154"/>
      <c r="N1341" s="154"/>
      <c r="O1341" s="154"/>
      <c r="P1341" s="154"/>
      <c r="Q1341" s="154"/>
      <c r="R1341" s="157"/>
      <c r="T1341" s="158"/>
      <c r="U1341" s="154"/>
      <c r="V1341" s="154"/>
      <c r="W1341" s="154"/>
      <c r="X1341" s="154"/>
      <c r="Y1341" s="154"/>
      <c r="Z1341" s="154"/>
      <c r="AA1341" s="159"/>
      <c r="AT1341" s="160" t="s">
        <v>524</v>
      </c>
      <c r="AU1341" s="160" t="s">
        <v>190</v>
      </c>
      <c r="AV1341" s="10" t="s">
        <v>190</v>
      </c>
      <c r="AW1341" s="10" t="s">
        <v>35</v>
      </c>
      <c r="AX1341" s="10" t="s">
        <v>78</v>
      </c>
      <c r="AY1341" s="160" t="s">
        <v>221</v>
      </c>
    </row>
    <row r="1342" spans="2:65" s="10" customFormat="1" ht="28.9" customHeight="1" x14ac:dyDescent="0.3">
      <c r="B1342" s="153"/>
      <c r="C1342" s="154"/>
      <c r="D1342" s="154"/>
      <c r="E1342" s="155" t="s">
        <v>3</v>
      </c>
      <c r="F1342" s="272" t="s">
        <v>2361</v>
      </c>
      <c r="G1342" s="273"/>
      <c r="H1342" s="273"/>
      <c r="I1342" s="273"/>
      <c r="J1342" s="154"/>
      <c r="K1342" s="156">
        <v>60.42</v>
      </c>
      <c r="L1342" s="154"/>
      <c r="M1342" s="154"/>
      <c r="N1342" s="154"/>
      <c r="O1342" s="154"/>
      <c r="P1342" s="154"/>
      <c r="Q1342" s="154"/>
      <c r="R1342" s="157"/>
      <c r="T1342" s="158"/>
      <c r="U1342" s="154"/>
      <c r="V1342" s="154"/>
      <c r="W1342" s="154"/>
      <c r="X1342" s="154"/>
      <c r="Y1342" s="154"/>
      <c r="Z1342" s="154"/>
      <c r="AA1342" s="159"/>
      <c r="AT1342" s="160" t="s">
        <v>524</v>
      </c>
      <c r="AU1342" s="160" t="s">
        <v>190</v>
      </c>
      <c r="AV1342" s="10" t="s">
        <v>190</v>
      </c>
      <c r="AW1342" s="10" t="s">
        <v>35</v>
      </c>
      <c r="AX1342" s="10" t="s">
        <v>78</v>
      </c>
      <c r="AY1342" s="160" t="s">
        <v>221</v>
      </c>
    </row>
    <row r="1343" spans="2:65" s="11" customFormat="1" ht="20.45" customHeight="1" x14ac:dyDescent="0.3">
      <c r="B1343" s="161"/>
      <c r="C1343" s="162"/>
      <c r="D1343" s="162"/>
      <c r="E1343" s="163" t="s">
        <v>3</v>
      </c>
      <c r="F1343" s="270" t="s">
        <v>526</v>
      </c>
      <c r="G1343" s="271"/>
      <c r="H1343" s="271"/>
      <c r="I1343" s="271"/>
      <c r="J1343" s="162"/>
      <c r="K1343" s="164">
        <v>110.16</v>
      </c>
      <c r="L1343" s="162"/>
      <c r="M1343" s="162"/>
      <c r="N1343" s="162"/>
      <c r="O1343" s="162"/>
      <c r="P1343" s="162"/>
      <c r="Q1343" s="162"/>
      <c r="R1343" s="165"/>
      <c r="T1343" s="166"/>
      <c r="U1343" s="162"/>
      <c r="V1343" s="162"/>
      <c r="W1343" s="162"/>
      <c r="X1343" s="162"/>
      <c r="Y1343" s="162"/>
      <c r="Z1343" s="162"/>
      <c r="AA1343" s="167"/>
      <c r="AT1343" s="168" t="s">
        <v>524</v>
      </c>
      <c r="AU1343" s="168" t="s">
        <v>190</v>
      </c>
      <c r="AV1343" s="11" t="s">
        <v>231</v>
      </c>
      <c r="AW1343" s="11" t="s">
        <v>35</v>
      </c>
      <c r="AX1343" s="11" t="s">
        <v>15</v>
      </c>
      <c r="AY1343" s="168" t="s">
        <v>221</v>
      </c>
    </row>
    <row r="1344" spans="2:65" s="1" customFormat="1" ht="20.45" customHeight="1" x14ac:dyDescent="0.3">
      <c r="B1344" s="136"/>
      <c r="C1344" s="137" t="s">
        <v>2362</v>
      </c>
      <c r="D1344" s="137" t="s">
        <v>222</v>
      </c>
      <c r="E1344" s="138" t="s">
        <v>2363</v>
      </c>
      <c r="F1344" s="250" t="s">
        <v>2364</v>
      </c>
      <c r="G1344" s="251"/>
      <c r="H1344" s="251"/>
      <c r="I1344" s="251"/>
      <c r="J1344" s="139" t="s">
        <v>536</v>
      </c>
      <c r="K1344" s="140">
        <v>11.12</v>
      </c>
      <c r="L1344" s="252"/>
      <c r="M1344" s="251"/>
      <c r="N1344" s="252">
        <f>ROUND(L1344*K1344,2)</f>
        <v>0</v>
      </c>
      <c r="O1344" s="251"/>
      <c r="P1344" s="251"/>
      <c r="Q1344" s="251"/>
      <c r="R1344" s="141"/>
      <c r="T1344" s="142" t="s">
        <v>3</v>
      </c>
      <c r="U1344" s="40" t="s">
        <v>43</v>
      </c>
      <c r="V1344" s="143">
        <v>2.5000000000000001E-2</v>
      </c>
      <c r="W1344" s="143">
        <f>V1344*K1344</f>
        <v>0.27799999999999997</v>
      </c>
      <c r="X1344" s="143">
        <v>0</v>
      </c>
      <c r="Y1344" s="143">
        <f>X1344*K1344</f>
        <v>0</v>
      </c>
      <c r="Z1344" s="143">
        <v>0</v>
      </c>
      <c r="AA1344" s="144">
        <f>Z1344*K1344</f>
        <v>0</v>
      </c>
      <c r="AR1344" s="17" t="s">
        <v>247</v>
      </c>
      <c r="AT1344" s="17" t="s">
        <v>222</v>
      </c>
      <c r="AU1344" s="17" t="s">
        <v>190</v>
      </c>
      <c r="AY1344" s="17" t="s">
        <v>221</v>
      </c>
      <c r="BE1344" s="145">
        <f>IF(U1344="základní",N1344,0)</f>
        <v>0</v>
      </c>
      <c r="BF1344" s="145">
        <f>IF(U1344="snížená",N1344,0)</f>
        <v>0</v>
      </c>
      <c r="BG1344" s="145">
        <f>IF(U1344="zákl. přenesená",N1344,0)</f>
        <v>0</v>
      </c>
      <c r="BH1344" s="145">
        <f>IF(U1344="sníž. přenesená",N1344,0)</f>
        <v>0</v>
      </c>
      <c r="BI1344" s="145">
        <f>IF(U1344="nulová",N1344,0)</f>
        <v>0</v>
      </c>
      <c r="BJ1344" s="17" t="s">
        <v>15</v>
      </c>
      <c r="BK1344" s="145">
        <f>ROUND(L1344*K1344,2)</f>
        <v>0</v>
      </c>
      <c r="BL1344" s="17" t="s">
        <v>247</v>
      </c>
      <c r="BM1344" s="17" t="s">
        <v>2365</v>
      </c>
    </row>
    <row r="1345" spans="2:65" s="10" customFormat="1" ht="20.45" customHeight="1" x14ac:dyDescent="0.3">
      <c r="B1345" s="153"/>
      <c r="C1345" s="154"/>
      <c r="D1345" s="154"/>
      <c r="E1345" s="155" t="s">
        <v>3</v>
      </c>
      <c r="F1345" s="274" t="s">
        <v>2366</v>
      </c>
      <c r="G1345" s="273"/>
      <c r="H1345" s="273"/>
      <c r="I1345" s="273"/>
      <c r="J1345" s="154"/>
      <c r="K1345" s="156">
        <v>11.12</v>
      </c>
      <c r="L1345" s="154"/>
      <c r="M1345" s="154"/>
      <c r="N1345" s="154"/>
      <c r="O1345" s="154"/>
      <c r="P1345" s="154"/>
      <c r="Q1345" s="154"/>
      <c r="R1345" s="157"/>
      <c r="T1345" s="158"/>
      <c r="U1345" s="154"/>
      <c r="V1345" s="154"/>
      <c r="W1345" s="154"/>
      <c r="X1345" s="154"/>
      <c r="Y1345" s="154"/>
      <c r="Z1345" s="154"/>
      <c r="AA1345" s="159"/>
      <c r="AT1345" s="160" t="s">
        <v>524</v>
      </c>
      <c r="AU1345" s="160" t="s">
        <v>190</v>
      </c>
      <c r="AV1345" s="10" t="s">
        <v>190</v>
      </c>
      <c r="AW1345" s="10" t="s">
        <v>35</v>
      </c>
      <c r="AX1345" s="10" t="s">
        <v>15</v>
      </c>
      <c r="AY1345" s="160" t="s">
        <v>221</v>
      </c>
    </row>
    <row r="1346" spans="2:65" s="1" customFormat="1" ht="20.45" customHeight="1" x14ac:dyDescent="0.3">
      <c r="B1346" s="136"/>
      <c r="C1346" s="137" t="s">
        <v>2367</v>
      </c>
      <c r="D1346" s="137" t="s">
        <v>222</v>
      </c>
      <c r="E1346" s="138" t="s">
        <v>2368</v>
      </c>
      <c r="F1346" s="250" t="s">
        <v>2369</v>
      </c>
      <c r="G1346" s="251"/>
      <c r="H1346" s="251"/>
      <c r="I1346" s="251"/>
      <c r="J1346" s="139" t="s">
        <v>536</v>
      </c>
      <c r="K1346" s="140">
        <v>16</v>
      </c>
      <c r="L1346" s="252"/>
      <c r="M1346" s="251"/>
      <c r="N1346" s="252">
        <f>ROUND(L1346*K1346,2)</f>
        <v>0</v>
      </c>
      <c r="O1346" s="251"/>
      <c r="P1346" s="251"/>
      <c r="Q1346" s="251"/>
      <c r="R1346" s="141"/>
      <c r="T1346" s="142" t="s">
        <v>3</v>
      </c>
      <c r="U1346" s="40" t="s">
        <v>43</v>
      </c>
      <c r="V1346" s="143">
        <v>2.5000000000000001E-2</v>
      </c>
      <c r="W1346" s="143">
        <f>V1346*K1346</f>
        <v>0.4</v>
      </c>
      <c r="X1346" s="143">
        <v>0</v>
      </c>
      <c r="Y1346" s="143">
        <f>X1346*K1346</f>
        <v>0</v>
      </c>
      <c r="Z1346" s="143">
        <v>0</v>
      </c>
      <c r="AA1346" s="144">
        <f>Z1346*K1346</f>
        <v>0</v>
      </c>
      <c r="AR1346" s="17" t="s">
        <v>247</v>
      </c>
      <c r="AT1346" s="17" t="s">
        <v>222</v>
      </c>
      <c r="AU1346" s="17" t="s">
        <v>190</v>
      </c>
      <c r="AY1346" s="17" t="s">
        <v>221</v>
      </c>
      <c r="BE1346" s="145">
        <f>IF(U1346="základní",N1346,0)</f>
        <v>0</v>
      </c>
      <c r="BF1346" s="145">
        <f>IF(U1346="snížená",N1346,0)</f>
        <v>0</v>
      </c>
      <c r="BG1346" s="145">
        <f>IF(U1346="zákl. přenesená",N1346,0)</f>
        <v>0</v>
      </c>
      <c r="BH1346" s="145">
        <f>IF(U1346="sníž. přenesená",N1346,0)</f>
        <v>0</v>
      </c>
      <c r="BI1346" s="145">
        <f>IF(U1346="nulová",N1346,0)</f>
        <v>0</v>
      </c>
      <c r="BJ1346" s="17" t="s">
        <v>15</v>
      </c>
      <c r="BK1346" s="145">
        <f>ROUND(L1346*K1346,2)</f>
        <v>0</v>
      </c>
      <c r="BL1346" s="17" t="s">
        <v>247</v>
      </c>
      <c r="BM1346" s="17" t="s">
        <v>2370</v>
      </c>
    </row>
    <row r="1347" spans="2:65" s="10" customFormat="1" ht="20.45" customHeight="1" x14ac:dyDescent="0.3">
      <c r="B1347" s="153"/>
      <c r="C1347" s="154"/>
      <c r="D1347" s="154"/>
      <c r="E1347" s="155" t="s">
        <v>3</v>
      </c>
      <c r="F1347" s="274" t="s">
        <v>2371</v>
      </c>
      <c r="G1347" s="273"/>
      <c r="H1347" s="273"/>
      <c r="I1347" s="273"/>
      <c r="J1347" s="154"/>
      <c r="K1347" s="156">
        <v>16</v>
      </c>
      <c r="L1347" s="154"/>
      <c r="M1347" s="154"/>
      <c r="N1347" s="154"/>
      <c r="O1347" s="154"/>
      <c r="P1347" s="154"/>
      <c r="Q1347" s="154"/>
      <c r="R1347" s="157"/>
      <c r="T1347" s="158"/>
      <c r="U1347" s="154"/>
      <c r="V1347" s="154"/>
      <c r="W1347" s="154"/>
      <c r="X1347" s="154"/>
      <c r="Y1347" s="154"/>
      <c r="Z1347" s="154"/>
      <c r="AA1347" s="159"/>
      <c r="AT1347" s="160" t="s">
        <v>524</v>
      </c>
      <c r="AU1347" s="160" t="s">
        <v>190</v>
      </c>
      <c r="AV1347" s="10" t="s">
        <v>190</v>
      </c>
      <c r="AW1347" s="10" t="s">
        <v>35</v>
      </c>
      <c r="AX1347" s="10" t="s">
        <v>15</v>
      </c>
      <c r="AY1347" s="160" t="s">
        <v>221</v>
      </c>
    </row>
    <row r="1348" spans="2:65" s="1" customFormat="1" ht="28.9" customHeight="1" x14ac:dyDescent="0.3">
      <c r="B1348" s="136"/>
      <c r="C1348" s="137" t="s">
        <v>2372</v>
      </c>
      <c r="D1348" s="137" t="s">
        <v>222</v>
      </c>
      <c r="E1348" s="138" t="s">
        <v>2373</v>
      </c>
      <c r="F1348" s="250" t="s">
        <v>2374</v>
      </c>
      <c r="G1348" s="251"/>
      <c r="H1348" s="251"/>
      <c r="I1348" s="251"/>
      <c r="J1348" s="139" t="s">
        <v>536</v>
      </c>
      <c r="K1348" s="140">
        <v>10.5</v>
      </c>
      <c r="L1348" s="252"/>
      <c r="M1348" s="251"/>
      <c r="N1348" s="252">
        <f>ROUND(L1348*K1348,2)</f>
        <v>0</v>
      </c>
      <c r="O1348" s="251"/>
      <c r="P1348" s="251"/>
      <c r="Q1348" s="251"/>
      <c r="R1348" s="141"/>
      <c r="T1348" s="142" t="s">
        <v>3</v>
      </c>
      <c r="U1348" s="40" t="s">
        <v>43</v>
      </c>
      <c r="V1348" s="143">
        <v>2.5000000000000001E-2</v>
      </c>
      <c r="W1348" s="143">
        <f>V1348*K1348</f>
        <v>0.26250000000000001</v>
      </c>
      <c r="X1348" s="143">
        <v>0</v>
      </c>
      <c r="Y1348" s="143">
        <f>X1348*K1348</f>
        <v>0</v>
      </c>
      <c r="Z1348" s="143">
        <v>0</v>
      </c>
      <c r="AA1348" s="144">
        <f>Z1348*K1348</f>
        <v>0</v>
      </c>
      <c r="AR1348" s="17" t="s">
        <v>247</v>
      </c>
      <c r="AT1348" s="17" t="s">
        <v>222</v>
      </c>
      <c r="AU1348" s="17" t="s">
        <v>190</v>
      </c>
      <c r="AY1348" s="17" t="s">
        <v>221</v>
      </c>
      <c r="BE1348" s="145">
        <f>IF(U1348="základní",N1348,0)</f>
        <v>0</v>
      </c>
      <c r="BF1348" s="145">
        <f>IF(U1348="snížená",N1348,0)</f>
        <v>0</v>
      </c>
      <c r="BG1348" s="145">
        <f>IF(U1348="zákl. přenesená",N1348,0)</f>
        <v>0</v>
      </c>
      <c r="BH1348" s="145">
        <f>IF(U1348="sníž. přenesená",N1348,0)</f>
        <v>0</v>
      </c>
      <c r="BI1348" s="145">
        <f>IF(U1348="nulová",N1348,0)</f>
        <v>0</v>
      </c>
      <c r="BJ1348" s="17" t="s">
        <v>15</v>
      </c>
      <c r="BK1348" s="145">
        <f>ROUND(L1348*K1348,2)</f>
        <v>0</v>
      </c>
      <c r="BL1348" s="17" t="s">
        <v>247</v>
      </c>
      <c r="BM1348" s="17" t="s">
        <v>2375</v>
      </c>
    </row>
    <row r="1349" spans="2:65" s="10" customFormat="1" ht="20.45" customHeight="1" x14ac:dyDescent="0.3">
      <c r="B1349" s="153"/>
      <c r="C1349" s="154"/>
      <c r="D1349" s="154"/>
      <c r="E1349" s="155" t="s">
        <v>3</v>
      </c>
      <c r="F1349" s="274" t="s">
        <v>2376</v>
      </c>
      <c r="G1349" s="273"/>
      <c r="H1349" s="273"/>
      <c r="I1349" s="273"/>
      <c r="J1349" s="154"/>
      <c r="K1349" s="156">
        <v>10.5</v>
      </c>
      <c r="L1349" s="154"/>
      <c r="M1349" s="154"/>
      <c r="N1349" s="154"/>
      <c r="O1349" s="154"/>
      <c r="P1349" s="154"/>
      <c r="Q1349" s="154"/>
      <c r="R1349" s="157"/>
      <c r="T1349" s="158"/>
      <c r="U1349" s="154"/>
      <c r="V1349" s="154"/>
      <c r="W1349" s="154"/>
      <c r="X1349" s="154"/>
      <c r="Y1349" s="154"/>
      <c r="Z1349" s="154"/>
      <c r="AA1349" s="159"/>
      <c r="AT1349" s="160" t="s">
        <v>524</v>
      </c>
      <c r="AU1349" s="160" t="s">
        <v>190</v>
      </c>
      <c r="AV1349" s="10" t="s">
        <v>190</v>
      </c>
      <c r="AW1349" s="10" t="s">
        <v>35</v>
      </c>
      <c r="AX1349" s="10" t="s">
        <v>15</v>
      </c>
      <c r="AY1349" s="160" t="s">
        <v>221</v>
      </c>
    </row>
    <row r="1350" spans="2:65" s="1" customFormat="1" ht="28.9" customHeight="1" x14ac:dyDescent="0.3">
      <c r="B1350" s="136"/>
      <c r="C1350" s="137" t="s">
        <v>2377</v>
      </c>
      <c r="D1350" s="137" t="s">
        <v>222</v>
      </c>
      <c r="E1350" s="138" t="s">
        <v>2378</v>
      </c>
      <c r="F1350" s="250" t="s">
        <v>2379</v>
      </c>
      <c r="G1350" s="251"/>
      <c r="H1350" s="251"/>
      <c r="I1350" s="251"/>
      <c r="J1350" s="139" t="s">
        <v>536</v>
      </c>
      <c r="K1350" s="140">
        <v>2.4</v>
      </c>
      <c r="L1350" s="252"/>
      <c r="M1350" s="251"/>
      <c r="N1350" s="252">
        <f>ROUND(L1350*K1350,2)</f>
        <v>0</v>
      </c>
      <c r="O1350" s="251"/>
      <c r="P1350" s="251"/>
      <c r="Q1350" s="251"/>
      <c r="R1350" s="141"/>
      <c r="T1350" s="142" t="s">
        <v>3</v>
      </c>
      <c r="U1350" s="40" t="s">
        <v>43</v>
      </c>
      <c r="V1350" s="143">
        <v>2.5000000000000001E-2</v>
      </c>
      <c r="W1350" s="143">
        <f>V1350*K1350</f>
        <v>0.06</v>
      </c>
      <c r="X1350" s="143">
        <v>0</v>
      </c>
      <c r="Y1350" s="143">
        <f>X1350*K1350</f>
        <v>0</v>
      </c>
      <c r="Z1350" s="143">
        <v>0</v>
      </c>
      <c r="AA1350" s="144">
        <f>Z1350*K1350</f>
        <v>0</v>
      </c>
      <c r="AR1350" s="17" t="s">
        <v>247</v>
      </c>
      <c r="AT1350" s="17" t="s">
        <v>222</v>
      </c>
      <c r="AU1350" s="17" t="s">
        <v>190</v>
      </c>
      <c r="AY1350" s="17" t="s">
        <v>221</v>
      </c>
      <c r="BE1350" s="145">
        <f>IF(U1350="základní",N1350,0)</f>
        <v>0</v>
      </c>
      <c r="BF1350" s="145">
        <f>IF(U1350="snížená",N1350,0)</f>
        <v>0</v>
      </c>
      <c r="BG1350" s="145">
        <f>IF(U1350="zákl. přenesená",N1350,0)</f>
        <v>0</v>
      </c>
      <c r="BH1350" s="145">
        <f>IF(U1350="sníž. přenesená",N1350,0)</f>
        <v>0</v>
      </c>
      <c r="BI1350" s="145">
        <f>IF(U1350="nulová",N1350,0)</f>
        <v>0</v>
      </c>
      <c r="BJ1350" s="17" t="s">
        <v>15</v>
      </c>
      <c r="BK1350" s="145">
        <f>ROUND(L1350*K1350,2)</f>
        <v>0</v>
      </c>
      <c r="BL1350" s="17" t="s">
        <v>247</v>
      </c>
      <c r="BM1350" s="17" t="s">
        <v>2380</v>
      </c>
    </row>
    <row r="1351" spans="2:65" s="10" customFormat="1" ht="20.45" customHeight="1" x14ac:dyDescent="0.3">
      <c r="B1351" s="153"/>
      <c r="C1351" s="154"/>
      <c r="D1351" s="154"/>
      <c r="E1351" s="155" t="s">
        <v>3</v>
      </c>
      <c r="F1351" s="274" t="s">
        <v>2381</v>
      </c>
      <c r="G1351" s="273"/>
      <c r="H1351" s="273"/>
      <c r="I1351" s="273"/>
      <c r="J1351" s="154"/>
      <c r="K1351" s="156">
        <v>2.4</v>
      </c>
      <c r="L1351" s="154"/>
      <c r="M1351" s="154"/>
      <c r="N1351" s="154"/>
      <c r="O1351" s="154"/>
      <c r="P1351" s="154"/>
      <c r="Q1351" s="154"/>
      <c r="R1351" s="157"/>
      <c r="T1351" s="158"/>
      <c r="U1351" s="154"/>
      <c r="V1351" s="154"/>
      <c r="W1351" s="154"/>
      <c r="X1351" s="154"/>
      <c r="Y1351" s="154"/>
      <c r="Z1351" s="154"/>
      <c r="AA1351" s="159"/>
      <c r="AT1351" s="160" t="s">
        <v>524</v>
      </c>
      <c r="AU1351" s="160" t="s">
        <v>190</v>
      </c>
      <c r="AV1351" s="10" t="s">
        <v>190</v>
      </c>
      <c r="AW1351" s="10" t="s">
        <v>35</v>
      </c>
      <c r="AX1351" s="10" t="s">
        <v>15</v>
      </c>
      <c r="AY1351" s="160" t="s">
        <v>221</v>
      </c>
    </row>
    <row r="1352" spans="2:65" s="1" customFormat="1" ht="28.9" customHeight="1" x14ac:dyDescent="0.3">
      <c r="B1352" s="136"/>
      <c r="C1352" s="137" t="s">
        <v>2382</v>
      </c>
      <c r="D1352" s="137" t="s">
        <v>222</v>
      </c>
      <c r="E1352" s="138" t="s">
        <v>2383</v>
      </c>
      <c r="F1352" s="250" t="s">
        <v>2384</v>
      </c>
      <c r="G1352" s="251"/>
      <c r="H1352" s="251"/>
      <c r="I1352" s="251"/>
      <c r="J1352" s="139" t="s">
        <v>536</v>
      </c>
      <c r="K1352" s="140">
        <v>16</v>
      </c>
      <c r="L1352" s="252"/>
      <c r="M1352" s="251"/>
      <c r="N1352" s="252">
        <f>ROUND(L1352*K1352,2)</f>
        <v>0</v>
      </c>
      <c r="O1352" s="251"/>
      <c r="P1352" s="251"/>
      <c r="Q1352" s="251"/>
      <c r="R1352" s="141"/>
      <c r="T1352" s="142" t="s">
        <v>3</v>
      </c>
      <c r="U1352" s="40" t="s">
        <v>43</v>
      </c>
      <c r="V1352" s="143">
        <v>2.5000000000000001E-2</v>
      </c>
      <c r="W1352" s="143">
        <f>V1352*K1352</f>
        <v>0.4</v>
      </c>
      <c r="X1352" s="143">
        <v>0</v>
      </c>
      <c r="Y1352" s="143">
        <f>X1352*K1352</f>
        <v>0</v>
      </c>
      <c r="Z1352" s="143">
        <v>0</v>
      </c>
      <c r="AA1352" s="144">
        <f>Z1352*K1352</f>
        <v>0</v>
      </c>
      <c r="AR1352" s="17" t="s">
        <v>247</v>
      </c>
      <c r="AT1352" s="17" t="s">
        <v>222</v>
      </c>
      <c r="AU1352" s="17" t="s">
        <v>190</v>
      </c>
      <c r="AY1352" s="17" t="s">
        <v>221</v>
      </c>
      <c r="BE1352" s="145">
        <f>IF(U1352="základní",N1352,0)</f>
        <v>0</v>
      </c>
      <c r="BF1352" s="145">
        <f>IF(U1352="snížená",N1352,0)</f>
        <v>0</v>
      </c>
      <c r="BG1352" s="145">
        <f>IF(U1352="zákl. přenesená",N1352,0)</f>
        <v>0</v>
      </c>
      <c r="BH1352" s="145">
        <f>IF(U1352="sníž. přenesená",N1352,0)</f>
        <v>0</v>
      </c>
      <c r="BI1352" s="145">
        <f>IF(U1352="nulová",N1352,0)</f>
        <v>0</v>
      </c>
      <c r="BJ1352" s="17" t="s">
        <v>15</v>
      </c>
      <c r="BK1352" s="145">
        <f>ROUND(L1352*K1352,2)</f>
        <v>0</v>
      </c>
      <c r="BL1352" s="17" t="s">
        <v>247</v>
      </c>
      <c r="BM1352" s="17" t="s">
        <v>2385</v>
      </c>
    </row>
    <row r="1353" spans="2:65" s="10" customFormat="1" ht="20.45" customHeight="1" x14ac:dyDescent="0.3">
      <c r="B1353" s="153"/>
      <c r="C1353" s="154"/>
      <c r="D1353" s="154"/>
      <c r="E1353" s="155" t="s">
        <v>3</v>
      </c>
      <c r="F1353" s="274" t="s">
        <v>2386</v>
      </c>
      <c r="G1353" s="273"/>
      <c r="H1353" s="273"/>
      <c r="I1353" s="273"/>
      <c r="J1353" s="154"/>
      <c r="K1353" s="156">
        <v>16</v>
      </c>
      <c r="L1353" s="154"/>
      <c r="M1353" s="154"/>
      <c r="N1353" s="154"/>
      <c r="O1353" s="154"/>
      <c r="P1353" s="154"/>
      <c r="Q1353" s="154"/>
      <c r="R1353" s="157"/>
      <c r="T1353" s="158"/>
      <c r="U1353" s="154"/>
      <c r="V1353" s="154"/>
      <c r="W1353" s="154"/>
      <c r="X1353" s="154"/>
      <c r="Y1353" s="154"/>
      <c r="Z1353" s="154"/>
      <c r="AA1353" s="159"/>
      <c r="AT1353" s="160" t="s">
        <v>524</v>
      </c>
      <c r="AU1353" s="160" t="s">
        <v>190</v>
      </c>
      <c r="AV1353" s="10" t="s">
        <v>190</v>
      </c>
      <c r="AW1353" s="10" t="s">
        <v>35</v>
      </c>
      <c r="AX1353" s="10" t="s">
        <v>15</v>
      </c>
      <c r="AY1353" s="160" t="s">
        <v>221</v>
      </c>
    </row>
    <row r="1354" spans="2:65" s="1" customFormat="1" ht="28.9" customHeight="1" x14ac:dyDescent="0.3">
      <c r="B1354" s="136"/>
      <c r="C1354" s="137" t="s">
        <v>2387</v>
      </c>
      <c r="D1354" s="137" t="s">
        <v>222</v>
      </c>
      <c r="E1354" s="138" t="s">
        <v>2388</v>
      </c>
      <c r="F1354" s="250" t="s">
        <v>2389</v>
      </c>
      <c r="G1354" s="251"/>
      <c r="H1354" s="251"/>
      <c r="I1354" s="251"/>
      <c r="J1354" s="139" t="s">
        <v>335</v>
      </c>
      <c r="K1354" s="140"/>
      <c r="L1354" s="252"/>
      <c r="M1354" s="251"/>
      <c r="N1354" s="252">
        <f>ROUND(L1354*K1354,2)</f>
        <v>0</v>
      </c>
      <c r="O1354" s="251"/>
      <c r="P1354" s="251"/>
      <c r="Q1354" s="251"/>
      <c r="R1354" s="141"/>
      <c r="T1354" s="142" t="s">
        <v>3</v>
      </c>
      <c r="U1354" s="40" t="s">
        <v>43</v>
      </c>
      <c r="V1354" s="143">
        <v>0</v>
      </c>
      <c r="W1354" s="143">
        <f>V1354*K1354</f>
        <v>0</v>
      </c>
      <c r="X1354" s="143">
        <v>0</v>
      </c>
      <c r="Y1354" s="143">
        <f>X1354*K1354</f>
        <v>0</v>
      </c>
      <c r="Z1354" s="143">
        <v>0</v>
      </c>
      <c r="AA1354" s="144">
        <f>Z1354*K1354</f>
        <v>0</v>
      </c>
      <c r="AR1354" s="17" t="s">
        <v>247</v>
      </c>
      <c r="AT1354" s="17" t="s">
        <v>222</v>
      </c>
      <c r="AU1354" s="17" t="s">
        <v>190</v>
      </c>
      <c r="AY1354" s="17" t="s">
        <v>221</v>
      </c>
      <c r="BE1354" s="145">
        <f>IF(U1354="základní",N1354,0)</f>
        <v>0</v>
      </c>
      <c r="BF1354" s="145">
        <f>IF(U1354="snížená",N1354,0)</f>
        <v>0</v>
      </c>
      <c r="BG1354" s="145">
        <f>IF(U1354="zákl. přenesená",N1354,0)</f>
        <v>0</v>
      </c>
      <c r="BH1354" s="145">
        <f>IF(U1354="sníž. přenesená",N1354,0)</f>
        <v>0</v>
      </c>
      <c r="BI1354" s="145">
        <f>IF(U1354="nulová",N1354,0)</f>
        <v>0</v>
      </c>
      <c r="BJ1354" s="17" t="s">
        <v>15</v>
      </c>
      <c r="BK1354" s="145">
        <f>ROUND(L1354*K1354,2)</f>
        <v>0</v>
      </c>
      <c r="BL1354" s="17" t="s">
        <v>247</v>
      </c>
      <c r="BM1354" s="17" t="s">
        <v>2390</v>
      </c>
    </row>
    <row r="1355" spans="2:65" s="9" customFormat="1" ht="29.85" customHeight="1" x14ac:dyDescent="0.3">
      <c r="B1355" s="125"/>
      <c r="C1355" s="126"/>
      <c r="D1355" s="135" t="s">
        <v>912</v>
      </c>
      <c r="E1355" s="135"/>
      <c r="F1355" s="135"/>
      <c r="G1355" s="135"/>
      <c r="H1355" s="135"/>
      <c r="I1355" s="135"/>
      <c r="J1355" s="135"/>
      <c r="K1355" s="135"/>
      <c r="L1355" s="135"/>
      <c r="M1355" s="135"/>
      <c r="N1355" s="253">
        <f>BK1355</f>
        <v>0</v>
      </c>
      <c r="O1355" s="254"/>
      <c r="P1355" s="254"/>
      <c r="Q1355" s="254"/>
      <c r="R1355" s="128"/>
      <c r="T1355" s="129"/>
      <c r="U1355" s="126"/>
      <c r="V1355" s="126"/>
      <c r="W1355" s="130">
        <f>SUM(W1356:W1383)</f>
        <v>392.81263999999999</v>
      </c>
      <c r="X1355" s="126"/>
      <c r="Y1355" s="130">
        <f>SUM(Y1356:Y1383)</f>
        <v>11.437754959999999</v>
      </c>
      <c r="Z1355" s="126"/>
      <c r="AA1355" s="131">
        <f>SUM(AA1356:AA1383)</f>
        <v>0</v>
      </c>
      <c r="AR1355" s="132" t="s">
        <v>190</v>
      </c>
      <c r="AT1355" s="133" t="s">
        <v>77</v>
      </c>
      <c r="AU1355" s="133" t="s">
        <v>15</v>
      </c>
      <c r="AY1355" s="132" t="s">
        <v>221</v>
      </c>
      <c r="BK1355" s="134">
        <f>SUM(BK1356:BK1383)</f>
        <v>0</v>
      </c>
    </row>
    <row r="1356" spans="2:65" s="1" customFormat="1" ht="40.15" customHeight="1" x14ac:dyDescent="0.3">
      <c r="B1356" s="136"/>
      <c r="C1356" s="137" t="s">
        <v>2391</v>
      </c>
      <c r="D1356" s="137" t="s">
        <v>222</v>
      </c>
      <c r="E1356" s="138" t="s">
        <v>2392</v>
      </c>
      <c r="F1356" s="250" t="s">
        <v>2393</v>
      </c>
      <c r="G1356" s="251"/>
      <c r="H1356" s="251"/>
      <c r="I1356" s="251"/>
      <c r="J1356" s="139" t="s">
        <v>246</v>
      </c>
      <c r="K1356" s="140">
        <v>333</v>
      </c>
      <c r="L1356" s="252"/>
      <c r="M1356" s="251"/>
      <c r="N1356" s="252">
        <f>ROUND(L1356*K1356,2)</f>
        <v>0</v>
      </c>
      <c r="O1356" s="251"/>
      <c r="P1356" s="251"/>
      <c r="Q1356" s="251"/>
      <c r="R1356" s="141"/>
      <c r="T1356" s="142" t="s">
        <v>3</v>
      </c>
      <c r="U1356" s="40" t="s">
        <v>43</v>
      </c>
      <c r="V1356" s="143">
        <v>0.504</v>
      </c>
      <c r="W1356" s="143">
        <f>V1356*K1356</f>
        <v>167.83199999999999</v>
      </c>
      <c r="X1356" s="143">
        <v>0</v>
      </c>
      <c r="Y1356" s="143">
        <f>X1356*K1356</f>
        <v>0</v>
      </c>
      <c r="Z1356" s="143">
        <v>0</v>
      </c>
      <c r="AA1356" s="144">
        <f>Z1356*K1356</f>
        <v>0</v>
      </c>
      <c r="AR1356" s="17" t="s">
        <v>247</v>
      </c>
      <c r="AT1356" s="17" t="s">
        <v>222</v>
      </c>
      <c r="AU1356" s="17" t="s">
        <v>190</v>
      </c>
      <c r="AY1356" s="17" t="s">
        <v>221</v>
      </c>
      <c r="BE1356" s="145">
        <f>IF(U1356="základní",N1356,0)</f>
        <v>0</v>
      </c>
      <c r="BF1356" s="145">
        <f>IF(U1356="snížená",N1356,0)</f>
        <v>0</v>
      </c>
      <c r="BG1356" s="145">
        <f>IF(U1356="zákl. přenesená",N1356,0)</f>
        <v>0</v>
      </c>
      <c r="BH1356" s="145">
        <f>IF(U1356="sníž. přenesená",N1356,0)</f>
        <v>0</v>
      </c>
      <c r="BI1356" s="145">
        <f>IF(U1356="nulová",N1356,0)</f>
        <v>0</v>
      </c>
      <c r="BJ1356" s="17" t="s">
        <v>15</v>
      </c>
      <c r="BK1356" s="145">
        <f>ROUND(L1356*K1356,2)</f>
        <v>0</v>
      </c>
      <c r="BL1356" s="17" t="s">
        <v>247</v>
      </c>
      <c r="BM1356" s="17" t="s">
        <v>2394</v>
      </c>
    </row>
    <row r="1357" spans="2:65" s="10" customFormat="1" ht="20.45" customHeight="1" x14ac:dyDescent="0.3">
      <c r="B1357" s="153"/>
      <c r="C1357" s="154"/>
      <c r="D1357" s="154"/>
      <c r="E1357" s="155" t="s">
        <v>3</v>
      </c>
      <c r="F1357" s="274" t="s">
        <v>2395</v>
      </c>
      <c r="G1357" s="273"/>
      <c r="H1357" s="273"/>
      <c r="I1357" s="273"/>
      <c r="J1357" s="154"/>
      <c r="K1357" s="156">
        <v>103</v>
      </c>
      <c r="L1357" s="154"/>
      <c r="M1357" s="154"/>
      <c r="N1357" s="154"/>
      <c r="O1357" s="154"/>
      <c r="P1357" s="154"/>
      <c r="Q1357" s="154"/>
      <c r="R1357" s="157"/>
      <c r="T1357" s="158"/>
      <c r="U1357" s="154"/>
      <c r="V1357" s="154"/>
      <c r="W1357" s="154"/>
      <c r="X1357" s="154"/>
      <c r="Y1357" s="154"/>
      <c r="Z1357" s="154"/>
      <c r="AA1357" s="159"/>
      <c r="AT1357" s="160" t="s">
        <v>524</v>
      </c>
      <c r="AU1357" s="160" t="s">
        <v>190</v>
      </c>
      <c r="AV1357" s="10" t="s">
        <v>190</v>
      </c>
      <c r="AW1357" s="10" t="s">
        <v>35</v>
      </c>
      <c r="AX1357" s="10" t="s">
        <v>78</v>
      </c>
      <c r="AY1357" s="160" t="s">
        <v>221</v>
      </c>
    </row>
    <row r="1358" spans="2:65" s="10" customFormat="1" ht="20.45" customHeight="1" x14ac:dyDescent="0.3">
      <c r="B1358" s="153"/>
      <c r="C1358" s="154"/>
      <c r="D1358" s="154"/>
      <c r="E1358" s="155" t="s">
        <v>3</v>
      </c>
      <c r="F1358" s="272" t="s">
        <v>2396</v>
      </c>
      <c r="G1358" s="273"/>
      <c r="H1358" s="273"/>
      <c r="I1358" s="273"/>
      <c r="J1358" s="154"/>
      <c r="K1358" s="156">
        <v>85</v>
      </c>
      <c r="L1358" s="154"/>
      <c r="M1358" s="154"/>
      <c r="N1358" s="154"/>
      <c r="O1358" s="154"/>
      <c r="P1358" s="154"/>
      <c r="Q1358" s="154"/>
      <c r="R1358" s="157"/>
      <c r="T1358" s="158"/>
      <c r="U1358" s="154"/>
      <c r="V1358" s="154"/>
      <c r="W1358" s="154"/>
      <c r="X1358" s="154"/>
      <c r="Y1358" s="154"/>
      <c r="Z1358" s="154"/>
      <c r="AA1358" s="159"/>
      <c r="AT1358" s="160" t="s">
        <v>524</v>
      </c>
      <c r="AU1358" s="160" t="s">
        <v>190</v>
      </c>
      <c r="AV1358" s="10" t="s">
        <v>190</v>
      </c>
      <c r="AW1358" s="10" t="s">
        <v>35</v>
      </c>
      <c r="AX1358" s="10" t="s">
        <v>78</v>
      </c>
      <c r="AY1358" s="160" t="s">
        <v>221</v>
      </c>
    </row>
    <row r="1359" spans="2:65" s="10" customFormat="1" ht="20.45" customHeight="1" x14ac:dyDescent="0.3">
      <c r="B1359" s="153"/>
      <c r="C1359" s="154"/>
      <c r="D1359" s="154"/>
      <c r="E1359" s="155" t="s">
        <v>3</v>
      </c>
      <c r="F1359" s="272" t="s">
        <v>2397</v>
      </c>
      <c r="G1359" s="273"/>
      <c r="H1359" s="273"/>
      <c r="I1359" s="273"/>
      <c r="J1359" s="154"/>
      <c r="K1359" s="156">
        <v>145</v>
      </c>
      <c r="L1359" s="154"/>
      <c r="M1359" s="154"/>
      <c r="N1359" s="154"/>
      <c r="O1359" s="154"/>
      <c r="P1359" s="154"/>
      <c r="Q1359" s="154"/>
      <c r="R1359" s="157"/>
      <c r="T1359" s="158"/>
      <c r="U1359" s="154"/>
      <c r="V1359" s="154"/>
      <c r="W1359" s="154"/>
      <c r="X1359" s="154"/>
      <c r="Y1359" s="154"/>
      <c r="Z1359" s="154"/>
      <c r="AA1359" s="159"/>
      <c r="AT1359" s="160" t="s">
        <v>524</v>
      </c>
      <c r="AU1359" s="160" t="s">
        <v>190</v>
      </c>
      <c r="AV1359" s="10" t="s">
        <v>190</v>
      </c>
      <c r="AW1359" s="10" t="s">
        <v>35</v>
      </c>
      <c r="AX1359" s="10" t="s">
        <v>78</v>
      </c>
      <c r="AY1359" s="160" t="s">
        <v>221</v>
      </c>
    </row>
    <row r="1360" spans="2:65" s="11" customFormat="1" ht="20.45" customHeight="1" x14ac:dyDescent="0.3">
      <c r="B1360" s="161"/>
      <c r="C1360" s="162"/>
      <c r="D1360" s="162"/>
      <c r="E1360" s="163" t="s">
        <v>3</v>
      </c>
      <c r="F1360" s="270" t="s">
        <v>526</v>
      </c>
      <c r="G1360" s="271"/>
      <c r="H1360" s="271"/>
      <c r="I1360" s="271"/>
      <c r="J1360" s="162"/>
      <c r="K1360" s="164">
        <v>333</v>
      </c>
      <c r="L1360" s="162"/>
      <c r="M1360" s="162"/>
      <c r="N1360" s="162"/>
      <c r="O1360" s="162"/>
      <c r="P1360" s="162"/>
      <c r="Q1360" s="162"/>
      <c r="R1360" s="165"/>
      <c r="T1360" s="166"/>
      <c r="U1360" s="162"/>
      <c r="V1360" s="162"/>
      <c r="W1360" s="162"/>
      <c r="X1360" s="162"/>
      <c r="Y1360" s="162"/>
      <c r="Z1360" s="162"/>
      <c r="AA1360" s="167"/>
      <c r="AT1360" s="168" t="s">
        <v>524</v>
      </c>
      <c r="AU1360" s="168" t="s">
        <v>190</v>
      </c>
      <c r="AV1360" s="11" t="s">
        <v>231</v>
      </c>
      <c r="AW1360" s="11" t="s">
        <v>35</v>
      </c>
      <c r="AX1360" s="11" t="s">
        <v>15</v>
      </c>
      <c r="AY1360" s="168" t="s">
        <v>221</v>
      </c>
    </row>
    <row r="1361" spans="2:65" s="1" customFormat="1" ht="20.45" customHeight="1" x14ac:dyDescent="0.3">
      <c r="B1361" s="136"/>
      <c r="C1361" s="149" t="s">
        <v>2398</v>
      </c>
      <c r="D1361" s="149" t="s">
        <v>382</v>
      </c>
      <c r="E1361" s="150" t="s">
        <v>2399</v>
      </c>
      <c r="F1361" s="267" t="s">
        <v>2400</v>
      </c>
      <c r="G1361" s="268"/>
      <c r="H1361" s="268"/>
      <c r="I1361" s="268"/>
      <c r="J1361" s="151" t="s">
        <v>520</v>
      </c>
      <c r="K1361" s="152">
        <v>6.4059999999999997</v>
      </c>
      <c r="L1361" s="269"/>
      <c r="M1361" s="268"/>
      <c r="N1361" s="269">
        <f>ROUND(L1361*K1361,2)</f>
        <v>0</v>
      </c>
      <c r="O1361" s="251"/>
      <c r="P1361" s="251"/>
      <c r="Q1361" s="251"/>
      <c r="R1361" s="141"/>
      <c r="T1361" s="142" t="s">
        <v>3</v>
      </c>
      <c r="U1361" s="40" t="s">
        <v>43</v>
      </c>
      <c r="V1361" s="143">
        <v>0</v>
      </c>
      <c r="W1361" s="143">
        <f>V1361*K1361</f>
        <v>0</v>
      </c>
      <c r="X1361" s="143">
        <v>0.55000000000000004</v>
      </c>
      <c r="Y1361" s="143">
        <f>X1361*K1361</f>
        <v>3.5233000000000003</v>
      </c>
      <c r="Z1361" s="143">
        <v>0</v>
      </c>
      <c r="AA1361" s="144">
        <f>Z1361*K1361</f>
        <v>0</v>
      </c>
      <c r="AR1361" s="17" t="s">
        <v>385</v>
      </c>
      <c r="AT1361" s="17" t="s">
        <v>382</v>
      </c>
      <c r="AU1361" s="17" t="s">
        <v>190</v>
      </c>
      <c r="AY1361" s="17" t="s">
        <v>221</v>
      </c>
      <c r="BE1361" s="145">
        <f>IF(U1361="základní",N1361,0)</f>
        <v>0</v>
      </c>
      <c r="BF1361" s="145">
        <f>IF(U1361="snížená",N1361,0)</f>
        <v>0</v>
      </c>
      <c r="BG1361" s="145">
        <f>IF(U1361="zákl. přenesená",N1361,0)</f>
        <v>0</v>
      </c>
      <c r="BH1361" s="145">
        <f>IF(U1361="sníž. přenesená",N1361,0)</f>
        <v>0</v>
      </c>
      <c r="BI1361" s="145">
        <f>IF(U1361="nulová",N1361,0)</f>
        <v>0</v>
      </c>
      <c r="BJ1361" s="17" t="s">
        <v>15</v>
      </c>
      <c r="BK1361" s="145">
        <f>ROUND(L1361*K1361,2)</f>
        <v>0</v>
      </c>
      <c r="BL1361" s="17" t="s">
        <v>247</v>
      </c>
      <c r="BM1361" s="17" t="s">
        <v>2401</v>
      </c>
    </row>
    <row r="1362" spans="2:65" s="10" customFormat="1" ht="20.45" customHeight="1" x14ac:dyDescent="0.3">
      <c r="B1362" s="153"/>
      <c r="C1362" s="154"/>
      <c r="D1362" s="154"/>
      <c r="E1362" s="155" t="s">
        <v>3</v>
      </c>
      <c r="F1362" s="274" t="s">
        <v>2402</v>
      </c>
      <c r="G1362" s="273"/>
      <c r="H1362" s="273"/>
      <c r="I1362" s="273"/>
      <c r="J1362" s="154"/>
      <c r="K1362" s="156">
        <v>2.5379999999999998</v>
      </c>
      <c r="L1362" s="154"/>
      <c r="M1362" s="154"/>
      <c r="N1362" s="154"/>
      <c r="O1362" s="154"/>
      <c r="P1362" s="154"/>
      <c r="Q1362" s="154"/>
      <c r="R1362" s="157"/>
      <c r="T1362" s="158"/>
      <c r="U1362" s="154"/>
      <c r="V1362" s="154"/>
      <c r="W1362" s="154"/>
      <c r="X1362" s="154"/>
      <c r="Y1362" s="154"/>
      <c r="Z1362" s="154"/>
      <c r="AA1362" s="159"/>
      <c r="AT1362" s="160" t="s">
        <v>524</v>
      </c>
      <c r="AU1362" s="160" t="s">
        <v>190</v>
      </c>
      <c r="AV1362" s="10" t="s">
        <v>190</v>
      </c>
      <c r="AW1362" s="10" t="s">
        <v>35</v>
      </c>
      <c r="AX1362" s="10" t="s">
        <v>78</v>
      </c>
      <c r="AY1362" s="160" t="s">
        <v>221</v>
      </c>
    </row>
    <row r="1363" spans="2:65" s="10" customFormat="1" ht="20.45" customHeight="1" x14ac:dyDescent="0.3">
      <c r="B1363" s="153"/>
      <c r="C1363" s="154"/>
      <c r="D1363" s="154"/>
      <c r="E1363" s="155" t="s">
        <v>3</v>
      </c>
      <c r="F1363" s="272" t="s">
        <v>2403</v>
      </c>
      <c r="G1363" s="273"/>
      <c r="H1363" s="273"/>
      <c r="I1363" s="273"/>
      <c r="J1363" s="154"/>
      <c r="K1363" s="156">
        <v>1.571</v>
      </c>
      <c r="L1363" s="154"/>
      <c r="M1363" s="154"/>
      <c r="N1363" s="154"/>
      <c r="O1363" s="154"/>
      <c r="P1363" s="154"/>
      <c r="Q1363" s="154"/>
      <c r="R1363" s="157"/>
      <c r="T1363" s="158"/>
      <c r="U1363" s="154"/>
      <c r="V1363" s="154"/>
      <c r="W1363" s="154"/>
      <c r="X1363" s="154"/>
      <c r="Y1363" s="154"/>
      <c r="Z1363" s="154"/>
      <c r="AA1363" s="159"/>
      <c r="AT1363" s="160" t="s">
        <v>524</v>
      </c>
      <c r="AU1363" s="160" t="s">
        <v>190</v>
      </c>
      <c r="AV1363" s="10" t="s">
        <v>190</v>
      </c>
      <c r="AW1363" s="10" t="s">
        <v>35</v>
      </c>
      <c r="AX1363" s="10" t="s">
        <v>78</v>
      </c>
      <c r="AY1363" s="160" t="s">
        <v>221</v>
      </c>
    </row>
    <row r="1364" spans="2:65" s="10" customFormat="1" ht="20.45" customHeight="1" x14ac:dyDescent="0.3">
      <c r="B1364" s="153"/>
      <c r="C1364" s="154"/>
      <c r="D1364" s="154"/>
      <c r="E1364" s="155" t="s">
        <v>3</v>
      </c>
      <c r="F1364" s="272" t="s">
        <v>2404</v>
      </c>
      <c r="G1364" s="273"/>
      <c r="H1364" s="273"/>
      <c r="I1364" s="273"/>
      <c r="J1364" s="154"/>
      <c r="K1364" s="156">
        <v>2.2970000000000002</v>
      </c>
      <c r="L1364" s="154"/>
      <c r="M1364" s="154"/>
      <c r="N1364" s="154"/>
      <c r="O1364" s="154"/>
      <c r="P1364" s="154"/>
      <c r="Q1364" s="154"/>
      <c r="R1364" s="157"/>
      <c r="T1364" s="158"/>
      <c r="U1364" s="154"/>
      <c r="V1364" s="154"/>
      <c r="W1364" s="154"/>
      <c r="X1364" s="154"/>
      <c r="Y1364" s="154"/>
      <c r="Z1364" s="154"/>
      <c r="AA1364" s="159"/>
      <c r="AT1364" s="160" t="s">
        <v>524</v>
      </c>
      <c r="AU1364" s="160" t="s">
        <v>190</v>
      </c>
      <c r="AV1364" s="10" t="s">
        <v>190</v>
      </c>
      <c r="AW1364" s="10" t="s">
        <v>35</v>
      </c>
      <c r="AX1364" s="10" t="s">
        <v>78</v>
      </c>
      <c r="AY1364" s="160" t="s">
        <v>221</v>
      </c>
    </row>
    <row r="1365" spans="2:65" s="11" customFormat="1" ht="20.45" customHeight="1" x14ac:dyDescent="0.3">
      <c r="B1365" s="161"/>
      <c r="C1365" s="162"/>
      <c r="D1365" s="162"/>
      <c r="E1365" s="163" t="s">
        <v>3</v>
      </c>
      <c r="F1365" s="270" t="s">
        <v>526</v>
      </c>
      <c r="G1365" s="271"/>
      <c r="H1365" s="271"/>
      <c r="I1365" s="271"/>
      <c r="J1365" s="162"/>
      <c r="K1365" s="164">
        <v>6.4059999999999997</v>
      </c>
      <c r="L1365" s="162"/>
      <c r="M1365" s="162"/>
      <c r="N1365" s="162"/>
      <c r="O1365" s="162"/>
      <c r="P1365" s="162"/>
      <c r="Q1365" s="162"/>
      <c r="R1365" s="165"/>
      <c r="T1365" s="166"/>
      <c r="U1365" s="162"/>
      <c r="V1365" s="162"/>
      <c r="W1365" s="162"/>
      <c r="X1365" s="162"/>
      <c r="Y1365" s="162"/>
      <c r="Z1365" s="162"/>
      <c r="AA1365" s="167"/>
      <c r="AT1365" s="168" t="s">
        <v>524</v>
      </c>
      <c r="AU1365" s="168" t="s">
        <v>190</v>
      </c>
      <c r="AV1365" s="11" t="s">
        <v>231</v>
      </c>
      <c r="AW1365" s="11" t="s">
        <v>35</v>
      </c>
      <c r="AX1365" s="11" t="s">
        <v>15</v>
      </c>
      <c r="AY1365" s="168" t="s">
        <v>221</v>
      </c>
    </row>
    <row r="1366" spans="2:65" s="1" customFormat="1" ht="40.15" customHeight="1" x14ac:dyDescent="0.3">
      <c r="B1366" s="136"/>
      <c r="C1366" s="137" t="s">
        <v>2405</v>
      </c>
      <c r="D1366" s="137" t="s">
        <v>222</v>
      </c>
      <c r="E1366" s="138" t="s">
        <v>2406</v>
      </c>
      <c r="F1366" s="250" t="s">
        <v>2407</v>
      </c>
      <c r="G1366" s="251"/>
      <c r="H1366" s="251"/>
      <c r="I1366" s="251"/>
      <c r="J1366" s="139" t="s">
        <v>536</v>
      </c>
      <c r="K1366" s="140">
        <v>250.345</v>
      </c>
      <c r="L1366" s="252"/>
      <c r="M1366" s="251"/>
      <c r="N1366" s="252">
        <f>ROUND(L1366*K1366,2)</f>
        <v>0</v>
      </c>
      <c r="O1366" s="251"/>
      <c r="P1366" s="251"/>
      <c r="Q1366" s="251"/>
      <c r="R1366" s="141"/>
      <c r="T1366" s="142" t="s">
        <v>3</v>
      </c>
      <c r="U1366" s="40" t="s">
        <v>43</v>
      </c>
      <c r="V1366" s="143">
        <v>0.3</v>
      </c>
      <c r="W1366" s="143">
        <f>V1366*K1366</f>
        <v>75.103499999999997</v>
      </c>
      <c r="X1366" s="143">
        <v>9.9600000000000001E-3</v>
      </c>
      <c r="Y1366" s="143">
        <f>X1366*K1366</f>
        <v>2.4934362000000001</v>
      </c>
      <c r="Z1366" s="143">
        <v>0</v>
      </c>
      <c r="AA1366" s="144">
        <f>Z1366*K1366</f>
        <v>0</v>
      </c>
      <c r="AR1366" s="17" t="s">
        <v>247</v>
      </c>
      <c r="AT1366" s="17" t="s">
        <v>222</v>
      </c>
      <c r="AU1366" s="17" t="s">
        <v>190</v>
      </c>
      <c r="AY1366" s="17" t="s">
        <v>221</v>
      </c>
      <c r="BE1366" s="145">
        <f>IF(U1366="základní",N1366,0)</f>
        <v>0</v>
      </c>
      <c r="BF1366" s="145">
        <f>IF(U1366="snížená",N1366,0)</f>
        <v>0</v>
      </c>
      <c r="BG1366" s="145">
        <f>IF(U1366="zákl. přenesená",N1366,0)</f>
        <v>0</v>
      </c>
      <c r="BH1366" s="145">
        <f>IF(U1366="sníž. přenesená",N1366,0)</f>
        <v>0</v>
      </c>
      <c r="BI1366" s="145">
        <f>IF(U1366="nulová",N1366,0)</f>
        <v>0</v>
      </c>
      <c r="BJ1366" s="17" t="s">
        <v>15</v>
      </c>
      <c r="BK1366" s="145">
        <f>ROUND(L1366*K1366,2)</f>
        <v>0</v>
      </c>
      <c r="BL1366" s="17" t="s">
        <v>247</v>
      </c>
      <c r="BM1366" s="17" t="s">
        <v>2408</v>
      </c>
    </row>
    <row r="1367" spans="2:65" s="10" customFormat="1" ht="20.45" customHeight="1" x14ac:dyDescent="0.3">
      <c r="B1367" s="153"/>
      <c r="C1367" s="154"/>
      <c r="D1367" s="154"/>
      <c r="E1367" s="155" t="s">
        <v>3</v>
      </c>
      <c r="F1367" s="274" t="s">
        <v>2409</v>
      </c>
      <c r="G1367" s="273"/>
      <c r="H1367" s="273"/>
      <c r="I1367" s="273"/>
      <c r="J1367" s="154"/>
      <c r="K1367" s="156">
        <v>136.80000000000001</v>
      </c>
      <c r="L1367" s="154"/>
      <c r="M1367" s="154"/>
      <c r="N1367" s="154"/>
      <c r="O1367" s="154"/>
      <c r="P1367" s="154"/>
      <c r="Q1367" s="154"/>
      <c r="R1367" s="157"/>
      <c r="T1367" s="158"/>
      <c r="U1367" s="154"/>
      <c r="V1367" s="154"/>
      <c r="W1367" s="154"/>
      <c r="X1367" s="154"/>
      <c r="Y1367" s="154"/>
      <c r="Z1367" s="154"/>
      <c r="AA1367" s="159"/>
      <c r="AT1367" s="160" t="s">
        <v>524</v>
      </c>
      <c r="AU1367" s="160" t="s">
        <v>190</v>
      </c>
      <c r="AV1367" s="10" t="s">
        <v>190</v>
      </c>
      <c r="AW1367" s="10" t="s">
        <v>35</v>
      </c>
      <c r="AX1367" s="10" t="s">
        <v>78</v>
      </c>
      <c r="AY1367" s="160" t="s">
        <v>221</v>
      </c>
    </row>
    <row r="1368" spans="2:65" s="10" customFormat="1" ht="20.45" customHeight="1" x14ac:dyDescent="0.3">
      <c r="B1368" s="153"/>
      <c r="C1368" s="154"/>
      <c r="D1368" s="154"/>
      <c r="E1368" s="155" t="s">
        <v>3</v>
      </c>
      <c r="F1368" s="272" t="s">
        <v>2101</v>
      </c>
      <c r="G1368" s="273"/>
      <c r="H1368" s="273"/>
      <c r="I1368" s="273"/>
      <c r="J1368" s="154"/>
      <c r="K1368" s="156">
        <v>46</v>
      </c>
      <c r="L1368" s="154"/>
      <c r="M1368" s="154"/>
      <c r="N1368" s="154"/>
      <c r="O1368" s="154"/>
      <c r="P1368" s="154"/>
      <c r="Q1368" s="154"/>
      <c r="R1368" s="157"/>
      <c r="T1368" s="158"/>
      <c r="U1368" s="154"/>
      <c r="V1368" s="154"/>
      <c r="W1368" s="154"/>
      <c r="X1368" s="154"/>
      <c r="Y1368" s="154"/>
      <c r="Z1368" s="154"/>
      <c r="AA1368" s="159"/>
      <c r="AT1368" s="160" t="s">
        <v>524</v>
      </c>
      <c r="AU1368" s="160" t="s">
        <v>190</v>
      </c>
      <c r="AV1368" s="10" t="s">
        <v>190</v>
      </c>
      <c r="AW1368" s="10" t="s">
        <v>35</v>
      </c>
      <c r="AX1368" s="10" t="s">
        <v>78</v>
      </c>
      <c r="AY1368" s="160" t="s">
        <v>221</v>
      </c>
    </row>
    <row r="1369" spans="2:65" s="10" customFormat="1" ht="20.45" customHeight="1" x14ac:dyDescent="0.3">
      <c r="B1369" s="153"/>
      <c r="C1369" s="154"/>
      <c r="D1369" s="154"/>
      <c r="E1369" s="155" t="s">
        <v>3</v>
      </c>
      <c r="F1369" s="272" t="s">
        <v>2102</v>
      </c>
      <c r="G1369" s="273"/>
      <c r="H1369" s="273"/>
      <c r="I1369" s="273"/>
      <c r="J1369" s="154"/>
      <c r="K1369" s="156">
        <v>67.545000000000002</v>
      </c>
      <c r="L1369" s="154"/>
      <c r="M1369" s="154"/>
      <c r="N1369" s="154"/>
      <c r="O1369" s="154"/>
      <c r="P1369" s="154"/>
      <c r="Q1369" s="154"/>
      <c r="R1369" s="157"/>
      <c r="T1369" s="158"/>
      <c r="U1369" s="154"/>
      <c r="V1369" s="154"/>
      <c r="W1369" s="154"/>
      <c r="X1369" s="154"/>
      <c r="Y1369" s="154"/>
      <c r="Z1369" s="154"/>
      <c r="AA1369" s="159"/>
      <c r="AT1369" s="160" t="s">
        <v>524</v>
      </c>
      <c r="AU1369" s="160" t="s">
        <v>190</v>
      </c>
      <c r="AV1369" s="10" t="s">
        <v>190</v>
      </c>
      <c r="AW1369" s="10" t="s">
        <v>35</v>
      </c>
      <c r="AX1369" s="10" t="s">
        <v>78</v>
      </c>
      <c r="AY1369" s="160" t="s">
        <v>221</v>
      </c>
    </row>
    <row r="1370" spans="2:65" s="11" customFormat="1" ht="20.45" customHeight="1" x14ac:dyDescent="0.3">
      <c r="B1370" s="161"/>
      <c r="C1370" s="162"/>
      <c r="D1370" s="162"/>
      <c r="E1370" s="163" t="s">
        <v>3</v>
      </c>
      <c r="F1370" s="270" t="s">
        <v>526</v>
      </c>
      <c r="G1370" s="271"/>
      <c r="H1370" s="271"/>
      <c r="I1370" s="271"/>
      <c r="J1370" s="162"/>
      <c r="K1370" s="164">
        <v>250.345</v>
      </c>
      <c r="L1370" s="162"/>
      <c r="M1370" s="162"/>
      <c r="N1370" s="162"/>
      <c r="O1370" s="162"/>
      <c r="P1370" s="162"/>
      <c r="Q1370" s="162"/>
      <c r="R1370" s="165"/>
      <c r="T1370" s="166"/>
      <c r="U1370" s="162"/>
      <c r="V1370" s="162"/>
      <c r="W1370" s="162"/>
      <c r="X1370" s="162"/>
      <c r="Y1370" s="162"/>
      <c r="Z1370" s="162"/>
      <c r="AA1370" s="167"/>
      <c r="AT1370" s="168" t="s">
        <v>524</v>
      </c>
      <c r="AU1370" s="168" t="s">
        <v>190</v>
      </c>
      <c r="AV1370" s="11" t="s">
        <v>231</v>
      </c>
      <c r="AW1370" s="11" t="s">
        <v>35</v>
      </c>
      <c r="AX1370" s="11" t="s">
        <v>15</v>
      </c>
      <c r="AY1370" s="168" t="s">
        <v>221</v>
      </c>
    </row>
    <row r="1371" spans="2:65" s="1" customFormat="1" ht="28.9" customHeight="1" x14ac:dyDescent="0.3">
      <c r="B1371" s="136"/>
      <c r="C1371" s="137" t="s">
        <v>2410</v>
      </c>
      <c r="D1371" s="137" t="s">
        <v>222</v>
      </c>
      <c r="E1371" s="138" t="s">
        <v>2411</v>
      </c>
      <c r="F1371" s="250" t="s">
        <v>2412</v>
      </c>
      <c r="G1371" s="251"/>
      <c r="H1371" s="251"/>
      <c r="I1371" s="251"/>
      <c r="J1371" s="139" t="s">
        <v>536</v>
      </c>
      <c r="K1371" s="140">
        <v>103</v>
      </c>
      <c r="L1371" s="252"/>
      <c r="M1371" s="251"/>
      <c r="N1371" s="252">
        <f>ROUND(L1371*K1371,2)</f>
        <v>0</v>
      </c>
      <c r="O1371" s="251"/>
      <c r="P1371" s="251"/>
      <c r="Q1371" s="251"/>
      <c r="R1371" s="141"/>
      <c r="T1371" s="142" t="s">
        <v>3</v>
      </c>
      <c r="U1371" s="40" t="s">
        <v>43</v>
      </c>
      <c r="V1371" s="143">
        <v>0.28999999999999998</v>
      </c>
      <c r="W1371" s="143">
        <f>V1371*K1371</f>
        <v>29.869999999999997</v>
      </c>
      <c r="X1371" s="143">
        <v>0</v>
      </c>
      <c r="Y1371" s="143">
        <f>X1371*K1371</f>
        <v>0</v>
      </c>
      <c r="Z1371" s="143">
        <v>0</v>
      </c>
      <c r="AA1371" s="144">
        <f>Z1371*K1371</f>
        <v>0</v>
      </c>
      <c r="AR1371" s="17" t="s">
        <v>247</v>
      </c>
      <c r="AT1371" s="17" t="s">
        <v>222</v>
      </c>
      <c r="AU1371" s="17" t="s">
        <v>190</v>
      </c>
      <c r="AY1371" s="17" t="s">
        <v>221</v>
      </c>
      <c r="BE1371" s="145">
        <f>IF(U1371="základní",N1371,0)</f>
        <v>0</v>
      </c>
      <c r="BF1371" s="145">
        <f>IF(U1371="snížená",N1371,0)</f>
        <v>0</v>
      </c>
      <c r="BG1371" s="145">
        <f>IF(U1371="zákl. přenesená",N1371,0)</f>
        <v>0</v>
      </c>
      <c r="BH1371" s="145">
        <f>IF(U1371="sníž. přenesená",N1371,0)</f>
        <v>0</v>
      </c>
      <c r="BI1371" s="145">
        <f>IF(U1371="nulová",N1371,0)</f>
        <v>0</v>
      </c>
      <c r="BJ1371" s="17" t="s">
        <v>15</v>
      </c>
      <c r="BK1371" s="145">
        <f>ROUND(L1371*K1371,2)</f>
        <v>0</v>
      </c>
      <c r="BL1371" s="17" t="s">
        <v>247</v>
      </c>
      <c r="BM1371" s="17" t="s">
        <v>2413</v>
      </c>
    </row>
    <row r="1372" spans="2:65" s="10" customFormat="1" ht="20.45" customHeight="1" x14ac:dyDescent="0.3">
      <c r="B1372" s="153"/>
      <c r="C1372" s="154"/>
      <c r="D1372" s="154"/>
      <c r="E1372" s="155" t="s">
        <v>3</v>
      </c>
      <c r="F1372" s="274" t="s">
        <v>2042</v>
      </c>
      <c r="G1372" s="273"/>
      <c r="H1372" s="273"/>
      <c r="I1372" s="273"/>
      <c r="J1372" s="154"/>
      <c r="K1372" s="156">
        <v>103</v>
      </c>
      <c r="L1372" s="154"/>
      <c r="M1372" s="154"/>
      <c r="N1372" s="154"/>
      <c r="O1372" s="154"/>
      <c r="P1372" s="154"/>
      <c r="Q1372" s="154"/>
      <c r="R1372" s="157"/>
      <c r="T1372" s="158"/>
      <c r="U1372" s="154"/>
      <c r="V1372" s="154"/>
      <c r="W1372" s="154"/>
      <c r="X1372" s="154"/>
      <c r="Y1372" s="154"/>
      <c r="Z1372" s="154"/>
      <c r="AA1372" s="159"/>
      <c r="AT1372" s="160" t="s">
        <v>524</v>
      </c>
      <c r="AU1372" s="160" t="s">
        <v>190</v>
      </c>
      <c r="AV1372" s="10" t="s">
        <v>190</v>
      </c>
      <c r="AW1372" s="10" t="s">
        <v>35</v>
      </c>
      <c r="AX1372" s="10" t="s">
        <v>15</v>
      </c>
      <c r="AY1372" s="160" t="s">
        <v>221</v>
      </c>
    </row>
    <row r="1373" spans="2:65" s="1" customFormat="1" ht="20.45" customHeight="1" x14ac:dyDescent="0.3">
      <c r="B1373" s="136"/>
      <c r="C1373" s="149" t="s">
        <v>2414</v>
      </c>
      <c r="D1373" s="149" t="s">
        <v>382</v>
      </c>
      <c r="E1373" s="150" t="s">
        <v>2415</v>
      </c>
      <c r="F1373" s="267" t="s">
        <v>2416</v>
      </c>
      <c r="G1373" s="268"/>
      <c r="H1373" s="268"/>
      <c r="I1373" s="268"/>
      <c r="J1373" s="151" t="s">
        <v>520</v>
      </c>
      <c r="K1373" s="152">
        <v>2.7189999999999999</v>
      </c>
      <c r="L1373" s="269"/>
      <c r="M1373" s="268"/>
      <c r="N1373" s="269">
        <f>ROUND(L1373*K1373,2)</f>
        <v>0</v>
      </c>
      <c r="O1373" s="251"/>
      <c r="P1373" s="251"/>
      <c r="Q1373" s="251"/>
      <c r="R1373" s="141"/>
      <c r="T1373" s="142" t="s">
        <v>3</v>
      </c>
      <c r="U1373" s="40" t="s">
        <v>43</v>
      </c>
      <c r="V1373" s="143">
        <v>0</v>
      </c>
      <c r="W1373" s="143">
        <f>V1373*K1373</f>
        <v>0</v>
      </c>
      <c r="X1373" s="143">
        <v>0.55000000000000004</v>
      </c>
      <c r="Y1373" s="143">
        <f>X1373*K1373</f>
        <v>1.4954499999999999</v>
      </c>
      <c r="Z1373" s="143">
        <v>0</v>
      </c>
      <c r="AA1373" s="144">
        <f>Z1373*K1373</f>
        <v>0</v>
      </c>
      <c r="AR1373" s="17" t="s">
        <v>385</v>
      </c>
      <c r="AT1373" s="17" t="s">
        <v>382</v>
      </c>
      <c r="AU1373" s="17" t="s">
        <v>190</v>
      </c>
      <c r="AY1373" s="17" t="s">
        <v>221</v>
      </c>
      <c r="BE1373" s="145">
        <f>IF(U1373="základní",N1373,0)</f>
        <v>0</v>
      </c>
      <c r="BF1373" s="145">
        <f>IF(U1373="snížená",N1373,0)</f>
        <v>0</v>
      </c>
      <c r="BG1373" s="145">
        <f>IF(U1373="zákl. přenesená",N1373,0)</f>
        <v>0</v>
      </c>
      <c r="BH1373" s="145">
        <f>IF(U1373="sníž. přenesená",N1373,0)</f>
        <v>0</v>
      </c>
      <c r="BI1373" s="145">
        <f>IF(U1373="nulová",N1373,0)</f>
        <v>0</v>
      </c>
      <c r="BJ1373" s="17" t="s">
        <v>15</v>
      </c>
      <c r="BK1373" s="145">
        <f>ROUND(L1373*K1373,2)</f>
        <v>0</v>
      </c>
      <c r="BL1373" s="17" t="s">
        <v>247</v>
      </c>
      <c r="BM1373" s="17" t="s">
        <v>2417</v>
      </c>
    </row>
    <row r="1374" spans="2:65" s="10" customFormat="1" ht="20.45" customHeight="1" x14ac:dyDescent="0.3">
      <c r="B1374" s="153"/>
      <c r="C1374" s="154"/>
      <c r="D1374" s="154"/>
      <c r="E1374" s="155" t="s">
        <v>3</v>
      </c>
      <c r="F1374" s="274" t="s">
        <v>2418</v>
      </c>
      <c r="G1374" s="273"/>
      <c r="H1374" s="273"/>
      <c r="I1374" s="273"/>
      <c r="J1374" s="154"/>
      <c r="K1374" s="156">
        <v>2.7189999999999999</v>
      </c>
      <c r="L1374" s="154"/>
      <c r="M1374" s="154"/>
      <c r="N1374" s="154"/>
      <c r="O1374" s="154"/>
      <c r="P1374" s="154"/>
      <c r="Q1374" s="154"/>
      <c r="R1374" s="157"/>
      <c r="T1374" s="158"/>
      <c r="U1374" s="154"/>
      <c r="V1374" s="154"/>
      <c r="W1374" s="154"/>
      <c r="X1374" s="154"/>
      <c r="Y1374" s="154"/>
      <c r="Z1374" s="154"/>
      <c r="AA1374" s="159"/>
      <c r="AT1374" s="160" t="s">
        <v>524</v>
      </c>
      <c r="AU1374" s="160" t="s">
        <v>190</v>
      </c>
      <c r="AV1374" s="10" t="s">
        <v>190</v>
      </c>
      <c r="AW1374" s="10" t="s">
        <v>35</v>
      </c>
      <c r="AX1374" s="10" t="s">
        <v>15</v>
      </c>
      <c r="AY1374" s="160" t="s">
        <v>221</v>
      </c>
    </row>
    <row r="1375" spans="2:65" s="1" customFormat="1" ht="28.9" customHeight="1" x14ac:dyDescent="0.3">
      <c r="B1375" s="136"/>
      <c r="C1375" s="137" t="s">
        <v>2419</v>
      </c>
      <c r="D1375" s="137" t="s">
        <v>222</v>
      </c>
      <c r="E1375" s="138" t="s">
        <v>2420</v>
      </c>
      <c r="F1375" s="250" t="s">
        <v>2421</v>
      </c>
      <c r="G1375" s="251"/>
      <c r="H1375" s="251"/>
      <c r="I1375" s="251"/>
      <c r="J1375" s="139" t="s">
        <v>246</v>
      </c>
      <c r="K1375" s="140">
        <v>128.75</v>
      </c>
      <c r="L1375" s="252"/>
      <c r="M1375" s="251"/>
      <c r="N1375" s="252">
        <f>ROUND(L1375*K1375,2)</f>
        <v>0</v>
      </c>
      <c r="O1375" s="251"/>
      <c r="P1375" s="251"/>
      <c r="Q1375" s="251"/>
      <c r="R1375" s="141"/>
      <c r="T1375" s="142" t="s">
        <v>3</v>
      </c>
      <c r="U1375" s="40" t="s">
        <v>43</v>
      </c>
      <c r="V1375" s="143">
        <v>0.03</v>
      </c>
      <c r="W1375" s="143">
        <f>V1375*K1375</f>
        <v>3.8624999999999998</v>
      </c>
      <c r="X1375" s="143">
        <v>0</v>
      </c>
      <c r="Y1375" s="143">
        <f>X1375*K1375</f>
        <v>0</v>
      </c>
      <c r="Z1375" s="143">
        <v>0</v>
      </c>
      <c r="AA1375" s="144">
        <f>Z1375*K1375</f>
        <v>0</v>
      </c>
      <c r="AR1375" s="17" t="s">
        <v>247</v>
      </c>
      <c r="AT1375" s="17" t="s">
        <v>222</v>
      </c>
      <c r="AU1375" s="17" t="s">
        <v>190</v>
      </c>
      <c r="AY1375" s="17" t="s">
        <v>221</v>
      </c>
      <c r="BE1375" s="145">
        <f>IF(U1375="základní",N1375,0)</f>
        <v>0</v>
      </c>
      <c r="BF1375" s="145">
        <f>IF(U1375="snížená",N1375,0)</f>
        <v>0</v>
      </c>
      <c r="BG1375" s="145">
        <f>IF(U1375="zákl. přenesená",N1375,0)</f>
        <v>0</v>
      </c>
      <c r="BH1375" s="145">
        <f>IF(U1375="sníž. přenesená",N1375,0)</f>
        <v>0</v>
      </c>
      <c r="BI1375" s="145">
        <f>IF(U1375="nulová",N1375,0)</f>
        <v>0</v>
      </c>
      <c r="BJ1375" s="17" t="s">
        <v>15</v>
      </c>
      <c r="BK1375" s="145">
        <f>ROUND(L1375*K1375,2)</f>
        <v>0</v>
      </c>
      <c r="BL1375" s="17" t="s">
        <v>247</v>
      </c>
      <c r="BM1375" s="17" t="s">
        <v>2422</v>
      </c>
    </row>
    <row r="1376" spans="2:65" s="10" customFormat="1" ht="20.45" customHeight="1" x14ac:dyDescent="0.3">
      <c r="B1376" s="153"/>
      <c r="C1376" s="154"/>
      <c r="D1376" s="154"/>
      <c r="E1376" s="155" t="s">
        <v>3</v>
      </c>
      <c r="F1376" s="274" t="s">
        <v>2423</v>
      </c>
      <c r="G1376" s="273"/>
      <c r="H1376" s="273"/>
      <c r="I1376" s="273"/>
      <c r="J1376" s="154"/>
      <c r="K1376" s="156">
        <v>128.75</v>
      </c>
      <c r="L1376" s="154"/>
      <c r="M1376" s="154"/>
      <c r="N1376" s="154"/>
      <c r="O1376" s="154"/>
      <c r="P1376" s="154"/>
      <c r="Q1376" s="154"/>
      <c r="R1376" s="157"/>
      <c r="T1376" s="158"/>
      <c r="U1376" s="154"/>
      <c r="V1376" s="154"/>
      <c r="W1376" s="154"/>
      <c r="X1376" s="154"/>
      <c r="Y1376" s="154"/>
      <c r="Z1376" s="154"/>
      <c r="AA1376" s="159"/>
      <c r="AT1376" s="160" t="s">
        <v>524</v>
      </c>
      <c r="AU1376" s="160" t="s">
        <v>190</v>
      </c>
      <c r="AV1376" s="10" t="s">
        <v>190</v>
      </c>
      <c r="AW1376" s="10" t="s">
        <v>35</v>
      </c>
      <c r="AX1376" s="10" t="s">
        <v>15</v>
      </c>
      <c r="AY1376" s="160" t="s">
        <v>221</v>
      </c>
    </row>
    <row r="1377" spans="2:65" s="1" customFormat="1" ht="28.9" customHeight="1" x14ac:dyDescent="0.3">
      <c r="B1377" s="136"/>
      <c r="C1377" s="149" t="s">
        <v>2424</v>
      </c>
      <c r="D1377" s="149" t="s">
        <v>382</v>
      </c>
      <c r="E1377" s="150" t="s">
        <v>2425</v>
      </c>
      <c r="F1377" s="267" t="s">
        <v>2426</v>
      </c>
      <c r="G1377" s="268"/>
      <c r="H1377" s="268"/>
      <c r="I1377" s="268"/>
      <c r="J1377" s="151" t="s">
        <v>520</v>
      </c>
      <c r="K1377" s="152">
        <v>0.45300000000000001</v>
      </c>
      <c r="L1377" s="269"/>
      <c r="M1377" s="268"/>
      <c r="N1377" s="269">
        <f>ROUND(L1377*K1377,2)</f>
        <v>0</v>
      </c>
      <c r="O1377" s="251"/>
      <c r="P1377" s="251"/>
      <c r="Q1377" s="251"/>
      <c r="R1377" s="141"/>
      <c r="T1377" s="142" t="s">
        <v>3</v>
      </c>
      <c r="U1377" s="40" t="s">
        <v>43</v>
      </c>
      <c r="V1377" s="143">
        <v>0</v>
      </c>
      <c r="W1377" s="143">
        <f>V1377*K1377</f>
        <v>0</v>
      </c>
      <c r="X1377" s="143">
        <v>0.55000000000000004</v>
      </c>
      <c r="Y1377" s="143">
        <f>X1377*K1377</f>
        <v>0.24915000000000004</v>
      </c>
      <c r="Z1377" s="143">
        <v>0</v>
      </c>
      <c r="AA1377" s="144">
        <f>Z1377*K1377</f>
        <v>0</v>
      </c>
      <c r="AR1377" s="17" t="s">
        <v>385</v>
      </c>
      <c r="AT1377" s="17" t="s">
        <v>382</v>
      </c>
      <c r="AU1377" s="17" t="s">
        <v>190</v>
      </c>
      <c r="AY1377" s="17" t="s">
        <v>221</v>
      </c>
      <c r="BE1377" s="145">
        <f>IF(U1377="základní",N1377,0)</f>
        <v>0</v>
      </c>
      <c r="BF1377" s="145">
        <f>IF(U1377="snížená",N1377,0)</f>
        <v>0</v>
      </c>
      <c r="BG1377" s="145">
        <f>IF(U1377="zákl. přenesená",N1377,0)</f>
        <v>0</v>
      </c>
      <c r="BH1377" s="145">
        <f>IF(U1377="sníž. přenesená",N1377,0)</f>
        <v>0</v>
      </c>
      <c r="BI1377" s="145">
        <f>IF(U1377="nulová",N1377,0)</f>
        <v>0</v>
      </c>
      <c r="BJ1377" s="17" t="s">
        <v>15</v>
      </c>
      <c r="BK1377" s="145">
        <f>ROUND(L1377*K1377,2)</f>
        <v>0</v>
      </c>
      <c r="BL1377" s="17" t="s">
        <v>247</v>
      </c>
      <c r="BM1377" s="17" t="s">
        <v>2427</v>
      </c>
    </row>
    <row r="1378" spans="2:65" s="10" customFormat="1" ht="20.45" customHeight="1" x14ac:dyDescent="0.3">
      <c r="B1378" s="153"/>
      <c r="C1378" s="154"/>
      <c r="D1378" s="154"/>
      <c r="E1378" s="155" t="s">
        <v>3</v>
      </c>
      <c r="F1378" s="274" t="s">
        <v>2428</v>
      </c>
      <c r="G1378" s="273"/>
      <c r="H1378" s="273"/>
      <c r="I1378" s="273"/>
      <c r="J1378" s="154"/>
      <c r="K1378" s="156">
        <v>0.45300000000000001</v>
      </c>
      <c r="L1378" s="154"/>
      <c r="M1378" s="154"/>
      <c r="N1378" s="154"/>
      <c r="O1378" s="154"/>
      <c r="P1378" s="154"/>
      <c r="Q1378" s="154"/>
      <c r="R1378" s="157"/>
      <c r="T1378" s="158"/>
      <c r="U1378" s="154"/>
      <c r="V1378" s="154"/>
      <c r="W1378" s="154"/>
      <c r="X1378" s="154"/>
      <c r="Y1378" s="154"/>
      <c r="Z1378" s="154"/>
      <c r="AA1378" s="159"/>
      <c r="AT1378" s="160" t="s">
        <v>524</v>
      </c>
      <c r="AU1378" s="160" t="s">
        <v>190</v>
      </c>
      <c r="AV1378" s="10" t="s">
        <v>190</v>
      </c>
      <c r="AW1378" s="10" t="s">
        <v>35</v>
      </c>
      <c r="AX1378" s="10" t="s">
        <v>15</v>
      </c>
      <c r="AY1378" s="160" t="s">
        <v>221</v>
      </c>
    </row>
    <row r="1379" spans="2:65" s="1" customFormat="1" ht="40.15" customHeight="1" x14ac:dyDescent="0.3">
      <c r="B1379" s="136"/>
      <c r="C1379" s="137" t="s">
        <v>2429</v>
      </c>
      <c r="D1379" s="137" t="s">
        <v>222</v>
      </c>
      <c r="E1379" s="138" t="s">
        <v>2430</v>
      </c>
      <c r="F1379" s="250" t="s">
        <v>2431</v>
      </c>
      <c r="G1379" s="251"/>
      <c r="H1379" s="251"/>
      <c r="I1379" s="251"/>
      <c r="J1379" s="139" t="s">
        <v>520</v>
      </c>
      <c r="K1379" s="140">
        <v>9.5779999999999994</v>
      </c>
      <c r="L1379" s="252"/>
      <c r="M1379" s="251"/>
      <c r="N1379" s="252">
        <f>ROUND(L1379*K1379,2)</f>
        <v>0</v>
      </c>
      <c r="O1379" s="251"/>
      <c r="P1379" s="251"/>
      <c r="Q1379" s="251"/>
      <c r="R1379" s="141"/>
      <c r="T1379" s="142" t="s">
        <v>3</v>
      </c>
      <c r="U1379" s="40" t="s">
        <v>43</v>
      </c>
      <c r="V1379" s="143">
        <v>0</v>
      </c>
      <c r="W1379" s="143">
        <f>V1379*K1379</f>
        <v>0</v>
      </c>
      <c r="X1379" s="143">
        <v>2.3369999999999998E-2</v>
      </c>
      <c r="Y1379" s="143">
        <f>X1379*K1379</f>
        <v>0.22383785999999997</v>
      </c>
      <c r="Z1379" s="143">
        <v>0</v>
      </c>
      <c r="AA1379" s="144">
        <f>Z1379*K1379</f>
        <v>0</v>
      </c>
      <c r="AR1379" s="17" t="s">
        <v>247</v>
      </c>
      <c r="AT1379" s="17" t="s">
        <v>222</v>
      </c>
      <c r="AU1379" s="17" t="s">
        <v>190</v>
      </c>
      <c r="AY1379" s="17" t="s">
        <v>221</v>
      </c>
      <c r="BE1379" s="145">
        <f>IF(U1379="základní",N1379,0)</f>
        <v>0</v>
      </c>
      <c r="BF1379" s="145">
        <f>IF(U1379="snížená",N1379,0)</f>
        <v>0</v>
      </c>
      <c r="BG1379" s="145">
        <f>IF(U1379="zákl. přenesená",N1379,0)</f>
        <v>0</v>
      </c>
      <c r="BH1379" s="145">
        <f>IF(U1379="sníž. přenesená",N1379,0)</f>
        <v>0</v>
      </c>
      <c r="BI1379" s="145">
        <f>IF(U1379="nulová",N1379,0)</f>
        <v>0</v>
      </c>
      <c r="BJ1379" s="17" t="s">
        <v>15</v>
      </c>
      <c r="BK1379" s="145">
        <f>ROUND(L1379*K1379,2)</f>
        <v>0</v>
      </c>
      <c r="BL1379" s="17" t="s">
        <v>247</v>
      </c>
      <c r="BM1379" s="17" t="s">
        <v>2432</v>
      </c>
    </row>
    <row r="1380" spans="2:65" s="10" customFormat="1" ht="20.45" customHeight="1" x14ac:dyDescent="0.3">
      <c r="B1380" s="153"/>
      <c r="C1380" s="154"/>
      <c r="D1380" s="154"/>
      <c r="E1380" s="155" t="s">
        <v>3</v>
      </c>
      <c r="F1380" s="274" t="s">
        <v>2433</v>
      </c>
      <c r="G1380" s="273"/>
      <c r="H1380" s="273"/>
      <c r="I1380" s="273"/>
      <c r="J1380" s="154"/>
      <c r="K1380" s="156">
        <v>9.5779999999999994</v>
      </c>
      <c r="L1380" s="154"/>
      <c r="M1380" s="154"/>
      <c r="N1380" s="154"/>
      <c r="O1380" s="154"/>
      <c r="P1380" s="154"/>
      <c r="Q1380" s="154"/>
      <c r="R1380" s="157"/>
      <c r="T1380" s="158"/>
      <c r="U1380" s="154"/>
      <c r="V1380" s="154"/>
      <c r="W1380" s="154"/>
      <c r="X1380" s="154"/>
      <c r="Y1380" s="154"/>
      <c r="Z1380" s="154"/>
      <c r="AA1380" s="159"/>
      <c r="AT1380" s="160" t="s">
        <v>524</v>
      </c>
      <c r="AU1380" s="160" t="s">
        <v>190</v>
      </c>
      <c r="AV1380" s="10" t="s">
        <v>190</v>
      </c>
      <c r="AW1380" s="10" t="s">
        <v>35</v>
      </c>
      <c r="AX1380" s="10" t="s">
        <v>15</v>
      </c>
      <c r="AY1380" s="160" t="s">
        <v>221</v>
      </c>
    </row>
    <row r="1381" spans="2:65" s="1" customFormat="1" ht="28.9" customHeight="1" x14ac:dyDescent="0.3">
      <c r="B1381" s="136"/>
      <c r="C1381" s="137" t="s">
        <v>2434</v>
      </c>
      <c r="D1381" s="137" t="s">
        <v>222</v>
      </c>
      <c r="E1381" s="138" t="s">
        <v>2435</v>
      </c>
      <c r="F1381" s="250" t="s">
        <v>2436</v>
      </c>
      <c r="G1381" s="251"/>
      <c r="H1381" s="251"/>
      <c r="I1381" s="251"/>
      <c r="J1381" s="139" t="s">
        <v>536</v>
      </c>
      <c r="K1381" s="140">
        <v>453.69</v>
      </c>
      <c r="L1381" s="252"/>
      <c r="M1381" s="251"/>
      <c r="N1381" s="252">
        <f>ROUND(L1381*K1381,2)</f>
        <v>0</v>
      </c>
      <c r="O1381" s="251"/>
      <c r="P1381" s="251"/>
      <c r="Q1381" s="251"/>
      <c r="R1381" s="141"/>
      <c r="T1381" s="142" t="s">
        <v>3</v>
      </c>
      <c r="U1381" s="40" t="s">
        <v>43</v>
      </c>
      <c r="V1381" s="143">
        <v>0.25600000000000001</v>
      </c>
      <c r="W1381" s="143">
        <f>V1381*K1381</f>
        <v>116.14464</v>
      </c>
      <c r="X1381" s="143">
        <v>7.6099999999999996E-3</v>
      </c>
      <c r="Y1381" s="143">
        <f>X1381*K1381</f>
        <v>3.4525808999999996</v>
      </c>
      <c r="Z1381" s="143">
        <v>0</v>
      </c>
      <c r="AA1381" s="144">
        <f>Z1381*K1381</f>
        <v>0</v>
      </c>
      <c r="AR1381" s="17" t="s">
        <v>247</v>
      </c>
      <c r="AT1381" s="17" t="s">
        <v>222</v>
      </c>
      <c r="AU1381" s="17" t="s">
        <v>190</v>
      </c>
      <c r="AY1381" s="17" t="s">
        <v>221</v>
      </c>
      <c r="BE1381" s="145">
        <f>IF(U1381="základní",N1381,0)</f>
        <v>0</v>
      </c>
      <c r="BF1381" s="145">
        <f>IF(U1381="snížená",N1381,0)</f>
        <v>0</v>
      </c>
      <c r="BG1381" s="145">
        <f>IF(U1381="zákl. přenesená",N1381,0)</f>
        <v>0</v>
      </c>
      <c r="BH1381" s="145">
        <f>IF(U1381="sníž. přenesená",N1381,0)</f>
        <v>0</v>
      </c>
      <c r="BI1381" s="145">
        <f>IF(U1381="nulová",N1381,0)</f>
        <v>0</v>
      </c>
      <c r="BJ1381" s="17" t="s">
        <v>15</v>
      </c>
      <c r="BK1381" s="145">
        <f>ROUND(L1381*K1381,2)</f>
        <v>0</v>
      </c>
      <c r="BL1381" s="17" t="s">
        <v>247</v>
      </c>
      <c r="BM1381" s="17" t="s">
        <v>2437</v>
      </c>
    </row>
    <row r="1382" spans="2:65" s="10" customFormat="1" ht="20.45" customHeight="1" x14ac:dyDescent="0.3">
      <c r="B1382" s="153"/>
      <c r="C1382" s="154"/>
      <c r="D1382" s="154"/>
      <c r="E1382" s="155" t="s">
        <v>3</v>
      </c>
      <c r="F1382" s="274" t="s">
        <v>1688</v>
      </c>
      <c r="G1382" s="273"/>
      <c r="H1382" s="273"/>
      <c r="I1382" s="273"/>
      <c r="J1382" s="154"/>
      <c r="K1382" s="156">
        <v>453.69</v>
      </c>
      <c r="L1382" s="154"/>
      <c r="M1382" s="154"/>
      <c r="N1382" s="154"/>
      <c r="O1382" s="154"/>
      <c r="P1382" s="154"/>
      <c r="Q1382" s="154"/>
      <c r="R1382" s="157"/>
      <c r="T1382" s="158"/>
      <c r="U1382" s="154"/>
      <c r="V1382" s="154"/>
      <c r="W1382" s="154"/>
      <c r="X1382" s="154"/>
      <c r="Y1382" s="154"/>
      <c r="Z1382" s="154"/>
      <c r="AA1382" s="159"/>
      <c r="AT1382" s="160" t="s">
        <v>524</v>
      </c>
      <c r="AU1382" s="160" t="s">
        <v>190</v>
      </c>
      <c r="AV1382" s="10" t="s">
        <v>190</v>
      </c>
      <c r="AW1382" s="10" t="s">
        <v>35</v>
      </c>
      <c r="AX1382" s="10" t="s">
        <v>15</v>
      </c>
      <c r="AY1382" s="160" t="s">
        <v>221</v>
      </c>
    </row>
    <row r="1383" spans="2:65" s="1" customFormat="1" ht="28.9" customHeight="1" x14ac:dyDescent="0.3">
      <c r="B1383" s="136"/>
      <c r="C1383" s="137" t="s">
        <v>2438</v>
      </c>
      <c r="D1383" s="137" t="s">
        <v>222</v>
      </c>
      <c r="E1383" s="138" t="s">
        <v>2439</v>
      </c>
      <c r="F1383" s="250" t="s">
        <v>2440</v>
      </c>
      <c r="G1383" s="251"/>
      <c r="H1383" s="251"/>
      <c r="I1383" s="251"/>
      <c r="J1383" s="139" t="s">
        <v>335</v>
      </c>
      <c r="K1383" s="140"/>
      <c r="L1383" s="252"/>
      <c r="M1383" s="251"/>
      <c r="N1383" s="252">
        <f>ROUND(L1383*K1383,2)</f>
        <v>0</v>
      </c>
      <c r="O1383" s="251"/>
      <c r="P1383" s="251"/>
      <c r="Q1383" s="251"/>
      <c r="R1383" s="141"/>
      <c r="T1383" s="142" t="s">
        <v>3</v>
      </c>
      <c r="U1383" s="40" t="s">
        <v>43</v>
      </c>
      <c r="V1383" s="143">
        <v>0</v>
      </c>
      <c r="W1383" s="143">
        <f>V1383*K1383</f>
        <v>0</v>
      </c>
      <c r="X1383" s="143">
        <v>0</v>
      </c>
      <c r="Y1383" s="143">
        <f>X1383*K1383</f>
        <v>0</v>
      </c>
      <c r="Z1383" s="143">
        <v>0</v>
      </c>
      <c r="AA1383" s="144">
        <f>Z1383*K1383</f>
        <v>0</v>
      </c>
      <c r="AR1383" s="17" t="s">
        <v>247</v>
      </c>
      <c r="AT1383" s="17" t="s">
        <v>222</v>
      </c>
      <c r="AU1383" s="17" t="s">
        <v>190</v>
      </c>
      <c r="AY1383" s="17" t="s">
        <v>221</v>
      </c>
      <c r="BE1383" s="145">
        <f>IF(U1383="základní",N1383,0)</f>
        <v>0</v>
      </c>
      <c r="BF1383" s="145">
        <f>IF(U1383="snížená",N1383,0)</f>
        <v>0</v>
      </c>
      <c r="BG1383" s="145">
        <f>IF(U1383="zákl. přenesená",N1383,0)</f>
        <v>0</v>
      </c>
      <c r="BH1383" s="145">
        <f>IF(U1383="sníž. přenesená",N1383,0)</f>
        <v>0</v>
      </c>
      <c r="BI1383" s="145">
        <f>IF(U1383="nulová",N1383,0)</f>
        <v>0</v>
      </c>
      <c r="BJ1383" s="17" t="s">
        <v>15</v>
      </c>
      <c r="BK1383" s="145">
        <f>ROUND(L1383*K1383,2)</f>
        <v>0</v>
      </c>
      <c r="BL1383" s="17" t="s">
        <v>247</v>
      </c>
      <c r="BM1383" s="17" t="s">
        <v>2441</v>
      </c>
    </row>
    <row r="1384" spans="2:65" s="9" customFormat="1" ht="29.85" customHeight="1" x14ac:dyDescent="0.3">
      <c r="B1384" s="125"/>
      <c r="C1384" s="126"/>
      <c r="D1384" s="135" t="s">
        <v>913</v>
      </c>
      <c r="E1384" s="135"/>
      <c r="F1384" s="135"/>
      <c r="G1384" s="135"/>
      <c r="H1384" s="135"/>
      <c r="I1384" s="135"/>
      <c r="J1384" s="135"/>
      <c r="K1384" s="135"/>
      <c r="L1384" s="135"/>
      <c r="M1384" s="135"/>
      <c r="N1384" s="253">
        <f>BK1384</f>
        <v>0</v>
      </c>
      <c r="O1384" s="254"/>
      <c r="P1384" s="254"/>
      <c r="Q1384" s="254"/>
      <c r="R1384" s="128"/>
      <c r="T1384" s="129"/>
      <c r="U1384" s="126"/>
      <c r="V1384" s="126"/>
      <c r="W1384" s="130">
        <f>SUM(W1385:W1435)</f>
        <v>471.43007</v>
      </c>
      <c r="X1384" s="126"/>
      <c r="Y1384" s="130">
        <f>SUM(Y1385:Y1435)</f>
        <v>7.8819283700000007</v>
      </c>
      <c r="Z1384" s="126"/>
      <c r="AA1384" s="131">
        <f>SUM(AA1385:AA1435)</f>
        <v>0</v>
      </c>
      <c r="AR1384" s="132" t="s">
        <v>190</v>
      </c>
      <c r="AT1384" s="133" t="s">
        <v>77</v>
      </c>
      <c r="AU1384" s="133" t="s">
        <v>15</v>
      </c>
      <c r="AY1384" s="132" t="s">
        <v>221</v>
      </c>
      <c r="BK1384" s="134">
        <f>SUM(BK1385:BK1435)</f>
        <v>0</v>
      </c>
    </row>
    <row r="1385" spans="2:65" s="1" customFormat="1" ht="28.9" customHeight="1" x14ac:dyDescent="0.3">
      <c r="B1385" s="136"/>
      <c r="C1385" s="137" t="s">
        <v>2442</v>
      </c>
      <c r="D1385" s="137" t="s">
        <v>222</v>
      </c>
      <c r="E1385" s="138" t="s">
        <v>2443</v>
      </c>
      <c r="F1385" s="250" t="s">
        <v>2444</v>
      </c>
      <c r="G1385" s="251"/>
      <c r="H1385" s="251"/>
      <c r="I1385" s="251"/>
      <c r="J1385" s="139" t="s">
        <v>536</v>
      </c>
      <c r="K1385" s="140">
        <v>4.29</v>
      </c>
      <c r="L1385" s="252"/>
      <c r="M1385" s="251"/>
      <c r="N1385" s="252">
        <f>ROUND(L1385*K1385,2)</f>
        <v>0</v>
      </c>
      <c r="O1385" s="251"/>
      <c r="P1385" s="251"/>
      <c r="Q1385" s="251"/>
      <c r="R1385" s="141"/>
      <c r="T1385" s="142" t="s">
        <v>3</v>
      </c>
      <c r="U1385" s="40" t="s">
        <v>43</v>
      </c>
      <c r="V1385" s="143">
        <v>1.296</v>
      </c>
      <c r="W1385" s="143">
        <f>V1385*K1385</f>
        <v>5.5598400000000003</v>
      </c>
      <c r="X1385" s="143">
        <v>4.41E-2</v>
      </c>
      <c r="Y1385" s="143">
        <f>X1385*K1385</f>
        <v>0.189189</v>
      </c>
      <c r="Z1385" s="143">
        <v>0</v>
      </c>
      <c r="AA1385" s="144">
        <f>Z1385*K1385</f>
        <v>0</v>
      </c>
      <c r="AR1385" s="17" t="s">
        <v>247</v>
      </c>
      <c r="AT1385" s="17" t="s">
        <v>222</v>
      </c>
      <c r="AU1385" s="17" t="s">
        <v>190</v>
      </c>
      <c r="AY1385" s="17" t="s">
        <v>221</v>
      </c>
      <c r="BE1385" s="145">
        <f>IF(U1385="základní",N1385,0)</f>
        <v>0</v>
      </c>
      <c r="BF1385" s="145">
        <f>IF(U1385="snížená",N1385,0)</f>
        <v>0</v>
      </c>
      <c r="BG1385" s="145">
        <f>IF(U1385="zákl. přenesená",N1385,0)</f>
        <v>0</v>
      </c>
      <c r="BH1385" s="145">
        <f>IF(U1385="sníž. přenesená",N1385,0)</f>
        <v>0</v>
      </c>
      <c r="BI1385" s="145">
        <f>IF(U1385="nulová",N1385,0)</f>
        <v>0</v>
      </c>
      <c r="BJ1385" s="17" t="s">
        <v>15</v>
      </c>
      <c r="BK1385" s="145">
        <f>ROUND(L1385*K1385,2)</f>
        <v>0</v>
      </c>
      <c r="BL1385" s="17" t="s">
        <v>247</v>
      </c>
      <c r="BM1385" s="17" t="s">
        <v>2445</v>
      </c>
    </row>
    <row r="1386" spans="2:65" s="10" customFormat="1" ht="20.45" customHeight="1" x14ac:dyDescent="0.3">
      <c r="B1386" s="153"/>
      <c r="C1386" s="154"/>
      <c r="D1386" s="154"/>
      <c r="E1386" s="155" t="s">
        <v>3</v>
      </c>
      <c r="F1386" s="274" t="s">
        <v>2446</v>
      </c>
      <c r="G1386" s="273"/>
      <c r="H1386" s="273"/>
      <c r="I1386" s="273"/>
      <c r="J1386" s="154"/>
      <c r="K1386" s="156">
        <v>4.29</v>
      </c>
      <c r="L1386" s="154"/>
      <c r="M1386" s="154"/>
      <c r="N1386" s="154"/>
      <c r="O1386" s="154"/>
      <c r="P1386" s="154"/>
      <c r="Q1386" s="154"/>
      <c r="R1386" s="157"/>
      <c r="T1386" s="158"/>
      <c r="U1386" s="154"/>
      <c r="V1386" s="154"/>
      <c r="W1386" s="154"/>
      <c r="X1386" s="154"/>
      <c r="Y1386" s="154"/>
      <c r="Z1386" s="154"/>
      <c r="AA1386" s="159"/>
      <c r="AT1386" s="160" t="s">
        <v>524</v>
      </c>
      <c r="AU1386" s="160" t="s">
        <v>190</v>
      </c>
      <c r="AV1386" s="10" t="s">
        <v>190</v>
      </c>
      <c r="AW1386" s="10" t="s">
        <v>35</v>
      </c>
      <c r="AX1386" s="10" t="s">
        <v>15</v>
      </c>
      <c r="AY1386" s="160" t="s">
        <v>221</v>
      </c>
    </row>
    <row r="1387" spans="2:65" s="1" customFormat="1" ht="40.15" customHeight="1" x14ac:dyDescent="0.3">
      <c r="B1387" s="136"/>
      <c r="C1387" s="137" t="s">
        <v>2447</v>
      </c>
      <c r="D1387" s="137" t="s">
        <v>222</v>
      </c>
      <c r="E1387" s="138" t="s">
        <v>2448</v>
      </c>
      <c r="F1387" s="250" t="s">
        <v>2449</v>
      </c>
      <c r="G1387" s="251"/>
      <c r="H1387" s="251"/>
      <c r="I1387" s="251"/>
      <c r="J1387" s="139" t="s">
        <v>536</v>
      </c>
      <c r="K1387" s="140">
        <v>6.93</v>
      </c>
      <c r="L1387" s="252"/>
      <c r="M1387" s="251"/>
      <c r="N1387" s="252">
        <f>ROUND(L1387*K1387,2)</f>
        <v>0</v>
      </c>
      <c r="O1387" s="251"/>
      <c r="P1387" s="251"/>
      <c r="Q1387" s="251"/>
      <c r="R1387" s="141"/>
      <c r="T1387" s="142" t="s">
        <v>3</v>
      </c>
      <c r="U1387" s="40" t="s">
        <v>43</v>
      </c>
      <c r="V1387" s="143">
        <v>1.296</v>
      </c>
      <c r="W1387" s="143">
        <f>V1387*K1387</f>
        <v>8.9812799999999999</v>
      </c>
      <c r="X1387" s="143">
        <v>4.5130000000000003E-2</v>
      </c>
      <c r="Y1387" s="143">
        <f>X1387*K1387</f>
        <v>0.3127509</v>
      </c>
      <c r="Z1387" s="143">
        <v>0</v>
      </c>
      <c r="AA1387" s="144">
        <f>Z1387*K1387</f>
        <v>0</v>
      </c>
      <c r="AR1387" s="17" t="s">
        <v>247</v>
      </c>
      <c r="AT1387" s="17" t="s">
        <v>222</v>
      </c>
      <c r="AU1387" s="17" t="s">
        <v>190</v>
      </c>
      <c r="AY1387" s="17" t="s">
        <v>221</v>
      </c>
      <c r="BE1387" s="145">
        <f>IF(U1387="základní",N1387,0)</f>
        <v>0</v>
      </c>
      <c r="BF1387" s="145">
        <f>IF(U1387="snížená",N1387,0)</f>
        <v>0</v>
      </c>
      <c r="BG1387" s="145">
        <f>IF(U1387="zákl. přenesená",N1387,0)</f>
        <v>0</v>
      </c>
      <c r="BH1387" s="145">
        <f>IF(U1387="sníž. přenesená",N1387,0)</f>
        <v>0</v>
      </c>
      <c r="BI1387" s="145">
        <f>IF(U1387="nulová",N1387,0)</f>
        <v>0</v>
      </c>
      <c r="BJ1387" s="17" t="s">
        <v>15</v>
      </c>
      <c r="BK1387" s="145">
        <f>ROUND(L1387*K1387,2)</f>
        <v>0</v>
      </c>
      <c r="BL1387" s="17" t="s">
        <v>247</v>
      </c>
      <c r="BM1387" s="17" t="s">
        <v>2450</v>
      </c>
    </row>
    <row r="1388" spans="2:65" s="10" customFormat="1" ht="20.45" customHeight="1" x14ac:dyDescent="0.3">
      <c r="B1388" s="153"/>
      <c r="C1388" s="154"/>
      <c r="D1388" s="154"/>
      <c r="E1388" s="155" t="s">
        <v>3</v>
      </c>
      <c r="F1388" s="274" t="s">
        <v>2451</v>
      </c>
      <c r="G1388" s="273"/>
      <c r="H1388" s="273"/>
      <c r="I1388" s="273"/>
      <c r="J1388" s="154"/>
      <c r="K1388" s="156">
        <v>5.4</v>
      </c>
      <c r="L1388" s="154"/>
      <c r="M1388" s="154"/>
      <c r="N1388" s="154"/>
      <c r="O1388" s="154"/>
      <c r="P1388" s="154"/>
      <c r="Q1388" s="154"/>
      <c r="R1388" s="157"/>
      <c r="T1388" s="158"/>
      <c r="U1388" s="154"/>
      <c r="V1388" s="154"/>
      <c r="W1388" s="154"/>
      <c r="X1388" s="154"/>
      <c r="Y1388" s="154"/>
      <c r="Z1388" s="154"/>
      <c r="AA1388" s="159"/>
      <c r="AT1388" s="160" t="s">
        <v>524</v>
      </c>
      <c r="AU1388" s="160" t="s">
        <v>190</v>
      </c>
      <c r="AV1388" s="10" t="s">
        <v>190</v>
      </c>
      <c r="AW1388" s="10" t="s">
        <v>35</v>
      </c>
      <c r="AX1388" s="10" t="s">
        <v>78</v>
      </c>
      <c r="AY1388" s="160" t="s">
        <v>221</v>
      </c>
    </row>
    <row r="1389" spans="2:65" s="10" customFormat="1" ht="20.45" customHeight="1" x14ac:dyDescent="0.3">
      <c r="B1389" s="153"/>
      <c r="C1389" s="154"/>
      <c r="D1389" s="154"/>
      <c r="E1389" s="155" t="s">
        <v>3</v>
      </c>
      <c r="F1389" s="272" t="s">
        <v>2452</v>
      </c>
      <c r="G1389" s="273"/>
      <c r="H1389" s="273"/>
      <c r="I1389" s="273"/>
      <c r="J1389" s="154"/>
      <c r="K1389" s="156">
        <v>1.53</v>
      </c>
      <c r="L1389" s="154"/>
      <c r="M1389" s="154"/>
      <c r="N1389" s="154"/>
      <c r="O1389" s="154"/>
      <c r="P1389" s="154"/>
      <c r="Q1389" s="154"/>
      <c r="R1389" s="157"/>
      <c r="T1389" s="158"/>
      <c r="U1389" s="154"/>
      <c r="V1389" s="154"/>
      <c r="W1389" s="154"/>
      <c r="X1389" s="154"/>
      <c r="Y1389" s="154"/>
      <c r="Z1389" s="154"/>
      <c r="AA1389" s="159"/>
      <c r="AT1389" s="160" t="s">
        <v>524</v>
      </c>
      <c r="AU1389" s="160" t="s">
        <v>190</v>
      </c>
      <c r="AV1389" s="10" t="s">
        <v>190</v>
      </c>
      <c r="AW1389" s="10" t="s">
        <v>35</v>
      </c>
      <c r="AX1389" s="10" t="s">
        <v>78</v>
      </c>
      <c r="AY1389" s="160" t="s">
        <v>221</v>
      </c>
    </row>
    <row r="1390" spans="2:65" s="11" customFormat="1" ht="20.45" customHeight="1" x14ac:dyDescent="0.3">
      <c r="B1390" s="161"/>
      <c r="C1390" s="162"/>
      <c r="D1390" s="162"/>
      <c r="E1390" s="163" t="s">
        <v>3</v>
      </c>
      <c r="F1390" s="270" t="s">
        <v>526</v>
      </c>
      <c r="G1390" s="271"/>
      <c r="H1390" s="271"/>
      <c r="I1390" s="271"/>
      <c r="J1390" s="162"/>
      <c r="K1390" s="164">
        <v>6.93</v>
      </c>
      <c r="L1390" s="162"/>
      <c r="M1390" s="162"/>
      <c r="N1390" s="162"/>
      <c r="O1390" s="162"/>
      <c r="P1390" s="162"/>
      <c r="Q1390" s="162"/>
      <c r="R1390" s="165"/>
      <c r="T1390" s="166"/>
      <c r="U1390" s="162"/>
      <c r="V1390" s="162"/>
      <c r="W1390" s="162"/>
      <c r="X1390" s="162"/>
      <c r="Y1390" s="162"/>
      <c r="Z1390" s="162"/>
      <c r="AA1390" s="167"/>
      <c r="AT1390" s="168" t="s">
        <v>524</v>
      </c>
      <c r="AU1390" s="168" t="s">
        <v>190</v>
      </c>
      <c r="AV1390" s="11" t="s">
        <v>231</v>
      </c>
      <c r="AW1390" s="11" t="s">
        <v>35</v>
      </c>
      <c r="AX1390" s="11" t="s">
        <v>15</v>
      </c>
      <c r="AY1390" s="168" t="s">
        <v>221</v>
      </c>
    </row>
    <row r="1391" spans="2:65" s="1" customFormat="1" ht="28.9" customHeight="1" x14ac:dyDescent="0.3">
      <c r="B1391" s="136"/>
      <c r="C1391" s="137" t="s">
        <v>2453</v>
      </c>
      <c r="D1391" s="137" t="s">
        <v>222</v>
      </c>
      <c r="E1391" s="138" t="s">
        <v>2454</v>
      </c>
      <c r="F1391" s="250" t="s">
        <v>2455</v>
      </c>
      <c r="G1391" s="251"/>
      <c r="H1391" s="251"/>
      <c r="I1391" s="251"/>
      <c r="J1391" s="139" t="s">
        <v>536</v>
      </c>
      <c r="K1391" s="140">
        <v>53.73</v>
      </c>
      <c r="L1391" s="252"/>
      <c r="M1391" s="251"/>
      <c r="N1391" s="252">
        <f>ROUND(L1391*K1391,2)</f>
        <v>0</v>
      </c>
      <c r="O1391" s="251"/>
      <c r="P1391" s="251"/>
      <c r="Q1391" s="251"/>
      <c r="R1391" s="141"/>
      <c r="T1391" s="142" t="s">
        <v>3</v>
      </c>
      <c r="U1391" s="40" t="s">
        <v>43</v>
      </c>
      <c r="V1391" s="143">
        <v>0.45900000000000002</v>
      </c>
      <c r="W1391" s="143">
        <f>V1391*K1391</f>
        <v>24.66207</v>
      </c>
      <c r="X1391" s="143">
        <v>1.0869999999999999E-2</v>
      </c>
      <c r="Y1391" s="143">
        <f>X1391*K1391</f>
        <v>0.58404509999999998</v>
      </c>
      <c r="Z1391" s="143">
        <v>0</v>
      </c>
      <c r="AA1391" s="144">
        <f>Z1391*K1391</f>
        <v>0</v>
      </c>
      <c r="AR1391" s="17" t="s">
        <v>247</v>
      </c>
      <c r="AT1391" s="17" t="s">
        <v>222</v>
      </c>
      <c r="AU1391" s="17" t="s">
        <v>190</v>
      </c>
      <c r="AY1391" s="17" t="s">
        <v>221</v>
      </c>
      <c r="BE1391" s="145">
        <f>IF(U1391="základní",N1391,0)</f>
        <v>0</v>
      </c>
      <c r="BF1391" s="145">
        <f>IF(U1391="snížená",N1391,0)</f>
        <v>0</v>
      </c>
      <c r="BG1391" s="145">
        <f>IF(U1391="zákl. přenesená",N1391,0)</f>
        <v>0</v>
      </c>
      <c r="BH1391" s="145">
        <f>IF(U1391="sníž. přenesená",N1391,0)</f>
        <v>0</v>
      </c>
      <c r="BI1391" s="145">
        <f>IF(U1391="nulová",N1391,0)</f>
        <v>0</v>
      </c>
      <c r="BJ1391" s="17" t="s">
        <v>15</v>
      </c>
      <c r="BK1391" s="145">
        <f>ROUND(L1391*K1391,2)</f>
        <v>0</v>
      </c>
      <c r="BL1391" s="17" t="s">
        <v>247</v>
      </c>
      <c r="BM1391" s="17" t="s">
        <v>2456</v>
      </c>
    </row>
    <row r="1392" spans="2:65" s="12" customFormat="1" ht="20.45" customHeight="1" x14ac:dyDescent="0.3">
      <c r="B1392" s="173"/>
      <c r="C1392" s="174"/>
      <c r="D1392" s="174"/>
      <c r="E1392" s="175" t="s">
        <v>3</v>
      </c>
      <c r="F1392" s="281" t="s">
        <v>1200</v>
      </c>
      <c r="G1392" s="278"/>
      <c r="H1392" s="278"/>
      <c r="I1392" s="278"/>
      <c r="J1392" s="174"/>
      <c r="K1392" s="176" t="s">
        <v>3</v>
      </c>
      <c r="L1392" s="174"/>
      <c r="M1392" s="174"/>
      <c r="N1392" s="174"/>
      <c r="O1392" s="174"/>
      <c r="P1392" s="174"/>
      <c r="Q1392" s="174"/>
      <c r="R1392" s="177"/>
      <c r="T1392" s="178"/>
      <c r="U1392" s="174"/>
      <c r="V1392" s="174"/>
      <c r="W1392" s="174"/>
      <c r="X1392" s="174"/>
      <c r="Y1392" s="174"/>
      <c r="Z1392" s="174"/>
      <c r="AA1392" s="179"/>
      <c r="AT1392" s="180" t="s">
        <v>524</v>
      </c>
      <c r="AU1392" s="180" t="s">
        <v>190</v>
      </c>
      <c r="AV1392" s="12" t="s">
        <v>15</v>
      </c>
      <c r="AW1392" s="12" t="s">
        <v>35</v>
      </c>
      <c r="AX1392" s="12" t="s">
        <v>78</v>
      </c>
      <c r="AY1392" s="180" t="s">
        <v>221</v>
      </c>
    </row>
    <row r="1393" spans="2:65" s="10" customFormat="1" ht="20.45" customHeight="1" x14ac:dyDescent="0.3">
      <c r="B1393" s="153"/>
      <c r="C1393" s="154"/>
      <c r="D1393" s="154"/>
      <c r="E1393" s="155" t="s">
        <v>3</v>
      </c>
      <c r="F1393" s="272" t="s">
        <v>2457</v>
      </c>
      <c r="G1393" s="273"/>
      <c r="H1393" s="273"/>
      <c r="I1393" s="273"/>
      <c r="J1393" s="154"/>
      <c r="K1393" s="156">
        <v>14.13</v>
      </c>
      <c r="L1393" s="154"/>
      <c r="M1393" s="154"/>
      <c r="N1393" s="154"/>
      <c r="O1393" s="154"/>
      <c r="P1393" s="154"/>
      <c r="Q1393" s="154"/>
      <c r="R1393" s="157"/>
      <c r="T1393" s="158"/>
      <c r="U1393" s="154"/>
      <c r="V1393" s="154"/>
      <c r="W1393" s="154"/>
      <c r="X1393" s="154"/>
      <c r="Y1393" s="154"/>
      <c r="Z1393" s="154"/>
      <c r="AA1393" s="159"/>
      <c r="AT1393" s="160" t="s">
        <v>524</v>
      </c>
      <c r="AU1393" s="160" t="s">
        <v>190</v>
      </c>
      <c r="AV1393" s="10" t="s">
        <v>190</v>
      </c>
      <c r="AW1393" s="10" t="s">
        <v>35</v>
      </c>
      <c r="AX1393" s="10" t="s">
        <v>78</v>
      </c>
      <c r="AY1393" s="160" t="s">
        <v>221</v>
      </c>
    </row>
    <row r="1394" spans="2:65" s="10" customFormat="1" ht="20.45" customHeight="1" x14ac:dyDescent="0.3">
      <c r="B1394" s="153"/>
      <c r="C1394" s="154"/>
      <c r="D1394" s="154"/>
      <c r="E1394" s="155" t="s">
        <v>3</v>
      </c>
      <c r="F1394" s="272" t="s">
        <v>2458</v>
      </c>
      <c r="G1394" s="273"/>
      <c r="H1394" s="273"/>
      <c r="I1394" s="273"/>
      <c r="J1394" s="154"/>
      <c r="K1394" s="156">
        <v>39.6</v>
      </c>
      <c r="L1394" s="154"/>
      <c r="M1394" s="154"/>
      <c r="N1394" s="154"/>
      <c r="O1394" s="154"/>
      <c r="P1394" s="154"/>
      <c r="Q1394" s="154"/>
      <c r="R1394" s="157"/>
      <c r="T1394" s="158"/>
      <c r="U1394" s="154"/>
      <c r="V1394" s="154"/>
      <c r="W1394" s="154"/>
      <c r="X1394" s="154"/>
      <c r="Y1394" s="154"/>
      <c r="Z1394" s="154"/>
      <c r="AA1394" s="159"/>
      <c r="AT1394" s="160" t="s">
        <v>524</v>
      </c>
      <c r="AU1394" s="160" t="s">
        <v>190</v>
      </c>
      <c r="AV1394" s="10" t="s">
        <v>190</v>
      </c>
      <c r="AW1394" s="10" t="s">
        <v>35</v>
      </c>
      <c r="AX1394" s="10" t="s">
        <v>78</v>
      </c>
      <c r="AY1394" s="160" t="s">
        <v>221</v>
      </c>
    </row>
    <row r="1395" spans="2:65" s="11" customFormat="1" ht="20.45" customHeight="1" x14ac:dyDescent="0.3">
      <c r="B1395" s="161"/>
      <c r="C1395" s="162"/>
      <c r="D1395" s="162"/>
      <c r="E1395" s="163" t="s">
        <v>3</v>
      </c>
      <c r="F1395" s="270" t="s">
        <v>526</v>
      </c>
      <c r="G1395" s="271"/>
      <c r="H1395" s="271"/>
      <c r="I1395" s="271"/>
      <c r="J1395" s="162"/>
      <c r="K1395" s="164">
        <v>53.73</v>
      </c>
      <c r="L1395" s="162"/>
      <c r="M1395" s="162"/>
      <c r="N1395" s="162"/>
      <c r="O1395" s="162"/>
      <c r="P1395" s="162"/>
      <c r="Q1395" s="162"/>
      <c r="R1395" s="165"/>
      <c r="T1395" s="166"/>
      <c r="U1395" s="162"/>
      <c r="V1395" s="162"/>
      <c r="W1395" s="162"/>
      <c r="X1395" s="162"/>
      <c r="Y1395" s="162"/>
      <c r="Z1395" s="162"/>
      <c r="AA1395" s="167"/>
      <c r="AT1395" s="168" t="s">
        <v>524</v>
      </c>
      <c r="AU1395" s="168" t="s">
        <v>190</v>
      </c>
      <c r="AV1395" s="11" t="s">
        <v>231</v>
      </c>
      <c r="AW1395" s="11" t="s">
        <v>35</v>
      </c>
      <c r="AX1395" s="11" t="s">
        <v>15</v>
      </c>
      <c r="AY1395" s="168" t="s">
        <v>221</v>
      </c>
    </row>
    <row r="1396" spans="2:65" s="1" customFormat="1" ht="28.9" customHeight="1" x14ac:dyDescent="0.3">
      <c r="B1396" s="136"/>
      <c r="C1396" s="137" t="s">
        <v>2459</v>
      </c>
      <c r="D1396" s="137" t="s">
        <v>222</v>
      </c>
      <c r="E1396" s="138" t="s">
        <v>2460</v>
      </c>
      <c r="F1396" s="250" t="s">
        <v>2461</v>
      </c>
      <c r="G1396" s="251"/>
      <c r="H1396" s="251"/>
      <c r="I1396" s="251"/>
      <c r="J1396" s="139" t="s">
        <v>536</v>
      </c>
      <c r="K1396" s="140">
        <v>71.33</v>
      </c>
      <c r="L1396" s="252"/>
      <c r="M1396" s="251"/>
      <c r="N1396" s="252">
        <f>ROUND(L1396*K1396,2)</f>
        <v>0</v>
      </c>
      <c r="O1396" s="251"/>
      <c r="P1396" s="251"/>
      <c r="Q1396" s="251"/>
      <c r="R1396" s="141"/>
      <c r="T1396" s="142" t="s">
        <v>3</v>
      </c>
      <c r="U1396" s="40" t="s">
        <v>43</v>
      </c>
      <c r="V1396" s="143">
        <v>0.69899999999999995</v>
      </c>
      <c r="W1396" s="143">
        <f>V1396*K1396</f>
        <v>49.859669999999994</v>
      </c>
      <c r="X1396" s="143">
        <v>1.1809999999999999E-2</v>
      </c>
      <c r="Y1396" s="143">
        <f>X1396*K1396</f>
        <v>0.84240729999999997</v>
      </c>
      <c r="Z1396" s="143">
        <v>0</v>
      </c>
      <c r="AA1396" s="144">
        <f>Z1396*K1396</f>
        <v>0</v>
      </c>
      <c r="AR1396" s="17" t="s">
        <v>247</v>
      </c>
      <c r="AT1396" s="17" t="s">
        <v>222</v>
      </c>
      <c r="AU1396" s="17" t="s">
        <v>190</v>
      </c>
      <c r="AY1396" s="17" t="s">
        <v>221</v>
      </c>
      <c r="BE1396" s="145">
        <f>IF(U1396="základní",N1396,0)</f>
        <v>0</v>
      </c>
      <c r="BF1396" s="145">
        <f>IF(U1396="snížená",N1396,0)</f>
        <v>0</v>
      </c>
      <c r="BG1396" s="145">
        <f>IF(U1396="zákl. přenesená",N1396,0)</f>
        <v>0</v>
      </c>
      <c r="BH1396" s="145">
        <f>IF(U1396="sníž. přenesená",N1396,0)</f>
        <v>0</v>
      </c>
      <c r="BI1396" s="145">
        <f>IF(U1396="nulová",N1396,0)</f>
        <v>0</v>
      </c>
      <c r="BJ1396" s="17" t="s">
        <v>15</v>
      </c>
      <c r="BK1396" s="145">
        <f>ROUND(L1396*K1396,2)</f>
        <v>0</v>
      </c>
      <c r="BL1396" s="17" t="s">
        <v>247</v>
      </c>
      <c r="BM1396" s="17" t="s">
        <v>2462</v>
      </c>
    </row>
    <row r="1397" spans="2:65" s="12" customFormat="1" ht="20.45" customHeight="1" x14ac:dyDescent="0.3">
      <c r="B1397" s="173"/>
      <c r="C1397" s="174"/>
      <c r="D1397" s="174"/>
      <c r="E1397" s="175" t="s">
        <v>3</v>
      </c>
      <c r="F1397" s="281" t="s">
        <v>1136</v>
      </c>
      <c r="G1397" s="278"/>
      <c r="H1397" s="278"/>
      <c r="I1397" s="278"/>
      <c r="J1397" s="174"/>
      <c r="K1397" s="176" t="s">
        <v>3</v>
      </c>
      <c r="L1397" s="174"/>
      <c r="M1397" s="174"/>
      <c r="N1397" s="174"/>
      <c r="O1397" s="174"/>
      <c r="P1397" s="174"/>
      <c r="Q1397" s="174"/>
      <c r="R1397" s="177"/>
      <c r="T1397" s="178"/>
      <c r="U1397" s="174"/>
      <c r="V1397" s="174"/>
      <c r="W1397" s="174"/>
      <c r="X1397" s="174"/>
      <c r="Y1397" s="174"/>
      <c r="Z1397" s="174"/>
      <c r="AA1397" s="179"/>
      <c r="AT1397" s="180" t="s">
        <v>524</v>
      </c>
      <c r="AU1397" s="180" t="s">
        <v>190</v>
      </c>
      <c r="AV1397" s="12" t="s">
        <v>15</v>
      </c>
      <c r="AW1397" s="12" t="s">
        <v>35</v>
      </c>
      <c r="AX1397" s="12" t="s">
        <v>78</v>
      </c>
      <c r="AY1397" s="180" t="s">
        <v>221</v>
      </c>
    </row>
    <row r="1398" spans="2:65" s="10" customFormat="1" ht="20.45" customHeight="1" x14ac:dyDescent="0.3">
      <c r="B1398" s="153"/>
      <c r="C1398" s="154"/>
      <c r="D1398" s="154"/>
      <c r="E1398" s="155" t="s">
        <v>3</v>
      </c>
      <c r="F1398" s="272" t="s">
        <v>2463</v>
      </c>
      <c r="G1398" s="273"/>
      <c r="H1398" s="273"/>
      <c r="I1398" s="273"/>
      <c r="J1398" s="154"/>
      <c r="K1398" s="156">
        <v>5.44</v>
      </c>
      <c r="L1398" s="154"/>
      <c r="M1398" s="154"/>
      <c r="N1398" s="154"/>
      <c r="O1398" s="154"/>
      <c r="P1398" s="154"/>
      <c r="Q1398" s="154"/>
      <c r="R1398" s="157"/>
      <c r="T1398" s="158"/>
      <c r="U1398" s="154"/>
      <c r="V1398" s="154"/>
      <c r="W1398" s="154"/>
      <c r="X1398" s="154"/>
      <c r="Y1398" s="154"/>
      <c r="Z1398" s="154"/>
      <c r="AA1398" s="159"/>
      <c r="AT1398" s="160" t="s">
        <v>524</v>
      </c>
      <c r="AU1398" s="160" t="s">
        <v>190</v>
      </c>
      <c r="AV1398" s="10" t="s">
        <v>190</v>
      </c>
      <c r="AW1398" s="10" t="s">
        <v>35</v>
      </c>
      <c r="AX1398" s="10" t="s">
        <v>78</v>
      </c>
      <c r="AY1398" s="160" t="s">
        <v>221</v>
      </c>
    </row>
    <row r="1399" spans="2:65" s="10" customFormat="1" ht="28.9" customHeight="1" x14ac:dyDescent="0.3">
      <c r="B1399" s="153"/>
      <c r="C1399" s="154"/>
      <c r="D1399" s="154"/>
      <c r="E1399" s="155" t="s">
        <v>3</v>
      </c>
      <c r="F1399" s="272" t="s">
        <v>2464</v>
      </c>
      <c r="G1399" s="273"/>
      <c r="H1399" s="273"/>
      <c r="I1399" s="273"/>
      <c r="J1399" s="154"/>
      <c r="K1399" s="156">
        <v>7.2</v>
      </c>
      <c r="L1399" s="154"/>
      <c r="M1399" s="154"/>
      <c r="N1399" s="154"/>
      <c r="O1399" s="154"/>
      <c r="P1399" s="154"/>
      <c r="Q1399" s="154"/>
      <c r="R1399" s="157"/>
      <c r="T1399" s="158"/>
      <c r="U1399" s="154"/>
      <c r="V1399" s="154"/>
      <c r="W1399" s="154"/>
      <c r="X1399" s="154"/>
      <c r="Y1399" s="154"/>
      <c r="Z1399" s="154"/>
      <c r="AA1399" s="159"/>
      <c r="AT1399" s="160" t="s">
        <v>524</v>
      </c>
      <c r="AU1399" s="160" t="s">
        <v>190</v>
      </c>
      <c r="AV1399" s="10" t="s">
        <v>190</v>
      </c>
      <c r="AW1399" s="10" t="s">
        <v>35</v>
      </c>
      <c r="AX1399" s="10" t="s">
        <v>78</v>
      </c>
      <c r="AY1399" s="160" t="s">
        <v>221</v>
      </c>
    </row>
    <row r="1400" spans="2:65" s="10" customFormat="1" ht="20.45" customHeight="1" x14ac:dyDescent="0.3">
      <c r="B1400" s="153"/>
      <c r="C1400" s="154"/>
      <c r="D1400" s="154"/>
      <c r="E1400" s="155" t="s">
        <v>3</v>
      </c>
      <c r="F1400" s="272" t="s">
        <v>2465</v>
      </c>
      <c r="G1400" s="273"/>
      <c r="H1400" s="273"/>
      <c r="I1400" s="273"/>
      <c r="J1400" s="154"/>
      <c r="K1400" s="156">
        <v>12.16</v>
      </c>
      <c r="L1400" s="154"/>
      <c r="M1400" s="154"/>
      <c r="N1400" s="154"/>
      <c r="O1400" s="154"/>
      <c r="P1400" s="154"/>
      <c r="Q1400" s="154"/>
      <c r="R1400" s="157"/>
      <c r="T1400" s="158"/>
      <c r="U1400" s="154"/>
      <c r="V1400" s="154"/>
      <c r="W1400" s="154"/>
      <c r="X1400" s="154"/>
      <c r="Y1400" s="154"/>
      <c r="Z1400" s="154"/>
      <c r="AA1400" s="159"/>
      <c r="AT1400" s="160" t="s">
        <v>524</v>
      </c>
      <c r="AU1400" s="160" t="s">
        <v>190</v>
      </c>
      <c r="AV1400" s="10" t="s">
        <v>190</v>
      </c>
      <c r="AW1400" s="10" t="s">
        <v>35</v>
      </c>
      <c r="AX1400" s="10" t="s">
        <v>78</v>
      </c>
      <c r="AY1400" s="160" t="s">
        <v>221</v>
      </c>
    </row>
    <row r="1401" spans="2:65" s="13" customFormat="1" ht="20.45" customHeight="1" x14ac:dyDescent="0.3">
      <c r="B1401" s="181"/>
      <c r="C1401" s="182"/>
      <c r="D1401" s="182"/>
      <c r="E1401" s="183" t="s">
        <v>3</v>
      </c>
      <c r="F1401" s="279" t="s">
        <v>946</v>
      </c>
      <c r="G1401" s="280"/>
      <c r="H1401" s="280"/>
      <c r="I1401" s="280"/>
      <c r="J1401" s="182"/>
      <c r="K1401" s="184">
        <v>24.8</v>
      </c>
      <c r="L1401" s="182"/>
      <c r="M1401" s="182"/>
      <c r="N1401" s="182"/>
      <c r="O1401" s="182"/>
      <c r="P1401" s="182"/>
      <c r="Q1401" s="182"/>
      <c r="R1401" s="185"/>
      <c r="T1401" s="186"/>
      <c r="U1401" s="182"/>
      <c r="V1401" s="182"/>
      <c r="W1401" s="182"/>
      <c r="X1401" s="182"/>
      <c r="Y1401" s="182"/>
      <c r="Z1401" s="182"/>
      <c r="AA1401" s="187"/>
      <c r="AT1401" s="188" t="s">
        <v>524</v>
      </c>
      <c r="AU1401" s="188" t="s">
        <v>190</v>
      </c>
      <c r="AV1401" s="13" t="s">
        <v>254</v>
      </c>
      <c r="AW1401" s="13" t="s">
        <v>35</v>
      </c>
      <c r="AX1401" s="13" t="s">
        <v>78</v>
      </c>
      <c r="AY1401" s="188" t="s">
        <v>221</v>
      </c>
    </row>
    <row r="1402" spans="2:65" s="12" customFormat="1" ht="20.45" customHeight="1" x14ac:dyDescent="0.3">
      <c r="B1402" s="173"/>
      <c r="C1402" s="174"/>
      <c r="D1402" s="174"/>
      <c r="E1402" s="175" t="s">
        <v>3</v>
      </c>
      <c r="F1402" s="277" t="s">
        <v>1131</v>
      </c>
      <c r="G1402" s="278"/>
      <c r="H1402" s="278"/>
      <c r="I1402" s="278"/>
      <c r="J1402" s="174"/>
      <c r="K1402" s="176" t="s">
        <v>3</v>
      </c>
      <c r="L1402" s="174"/>
      <c r="M1402" s="174"/>
      <c r="N1402" s="174"/>
      <c r="O1402" s="174"/>
      <c r="P1402" s="174"/>
      <c r="Q1402" s="174"/>
      <c r="R1402" s="177"/>
      <c r="T1402" s="178"/>
      <c r="U1402" s="174"/>
      <c r="V1402" s="174"/>
      <c r="W1402" s="174"/>
      <c r="X1402" s="174"/>
      <c r="Y1402" s="174"/>
      <c r="Z1402" s="174"/>
      <c r="AA1402" s="179"/>
      <c r="AT1402" s="180" t="s">
        <v>524</v>
      </c>
      <c r="AU1402" s="180" t="s">
        <v>190</v>
      </c>
      <c r="AV1402" s="12" t="s">
        <v>15</v>
      </c>
      <c r="AW1402" s="12" t="s">
        <v>35</v>
      </c>
      <c r="AX1402" s="12" t="s">
        <v>78</v>
      </c>
      <c r="AY1402" s="180" t="s">
        <v>221</v>
      </c>
    </row>
    <row r="1403" spans="2:65" s="10" customFormat="1" ht="20.45" customHeight="1" x14ac:dyDescent="0.3">
      <c r="B1403" s="153"/>
      <c r="C1403" s="154"/>
      <c r="D1403" s="154"/>
      <c r="E1403" s="155" t="s">
        <v>3</v>
      </c>
      <c r="F1403" s="272" t="s">
        <v>2466</v>
      </c>
      <c r="G1403" s="273"/>
      <c r="H1403" s="273"/>
      <c r="I1403" s="273"/>
      <c r="J1403" s="154"/>
      <c r="K1403" s="156">
        <v>5.28</v>
      </c>
      <c r="L1403" s="154"/>
      <c r="M1403" s="154"/>
      <c r="N1403" s="154"/>
      <c r="O1403" s="154"/>
      <c r="P1403" s="154"/>
      <c r="Q1403" s="154"/>
      <c r="R1403" s="157"/>
      <c r="T1403" s="158"/>
      <c r="U1403" s="154"/>
      <c r="V1403" s="154"/>
      <c r="W1403" s="154"/>
      <c r="X1403" s="154"/>
      <c r="Y1403" s="154"/>
      <c r="Z1403" s="154"/>
      <c r="AA1403" s="159"/>
      <c r="AT1403" s="160" t="s">
        <v>524</v>
      </c>
      <c r="AU1403" s="160" t="s">
        <v>190</v>
      </c>
      <c r="AV1403" s="10" t="s">
        <v>190</v>
      </c>
      <c r="AW1403" s="10" t="s">
        <v>35</v>
      </c>
      <c r="AX1403" s="10" t="s">
        <v>78</v>
      </c>
      <c r="AY1403" s="160" t="s">
        <v>221</v>
      </c>
    </row>
    <row r="1404" spans="2:65" s="10" customFormat="1" ht="20.45" customHeight="1" x14ac:dyDescent="0.3">
      <c r="B1404" s="153"/>
      <c r="C1404" s="154"/>
      <c r="D1404" s="154"/>
      <c r="E1404" s="155" t="s">
        <v>3</v>
      </c>
      <c r="F1404" s="272" t="s">
        <v>2467</v>
      </c>
      <c r="G1404" s="273"/>
      <c r="H1404" s="273"/>
      <c r="I1404" s="273"/>
      <c r="J1404" s="154"/>
      <c r="K1404" s="156">
        <v>2.64</v>
      </c>
      <c r="L1404" s="154"/>
      <c r="M1404" s="154"/>
      <c r="N1404" s="154"/>
      <c r="O1404" s="154"/>
      <c r="P1404" s="154"/>
      <c r="Q1404" s="154"/>
      <c r="R1404" s="157"/>
      <c r="T1404" s="158"/>
      <c r="U1404" s="154"/>
      <c r="V1404" s="154"/>
      <c r="W1404" s="154"/>
      <c r="X1404" s="154"/>
      <c r="Y1404" s="154"/>
      <c r="Z1404" s="154"/>
      <c r="AA1404" s="159"/>
      <c r="AT1404" s="160" t="s">
        <v>524</v>
      </c>
      <c r="AU1404" s="160" t="s">
        <v>190</v>
      </c>
      <c r="AV1404" s="10" t="s">
        <v>190</v>
      </c>
      <c r="AW1404" s="10" t="s">
        <v>35</v>
      </c>
      <c r="AX1404" s="10" t="s">
        <v>78</v>
      </c>
      <c r="AY1404" s="160" t="s">
        <v>221</v>
      </c>
    </row>
    <row r="1405" spans="2:65" s="10" customFormat="1" ht="20.45" customHeight="1" x14ac:dyDescent="0.3">
      <c r="B1405" s="153"/>
      <c r="C1405" s="154"/>
      <c r="D1405" s="154"/>
      <c r="E1405" s="155" t="s">
        <v>3</v>
      </c>
      <c r="F1405" s="272" t="s">
        <v>2468</v>
      </c>
      <c r="G1405" s="273"/>
      <c r="H1405" s="273"/>
      <c r="I1405" s="273"/>
      <c r="J1405" s="154"/>
      <c r="K1405" s="156">
        <v>3.96</v>
      </c>
      <c r="L1405" s="154"/>
      <c r="M1405" s="154"/>
      <c r="N1405" s="154"/>
      <c r="O1405" s="154"/>
      <c r="P1405" s="154"/>
      <c r="Q1405" s="154"/>
      <c r="R1405" s="157"/>
      <c r="T1405" s="158"/>
      <c r="U1405" s="154"/>
      <c r="V1405" s="154"/>
      <c r="W1405" s="154"/>
      <c r="X1405" s="154"/>
      <c r="Y1405" s="154"/>
      <c r="Z1405" s="154"/>
      <c r="AA1405" s="159"/>
      <c r="AT1405" s="160" t="s">
        <v>524</v>
      </c>
      <c r="AU1405" s="160" t="s">
        <v>190</v>
      </c>
      <c r="AV1405" s="10" t="s">
        <v>190</v>
      </c>
      <c r="AW1405" s="10" t="s">
        <v>35</v>
      </c>
      <c r="AX1405" s="10" t="s">
        <v>78</v>
      </c>
      <c r="AY1405" s="160" t="s">
        <v>221</v>
      </c>
    </row>
    <row r="1406" spans="2:65" s="10" customFormat="1" ht="20.45" customHeight="1" x14ac:dyDescent="0.3">
      <c r="B1406" s="153"/>
      <c r="C1406" s="154"/>
      <c r="D1406" s="154"/>
      <c r="E1406" s="155" t="s">
        <v>3</v>
      </c>
      <c r="F1406" s="272" t="s">
        <v>2469</v>
      </c>
      <c r="G1406" s="273"/>
      <c r="H1406" s="273"/>
      <c r="I1406" s="273"/>
      <c r="J1406" s="154"/>
      <c r="K1406" s="156">
        <v>4.62</v>
      </c>
      <c r="L1406" s="154"/>
      <c r="M1406" s="154"/>
      <c r="N1406" s="154"/>
      <c r="O1406" s="154"/>
      <c r="P1406" s="154"/>
      <c r="Q1406" s="154"/>
      <c r="R1406" s="157"/>
      <c r="T1406" s="158"/>
      <c r="U1406" s="154"/>
      <c r="V1406" s="154"/>
      <c r="W1406" s="154"/>
      <c r="X1406" s="154"/>
      <c r="Y1406" s="154"/>
      <c r="Z1406" s="154"/>
      <c r="AA1406" s="159"/>
      <c r="AT1406" s="160" t="s">
        <v>524</v>
      </c>
      <c r="AU1406" s="160" t="s">
        <v>190</v>
      </c>
      <c r="AV1406" s="10" t="s">
        <v>190</v>
      </c>
      <c r="AW1406" s="10" t="s">
        <v>35</v>
      </c>
      <c r="AX1406" s="10" t="s">
        <v>78</v>
      </c>
      <c r="AY1406" s="160" t="s">
        <v>221</v>
      </c>
    </row>
    <row r="1407" spans="2:65" s="10" customFormat="1" ht="20.45" customHeight="1" x14ac:dyDescent="0.3">
      <c r="B1407" s="153"/>
      <c r="C1407" s="154"/>
      <c r="D1407" s="154"/>
      <c r="E1407" s="155" t="s">
        <v>3</v>
      </c>
      <c r="F1407" s="272" t="s">
        <v>2470</v>
      </c>
      <c r="G1407" s="273"/>
      <c r="H1407" s="273"/>
      <c r="I1407" s="273"/>
      <c r="J1407" s="154"/>
      <c r="K1407" s="156">
        <v>7.26</v>
      </c>
      <c r="L1407" s="154"/>
      <c r="M1407" s="154"/>
      <c r="N1407" s="154"/>
      <c r="O1407" s="154"/>
      <c r="P1407" s="154"/>
      <c r="Q1407" s="154"/>
      <c r="R1407" s="157"/>
      <c r="T1407" s="158"/>
      <c r="U1407" s="154"/>
      <c r="V1407" s="154"/>
      <c r="W1407" s="154"/>
      <c r="X1407" s="154"/>
      <c r="Y1407" s="154"/>
      <c r="Z1407" s="154"/>
      <c r="AA1407" s="159"/>
      <c r="AT1407" s="160" t="s">
        <v>524</v>
      </c>
      <c r="AU1407" s="160" t="s">
        <v>190</v>
      </c>
      <c r="AV1407" s="10" t="s">
        <v>190</v>
      </c>
      <c r="AW1407" s="10" t="s">
        <v>35</v>
      </c>
      <c r="AX1407" s="10" t="s">
        <v>78</v>
      </c>
      <c r="AY1407" s="160" t="s">
        <v>221</v>
      </c>
    </row>
    <row r="1408" spans="2:65" s="10" customFormat="1" ht="20.45" customHeight="1" x14ac:dyDescent="0.3">
      <c r="B1408" s="153"/>
      <c r="C1408" s="154"/>
      <c r="D1408" s="154"/>
      <c r="E1408" s="155" t="s">
        <v>3</v>
      </c>
      <c r="F1408" s="272" t="s">
        <v>2471</v>
      </c>
      <c r="G1408" s="273"/>
      <c r="H1408" s="273"/>
      <c r="I1408" s="273"/>
      <c r="J1408" s="154"/>
      <c r="K1408" s="156">
        <v>5.28</v>
      </c>
      <c r="L1408" s="154"/>
      <c r="M1408" s="154"/>
      <c r="N1408" s="154"/>
      <c r="O1408" s="154"/>
      <c r="P1408" s="154"/>
      <c r="Q1408" s="154"/>
      <c r="R1408" s="157"/>
      <c r="T1408" s="158"/>
      <c r="U1408" s="154"/>
      <c r="V1408" s="154"/>
      <c r="W1408" s="154"/>
      <c r="X1408" s="154"/>
      <c r="Y1408" s="154"/>
      <c r="Z1408" s="154"/>
      <c r="AA1408" s="159"/>
      <c r="AT1408" s="160" t="s">
        <v>524</v>
      </c>
      <c r="AU1408" s="160" t="s">
        <v>190</v>
      </c>
      <c r="AV1408" s="10" t="s">
        <v>190</v>
      </c>
      <c r="AW1408" s="10" t="s">
        <v>35</v>
      </c>
      <c r="AX1408" s="10" t="s">
        <v>78</v>
      </c>
      <c r="AY1408" s="160" t="s">
        <v>221</v>
      </c>
    </row>
    <row r="1409" spans="2:65" s="10" customFormat="1" ht="20.45" customHeight="1" x14ac:dyDescent="0.3">
      <c r="B1409" s="153"/>
      <c r="C1409" s="154"/>
      <c r="D1409" s="154"/>
      <c r="E1409" s="155" t="s">
        <v>3</v>
      </c>
      <c r="F1409" s="272" t="s">
        <v>2472</v>
      </c>
      <c r="G1409" s="273"/>
      <c r="H1409" s="273"/>
      <c r="I1409" s="273"/>
      <c r="J1409" s="154"/>
      <c r="K1409" s="156">
        <v>5.94</v>
      </c>
      <c r="L1409" s="154"/>
      <c r="M1409" s="154"/>
      <c r="N1409" s="154"/>
      <c r="O1409" s="154"/>
      <c r="P1409" s="154"/>
      <c r="Q1409" s="154"/>
      <c r="R1409" s="157"/>
      <c r="T1409" s="158"/>
      <c r="U1409" s="154"/>
      <c r="V1409" s="154"/>
      <c r="W1409" s="154"/>
      <c r="X1409" s="154"/>
      <c r="Y1409" s="154"/>
      <c r="Z1409" s="154"/>
      <c r="AA1409" s="159"/>
      <c r="AT1409" s="160" t="s">
        <v>524</v>
      </c>
      <c r="AU1409" s="160" t="s">
        <v>190</v>
      </c>
      <c r="AV1409" s="10" t="s">
        <v>190</v>
      </c>
      <c r="AW1409" s="10" t="s">
        <v>35</v>
      </c>
      <c r="AX1409" s="10" t="s">
        <v>78</v>
      </c>
      <c r="AY1409" s="160" t="s">
        <v>221</v>
      </c>
    </row>
    <row r="1410" spans="2:65" s="10" customFormat="1" ht="20.45" customHeight="1" x14ac:dyDescent="0.3">
      <c r="B1410" s="153"/>
      <c r="C1410" s="154"/>
      <c r="D1410" s="154"/>
      <c r="E1410" s="155" t="s">
        <v>3</v>
      </c>
      <c r="F1410" s="272" t="s">
        <v>2473</v>
      </c>
      <c r="G1410" s="273"/>
      <c r="H1410" s="273"/>
      <c r="I1410" s="273"/>
      <c r="J1410" s="154"/>
      <c r="K1410" s="156">
        <v>5.28</v>
      </c>
      <c r="L1410" s="154"/>
      <c r="M1410" s="154"/>
      <c r="N1410" s="154"/>
      <c r="O1410" s="154"/>
      <c r="P1410" s="154"/>
      <c r="Q1410" s="154"/>
      <c r="R1410" s="157"/>
      <c r="T1410" s="158"/>
      <c r="U1410" s="154"/>
      <c r="V1410" s="154"/>
      <c r="W1410" s="154"/>
      <c r="X1410" s="154"/>
      <c r="Y1410" s="154"/>
      <c r="Z1410" s="154"/>
      <c r="AA1410" s="159"/>
      <c r="AT1410" s="160" t="s">
        <v>524</v>
      </c>
      <c r="AU1410" s="160" t="s">
        <v>190</v>
      </c>
      <c r="AV1410" s="10" t="s">
        <v>190</v>
      </c>
      <c r="AW1410" s="10" t="s">
        <v>35</v>
      </c>
      <c r="AX1410" s="10" t="s">
        <v>78</v>
      </c>
      <c r="AY1410" s="160" t="s">
        <v>221</v>
      </c>
    </row>
    <row r="1411" spans="2:65" s="10" customFormat="1" ht="20.45" customHeight="1" x14ac:dyDescent="0.3">
      <c r="B1411" s="153"/>
      <c r="C1411" s="154"/>
      <c r="D1411" s="154"/>
      <c r="E1411" s="155" t="s">
        <v>3</v>
      </c>
      <c r="F1411" s="272" t="s">
        <v>2474</v>
      </c>
      <c r="G1411" s="273"/>
      <c r="H1411" s="273"/>
      <c r="I1411" s="273"/>
      <c r="J1411" s="154"/>
      <c r="K1411" s="156">
        <v>6.27</v>
      </c>
      <c r="L1411" s="154"/>
      <c r="M1411" s="154"/>
      <c r="N1411" s="154"/>
      <c r="O1411" s="154"/>
      <c r="P1411" s="154"/>
      <c r="Q1411" s="154"/>
      <c r="R1411" s="157"/>
      <c r="T1411" s="158"/>
      <c r="U1411" s="154"/>
      <c r="V1411" s="154"/>
      <c r="W1411" s="154"/>
      <c r="X1411" s="154"/>
      <c r="Y1411" s="154"/>
      <c r="Z1411" s="154"/>
      <c r="AA1411" s="159"/>
      <c r="AT1411" s="160" t="s">
        <v>524</v>
      </c>
      <c r="AU1411" s="160" t="s">
        <v>190</v>
      </c>
      <c r="AV1411" s="10" t="s">
        <v>190</v>
      </c>
      <c r="AW1411" s="10" t="s">
        <v>35</v>
      </c>
      <c r="AX1411" s="10" t="s">
        <v>78</v>
      </c>
      <c r="AY1411" s="160" t="s">
        <v>221</v>
      </c>
    </row>
    <row r="1412" spans="2:65" s="13" customFormat="1" ht="20.45" customHeight="1" x14ac:dyDescent="0.3">
      <c r="B1412" s="181"/>
      <c r="C1412" s="182"/>
      <c r="D1412" s="182"/>
      <c r="E1412" s="183" t="s">
        <v>3</v>
      </c>
      <c r="F1412" s="279" t="s">
        <v>946</v>
      </c>
      <c r="G1412" s="280"/>
      <c r="H1412" s="280"/>
      <c r="I1412" s="280"/>
      <c r="J1412" s="182"/>
      <c r="K1412" s="184">
        <v>46.53</v>
      </c>
      <c r="L1412" s="182"/>
      <c r="M1412" s="182"/>
      <c r="N1412" s="182"/>
      <c r="O1412" s="182"/>
      <c r="P1412" s="182"/>
      <c r="Q1412" s="182"/>
      <c r="R1412" s="185"/>
      <c r="T1412" s="186"/>
      <c r="U1412" s="182"/>
      <c r="V1412" s="182"/>
      <c r="W1412" s="182"/>
      <c r="X1412" s="182"/>
      <c r="Y1412" s="182"/>
      <c r="Z1412" s="182"/>
      <c r="AA1412" s="187"/>
      <c r="AT1412" s="188" t="s">
        <v>524</v>
      </c>
      <c r="AU1412" s="188" t="s">
        <v>190</v>
      </c>
      <c r="AV1412" s="13" t="s">
        <v>254</v>
      </c>
      <c r="AW1412" s="13" t="s">
        <v>35</v>
      </c>
      <c r="AX1412" s="13" t="s">
        <v>78</v>
      </c>
      <c r="AY1412" s="188" t="s">
        <v>221</v>
      </c>
    </row>
    <row r="1413" spans="2:65" s="11" customFormat="1" ht="20.45" customHeight="1" x14ac:dyDescent="0.3">
      <c r="B1413" s="161"/>
      <c r="C1413" s="162"/>
      <c r="D1413" s="162"/>
      <c r="E1413" s="163" t="s">
        <v>3</v>
      </c>
      <c r="F1413" s="270" t="s">
        <v>526</v>
      </c>
      <c r="G1413" s="271"/>
      <c r="H1413" s="271"/>
      <c r="I1413" s="271"/>
      <c r="J1413" s="162"/>
      <c r="K1413" s="164">
        <v>71.33</v>
      </c>
      <c r="L1413" s="162"/>
      <c r="M1413" s="162"/>
      <c r="N1413" s="162"/>
      <c r="O1413" s="162"/>
      <c r="P1413" s="162"/>
      <c r="Q1413" s="162"/>
      <c r="R1413" s="165"/>
      <c r="T1413" s="166"/>
      <c r="U1413" s="162"/>
      <c r="V1413" s="162"/>
      <c r="W1413" s="162"/>
      <c r="X1413" s="162"/>
      <c r="Y1413" s="162"/>
      <c r="Z1413" s="162"/>
      <c r="AA1413" s="167"/>
      <c r="AT1413" s="168" t="s">
        <v>524</v>
      </c>
      <c r="AU1413" s="168" t="s">
        <v>190</v>
      </c>
      <c r="AV1413" s="11" t="s">
        <v>231</v>
      </c>
      <c r="AW1413" s="11" t="s">
        <v>35</v>
      </c>
      <c r="AX1413" s="11" t="s">
        <v>15</v>
      </c>
      <c r="AY1413" s="168" t="s">
        <v>221</v>
      </c>
    </row>
    <row r="1414" spans="2:65" s="1" customFormat="1" ht="28.9" customHeight="1" x14ac:dyDescent="0.3">
      <c r="B1414" s="136"/>
      <c r="C1414" s="137" t="s">
        <v>2475</v>
      </c>
      <c r="D1414" s="137" t="s">
        <v>222</v>
      </c>
      <c r="E1414" s="138" t="s">
        <v>2476</v>
      </c>
      <c r="F1414" s="250" t="s">
        <v>2477</v>
      </c>
      <c r="G1414" s="251"/>
      <c r="H1414" s="251"/>
      <c r="I1414" s="251"/>
      <c r="J1414" s="139" t="s">
        <v>536</v>
      </c>
      <c r="K1414" s="140">
        <v>2.4</v>
      </c>
      <c r="L1414" s="252"/>
      <c r="M1414" s="251"/>
      <c r="N1414" s="252">
        <f>ROUND(L1414*K1414,2)</f>
        <v>0</v>
      </c>
      <c r="O1414" s="251"/>
      <c r="P1414" s="251"/>
      <c r="Q1414" s="251"/>
      <c r="R1414" s="141"/>
      <c r="T1414" s="142" t="s">
        <v>3</v>
      </c>
      <c r="U1414" s="40" t="s">
        <v>43</v>
      </c>
      <c r="V1414" s="143">
        <v>0.69899999999999995</v>
      </c>
      <c r="W1414" s="143">
        <f>V1414*K1414</f>
        <v>1.6775999999999998</v>
      </c>
      <c r="X1414" s="143">
        <v>1.1809999999999999E-2</v>
      </c>
      <c r="Y1414" s="143">
        <f>X1414*K1414</f>
        <v>2.8343999999999998E-2</v>
      </c>
      <c r="Z1414" s="143">
        <v>0</v>
      </c>
      <c r="AA1414" s="144">
        <f>Z1414*K1414</f>
        <v>0</v>
      </c>
      <c r="AR1414" s="17" t="s">
        <v>247</v>
      </c>
      <c r="AT1414" s="17" t="s">
        <v>222</v>
      </c>
      <c r="AU1414" s="17" t="s">
        <v>190</v>
      </c>
      <c r="AY1414" s="17" t="s">
        <v>221</v>
      </c>
      <c r="BE1414" s="145">
        <f>IF(U1414="základní",N1414,0)</f>
        <v>0</v>
      </c>
      <c r="BF1414" s="145">
        <f>IF(U1414="snížená",N1414,0)</f>
        <v>0</v>
      </c>
      <c r="BG1414" s="145">
        <f>IF(U1414="zákl. přenesená",N1414,0)</f>
        <v>0</v>
      </c>
      <c r="BH1414" s="145">
        <f>IF(U1414="sníž. přenesená",N1414,0)</f>
        <v>0</v>
      </c>
      <c r="BI1414" s="145">
        <f>IF(U1414="nulová",N1414,0)</f>
        <v>0</v>
      </c>
      <c r="BJ1414" s="17" t="s">
        <v>15</v>
      </c>
      <c r="BK1414" s="145">
        <f>ROUND(L1414*K1414,2)</f>
        <v>0</v>
      </c>
      <c r="BL1414" s="17" t="s">
        <v>247</v>
      </c>
      <c r="BM1414" s="17" t="s">
        <v>2478</v>
      </c>
    </row>
    <row r="1415" spans="2:65" s="10" customFormat="1" ht="20.45" customHeight="1" x14ac:dyDescent="0.3">
      <c r="B1415" s="153"/>
      <c r="C1415" s="154"/>
      <c r="D1415" s="154"/>
      <c r="E1415" s="155" t="s">
        <v>3</v>
      </c>
      <c r="F1415" s="274" t="s">
        <v>2479</v>
      </c>
      <c r="G1415" s="273"/>
      <c r="H1415" s="273"/>
      <c r="I1415" s="273"/>
      <c r="J1415" s="154"/>
      <c r="K1415" s="156">
        <v>2.4</v>
      </c>
      <c r="L1415" s="154"/>
      <c r="M1415" s="154"/>
      <c r="N1415" s="154"/>
      <c r="O1415" s="154"/>
      <c r="P1415" s="154"/>
      <c r="Q1415" s="154"/>
      <c r="R1415" s="157"/>
      <c r="T1415" s="158"/>
      <c r="U1415" s="154"/>
      <c r="V1415" s="154"/>
      <c r="W1415" s="154"/>
      <c r="X1415" s="154"/>
      <c r="Y1415" s="154"/>
      <c r="Z1415" s="154"/>
      <c r="AA1415" s="159"/>
      <c r="AT1415" s="160" t="s">
        <v>524</v>
      </c>
      <c r="AU1415" s="160" t="s">
        <v>190</v>
      </c>
      <c r="AV1415" s="10" t="s">
        <v>190</v>
      </c>
      <c r="AW1415" s="10" t="s">
        <v>35</v>
      </c>
      <c r="AX1415" s="10" t="s">
        <v>15</v>
      </c>
      <c r="AY1415" s="160" t="s">
        <v>221</v>
      </c>
    </row>
    <row r="1416" spans="2:65" s="1" customFormat="1" ht="40.15" customHeight="1" x14ac:dyDescent="0.3">
      <c r="B1416" s="136"/>
      <c r="C1416" s="137" t="s">
        <v>2480</v>
      </c>
      <c r="D1416" s="137" t="s">
        <v>222</v>
      </c>
      <c r="E1416" s="138" t="s">
        <v>2481</v>
      </c>
      <c r="F1416" s="250" t="s">
        <v>2482</v>
      </c>
      <c r="G1416" s="251"/>
      <c r="H1416" s="251"/>
      <c r="I1416" s="251"/>
      <c r="J1416" s="139" t="s">
        <v>536</v>
      </c>
      <c r="K1416" s="140">
        <v>23.1</v>
      </c>
      <c r="L1416" s="252"/>
      <c r="M1416" s="251"/>
      <c r="N1416" s="252">
        <f>ROUND(L1416*K1416,2)</f>
        <v>0</v>
      </c>
      <c r="O1416" s="251"/>
      <c r="P1416" s="251"/>
      <c r="Q1416" s="251"/>
      <c r="R1416" s="141"/>
      <c r="T1416" s="142" t="s">
        <v>3</v>
      </c>
      <c r="U1416" s="40" t="s">
        <v>43</v>
      </c>
      <c r="V1416" s="143">
        <v>0.95899999999999996</v>
      </c>
      <c r="W1416" s="143">
        <f>V1416*K1416</f>
        <v>22.152899999999999</v>
      </c>
      <c r="X1416" s="143">
        <v>3.1359999999999999E-2</v>
      </c>
      <c r="Y1416" s="143">
        <f>X1416*K1416</f>
        <v>0.72441600000000006</v>
      </c>
      <c r="Z1416" s="143">
        <v>0</v>
      </c>
      <c r="AA1416" s="144">
        <f>Z1416*K1416</f>
        <v>0</v>
      </c>
      <c r="AR1416" s="17" t="s">
        <v>247</v>
      </c>
      <c r="AT1416" s="17" t="s">
        <v>222</v>
      </c>
      <c r="AU1416" s="17" t="s">
        <v>190</v>
      </c>
      <c r="AY1416" s="17" t="s">
        <v>221</v>
      </c>
      <c r="BE1416" s="145">
        <f>IF(U1416="základní",N1416,0)</f>
        <v>0</v>
      </c>
      <c r="BF1416" s="145">
        <f>IF(U1416="snížená",N1416,0)</f>
        <v>0</v>
      </c>
      <c r="BG1416" s="145">
        <f>IF(U1416="zákl. přenesená",N1416,0)</f>
        <v>0</v>
      </c>
      <c r="BH1416" s="145">
        <f>IF(U1416="sníž. přenesená",N1416,0)</f>
        <v>0</v>
      </c>
      <c r="BI1416" s="145">
        <f>IF(U1416="nulová",N1416,0)</f>
        <v>0</v>
      </c>
      <c r="BJ1416" s="17" t="s">
        <v>15</v>
      </c>
      <c r="BK1416" s="145">
        <f>ROUND(L1416*K1416,2)</f>
        <v>0</v>
      </c>
      <c r="BL1416" s="17" t="s">
        <v>247</v>
      </c>
      <c r="BM1416" s="17" t="s">
        <v>2483</v>
      </c>
    </row>
    <row r="1417" spans="2:65" s="10" customFormat="1" ht="20.45" customHeight="1" x14ac:dyDescent="0.3">
      <c r="B1417" s="153"/>
      <c r="C1417" s="154"/>
      <c r="D1417" s="154"/>
      <c r="E1417" s="155" t="s">
        <v>3</v>
      </c>
      <c r="F1417" s="274" t="s">
        <v>2484</v>
      </c>
      <c r="G1417" s="273"/>
      <c r="H1417" s="273"/>
      <c r="I1417" s="273"/>
      <c r="J1417" s="154"/>
      <c r="K1417" s="156">
        <v>23.1</v>
      </c>
      <c r="L1417" s="154"/>
      <c r="M1417" s="154"/>
      <c r="N1417" s="154"/>
      <c r="O1417" s="154"/>
      <c r="P1417" s="154"/>
      <c r="Q1417" s="154"/>
      <c r="R1417" s="157"/>
      <c r="T1417" s="158"/>
      <c r="U1417" s="154"/>
      <c r="V1417" s="154"/>
      <c r="W1417" s="154"/>
      <c r="X1417" s="154"/>
      <c r="Y1417" s="154"/>
      <c r="Z1417" s="154"/>
      <c r="AA1417" s="159"/>
      <c r="AT1417" s="160" t="s">
        <v>524</v>
      </c>
      <c r="AU1417" s="160" t="s">
        <v>190</v>
      </c>
      <c r="AV1417" s="10" t="s">
        <v>190</v>
      </c>
      <c r="AW1417" s="10" t="s">
        <v>35</v>
      </c>
      <c r="AX1417" s="10" t="s">
        <v>15</v>
      </c>
      <c r="AY1417" s="160" t="s">
        <v>221</v>
      </c>
    </row>
    <row r="1418" spans="2:65" s="1" customFormat="1" ht="28.9" customHeight="1" x14ac:dyDescent="0.3">
      <c r="B1418" s="136"/>
      <c r="C1418" s="137" t="s">
        <v>2485</v>
      </c>
      <c r="D1418" s="137" t="s">
        <v>222</v>
      </c>
      <c r="E1418" s="138" t="s">
        <v>2486</v>
      </c>
      <c r="F1418" s="250" t="s">
        <v>2487</v>
      </c>
      <c r="G1418" s="251"/>
      <c r="H1418" s="251"/>
      <c r="I1418" s="251"/>
      <c r="J1418" s="139" t="s">
        <v>536</v>
      </c>
      <c r="K1418" s="140">
        <v>53.73</v>
      </c>
      <c r="L1418" s="252"/>
      <c r="M1418" s="251"/>
      <c r="N1418" s="252">
        <f>ROUND(L1418*K1418,2)</f>
        <v>0</v>
      </c>
      <c r="O1418" s="251"/>
      <c r="P1418" s="251"/>
      <c r="Q1418" s="251"/>
      <c r="R1418" s="141"/>
      <c r="T1418" s="142" t="s">
        <v>3</v>
      </c>
      <c r="U1418" s="40" t="s">
        <v>43</v>
      </c>
      <c r="V1418" s="143">
        <v>0.36</v>
      </c>
      <c r="W1418" s="143">
        <f>V1418*K1418</f>
        <v>19.342799999999997</v>
      </c>
      <c r="X1418" s="143">
        <v>1.74E-3</v>
      </c>
      <c r="Y1418" s="143">
        <f>X1418*K1418</f>
        <v>9.3490199999999996E-2</v>
      </c>
      <c r="Z1418" s="143">
        <v>0</v>
      </c>
      <c r="AA1418" s="144">
        <f>Z1418*K1418</f>
        <v>0</v>
      </c>
      <c r="AR1418" s="17" t="s">
        <v>247</v>
      </c>
      <c r="AT1418" s="17" t="s">
        <v>222</v>
      </c>
      <c r="AU1418" s="17" t="s">
        <v>190</v>
      </c>
      <c r="AY1418" s="17" t="s">
        <v>221</v>
      </c>
      <c r="BE1418" s="145">
        <f>IF(U1418="základní",N1418,0)</f>
        <v>0</v>
      </c>
      <c r="BF1418" s="145">
        <f>IF(U1418="snížená",N1418,0)</f>
        <v>0</v>
      </c>
      <c r="BG1418" s="145">
        <f>IF(U1418="zákl. přenesená",N1418,0)</f>
        <v>0</v>
      </c>
      <c r="BH1418" s="145">
        <f>IF(U1418="sníž. přenesená",N1418,0)</f>
        <v>0</v>
      </c>
      <c r="BI1418" s="145">
        <f>IF(U1418="nulová",N1418,0)</f>
        <v>0</v>
      </c>
      <c r="BJ1418" s="17" t="s">
        <v>15</v>
      </c>
      <c r="BK1418" s="145">
        <f>ROUND(L1418*K1418,2)</f>
        <v>0</v>
      </c>
      <c r="BL1418" s="17" t="s">
        <v>247</v>
      </c>
      <c r="BM1418" s="17" t="s">
        <v>2488</v>
      </c>
    </row>
    <row r="1419" spans="2:65" s="1" customFormat="1" ht="28.9" customHeight="1" x14ac:dyDescent="0.3">
      <c r="B1419" s="136"/>
      <c r="C1419" s="137" t="s">
        <v>2489</v>
      </c>
      <c r="D1419" s="137" t="s">
        <v>222</v>
      </c>
      <c r="E1419" s="138" t="s">
        <v>2490</v>
      </c>
      <c r="F1419" s="250" t="s">
        <v>2491</v>
      </c>
      <c r="G1419" s="251"/>
      <c r="H1419" s="251"/>
      <c r="I1419" s="251"/>
      <c r="J1419" s="139" t="s">
        <v>536</v>
      </c>
      <c r="K1419" s="140">
        <v>90.18</v>
      </c>
      <c r="L1419" s="252"/>
      <c r="M1419" s="251"/>
      <c r="N1419" s="252">
        <f>ROUND(L1419*K1419,2)</f>
        <v>0</v>
      </c>
      <c r="O1419" s="251"/>
      <c r="P1419" s="251"/>
      <c r="Q1419" s="251"/>
      <c r="R1419" s="141"/>
      <c r="T1419" s="142" t="s">
        <v>3</v>
      </c>
      <c r="U1419" s="40" t="s">
        <v>43</v>
      </c>
      <c r="V1419" s="143">
        <v>0.88700000000000001</v>
      </c>
      <c r="W1419" s="143">
        <f>V1419*K1419</f>
        <v>79.989660000000001</v>
      </c>
      <c r="X1419" s="143">
        <v>2.4709999999999999E-2</v>
      </c>
      <c r="Y1419" s="143">
        <f>X1419*K1419</f>
        <v>2.2283478000000003</v>
      </c>
      <c r="Z1419" s="143">
        <v>0</v>
      </c>
      <c r="AA1419" s="144">
        <f>Z1419*K1419</f>
        <v>0</v>
      </c>
      <c r="AR1419" s="17" t="s">
        <v>247</v>
      </c>
      <c r="AT1419" s="17" t="s">
        <v>222</v>
      </c>
      <c r="AU1419" s="17" t="s">
        <v>190</v>
      </c>
      <c r="AY1419" s="17" t="s">
        <v>221</v>
      </c>
      <c r="BE1419" s="145">
        <f>IF(U1419="základní",N1419,0)</f>
        <v>0</v>
      </c>
      <c r="BF1419" s="145">
        <f>IF(U1419="snížená",N1419,0)</f>
        <v>0</v>
      </c>
      <c r="BG1419" s="145">
        <f>IF(U1419="zákl. přenesená",N1419,0)</f>
        <v>0</v>
      </c>
      <c r="BH1419" s="145">
        <f>IF(U1419="sníž. přenesená",N1419,0)</f>
        <v>0</v>
      </c>
      <c r="BI1419" s="145">
        <f>IF(U1419="nulová",N1419,0)</f>
        <v>0</v>
      </c>
      <c r="BJ1419" s="17" t="s">
        <v>15</v>
      </c>
      <c r="BK1419" s="145">
        <f>ROUND(L1419*K1419,2)</f>
        <v>0</v>
      </c>
      <c r="BL1419" s="17" t="s">
        <v>247</v>
      </c>
      <c r="BM1419" s="17" t="s">
        <v>2492</v>
      </c>
    </row>
    <row r="1420" spans="2:65" s="12" customFormat="1" ht="20.45" customHeight="1" x14ac:dyDescent="0.3">
      <c r="B1420" s="173"/>
      <c r="C1420" s="174"/>
      <c r="D1420" s="174"/>
      <c r="E1420" s="175" t="s">
        <v>3</v>
      </c>
      <c r="F1420" s="281" t="s">
        <v>1136</v>
      </c>
      <c r="G1420" s="278"/>
      <c r="H1420" s="278"/>
      <c r="I1420" s="278"/>
      <c r="J1420" s="174"/>
      <c r="K1420" s="176" t="s">
        <v>3</v>
      </c>
      <c r="L1420" s="174"/>
      <c r="M1420" s="174"/>
      <c r="N1420" s="174"/>
      <c r="O1420" s="174"/>
      <c r="P1420" s="174"/>
      <c r="Q1420" s="174"/>
      <c r="R1420" s="177"/>
      <c r="T1420" s="178"/>
      <c r="U1420" s="174"/>
      <c r="V1420" s="174"/>
      <c r="W1420" s="174"/>
      <c r="X1420" s="174"/>
      <c r="Y1420" s="174"/>
      <c r="Z1420" s="174"/>
      <c r="AA1420" s="179"/>
      <c r="AT1420" s="180" t="s">
        <v>524</v>
      </c>
      <c r="AU1420" s="180" t="s">
        <v>190</v>
      </c>
      <c r="AV1420" s="12" t="s">
        <v>15</v>
      </c>
      <c r="AW1420" s="12" t="s">
        <v>35</v>
      </c>
      <c r="AX1420" s="12" t="s">
        <v>78</v>
      </c>
      <c r="AY1420" s="180" t="s">
        <v>221</v>
      </c>
    </row>
    <row r="1421" spans="2:65" s="10" customFormat="1" ht="20.45" customHeight="1" x14ac:dyDescent="0.3">
      <c r="B1421" s="153"/>
      <c r="C1421" s="154"/>
      <c r="D1421" s="154"/>
      <c r="E1421" s="155" t="s">
        <v>3</v>
      </c>
      <c r="F1421" s="272" t="s">
        <v>2493</v>
      </c>
      <c r="G1421" s="273"/>
      <c r="H1421" s="273"/>
      <c r="I1421" s="273"/>
      <c r="J1421" s="154"/>
      <c r="K1421" s="156">
        <v>49.92</v>
      </c>
      <c r="L1421" s="154"/>
      <c r="M1421" s="154"/>
      <c r="N1421" s="154"/>
      <c r="O1421" s="154"/>
      <c r="P1421" s="154"/>
      <c r="Q1421" s="154"/>
      <c r="R1421" s="157"/>
      <c r="T1421" s="158"/>
      <c r="U1421" s="154"/>
      <c r="V1421" s="154"/>
      <c r="W1421" s="154"/>
      <c r="X1421" s="154"/>
      <c r="Y1421" s="154"/>
      <c r="Z1421" s="154"/>
      <c r="AA1421" s="159"/>
      <c r="AT1421" s="160" t="s">
        <v>524</v>
      </c>
      <c r="AU1421" s="160" t="s">
        <v>190</v>
      </c>
      <c r="AV1421" s="10" t="s">
        <v>190</v>
      </c>
      <c r="AW1421" s="10" t="s">
        <v>35</v>
      </c>
      <c r="AX1421" s="10" t="s">
        <v>78</v>
      </c>
      <c r="AY1421" s="160" t="s">
        <v>221</v>
      </c>
    </row>
    <row r="1422" spans="2:65" s="12" customFormat="1" ht="20.45" customHeight="1" x14ac:dyDescent="0.3">
      <c r="B1422" s="173"/>
      <c r="C1422" s="174"/>
      <c r="D1422" s="174"/>
      <c r="E1422" s="175" t="s">
        <v>3</v>
      </c>
      <c r="F1422" s="277" t="s">
        <v>1131</v>
      </c>
      <c r="G1422" s="278"/>
      <c r="H1422" s="278"/>
      <c r="I1422" s="278"/>
      <c r="J1422" s="174"/>
      <c r="K1422" s="176" t="s">
        <v>3</v>
      </c>
      <c r="L1422" s="174"/>
      <c r="M1422" s="174"/>
      <c r="N1422" s="174"/>
      <c r="O1422" s="174"/>
      <c r="P1422" s="174"/>
      <c r="Q1422" s="174"/>
      <c r="R1422" s="177"/>
      <c r="T1422" s="178"/>
      <c r="U1422" s="174"/>
      <c r="V1422" s="174"/>
      <c r="W1422" s="174"/>
      <c r="X1422" s="174"/>
      <c r="Y1422" s="174"/>
      <c r="Z1422" s="174"/>
      <c r="AA1422" s="179"/>
      <c r="AT1422" s="180" t="s">
        <v>524</v>
      </c>
      <c r="AU1422" s="180" t="s">
        <v>190</v>
      </c>
      <c r="AV1422" s="12" t="s">
        <v>15</v>
      </c>
      <c r="AW1422" s="12" t="s">
        <v>35</v>
      </c>
      <c r="AX1422" s="12" t="s">
        <v>78</v>
      </c>
      <c r="AY1422" s="180" t="s">
        <v>221</v>
      </c>
    </row>
    <row r="1423" spans="2:65" s="10" customFormat="1" ht="20.45" customHeight="1" x14ac:dyDescent="0.3">
      <c r="B1423" s="153"/>
      <c r="C1423" s="154"/>
      <c r="D1423" s="154"/>
      <c r="E1423" s="155" t="s">
        <v>3</v>
      </c>
      <c r="F1423" s="272" t="s">
        <v>2494</v>
      </c>
      <c r="G1423" s="273"/>
      <c r="H1423" s="273"/>
      <c r="I1423" s="273"/>
      <c r="J1423" s="154"/>
      <c r="K1423" s="156">
        <v>40.26</v>
      </c>
      <c r="L1423" s="154"/>
      <c r="M1423" s="154"/>
      <c r="N1423" s="154"/>
      <c r="O1423" s="154"/>
      <c r="P1423" s="154"/>
      <c r="Q1423" s="154"/>
      <c r="R1423" s="157"/>
      <c r="T1423" s="158"/>
      <c r="U1423" s="154"/>
      <c r="V1423" s="154"/>
      <c r="W1423" s="154"/>
      <c r="X1423" s="154"/>
      <c r="Y1423" s="154"/>
      <c r="Z1423" s="154"/>
      <c r="AA1423" s="159"/>
      <c r="AT1423" s="160" t="s">
        <v>524</v>
      </c>
      <c r="AU1423" s="160" t="s">
        <v>190</v>
      </c>
      <c r="AV1423" s="10" t="s">
        <v>190</v>
      </c>
      <c r="AW1423" s="10" t="s">
        <v>35</v>
      </c>
      <c r="AX1423" s="10" t="s">
        <v>78</v>
      </c>
      <c r="AY1423" s="160" t="s">
        <v>221</v>
      </c>
    </row>
    <row r="1424" spans="2:65" s="11" customFormat="1" ht="20.45" customHeight="1" x14ac:dyDescent="0.3">
      <c r="B1424" s="161"/>
      <c r="C1424" s="162"/>
      <c r="D1424" s="162"/>
      <c r="E1424" s="163" t="s">
        <v>3</v>
      </c>
      <c r="F1424" s="270" t="s">
        <v>526</v>
      </c>
      <c r="G1424" s="271"/>
      <c r="H1424" s="271"/>
      <c r="I1424" s="271"/>
      <c r="J1424" s="162"/>
      <c r="K1424" s="164">
        <v>90.18</v>
      </c>
      <c r="L1424" s="162"/>
      <c r="M1424" s="162"/>
      <c r="N1424" s="162"/>
      <c r="O1424" s="162"/>
      <c r="P1424" s="162"/>
      <c r="Q1424" s="162"/>
      <c r="R1424" s="165"/>
      <c r="T1424" s="166"/>
      <c r="U1424" s="162"/>
      <c r="V1424" s="162"/>
      <c r="W1424" s="162"/>
      <c r="X1424" s="162"/>
      <c r="Y1424" s="162"/>
      <c r="Z1424" s="162"/>
      <c r="AA1424" s="167"/>
      <c r="AT1424" s="168" t="s">
        <v>524</v>
      </c>
      <c r="AU1424" s="168" t="s">
        <v>190</v>
      </c>
      <c r="AV1424" s="11" t="s">
        <v>231</v>
      </c>
      <c r="AW1424" s="11" t="s">
        <v>35</v>
      </c>
      <c r="AX1424" s="11" t="s">
        <v>15</v>
      </c>
      <c r="AY1424" s="168" t="s">
        <v>221</v>
      </c>
    </row>
    <row r="1425" spans="2:65" s="1" customFormat="1" ht="28.9" customHeight="1" x14ac:dyDescent="0.3">
      <c r="B1425" s="136"/>
      <c r="C1425" s="137" t="s">
        <v>2495</v>
      </c>
      <c r="D1425" s="137" t="s">
        <v>222</v>
      </c>
      <c r="E1425" s="138" t="s">
        <v>2496</v>
      </c>
      <c r="F1425" s="250" t="s">
        <v>2497</v>
      </c>
      <c r="G1425" s="251"/>
      <c r="H1425" s="251"/>
      <c r="I1425" s="251"/>
      <c r="J1425" s="139" t="s">
        <v>536</v>
      </c>
      <c r="K1425" s="140">
        <v>10.57</v>
      </c>
      <c r="L1425" s="252"/>
      <c r="M1425" s="251"/>
      <c r="N1425" s="252">
        <f>ROUND(L1425*K1425,2)</f>
        <v>0</v>
      </c>
      <c r="O1425" s="251"/>
      <c r="P1425" s="251"/>
      <c r="Q1425" s="251"/>
      <c r="R1425" s="141"/>
      <c r="T1425" s="142" t="s">
        <v>3</v>
      </c>
      <c r="U1425" s="40" t="s">
        <v>43</v>
      </c>
      <c r="V1425" s="143">
        <v>1.0469999999999999</v>
      </c>
      <c r="W1425" s="143">
        <f>V1425*K1425</f>
        <v>11.066789999999999</v>
      </c>
      <c r="X1425" s="143">
        <v>1.261E-2</v>
      </c>
      <c r="Y1425" s="143">
        <f>X1425*K1425</f>
        <v>0.13328770000000001</v>
      </c>
      <c r="Z1425" s="143">
        <v>0</v>
      </c>
      <c r="AA1425" s="144">
        <f>Z1425*K1425</f>
        <v>0</v>
      </c>
      <c r="AR1425" s="17" t="s">
        <v>247</v>
      </c>
      <c r="AT1425" s="17" t="s">
        <v>222</v>
      </c>
      <c r="AU1425" s="17" t="s">
        <v>190</v>
      </c>
      <c r="AY1425" s="17" t="s">
        <v>221</v>
      </c>
      <c r="BE1425" s="145">
        <f>IF(U1425="základní",N1425,0)</f>
        <v>0</v>
      </c>
      <c r="BF1425" s="145">
        <f>IF(U1425="snížená",N1425,0)</f>
        <v>0</v>
      </c>
      <c r="BG1425" s="145">
        <f>IF(U1425="zákl. přenesená",N1425,0)</f>
        <v>0</v>
      </c>
      <c r="BH1425" s="145">
        <f>IF(U1425="sníž. přenesená",N1425,0)</f>
        <v>0</v>
      </c>
      <c r="BI1425" s="145">
        <f>IF(U1425="nulová",N1425,0)</f>
        <v>0</v>
      </c>
      <c r="BJ1425" s="17" t="s">
        <v>15</v>
      </c>
      <c r="BK1425" s="145">
        <f>ROUND(L1425*K1425,2)</f>
        <v>0</v>
      </c>
      <c r="BL1425" s="17" t="s">
        <v>247</v>
      </c>
      <c r="BM1425" s="17" t="s">
        <v>2498</v>
      </c>
    </row>
    <row r="1426" spans="2:65" s="1" customFormat="1" ht="28.9" customHeight="1" x14ac:dyDescent="0.3">
      <c r="B1426" s="136"/>
      <c r="C1426" s="137" t="s">
        <v>2499</v>
      </c>
      <c r="D1426" s="137" t="s">
        <v>222</v>
      </c>
      <c r="E1426" s="138" t="s">
        <v>2500</v>
      </c>
      <c r="F1426" s="250" t="s">
        <v>2501</v>
      </c>
      <c r="G1426" s="251"/>
      <c r="H1426" s="251"/>
      <c r="I1426" s="251"/>
      <c r="J1426" s="139" t="s">
        <v>536</v>
      </c>
      <c r="K1426" s="140">
        <v>181.94499999999999</v>
      </c>
      <c r="L1426" s="252"/>
      <c r="M1426" s="251"/>
      <c r="N1426" s="252">
        <f>ROUND(L1426*K1426,2)</f>
        <v>0</v>
      </c>
      <c r="O1426" s="251"/>
      <c r="P1426" s="251"/>
      <c r="Q1426" s="251"/>
      <c r="R1426" s="141"/>
      <c r="T1426" s="142" t="s">
        <v>3</v>
      </c>
      <c r="U1426" s="40" t="s">
        <v>43</v>
      </c>
      <c r="V1426" s="143">
        <v>6.6000000000000003E-2</v>
      </c>
      <c r="W1426" s="143">
        <f>V1426*K1426</f>
        <v>12.008369999999999</v>
      </c>
      <c r="X1426" s="143">
        <v>0</v>
      </c>
      <c r="Y1426" s="143">
        <f>X1426*K1426</f>
        <v>0</v>
      </c>
      <c r="Z1426" s="143">
        <v>0</v>
      </c>
      <c r="AA1426" s="144">
        <f>Z1426*K1426</f>
        <v>0</v>
      </c>
      <c r="AR1426" s="17" t="s">
        <v>247</v>
      </c>
      <c r="AT1426" s="17" t="s">
        <v>222</v>
      </c>
      <c r="AU1426" s="17" t="s">
        <v>190</v>
      </c>
      <c r="AY1426" s="17" t="s">
        <v>221</v>
      </c>
      <c r="BE1426" s="145">
        <f>IF(U1426="základní",N1426,0)</f>
        <v>0</v>
      </c>
      <c r="BF1426" s="145">
        <f>IF(U1426="snížená",N1426,0)</f>
        <v>0</v>
      </c>
      <c r="BG1426" s="145">
        <f>IF(U1426="zákl. přenesená",N1426,0)</f>
        <v>0</v>
      </c>
      <c r="BH1426" s="145">
        <f>IF(U1426="sníž. přenesená",N1426,0)</f>
        <v>0</v>
      </c>
      <c r="BI1426" s="145">
        <f>IF(U1426="nulová",N1426,0)</f>
        <v>0</v>
      </c>
      <c r="BJ1426" s="17" t="s">
        <v>15</v>
      </c>
      <c r="BK1426" s="145">
        <f>ROUND(L1426*K1426,2)</f>
        <v>0</v>
      </c>
      <c r="BL1426" s="17" t="s">
        <v>247</v>
      </c>
      <c r="BM1426" s="17" t="s">
        <v>2502</v>
      </c>
    </row>
    <row r="1427" spans="2:65" s="1" customFormat="1" ht="20.45" customHeight="1" x14ac:dyDescent="0.3">
      <c r="B1427" s="136"/>
      <c r="C1427" s="149" t="s">
        <v>2503</v>
      </c>
      <c r="D1427" s="149" t="s">
        <v>382</v>
      </c>
      <c r="E1427" s="150" t="s">
        <v>2504</v>
      </c>
      <c r="F1427" s="267" t="s">
        <v>2505</v>
      </c>
      <c r="G1427" s="268"/>
      <c r="H1427" s="268"/>
      <c r="I1427" s="268"/>
      <c r="J1427" s="151" t="s">
        <v>536</v>
      </c>
      <c r="K1427" s="152">
        <v>209.23699999999999</v>
      </c>
      <c r="L1427" s="269"/>
      <c r="M1427" s="268"/>
      <c r="N1427" s="269">
        <f>ROUND(L1427*K1427,2)</f>
        <v>0</v>
      </c>
      <c r="O1427" s="251"/>
      <c r="P1427" s="251"/>
      <c r="Q1427" s="251"/>
      <c r="R1427" s="141"/>
      <c r="T1427" s="142" t="s">
        <v>3</v>
      </c>
      <c r="U1427" s="40" t="s">
        <v>43</v>
      </c>
      <c r="V1427" s="143">
        <v>0</v>
      </c>
      <c r="W1427" s="143">
        <f>V1427*K1427</f>
        <v>0</v>
      </c>
      <c r="X1427" s="143">
        <v>1.1E-4</v>
      </c>
      <c r="Y1427" s="143">
        <f>X1427*K1427</f>
        <v>2.301607E-2</v>
      </c>
      <c r="Z1427" s="143">
        <v>0</v>
      </c>
      <c r="AA1427" s="144">
        <f>Z1427*K1427</f>
        <v>0</v>
      </c>
      <c r="AR1427" s="17" t="s">
        <v>385</v>
      </c>
      <c r="AT1427" s="17" t="s">
        <v>382</v>
      </c>
      <c r="AU1427" s="17" t="s">
        <v>190</v>
      </c>
      <c r="AY1427" s="17" t="s">
        <v>221</v>
      </c>
      <c r="BE1427" s="145">
        <f>IF(U1427="základní",N1427,0)</f>
        <v>0</v>
      </c>
      <c r="BF1427" s="145">
        <f>IF(U1427="snížená",N1427,0)</f>
        <v>0</v>
      </c>
      <c r="BG1427" s="145">
        <f>IF(U1427="zákl. přenesená",N1427,0)</f>
        <v>0</v>
      </c>
      <c r="BH1427" s="145">
        <f>IF(U1427="sníž. přenesená",N1427,0)</f>
        <v>0</v>
      </c>
      <c r="BI1427" s="145">
        <f>IF(U1427="nulová",N1427,0)</f>
        <v>0</v>
      </c>
      <c r="BJ1427" s="17" t="s">
        <v>15</v>
      </c>
      <c r="BK1427" s="145">
        <f>ROUND(L1427*K1427,2)</f>
        <v>0</v>
      </c>
      <c r="BL1427" s="17" t="s">
        <v>247</v>
      </c>
      <c r="BM1427" s="17" t="s">
        <v>2506</v>
      </c>
    </row>
    <row r="1428" spans="2:65" s="1" customFormat="1" ht="40.15" customHeight="1" x14ac:dyDescent="0.3">
      <c r="B1428" s="136"/>
      <c r="C1428" s="137" t="s">
        <v>2507</v>
      </c>
      <c r="D1428" s="137" t="s">
        <v>222</v>
      </c>
      <c r="E1428" s="138" t="s">
        <v>2508</v>
      </c>
      <c r="F1428" s="250" t="s">
        <v>2509</v>
      </c>
      <c r="G1428" s="251"/>
      <c r="H1428" s="251"/>
      <c r="I1428" s="251"/>
      <c r="J1428" s="139" t="s">
        <v>536</v>
      </c>
      <c r="K1428" s="140">
        <v>181.94499999999999</v>
      </c>
      <c r="L1428" s="252"/>
      <c r="M1428" s="251"/>
      <c r="N1428" s="252">
        <f>ROUND(L1428*K1428,2)</f>
        <v>0</v>
      </c>
      <c r="O1428" s="251"/>
      <c r="P1428" s="251"/>
      <c r="Q1428" s="251"/>
      <c r="R1428" s="141"/>
      <c r="T1428" s="142" t="s">
        <v>3</v>
      </c>
      <c r="U1428" s="40" t="s">
        <v>43</v>
      </c>
      <c r="V1428" s="143">
        <v>1.282</v>
      </c>
      <c r="W1428" s="143">
        <f>V1428*K1428</f>
        <v>233.25349</v>
      </c>
      <c r="X1428" s="143">
        <v>1.3140000000000001E-2</v>
      </c>
      <c r="Y1428" s="143">
        <f>X1428*K1428</f>
        <v>2.3907573000000002</v>
      </c>
      <c r="Z1428" s="143">
        <v>0</v>
      </c>
      <c r="AA1428" s="144">
        <f>Z1428*K1428</f>
        <v>0</v>
      </c>
      <c r="AR1428" s="17" t="s">
        <v>247</v>
      </c>
      <c r="AT1428" s="17" t="s">
        <v>222</v>
      </c>
      <c r="AU1428" s="17" t="s">
        <v>190</v>
      </c>
      <c r="AY1428" s="17" t="s">
        <v>221</v>
      </c>
      <c r="BE1428" s="145">
        <f>IF(U1428="základní",N1428,0)</f>
        <v>0</v>
      </c>
      <c r="BF1428" s="145">
        <f>IF(U1428="snížená",N1428,0)</f>
        <v>0</v>
      </c>
      <c r="BG1428" s="145">
        <f>IF(U1428="zákl. přenesená",N1428,0)</f>
        <v>0</v>
      </c>
      <c r="BH1428" s="145">
        <f>IF(U1428="sníž. přenesená",N1428,0)</f>
        <v>0</v>
      </c>
      <c r="BI1428" s="145">
        <f>IF(U1428="nulová",N1428,0)</f>
        <v>0</v>
      </c>
      <c r="BJ1428" s="17" t="s">
        <v>15</v>
      </c>
      <c r="BK1428" s="145">
        <f>ROUND(L1428*K1428,2)</f>
        <v>0</v>
      </c>
      <c r="BL1428" s="17" t="s">
        <v>247</v>
      </c>
      <c r="BM1428" s="17" t="s">
        <v>2510</v>
      </c>
    </row>
    <row r="1429" spans="2:65" s="10" customFormat="1" ht="20.45" customHeight="1" x14ac:dyDescent="0.3">
      <c r="B1429" s="153"/>
      <c r="C1429" s="154"/>
      <c r="D1429" s="154"/>
      <c r="E1429" s="155" t="s">
        <v>3</v>
      </c>
      <c r="F1429" s="274" t="s">
        <v>2100</v>
      </c>
      <c r="G1429" s="273"/>
      <c r="H1429" s="273"/>
      <c r="I1429" s="273"/>
      <c r="J1429" s="154"/>
      <c r="K1429" s="156">
        <v>68.400000000000006</v>
      </c>
      <c r="L1429" s="154"/>
      <c r="M1429" s="154"/>
      <c r="N1429" s="154"/>
      <c r="O1429" s="154"/>
      <c r="P1429" s="154"/>
      <c r="Q1429" s="154"/>
      <c r="R1429" s="157"/>
      <c r="T1429" s="158"/>
      <c r="U1429" s="154"/>
      <c r="V1429" s="154"/>
      <c r="W1429" s="154"/>
      <c r="X1429" s="154"/>
      <c r="Y1429" s="154"/>
      <c r="Z1429" s="154"/>
      <c r="AA1429" s="159"/>
      <c r="AT1429" s="160" t="s">
        <v>524</v>
      </c>
      <c r="AU1429" s="160" t="s">
        <v>190</v>
      </c>
      <c r="AV1429" s="10" t="s">
        <v>190</v>
      </c>
      <c r="AW1429" s="10" t="s">
        <v>35</v>
      </c>
      <c r="AX1429" s="10" t="s">
        <v>78</v>
      </c>
      <c r="AY1429" s="160" t="s">
        <v>221</v>
      </c>
    </row>
    <row r="1430" spans="2:65" s="10" customFormat="1" ht="20.45" customHeight="1" x14ac:dyDescent="0.3">
      <c r="B1430" s="153"/>
      <c r="C1430" s="154"/>
      <c r="D1430" s="154"/>
      <c r="E1430" s="155" t="s">
        <v>3</v>
      </c>
      <c r="F1430" s="272" t="s">
        <v>2101</v>
      </c>
      <c r="G1430" s="273"/>
      <c r="H1430" s="273"/>
      <c r="I1430" s="273"/>
      <c r="J1430" s="154"/>
      <c r="K1430" s="156">
        <v>46</v>
      </c>
      <c r="L1430" s="154"/>
      <c r="M1430" s="154"/>
      <c r="N1430" s="154"/>
      <c r="O1430" s="154"/>
      <c r="P1430" s="154"/>
      <c r="Q1430" s="154"/>
      <c r="R1430" s="157"/>
      <c r="T1430" s="158"/>
      <c r="U1430" s="154"/>
      <c r="V1430" s="154"/>
      <c r="W1430" s="154"/>
      <c r="X1430" s="154"/>
      <c r="Y1430" s="154"/>
      <c r="Z1430" s="154"/>
      <c r="AA1430" s="159"/>
      <c r="AT1430" s="160" t="s">
        <v>524</v>
      </c>
      <c r="AU1430" s="160" t="s">
        <v>190</v>
      </c>
      <c r="AV1430" s="10" t="s">
        <v>190</v>
      </c>
      <c r="AW1430" s="10" t="s">
        <v>35</v>
      </c>
      <c r="AX1430" s="10" t="s">
        <v>78</v>
      </c>
      <c r="AY1430" s="160" t="s">
        <v>221</v>
      </c>
    </row>
    <row r="1431" spans="2:65" s="10" customFormat="1" ht="20.45" customHeight="1" x14ac:dyDescent="0.3">
      <c r="B1431" s="153"/>
      <c r="C1431" s="154"/>
      <c r="D1431" s="154"/>
      <c r="E1431" s="155" t="s">
        <v>3</v>
      </c>
      <c r="F1431" s="272" t="s">
        <v>2102</v>
      </c>
      <c r="G1431" s="273"/>
      <c r="H1431" s="273"/>
      <c r="I1431" s="273"/>
      <c r="J1431" s="154"/>
      <c r="K1431" s="156">
        <v>67.545000000000002</v>
      </c>
      <c r="L1431" s="154"/>
      <c r="M1431" s="154"/>
      <c r="N1431" s="154"/>
      <c r="O1431" s="154"/>
      <c r="P1431" s="154"/>
      <c r="Q1431" s="154"/>
      <c r="R1431" s="157"/>
      <c r="T1431" s="158"/>
      <c r="U1431" s="154"/>
      <c r="V1431" s="154"/>
      <c r="W1431" s="154"/>
      <c r="X1431" s="154"/>
      <c r="Y1431" s="154"/>
      <c r="Z1431" s="154"/>
      <c r="AA1431" s="159"/>
      <c r="AT1431" s="160" t="s">
        <v>524</v>
      </c>
      <c r="AU1431" s="160" t="s">
        <v>190</v>
      </c>
      <c r="AV1431" s="10" t="s">
        <v>190</v>
      </c>
      <c r="AW1431" s="10" t="s">
        <v>35</v>
      </c>
      <c r="AX1431" s="10" t="s">
        <v>78</v>
      </c>
      <c r="AY1431" s="160" t="s">
        <v>221</v>
      </c>
    </row>
    <row r="1432" spans="2:65" s="11" customFormat="1" ht="20.45" customHeight="1" x14ac:dyDescent="0.3">
      <c r="B1432" s="161"/>
      <c r="C1432" s="162"/>
      <c r="D1432" s="162"/>
      <c r="E1432" s="163" t="s">
        <v>3</v>
      </c>
      <c r="F1432" s="270" t="s">
        <v>526</v>
      </c>
      <c r="G1432" s="271"/>
      <c r="H1432" s="271"/>
      <c r="I1432" s="271"/>
      <c r="J1432" s="162"/>
      <c r="K1432" s="164">
        <v>181.94499999999999</v>
      </c>
      <c r="L1432" s="162"/>
      <c r="M1432" s="162"/>
      <c r="N1432" s="162"/>
      <c r="O1432" s="162"/>
      <c r="P1432" s="162"/>
      <c r="Q1432" s="162"/>
      <c r="R1432" s="165"/>
      <c r="T1432" s="166"/>
      <c r="U1432" s="162"/>
      <c r="V1432" s="162"/>
      <c r="W1432" s="162"/>
      <c r="X1432" s="162"/>
      <c r="Y1432" s="162"/>
      <c r="Z1432" s="162"/>
      <c r="AA1432" s="167"/>
      <c r="AT1432" s="168" t="s">
        <v>524</v>
      </c>
      <c r="AU1432" s="168" t="s">
        <v>190</v>
      </c>
      <c r="AV1432" s="11" t="s">
        <v>231</v>
      </c>
      <c r="AW1432" s="11" t="s">
        <v>35</v>
      </c>
      <c r="AX1432" s="11" t="s">
        <v>15</v>
      </c>
      <c r="AY1432" s="168" t="s">
        <v>221</v>
      </c>
    </row>
    <row r="1433" spans="2:65" s="1" customFormat="1" ht="40.15" customHeight="1" x14ac:dyDescent="0.3">
      <c r="B1433" s="136"/>
      <c r="C1433" s="137" t="s">
        <v>2511</v>
      </c>
      <c r="D1433" s="137" t="s">
        <v>222</v>
      </c>
      <c r="E1433" s="138" t="s">
        <v>2512</v>
      </c>
      <c r="F1433" s="250" t="s">
        <v>2513</v>
      </c>
      <c r="G1433" s="251"/>
      <c r="H1433" s="251"/>
      <c r="I1433" s="251"/>
      <c r="J1433" s="139" t="s">
        <v>536</v>
      </c>
      <c r="K1433" s="140">
        <v>9.1</v>
      </c>
      <c r="L1433" s="252"/>
      <c r="M1433" s="251"/>
      <c r="N1433" s="252">
        <f>ROUND(L1433*K1433,2)</f>
        <v>0</v>
      </c>
      <c r="O1433" s="251"/>
      <c r="P1433" s="251"/>
      <c r="Q1433" s="251"/>
      <c r="R1433" s="141"/>
      <c r="T1433" s="142" t="s">
        <v>3</v>
      </c>
      <c r="U1433" s="40" t="s">
        <v>43</v>
      </c>
      <c r="V1433" s="143">
        <v>0.316</v>
      </c>
      <c r="W1433" s="143">
        <f>V1433*K1433</f>
        <v>2.8755999999999999</v>
      </c>
      <c r="X1433" s="143">
        <v>3.6470000000000002E-2</v>
      </c>
      <c r="Y1433" s="143">
        <f>X1433*K1433</f>
        <v>0.33187700000000003</v>
      </c>
      <c r="Z1433" s="143">
        <v>0</v>
      </c>
      <c r="AA1433" s="144">
        <f>Z1433*K1433</f>
        <v>0</v>
      </c>
      <c r="AR1433" s="17" t="s">
        <v>247</v>
      </c>
      <c r="AT1433" s="17" t="s">
        <v>222</v>
      </c>
      <c r="AU1433" s="17" t="s">
        <v>190</v>
      </c>
      <c r="AY1433" s="17" t="s">
        <v>221</v>
      </c>
      <c r="BE1433" s="145">
        <f>IF(U1433="základní",N1433,0)</f>
        <v>0</v>
      </c>
      <c r="BF1433" s="145">
        <f>IF(U1433="snížená",N1433,0)</f>
        <v>0</v>
      </c>
      <c r="BG1433" s="145">
        <f>IF(U1433="zákl. přenesená",N1433,0)</f>
        <v>0</v>
      </c>
      <c r="BH1433" s="145">
        <f>IF(U1433="sníž. přenesená",N1433,0)</f>
        <v>0</v>
      </c>
      <c r="BI1433" s="145">
        <f>IF(U1433="nulová",N1433,0)</f>
        <v>0</v>
      </c>
      <c r="BJ1433" s="17" t="s">
        <v>15</v>
      </c>
      <c r="BK1433" s="145">
        <f>ROUND(L1433*K1433,2)</f>
        <v>0</v>
      </c>
      <c r="BL1433" s="17" t="s">
        <v>247</v>
      </c>
      <c r="BM1433" s="17" t="s">
        <v>2514</v>
      </c>
    </row>
    <row r="1434" spans="2:65" s="10" customFormat="1" ht="20.45" customHeight="1" x14ac:dyDescent="0.3">
      <c r="B1434" s="153"/>
      <c r="C1434" s="154"/>
      <c r="D1434" s="154"/>
      <c r="E1434" s="155" t="s">
        <v>3</v>
      </c>
      <c r="F1434" s="274" t="s">
        <v>888</v>
      </c>
      <c r="G1434" s="273"/>
      <c r="H1434" s="273"/>
      <c r="I1434" s="273"/>
      <c r="J1434" s="154"/>
      <c r="K1434" s="156">
        <v>9.1</v>
      </c>
      <c r="L1434" s="154"/>
      <c r="M1434" s="154"/>
      <c r="N1434" s="154"/>
      <c r="O1434" s="154"/>
      <c r="P1434" s="154"/>
      <c r="Q1434" s="154"/>
      <c r="R1434" s="157"/>
      <c r="T1434" s="158"/>
      <c r="U1434" s="154"/>
      <c r="V1434" s="154"/>
      <c r="W1434" s="154"/>
      <c r="X1434" s="154"/>
      <c r="Y1434" s="154"/>
      <c r="Z1434" s="154"/>
      <c r="AA1434" s="159"/>
      <c r="AT1434" s="160" t="s">
        <v>524</v>
      </c>
      <c r="AU1434" s="160" t="s">
        <v>190</v>
      </c>
      <c r="AV1434" s="10" t="s">
        <v>190</v>
      </c>
      <c r="AW1434" s="10" t="s">
        <v>35</v>
      </c>
      <c r="AX1434" s="10" t="s">
        <v>15</v>
      </c>
      <c r="AY1434" s="160" t="s">
        <v>221</v>
      </c>
    </row>
    <row r="1435" spans="2:65" s="1" customFormat="1" ht="40.15" customHeight="1" x14ac:dyDescent="0.3">
      <c r="B1435" s="136"/>
      <c r="C1435" s="137" t="s">
        <v>2515</v>
      </c>
      <c r="D1435" s="137" t="s">
        <v>222</v>
      </c>
      <c r="E1435" s="138" t="s">
        <v>2516</v>
      </c>
      <c r="F1435" s="250" t="s">
        <v>2517</v>
      </c>
      <c r="G1435" s="251"/>
      <c r="H1435" s="251"/>
      <c r="I1435" s="251"/>
      <c r="J1435" s="139" t="s">
        <v>335</v>
      </c>
      <c r="K1435" s="140"/>
      <c r="L1435" s="252"/>
      <c r="M1435" s="251"/>
      <c r="N1435" s="252">
        <f>ROUND(L1435*K1435,2)</f>
        <v>0</v>
      </c>
      <c r="O1435" s="251"/>
      <c r="P1435" s="251"/>
      <c r="Q1435" s="251"/>
      <c r="R1435" s="141"/>
      <c r="T1435" s="142" t="s">
        <v>3</v>
      </c>
      <c r="U1435" s="40" t="s">
        <v>43</v>
      </c>
      <c r="V1435" s="143">
        <v>0</v>
      </c>
      <c r="W1435" s="143">
        <f>V1435*K1435</f>
        <v>0</v>
      </c>
      <c r="X1435" s="143">
        <v>0</v>
      </c>
      <c r="Y1435" s="143">
        <f>X1435*K1435</f>
        <v>0</v>
      </c>
      <c r="Z1435" s="143">
        <v>0</v>
      </c>
      <c r="AA1435" s="144">
        <f>Z1435*K1435</f>
        <v>0</v>
      </c>
      <c r="AR1435" s="17" t="s">
        <v>247</v>
      </c>
      <c r="AT1435" s="17" t="s">
        <v>222</v>
      </c>
      <c r="AU1435" s="17" t="s">
        <v>190</v>
      </c>
      <c r="AY1435" s="17" t="s">
        <v>221</v>
      </c>
      <c r="BE1435" s="145">
        <f>IF(U1435="základní",N1435,0)</f>
        <v>0</v>
      </c>
      <c r="BF1435" s="145">
        <f>IF(U1435="snížená",N1435,0)</f>
        <v>0</v>
      </c>
      <c r="BG1435" s="145">
        <f>IF(U1435="zákl. přenesená",N1435,0)</f>
        <v>0</v>
      </c>
      <c r="BH1435" s="145">
        <f>IF(U1435="sníž. přenesená",N1435,0)</f>
        <v>0</v>
      </c>
      <c r="BI1435" s="145">
        <f>IF(U1435="nulová",N1435,0)</f>
        <v>0</v>
      </c>
      <c r="BJ1435" s="17" t="s">
        <v>15</v>
      </c>
      <c r="BK1435" s="145">
        <f>ROUND(L1435*K1435,2)</f>
        <v>0</v>
      </c>
      <c r="BL1435" s="17" t="s">
        <v>247</v>
      </c>
      <c r="BM1435" s="17" t="s">
        <v>2518</v>
      </c>
    </row>
    <row r="1436" spans="2:65" s="9" customFormat="1" ht="29.85" customHeight="1" x14ac:dyDescent="0.3">
      <c r="B1436" s="125"/>
      <c r="C1436" s="126"/>
      <c r="D1436" s="135" t="s">
        <v>914</v>
      </c>
      <c r="E1436" s="135"/>
      <c r="F1436" s="135"/>
      <c r="G1436" s="135"/>
      <c r="H1436" s="135"/>
      <c r="I1436" s="135"/>
      <c r="J1436" s="135"/>
      <c r="K1436" s="135"/>
      <c r="L1436" s="135"/>
      <c r="M1436" s="135"/>
      <c r="N1436" s="253">
        <f>BK1436</f>
        <v>0</v>
      </c>
      <c r="O1436" s="254"/>
      <c r="P1436" s="254"/>
      <c r="Q1436" s="254"/>
      <c r="R1436" s="128"/>
      <c r="T1436" s="129"/>
      <c r="U1436" s="126"/>
      <c r="V1436" s="126"/>
      <c r="W1436" s="130">
        <f>SUM(W1437:W1440)</f>
        <v>12.36</v>
      </c>
      <c r="X1436" s="126"/>
      <c r="Y1436" s="130">
        <f>SUM(Y1437:Y1440)</f>
        <v>0</v>
      </c>
      <c r="Z1436" s="126"/>
      <c r="AA1436" s="131">
        <f>SUM(AA1437:AA1440)</f>
        <v>0</v>
      </c>
      <c r="AR1436" s="132" t="s">
        <v>190</v>
      </c>
      <c r="AT1436" s="133" t="s">
        <v>77</v>
      </c>
      <c r="AU1436" s="133" t="s">
        <v>15</v>
      </c>
      <c r="AY1436" s="132" t="s">
        <v>221</v>
      </c>
      <c r="BK1436" s="134">
        <f>SUM(BK1437:BK1440)</f>
        <v>0</v>
      </c>
    </row>
    <row r="1437" spans="2:65" s="1" customFormat="1" ht="40.15" customHeight="1" x14ac:dyDescent="0.3">
      <c r="B1437" s="136"/>
      <c r="C1437" s="137" t="s">
        <v>2519</v>
      </c>
      <c r="D1437" s="137" t="s">
        <v>222</v>
      </c>
      <c r="E1437" s="138" t="s">
        <v>2520</v>
      </c>
      <c r="F1437" s="250" t="s">
        <v>2521</v>
      </c>
      <c r="G1437" s="251"/>
      <c r="H1437" s="251"/>
      <c r="I1437" s="251"/>
      <c r="J1437" s="139" t="s">
        <v>246</v>
      </c>
      <c r="K1437" s="140">
        <v>103</v>
      </c>
      <c r="L1437" s="252"/>
      <c r="M1437" s="251"/>
      <c r="N1437" s="252">
        <f>ROUND(L1437*K1437,2)</f>
        <v>0</v>
      </c>
      <c r="O1437" s="251"/>
      <c r="P1437" s="251"/>
      <c r="Q1437" s="251"/>
      <c r="R1437" s="141"/>
      <c r="T1437" s="142" t="s">
        <v>3</v>
      </c>
      <c r="U1437" s="40" t="s">
        <v>43</v>
      </c>
      <c r="V1437" s="143">
        <v>0.12</v>
      </c>
      <c r="W1437" s="143">
        <f>V1437*K1437</f>
        <v>12.36</v>
      </c>
      <c r="X1437" s="143">
        <v>0</v>
      </c>
      <c r="Y1437" s="143">
        <f>X1437*K1437</f>
        <v>0</v>
      </c>
      <c r="Z1437" s="143">
        <v>0</v>
      </c>
      <c r="AA1437" s="144">
        <f>Z1437*K1437</f>
        <v>0</v>
      </c>
      <c r="AR1437" s="17" t="s">
        <v>247</v>
      </c>
      <c r="AT1437" s="17" t="s">
        <v>222</v>
      </c>
      <c r="AU1437" s="17" t="s">
        <v>190</v>
      </c>
      <c r="AY1437" s="17" t="s">
        <v>221</v>
      </c>
      <c r="BE1437" s="145">
        <f>IF(U1437="základní",N1437,0)</f>
        <v>0</v>
      </c>
      <c r="BF1437" s="145">
        <f>IF(U1437="snížená",N1437,0)</f>
        <v>0</v>
      </c>
      <c r="BG1437" s="145">
        <f>IF(U1437="zákl. přenesená",N1437,0)</f>
        <v>0</v>
      </c>
      <c r="BH1437" s="145">
        <f>IF(U1437="sníž. přenesená",N1437,0)</f>
        <v>0</v>
      </c>
      <c r="BI1437" s="145">
        <f>IF(U1437="nulová",N1437,0)</f>
        <v>0</v>
      </c>
      <c r="BJ1437" s="17" t="s">
        <v>15</v>
      </c>
      <c r="BK1437" s="145">
        <f>ROUND(L1437*K1437,2)</f>
        <v>0</v>
      </c>
      <c r="BL1437" s="17" t="s">
        <v>247</v>
      </c>
      <c r="BM1437" s="17" t="s">
        <v>2522</v>
      </c>
    </row>
    <row r="1438" spans="2:65" s="1" customFormat="1" ht="63" customHeight="1" x14ac:dyDescent="0.3">
      <c r="B1438" s="31"/>
      <c r="C1438" s="32"/>
      <c r="D1438" s="32"/>
      <c r="E1438" s="32"/>
      <c r="F1438" s="266" t="s">
        <v>2523</v>
      </c>
      <c r="G1438" s="200"/>
      <c r="H1438" s="200"/>
      <c r="I1438" s="200"/>
      <c r="J1438" s="32"/>
      <c r="K1438" s="32"/>
      <c r="L1438" s="32"/>
      <c r="M1438" s="32"/>
      <c r="N1438" s="32"/>
      <c r="O1438" s="32"/>
      <c r="P1438" s="32"/>
      <c r="Q1438" s="32"/>
      <c r="R1438" s="33"/>
      <c r="T1438" s="70"/>
      <c r="U1438" s="32"/>
      <c r="V1438" s="32"/>
      <c r="W1438" s="32"/>
      <c r="X1438" s="32"/>
      <c r="Y1438" s="32"/>
      <c r="Z1438" s="32"/>
      <c r="AA1438" s="71"/>
      <c r="AT1438" s="17" t="s">
        <v>250</v>
      </c>
      <c r="AU1438" s="17" t="s">
        <v>190</v>
      </c>
    </row>
    <row r="1439" spans="2:65" s="10" customFormat="1" ht="20.45" customHeight="1" x14ac:dyDescent="0.3">
      <c r="B1439" s="153"/>
      <c r="C1439" s="154"/>
      <c r="D1439" s="154"/>
      <c r="E1439" s="155" t="s">
        <v>3</v>
      </c>
      <c r="F1439" s="272" t="s">
        <v>2042</v>
      </c>
      <c r="G1439" s="273"/>
      <c r="H1439" s="273"/>
      <c r="I1439" s="273"/>
      <c r="J1439" s="154"/>
      <c r="K1439" s="156">
        <v>103</v>
      </c>
      <c r="L1439" s="154"/>
      <c r="M1439" s="154"/>
      <c r="N1439" s="154"/>
      <c r="O1439" s="154"/>
      <c r="P1439" s="154"/>
      <c r="Q1439" s="154"/>
      <c r="R1439" s="157"/>
      <c r="T1439" s="158"/>
      <c r="U1439" s="154"/>
      <c r="V1439" s="154"/>
      <c r="W1439" s="154"/>
      <c r="X1439" s="154"/>
      <c r="Y1439" s="154"/>
      <c r="Z1439" s="154"/>
      <c r="AA1439" s="159"/>
      <c r="AT1439" s="160" t="s">
        <v>524</v>
      </c>
      <c r="AU1439" s="160" t="s">
        <v>190</v>
      </c>
      <c r="AV1439" s="10" t="s">
        <v>190</v>
      </c>
      <c r="AW1439" s="10" t="s">
        <v>35</v>
      </c>
      <c r="AX1439" s="10" t="s">
        <v>15</v>
      </c>
      <c r="AY1439" s="160" t="s">
        <v>221</v>
      </c>
    </row>
    <row r="1440" spans="2:65" s="1" customFormat="1" ht="28.9" customHeight="1" x14ac:dyDescent="0.3">
      <c r="B1440" s="136"/>
      <c r="C1440" s="137" t="s">
        <v>2524</v>
      </c>
      <c r="D1440" s="137" t="s">
        <v>222</v>
      </c>
      <c r="E1440" s="138" t="s">
        <v>2525</v>
      </c>
      <c r="F1440" s="250" t="s">
        <v>2526</v>
      </c>
      <c r="G1440" s="251"/>
      <c r="H1440" s="251"/>
      <c r="I1440" s="251"/>
      <c r="J1440" s="139" t="s">
        <v>335</v>
      </c>
      <c r="K1440" s="140"/>
      <c r="L1440" s="252"/>
      <c r="M1440" s="251"/>
      <c r="N1440" s="252">
        <f>ROUND(L1440*K1440,2)</f>
        <v>0</v>
      </c>
      <c r="O1440" s="251"/>
      <c r="P1440" s="251"/>
      <c r="Q1440" s="251"/>
      <c r="R1440" s="141"/>
      <c r="T1440" s="142" t="s">
        <v>3</v>
      </c>
      <c r="U1440" s="40" t="s">
        <v>43</v>
      </c>
      <c r="V1440" s="143">
        <v>0</v>
      </c>
      <c r="W1440" s="143">
        <f>V1440*K1440</f>
        <v>0</v>
      </c>
      <c r="X1440" s="143">
        <v>0</v>
      </c>
      <c r="Y1440" s="143">
        <f>X1440*K1440</f>
        <v>0</v>
      </c>
      <c r="Z1440" s="143">
        <v>0</v>
      </c>
      <c r="AA1440" s="144">
        <f>Z1440*K1440</f>
        <v>0</v>
      </c>
      <c r="AR1440" s="17" t="s">
        <v>247</v>
      </c>
      <c r="AT1440" s="17" t="s">
        <v>222</v>
      </c>
      <c r="AU1440" s="17" t="s">
        <v>190</v>
      </c>
      <c r="AY1440" s="17" t="s">
        <v>221</v>
      </c>
      <c r="BE1440" s="145">
        <f>IF(U1440="základní",N1440,0)</f>
        <v>0</v>
      </c>
      <c r="BF1440" s="145">
        <f>IF(U1440="snížená",N1440,0)</f>
        <v>0</v>
      </c>
      <c r="BG1440" s="145">
        <f>IF(U1440="zákl. přenesená",N1440,0)</f>
        <v>0</v>
      </c>
      <c r="BH1440" s="145">
        <f>IF(U1440="sníž. přenesená",N1440,0)</f>
        <v>0</v>
      </c>
      <c r="BI1440" s="145">
        <f>IF(U1440="nulová",N1440,0)</f>
        <v>0</v>
      </c>
      <c r="BJ1440" s="17" t="s">
        <v>15</v>
      </c>
      <c r="BK1440" s="145">
        <f>ROUND(L1440*K1440,2)</f>
        <v>0</v>
      </c>
      <c r="BL1440" s="17" t="s">
        <v>247</v>
      </c>
      <c r="BM1440" s="17" t="s">
        <v>2527</v>
      </c>
    </row>
    <row r="1441" spans="2:65" s="9" customFormat="1" ht="29.85" customHeight="1" x14ac:dyDescent="0.3">
      <c r="B1441" s="125"/>
      <c r="C1441" s="126"/>
      <c r="D1441" s="135" t="s">
        <v>915</v>
      </c>
      <c r="E1441" s="135"/>
      <c r="F1441" s="135"/>
      <c r="G1441" s="135"/>
      <c r="H1441" s="135"/>
      <c r="I1441" s="135"/>
      <c r="J1441" s="135"/>
      <c r="K1441" s="135"/>
      <c r="L1441" s="135"/>
      <c r="M1441" s="135"/>
      <c r="N1441" s="253">
        <f>BK1441</f>
        <v>0</v>
      </c>
      <c r="O1441" s="254"/>
      <c r="P1441" s="254"/>
      <c r="Q1441" s="254"/>
      <c r="R1441" s="128"/>
      <c r="T1441" s="129"/>
      <c r="U1441" s="126"/>
      <c r="V1441" s="126"/>
      <c r="W1441" s="130">
        <f>SUM(W1442:W1553)</f>
        <v>289.68525299999999</v>
      </c>
      <c r="X1441" s="126"/>
      <c r="Y1441" s="130">
        <f>SUM(Y1442:Y1553)</f>
        <v>0</v>
      </c>
      <c r="Z1441" s="126"/>
      <c r="AA1441" s="131">
        <f>SUM(AA1442:AA1553)</f>
        <v>0</v>
      </c>
      <c r="AR1441" s="132" t="s">
        <v>190</v>
      </c>
      <c r="AT1441" s="133" t="s">
        <v>77</v>
      </c>
      <c r="AU1441" s="133" t="s">
        <v>15</v>
      </c>
      <c r="AY1441" s="132" t="s">
        <v>221</v>
      </c>
      <c r="BK1441" s="134">
        <f>SUM(BK1442:BK1553)</f>
        <v>0</v>
      </c>
    </row>
    <row r="1442" spans="2:65" s="1" customFormat="1" ht="51.6" customHeight="1" x14ac:dyDescent="0.3">
      <c r="B1442" s="136"/>
      <c r="C1442" s="137" t="s">
        <v>2528</v>
      </c>
      <c r="D1442" s="137" t="s">
        <v>222</v>
      </c>
      <c r="E1442" s="138" t="s">
        <v>2529</v>
      </c>
      <c r="F1442" s="250" t="s">
        <v>2530</v>
      </c>
      <c r="G1442" s="251"/>
      <c r="H1442" s="251"/>
      <c r="I1442" s="251"/>
      <c r="J1442" s="139" t="s">
        <v>276</v>
      </c>
      <c r="K1442" s="140">
        <v>1</v>
      </c>
      <c r="L1442" s="252"/>
      <c r="M1442" s="251"/>
      <c r="N1442" s="252">
        <f>ROUND(L1442*K1442,2)</f>
        <v>0</v>
      </c>
      <c r="O1442" s="251"/>
      <c r="P1442" s="251"/>
      <c r="Q1442" s="251"/>
      <c r="R1442" s="141"/>
      <c r="T1442" s="142" t="s">
        <v>3</v>
      </c>
      <c r="U1442" s="40" t="s">
        <v>43</v>
      </c>
      <c r="V1442" s="143">
        <v>0.42899999999999999</v>
      </c>
      <c r="W1442" s="143">
        <f>V1442*K1442</f>
        <v>0.42899999999999999</v>
      </c>
      <c r="X1442" s="143">
        <v>0</v>
      </c>
      <c r="Y1442" s="143">
        <f>X1442*K1442</f>
        <v>0</v>
      </c>
      <c r="Z1442" s="143">
        <v>0</v>
      </c>
      <c r="AA1442" s="144">
        <f>Z1442*K1442</f>
        <v>0</v>
      </c>
      <c r="AR1442" s="17" t="s">
        <v>247</v>
      </c>
      <c r="AT1442" s="17" t="s">
        <v>222</v>
      </c>
      <c r="AU1442" s="17" t="s">
        <v>190</v>
      </c>
      <c r="AY1442" s="17" t="s">
        <v>221</v>
      </c>
      <c r="BE1442" s="145">
        <f>IF(U1442="základní",N1442,0)</f>
        <v>0</v>
      </c>
      <c r="BF1442" s="145">
        <f>IF(U1442="snížená",N1442,0)</f>
        <v>0</v>
      </c>
      <c r="BG1442" s="145">
        <f>IF(U1442="zákl. přenesená",N1442,0)</f>
        <v>0</v>
      </c>
      <c r="BH1442" s="145">
        <f>IF(U1442="sníž. přenesená",N1442,0)</f>
        <v>0</v>
      </c>
      <c r="BI1442" s="145">
        <f>IF(U1442="nulová",N1442,0)</f>
        <v>0</v>
      </c>
      <c r="BJ1442" s="17" t="s">
        <v>15</v>
      </c>
      <c r="BK1442" s="145">
        <f>ROUND(L1442*K1442,2)</f>
        <v>0</v>
      </c>
      <c r="BL1442" s="17" t="s">
        <v>247</v>
      </c>
      <c r="BM1442" s="17" t="s">
        <v>2531</v>
      </c>
    </row>
    <row r="1443" spans="2:65" s="1" customFormat="1" ht="51.6" customHeight="1" x14ac:dyDescent="0.3">
      <c r="B1443" s="136"/>
      <c r="C1443" s="137" t="s">
        <v>2532</v>
      </c>
      <c r="D1443" s="137" t="s">
        <v>222</v>
      </c>
      <c r="E1443" s="138" t="s">
        <v>2533</v>
      </c>
      <c r="F1443" s="250" t="s">
        <v>2534</v>
      </c>
      <c r="G1443" s="251"/>
      <c r="H1443" s="251"/>
      <c r="I1443" s="251"/>
      <c r="J1443" s="139" t="s">
        <v>276</v>
      </c>
      <c r="K1443" s="140">
        <v>1</v>
      </c>
      <c r="L1443" s="252"/>
      <c r="M1443" s="251"/>
      <c r="N1443" s="252">
        <f>ROUND(L1443*K1443,2)</f>
        <v>0</v>
      </c>
      <c r="O1443" s="251"/>
      <c r="P1443" s="251"/>
      <c r="Q1443" s="251"/>
      <c r="R1443" s="141"/>
      <c r="T1443" s="142" t="s">
        <v>3</v>
      </c>
      <c r="U1443" s="40" t="s">
        <v>43</v>
      </c>
      <c r="V1443" s="143">
        <v>0.42899999999999999</v>
      </c>
      <c r="W1443" s="143">
        <f>V1443*K1443</f>
        <v>0.42899999999999999</v>
      </c>
      <c r="X1443" s="143">
        <v>0</v>
      </c>
      <c r="Y1443" s="143">
        <f>X1443*K1443</f>
        <v>0</v>
      </c>
      <c r="Z1443" s="143">
        <v>0</v>
      </c>
      <c r="AA1443" s="144">
        <f>Z1443*K1443</f>
        <v>0</v>
      </c>
      <c r="AR1443" s="17" t="s">
        <v>247</v>
      </c>
      <c r="AT1443" s="17" t="s">
        <v>222</v>
      </c>
      <c r="AU1443" s="17" t="s">
        <v>190</v>
      </c>
      <c r="AY1443" s="17" t="s">
        <v>221</v>
      </c>
      <c r="BE1443" s="145">
        <f>IF(U1443="základní",N1443,0)</f>
        <v>0</v>
      </c>
      <c r="BF1443" s="145">
        <f>IF(U1443="snížená",N1443,0)</f>
        <v>0</v>
      </c>
      <c r="BG1443" s="145">
        <f>IF(U1443="zákl. přenesená",N1443,0)</f>
        <v>0</v>
      </c>
      <c r="BH1443" s="145">
        <f>IF(U1443="sníž. přenesená",N1443,0)</f>
        <v>0</v>
      </c>
      <c r="BI1443" s="145">
        <f>IF(U1443="nulová",N1443,0)</f>
        <v>0</v>
      </c>
      <c r="BJ1443" s="17" t="s">
        <v>15</v>
      </c>
      <c r="BK1443" s="145">
        <f>ROUND(L1443*K1443,2)</f>
        <v>0</v>
      </c>
      <c r="BL1443" s="17" t="s">
        <v>247</v>
      </c>
      <c r="BM1443" s="17" t="s">
        <v>2535</v>
      </c>
    </row>
    <row r="1444" spans="2:65" s="1" customFormat="1" ht="28.9" customHeight="1" x14ac:dyDescent="0.3">
      <c r="B1444" s="31"/>
      <c r="C1444" s="32"/>
      <c r="D1444" s="32"/>
      <c r="E1444" s="32"/>
      <c r="F1444" s="266" t="s">
        <v>2536</v>
      </c>
      <c r="G1444" s="200"/>
      <c r="H1444" s="200"/>
      <c r="I1444" s="200"/>
      <c r="J1444" s="32"/>
      <c r="K1444" s="32"/>
      <c r="L1444" s="32"/>
      <c r="M1444" s="32"/>
      <c r="N1444" s="32"/>
      <c r="O1444" s="32"/>
      <c r="P1444" s="32"/>
      <c r="Q1444" s="32"/>
      <c r="R1444" s="33"/>
      <c r="T1444" s="70"/>
      <c r="U1444" s="32"/>
      <c r="V1444" s="32"/>
      <c r="W1444" s="32"/>
      <c r="X1444" s="32"/>
      <c r="Y1444" s="32"/>
      <c r="Z1444" s="32"/>
      <c r="AA1444" s="71"/>
      <c r="AT1444" s="17" t="s">
        <v>250</v>
      </c>
      <c r="AU1444" s="17" t="s">
        <v>190</v>
      </c>
    </row>
    <row r="1445" spans="2:65" s="1" customFormat="1" ht="51.6" customHeight="1" x14ac:dyDescent="0.3">
      <c r="B1445" s="136"/>
      <c r="C1445" s="137" t="s">
        <v>2537</v>
      </c>
      <c r="D1445" s="137" t="s">
        <v>222</v>
      </c>
      <c r="E1445" s="138" t="s">
        <v>2538</v>
      </c>
      <c r="F1445" s="250" t="s">
        <v>2539</v>
      </c>
      <c r="G1445" s="251"/>
      <c r="H1445" s="251"/>
      <c r="I1445" s="251"/>
      <c r="J1445" s="139" t="s">
        <v>276</v>
      </c>
      <c r="K1445" s="140">
        <v>1</v>
      </c>
      <c r="L1445" s="252"/>
      <c r="M1445" s="251"/>
      <c r="N1445" s="252">
        <f>ROUND(L1445*K1445,2)</f>
        <v>0</v>
      </c>
      <c r="O1445" s="251"/>
      <c r="P1445" s="251"/>
      <c r="Q1445" s="251"/>
      <c r="R1445" s="141"/>
      <c r="T1445" s="142" t="s">
        <v>3</v>
      </c>
      <c r="U1445" s="40" t="s">
        <v>43</v>
      </c>
      <c r="V1445" s="143">
        <v>0.42899999999999999</v>
      </c>
      <c r="W1445" s="143">
        <f>V1445*K1445</f>
        <v>0.42899999999999999</v>
      </c>
      <c r="X1445" s="143">
        <v>0</v>
      </c>
      <c r="Y1445" s="143">
        <f>X1445*K1445</f>
        <v>0</v>
      </c>
      <c r="Z1445" s="143">
        <v>0</v>
      </c>
      <c r="AA1445" s="144">
        <f>Z1445*K1445</f>
        <v>0</v>
      </c>
      <c r="AR1445" s="17" t="s">
        <v>247</v>
      </c>
      <c r="AT1445" s="17" t="s">
        <v>222</v>
      </c>
      <c r="AU1445" s="17" t="s">
        <v>190</v>
      </c>
      <c r="AY1445" s="17" t="s">
        <v>221</v>
      </c>
      <c r="BE1445" s="145">
        <f>IF(U1445="základní",N1445,0)</f>
        <v>0</v>
      </c>
      <c r="BF1445" s="145">
        <f>IF(U1445="snížená",N1445,0)</f>
        <v>0</v>
      </c>
      <c r="BG1445" s="145">
        <f>IF(U1445="zákl. přenesená",N1445,0)</f>
        <v>0</v>
      </c>
      <c r="BH1445" s="145">
        <f>IF(U1445="sníž. přenesená",N1445,0)</f>
        <v>0</v>
      </c>
      <c r="BI1445" s="145">
        <f>IF(U1445="nulová",N1445,0)</f>
        <v>0</v>
      </c>
      <c r="BJ1445" s="17" t="s">
        <v>15</v>
      </c>
      <c r="BK1445" s="145">
        <f>ROUND(L1445*K1445,2)</f>
        <v>0</v>
      </c>
      <c r="BL1445" s="17" t="s">
        <v>247</v>
      </c>
      <c r="BM1445" s="17" t="s">
        <v>2540</v>
      </c>
    </row>
    <row r="1446" spans="2:65" s="1" customFormat="1" ht="51.6" customHeight="1" x14ac:dyDescent="0.3">
      <c r="B1446" s="136"/>
      <c r="C1446" s="137" t="s">
        <v>2541</v>
      </c>
      <c r="D1446" s="137" t="s">
        <v>222</v>
      </c>
      <c r="E1446" s="138" t="s">
        <v>2542</v>
      </c>
      <c r="F1446" s="250" t="s">
        <v>2543</v>
      </c>
      <c r="G1446" s="251"/>
      <c r="H1446" s="251"/>
      <c r="I1446" s="251"/>
      <c r="J1446" s="139" t="s">
        <v>276</v>
      </c>
      <c r="K1446" s="140">
        <v>1</v>
      </c>
      <c r="L1446" s="252"/>
      <c r="M1446" s="251"/>
      <c r="N1446" s="252">
        <f>ROUND(L1446*K1446,2)</f>
        <v>0</v>
      </c>
      <c r="O1446" s="251"/>
      <c r="P1446" s="251"/>
      <c r="Q1446" s="251"/>
      <c r="R1446" s="141"/>
      <c r="T1446" s="142" t="s">
        <v>3</v>
      </c>
      <c r="U1446" s="40" t="s">
        <v>43</v>
      </c>
      <c r="V1446" s="143">
        <v>0.42899999999999999</v>
      </c>
      <c r="W1446" s="143">
        <f>V1446*K1446</f>
        <v>0.42899999999999999</v>
      </c>
      <c r="X1446" s="143">
        <v>0</v>
      </c>
      <c r="Y1446" s="143">
        <f>X1446*K1446</f>
        <v>0</v>
      </c>
      <c r="Z1446" s="143">
        <v>0</v>
      </c>
      <c r="AA1446" s="144">
        <f>Z1446*K1446</f>
        <v>0</v>
      </c>
      <c r="AR1446" s="17" t="s">
        <v>247</v>
      </c>
      <c r="AT1446" s="17" t="s">
        <v>222</v>
      </c>
      <c r="AU1446" s="17" t="s">
        <v>190</v>
      </c>
      <c r="AY1446" s="17" t="s">
        <v>221</v>
      </c>
      <c r="BE1446" s="145">
        <f>IF(U1446="základní",N1446,0)</f>
        <v>0</v>
      </c>
      <c r="BF1446" s="145">
        <f>IF(U1446="snížená",N1446,0)</f>
        <v>0</v>
      </c>
      <c r="BG1446" s="145">
        <f>IF(U1446="zákl. přenesená",N1446,0)</f>
        <v>0</v>
      </c>
      <c r="BH1446" s="145">
        <f>IF(U1446="sníž. přenesená",N1446,0)</f>
        <v>0</v>
      </c>
      <c r="BI1446" s="145">
        <f>IF(U1446="nulová",N1446,0)</f>
        <v>0</v>
      </c>
      <c r="BJ1446" s="17" t="s">
        <v>15</v>
      </c>
      <c r="BK1446" s="145">
        <f>ROUND(L1446*K1446,2)</f>
        <v>0</v>
      </c>
      <c r="BL1446" s="17" t="s">
        <v>247</v>
      </c>
      <c r="BM1446" s="17" t="s">
        <v>2544</v>
      </c>
    </row>
    <row r="1447" spans="2:65" s="1" customFormat="1" ht="28.9" customHeight="1" x14ac:dyDescent="0.3">
      <c r="B1447" s="31"/>
      <c r="C1447" s="32"/>
      <c r="D1447" s="32"/>
      <c r="E1447" s="32"/>
      <c r="F1447" s="266" t="s">
        <v>2536</v>
      </c>
      <c r="G1447" s="200"/>
      <c r="H1447" s="200"/>
      <c r="I1447" s="200"/>
      <c r="J1447" s="32"/>
      <c r="K1447" s="32"/>
      <c r="L1447" s="32"/>
      <c r="M1447" s="32"/>
      <c r="N1447" s="32"/>
      <c r="O1447" s="32"/>
      <c r="P1447" s="32"/>
      <c r="Q1447" s="32"/>
      <c r="R1447" s="33"/>
      <c r="T1447" s="70"/>
      <c r="U1447" s="32"/>
      <c r="V1447" s="32"/>
      <c r="W1447" s="32"/>
      <c r="X1447" s="32"/>
      <c r="Y1447" s="32"/>
      <c r="Z1447" s="32"/>
      <c r="AA1447" s="71"/>
      <c r="AT1447" s="17" t="s">
        <v>250</v>
      </c>
      <c r="AU1447" s="17" t="s">
        <v>190</v>
      </c>
    </row>
    <row r="1448" spans="2:65" s="1" customFormat="1" ht="51.6" customHeight="1" x14ac:dyDescent="0.3">
      <c r="B1448" s="136"/>
      <c r="C1448" s="137" t="s">
        <v>2545</v>
      </c>
      <c r="D1448" s="137" t="s">
        <v>222</v>
      </c>
      <c r="E1448" s="138" t="s">
        <v>2546</v>
      </c>
      <c r="F1448" s="250" t="s">
        <v>2547</v>
      </c>
      <c r="G1448" s="251"/>
      <c r="H1448" s="251"/>
      <c r="I1448" s="251"/>
      <c r="J1448" s="139" t="s">
        <v>276</v>
      </c>
      <c r="K1448" s="140">
        <v>1</v>
      </c>
      <c r="L1448" s="252"/>
      <c r="M1448" s="251"/>
      <c r="N1448" s="252">
        <f>ROUND(L1448*K1448,2)</f>
        <v>0</v>
      </c>
      <c r="O1448" s="251"/>
      <c r="P1448" s="251"/>
      <c r="Q1448" s="251"/>
      <c r="R1448" s="141"/>
      <c r="T1448" s="142" t="s">
        <v>3</v>
      </c>
      <c r="U1448" s="40" t="s">
        <v>43</v>
      </c>
      <c r="V1448" s="143">
        <v>0.42899999999999999</v>
      </c>
      <c r="W1448" s="143">
        <f>V1448*K1448</f>
        <v>0.42899999999999999</v>
      </c>
      <c r="X1448" s="143">
        <v>0</v>
      </c>
      <c r="Y1448" s="143">
        <f>X1448*K1448</f>
        <v>0</v>
      </c>
      <c r="Z1448" s="143">
        <v>0</v>
      </c>
      <c r="AA1448" s="144">
        <f>Z1448*K1448</f>
        <v>0</v>
      </c>
      <c r="AR1448" s="17" t="s">
        <v>247</v>
      </c>
      <c r="AT1448" s="17" t="s">
        <v>222</v>
      </c>
      <c r="AU1448" s="17" t="s">
        <v>190</v>
      </c>
      <c r="AY1448" s="17" t="s">
        <v>221</v>
      </c>
      <c r="BE1448" s="145">
        <f>IF(U1448="základní",N1448,0)</f>
        <v>0</v>
      </c>
      <c r="BF1448" s="145">
        <f>IF(U1448="snížená",N1448,0)</f>
        <v>0</v>
      </c>
      <c r="BG1448" s="145">
        <f>IF(U1448="zákl. přenesená",N1448,0)</f>
        <v>0</v>
      </c>
      <c r="BH1448" s="145">
        <f>IF(U1448="sníž. přenesená",N1448,0)</f>
        <v>0</v>
      </c>
      <c r="BI1448" s="145">
        <f>IF(U1448="nulová",N1448,0)</f>
        <v>0</v>
      </c>
      <c r="BJ1448" s="17" t="s">
        <v>15</v>
      </c>
      <c r="BK1448" s="145">
        <f>ROUND(L1448*K1448,2)</f>
        <v>0</v>
      </c>
      <c r="BL1448" s="17" t="s">
        <v>247</v>
      </c>
      <c r="BM1448" s="17" t="s">
        <v>2548</v>
      </c>
    </row>
    <row r="1449" spans="2:65" s="1" customFormat="1" ht="28.9" customHeight="1" x14ac:dyDescent="0.3">
      <c r="B1449" s="31"/>
      <c r="C1449" s="32"/>
      <c r="D1449" s="32"/>
      <c r="E1449" s="32"/>
      <c r="F1449" s="266" t="s">
        <v>2536</v>
      </c>
      <c r="G1449" s="200"/>
      <c r="H1449" s="200"/>
      <c r="I1449" s="200"/>
      <c r="J1449" s="32"/>
      <c r="K1449" s="32"/>
      <c r="L1449" s="32"/>
      <c r="M1449" s="32"/>
      <c r="N1449" s="32"/>
      <c r="O1449" s="32"/>
      <c r="P1449" s="32"/>
      <c r="Q1449" s="32"/>
      <c r="R1449" s="33"/>
      <c r="T1449" s="70"/>
      <c r="U1449" s="32"/>
      <c r="V1449" s="32"/>
      <c r="W1449" s="32"/>
      <c r="X1449" s="32"/>
      <c r="Y1449" s="32"/>
      <c r="Z1449" s="32"/>
      <c r="AA1449" s="71"/>
      <c r="AT1449" s="17" t="s">
        <v>250</v>
      </c>
      <c r="AU1449" s="17" t="s">
        <v>190</v>
      </c>
    </row>
    <row r="1450" spans="2:65" s="1" customFormat="1" ht="51.6" customHeight="1" x14ac:dyDescent="0.3">
      <c r="B1450" s="136"/>
      <c r="C1450" s="137" t="s">
        <v>2549</v>
      </c>
      <c r="D1450" s="137" t="s">
        <v>222</v>
      </c>
      <c r="E1450" s="138" t="s">
        <v>2550</v>
      </c>
      <c r="F1450" s="250" t="s">
        <v>2551</v>
      </c>
      <c r="G1450" s="251"/>
      <c r="H1450" s="251"/>
      <c r="I1450" s="251"/>
      <c r="J1450" s="139" t="s">
        <v>276</v>
      </c>
      <c r="K1450" s="140">
        <v>1</v>
      </c>
      <c r="L1450" s="252"/>
      <c r="M1450" s="251"/>
      <c r="N1450" s="252">
        <f>ROUND(L1450*K1450,2)</f>
        <v>0</v>
      </c>
      <c r="O1450" s="251"/>
      <c r="P1450" s="251"/>
      <c r="Q1450" s="251"/>
      <c r="R1450" s="141"/>
      <c r="T1450" s="142" t="s">
        <v>3</v>
      </c>
      <c r="U1450" s="40" t="s">
        <v>43</v>
      </c>
      <c r="V1450" s="143">
        <v>0.42899999999999999</v>
      </c>
      <c r="W1450" s="143">
        <f>V1450*K1450</f>
        <v>0.42899999999999999</v>
      </c>
      <c r="X1450" s="143">
        <v>0</v>
      </c>
      <c r="Y1450" s="143">
        <f>X1450*K1450</f>
        <v>0</v>
      </c>
      <c r="Z1450" s="143">
        <v>0</v>
      </c>
      <c r="AA1450" s="144">
        <f>Z1450*K1450</f>
        <v>0</v>
      </c>
      <c r="AR1450" s="17" t="s">
        <v>247</v>
      </c>
      <c r="AT1450" s="17" t="s">
        <v>222</v>
      </c>
      <c r="AU1450" s="17" t="s">
        <v>190</v>
      </c>
      <c r="AY1450" s="17" t="s">
        <v>221</v>
      </c>
      <c r="BE1450" s="145">
        <f>IF(U1450="základní",N1450,0)</f>
        <v>0</v>
      </c>
      <c r="BF1450" s="145">
        <f>IF(U1450="snížená",N1450,0)</f>
        <v>0</v>
      </c>
      <c r="BG1450" s="145">
        <f>IF(U1450="zákl. přenesená",N1450,0)</f>
        <v>0</v>
      </c>
      <c r="BH1450" s="145">
        <f>IF(U1450="sníž. přenesená",N1450,0)</f>
        <v>0</v>
      </c>
      <c r="BI1450" s="145">
        <f>IF(U1450="nulová",N1450,0)</f>
        <v>0</v>
      </c>
      <c r="BJ1450" s="17" t="s">
        <v>15</v>
      </c>
      <c r="BK1450" s="145">
        <f>ROUND(L1450*K1450,2)</f>
        <v>0</v>
      </c>
      <c r="BL1450" s="17" t="s">
        <v>247</v>
      </c>
      <c r="BM1450" s="17" t="s">
        <v>2552</v>
      </c>
    </row>
    <row r="1451" spans="2:65" s="1" customFormat="1" ht="28.9" customHeight="1" x14ac:dyDescent="0.3">
      <c r="B1451" s="31"/>
      <c r="C1451" s="32"/>
      <c r="D1451" s="32"/>
      <c r="E1451" s="32"/>
      <c r="F1451" s="266" t="s">
        <v>2536</v>
      </c>
      <c r="G1451" s="200"/>
      <c r="H1451" s="200"/>
      <c r="I1451" s="200"/>
      <c r="J1451" s="32"/>
      <c r="K1451" s="32"/>
      <c r="L1451" s="32"/>
      <c r="M1451" s="32"/>
      <c r="N1451" s="32"/>
      <c r="O1451" s="32"/>
      <c r="P1451" s="32"/>
      <c r="Q1451" s="32"/>
      <c r="R1451" s="33"/>
      <c r="T1451" s="70"/>
      <c r="U1451" s="32"/>
      <c r="V1451" s="32"/>
      <c r="W1451" s="32"/>
      <c r="X1451" s="32"/>
      <c r="Y1451" s="32"/>
      <c r="Z1451" s="32"/>
      <c r="AA1451" s="71"/>
      <c r="AT1451" s="17" t="s">
        <v>250</v>
      </c>
      <c r="AU1451" s="17" t="s">
        <v>190</v>
      </c>
    </row>
    <row r="1452" spans="2:65" s="1" customFormat="1" ht="51.6" customHeight="1" x14ac:dyDescent="0.3">
      <c r="B1452" s="136"/>
      <c r="C1452" s="137" t="s">
        <v>2553</v>
      </c>
      <c r="D1452" s="137" t="s">
        <v>222</v>
      </c>
      <c r="E1452" s="138" t="s">
        <v>2554</v>
      </c>
      <c r="F1452" s="250" t="s">
        <v>2555</v>
      </c>
      <c r="G1452" s="251"/>
      <c r="H1452" s="251"/>
      <c r="I1452" s="251"/>
      <c r="J1452" s="139" t="s">
        <v>276</v>
      </c>
      <c r="K1452" s="140">
        <v>1</v>
      </c>
      <c r="L1452" s="252"/>
      <c r="M1452" s="251"/>
      <c r="N1452" s="252">
        <f>ROUND(L1452*K1452,2)</f>
        <v>0</v>
      </c>
      <c r="O1452" s="251"/>
      <c r="P1452" s="251"/>
      <c r="Q1452" s="251"/>
      <c r="R1452" s="141"/>
      <c r="T1452" s="142" t="s">
        <v>3</v>
      </c>
      <c r="U1452" s="40" t="s">
        <v>43</v>
      </c>
      <c r="V1452" s="143">
        <v>0.42899999999999999</v>
      </c>
      <c r="W1452" s="143">
        <f>V1452*K1452</f>
        <v>0.42899999999999999</v>
      </c>
      <c r="X1452" s="143">
        <v>0</v>
      </c>
      <c r="Y1452" s="143">
        <f>X1452*K1452</f>
        <v>0</v>
      </c>
      <c r="Z1452" s="143">
        <v>0</v>
      </c>
      <c r="AA1452" s="144">
        <f>Z1452*K1452</f>
        <v>0</v>
      </c>
      <c r="AR1452" s="17" t="s">
        <v>247</v>
      </c>
      <c r="AT1452" s="17" t="s">
        <v>222</v>
      </c>
      <c r="AU1452" s="17" t="s">
        <v>190</v>
      </c>
      <c r="AY1452" s="17" t="s">
        <v>221</v>
      </c>
      <c r="BE1452" s="145">
        <f>IF(U1452="základní",N1452,0)</f>
        <v>0</v>
      </c>
      <c r="BF1452" s="145">
        <f>IF(U1452="snížená",N1452,0)</f>
        <v>0</v>
      </c>
      <c r="BG1452" s="145">
        <f>IF(U1452="zákl. přenesená",N1452,0)</f>
        <v>0</v>
      </c>
      <c r="BH1452" s="145">
        <f>IF(U1452="sníž. přenesená",N1452,0)</f>
        <v>0</v>
      </c>
      <c r="BI1452" s="145">
        <f>IF(U1452="nulová",N1452,0)</f>
        <v>0</v>
      </c>
      <c r="BJ1452" s="17" t="s">
        <v>15</v>
      </c>
      <c r="BK1452" s="145">
        <f>ROUND(L1452*K1452,2)</f>
        <v>0</v>
      </c>
      <c r="BL1452" s="17" t="s">
        <v>247</v>
      </c>
      <c r="BM1452" s="17" t="s">
        <v>2556</v>
      </c>
    </row>
    <row r="1453" spans="2:65" s="1" customFormat="1" ht="28.9" customHeight="1" x14ac:dyDescent="0.3">
      <c r="B1453" s="31"/>
      <c r="C1453" s="32"/>
      <c r="D1453" s="32"/>
      <c r="E1453" s="32"/>
      <c r="F1453" s="266" t="s">
        <v>2536</v>
      </c>
      <c r="G1453" s="200"/>
      <c r="H1453" s="200"/>
      <c r="I1453" s="200"/>
      <c r="J1453" s="32"/>
      <c r="K1453" s="32"/>
      <c r="L1453" s="32"/>
      <c r="M1453" s="32"/>
      <c r="N1453" s="32"/>
      <c r="O1453" s="32"/>
      <c r="P1453" s="32"/>
      <c r="Q1453" s="32"/>
      <c r="R1453" s="33"/>
      <c r="T1453" s="70"/>
      <c r="U1453" s="32"/>
      <c r="V1453" s="32"/>
      <c r="W1453" s="32"/>
      <c r="X1453" s="32"/>
      <c r="Y1453" s="32"/>
      <c r="Z1453" s="32"/>
      <c r="AA1453" s="71"/>
      <c r="AT1453" s="17" t="s">
        <v>250</v>
      </c>
      <c r="AU1453" s="17" t="s">
        <v>190</v>
      </c>
    </row>
    <row r="1454" spans="2:65" s="1" customFormat="1" ht="51.6" customHeight="1" x14ac:dyDescent="0.3">
      <c r="B1454" s="136"/>
      <c r="C1454" s="137" t="s">
        <v>2557</v>
      </c>
      <c r="D1454" s="137" t="s">
        <v>222</v>
      </c>
      <c r="E1454" s="138" t="s">
        <v>2558</v>
      </c>
      <c r="F1454" s="250" t="s">
        <v>2559</v>
      </c>
      <c r="G1454" s="251"/>
      <c r="H1454" s="251"/>
      <c r="I1454" s="251"/>
      <c r="J1454" s="139" t="s">
        <v>276</v>
      </c>
      <c r="K1454" s="140">
        <v>1</v>
      </c>
      <c r="L1454" s="252"/>
      <c r="M1454" s="251"/>
      <c r="N1454" s="252">
        <f>ROUND(L1454*K1454,2)</f>
        <v>0</v>
      </c>
      <c r="O1454" s="251"/>
      <c r="P1454" s="251"/>
      <c r="Q1454" s="251"/>
      <c r="R1454" s="141"/>
      <c r="T1454" s="142" t="s">
        <v>3</v>
      </c>
      <c r="U1454" s="40" t="s">
        <v>43</v>
      </c>
      <c r="V1454" s="143">
        <v>0.42899999999999999</v>
      </c>
      <c r="W1454" s="143">
        <f>V1454*K1454</f>
        <v>0.42899999999999999</v>
      </c>
      <c r="X1454" s="143">
        <v>0</v>
      </c>
      <c r="Y1454" s="143">
        <f>X1454*K1454</f>
        <v>0</v>
      </c>
      <c r="Z1454" s="143">
        <v>0</v>
      </c>
      <c r="AA1454" s="144">
        <f>Z1454*K1454</f>
        <v>0</v>
      </c>
      <c r="AR1454" s="17" t="s">
        <v>247</v>
      </c>
      <c r="AT1454" s="17" t="s">
        <v>222</v>
      </c>
      <c r="AU1454" s="17" t="s">
        <v>190</v>
      </c>
      <c r="AY1454" s="17" t="s">
        <v>221</v>
      </c>
      <c r="BE1454" s="145">
        <f>IF(U1454="základní",N1454,0)</f>
        <v>0</v>
      </c>
      <c r="BF1454" s="145">
        <f>IF(U1454="snížená",N1454,0)</f>
        <v>0</v>
      </c>
      <c r="BG1454" s="145">
        <f>IF(U1454="zákl. přenesená",N1454,0)</f>
        <v>0</v>
      </c>
      <c r="BH1454" s="145">
        <f>IF(U1454="sníž. přenesená",N1454,0)</f>
        <v>0</v>
      </c>
      <c r="BI1454" s="145">
        <f>IF(U1454="nulová",N1454,0)</f>
        <v>0</v>
      </c>
      <c r="BJ1454" s="17" t="s">
        <v>15</v>
      </c>
      <c r="BK1454" s="145">
        <f>ROUND(L1454*K1454,2)</f>
        <v>0</v>
      </c>
      <c r="BL1454" s="17" t="s">
        <v>247</v>
      </c>
      <c r="BM1454" s="17" t="s">
        <v>2560</v>
      </c>
    </row>
    <row r="1455" spans="2:65" s="1" customFormat="1" ht="28.9" customHeight="1" x14ac:dyDescent="0.3">
      <c r="B1455" s="31"/>
      <c r="C1455" s="32"/>
      <c r="D1455" s="32"/>
      <c r="E1455" s="32"/>
      <c r="F1455" s="266" t="s">
        <v>2536</v>
      </c>
      <c r="G1455" s="200"/>
      <c r="H1455" s="200"/>
      <c r="I1455" s="200"/>
      <c r="J1455" s="32"/>
      <c r="K1455" s="32"/>
      <c r="L1455" s="32"/>
      <c r="M1455" s="32"/>
      <c r="N1455" s="32"/>
      <c r="O1455" s="32"/>
      <c r="P1455" s="32"/>
      <c r="Q1455" s="32"/>
      <c r="R1455" s="33"/>
      <c r="T1455" s="70"/>
      <c r="U1455" s="32"/>
      <c r="V1455" s="32"/>
      <c r="W1455" s="32"/>
      <c r="X1455" s="32"/>
      <c r="Y1455" s="32"/>
      <c r="Z1455" s="32"/>
      <c r="AA1455" s="71"/>
      <c r="AT1455" s="17" t="s">
        <v>250</v>
      </c>
      <c r="AU1455" s="17" t="s">
        <v>190</v>
      </c>
    </row>
    <row r="1456" spans="2:65" s="1" customFormat="1" ht="51.6" customHeight="1" x14ac:dyDescent="0.3">
      <c r="B1456" s="136"/>
      <c r="C1456" s="137" t="s">
        <v>2561</v>
      </c>
      <c r="D1456" s="137" t="s">
        <v>222</v>
      </c>
      <c r="E1456" s="138" t="s">
        <v>2562</v>
      </c>
      <c r="F1456" s="250" t="s">
        <v>2563</v>
      </c>
      <c r="G1456" s="251"/>
      <c r="H1456" s="251"/>
      <c r="I1456" s="251"/>
      <c r="J1456" s="139" t="s">
        <v>276</v>
      </c>
      <c r="K1456" s="140">
        <v>2</v>
      </c>
      <c r="L1456" s="252"/>
      <c r="M1456" s="251"/>
      <c r="N1456" s="252">
        <f>ROUND(L1456*K1456,2)</f>
        <v>0</v>
      </c>
      <c r="O1456" s="251"/>
      <c r="P1456" s="251"/>
      <c r="Q1456" s="251"/>
      <c r="R1456" s="141"/>
      <c r="T1456" s="142" t="s">
        <v>3</v>
      </c>
      <c r="U1456" s="40" t="s">
        <v>43</v>
      </c>
      <c r="V1456" s="143">
        <v>0.42899999999999999</v>
      </c>
      <c r="W1456" s="143">
        <f>V1456*K1456</f>
        <v>0.85799999999999998</v>
      </c>
      <c r="X1456" s="143">
        <v>0</v>
      </c>
      <c r="Y1456" s="143">
        <f>X1456*K1456</f>
        <v>0</v>
      </c>
      <c r="Z1456" s="143">
        <v>0</v>
      </c>
      <c r="AA1456" s="144">
        <f>Z1456*K1456</f>
        <v>0</v>
      </c>
      <c r="AR1456" s="17" t="s">
        <v>247</v>
      </c>
      <c r="AT1456" s="17" t="s">
        <v>222</v>
      </c>
      <c r="AU1456" s="17" t="s">
        <v>190</v>
      </c>
      <c r="AY1456" s="17" t="s">
        <v>221</v>
      </c>
      <c r="BE1456" s="145">
        <f>IF(U1456="základní",N1456,0)</f>
        <v>0</v>
      </c>
      <c r="BF1456" s="145">
        <f>IF(U1456="snížená",N1456,0)</f>
        <v>0</v>
      </c>
      <c r="BG1456" s="145">
        <f>IF(U1456="zákl. přenesená",N1456,0)</f>
        <v>0</v>
      </c>
      <c r="BH1456" s="145">
        <f>IF(U1456="sníž. přenesená",N1456,0)</f>
        <v>0</v>
      </c>
      <c r="BI1456" s="145">
        <f>IF(U1456="nulová",N1456,0)</f>
        <v>0</v>
      </c>
      <c r="BJ1456" s="17" t="s">
        <v>15</v>
      </c>
      <c r="BK1456" s="145">
        <f>ROUND(L1456*K1456,2)</f>
        <v>0</v>
      </c>
      <c r="BL1456" s="17" t="s">
        <v>247</v>
      </c>
      <c r="BM1456" s="17" t="s">
        <v>2564</v>
      </c>
    </row>
    <row r="1457" spans="2:65" s="1" customFormat="1" ht="28.9" customHeight="1" x14ac:dyDescent="0.3">
      <c r="B1457" s="31"/>
      <c r="C1457" s="32"/>
      <c r="D1457" s="32"/>
      <c r="E1457" s="32"/>
      <c r="F1457" s="266" t="s">
        <v>2536</v>
      </c>
      <c r="G1457" s="200"/>
      <c r="H1457" s="200"/>
      <c r="I1457" s="200"/>
      <c r="J1457" s="32"/>
      <c r="K1457" s="32"/>
      <c r="L1457" s="32"/>
      <c r="M1457" s="32"/>
      <c r="N1457" s="32"/>
      <c r="O1457" s="32"/>
      <c r="P1457" s="32"/>
      <c r="Q1457" s="32"/>
      <c r="R1457" s="33"/>
      <c r="T1457" s="70"/>
      <c r="U1457" s="32"/>
      <c r="V1457" s="32"/>
      <c r="W1457" s="32"/>
      <c r="X1457" s="32"/>
      <c r="Y1457" s="32"/>
      <c r="Z1457" s="32"/>
      <c r="AA1457" s="71"/>
      <c r="AT1457" s="17" t="s">
        <v>250</v>
      </c>
      <c r="AU1457" s="17" t="s">
        <v>190</v>
      </c>
    </row>
    <row r="1458" spans="2:65" s="1" customFormat="1" ht="51.6" customHeight="1" x14ac:dyDescent="0.3">
      <c r="B1458" s="136"/>
      <c r="C1458" s="137" t="s">
        <v>2565</v>
      </c>
      <c r="D1458" s="137" t="s">
        <v>222</v>
      </c>
      <c r="E1458" s="138" t="s">
        <v>2566</v>
      </c>
      <c r="F1458" s="250" t="s">
        <v>2567</v>
      </c>
      <c r="G1458" s="251"/>
      <c r="H1458" s="251"/>
      <c r="I1458" s="251"/>
      <c r="J1458" s="139" t="s">
        <v>276</v>
      </c>
      <c r="K1458" s="140">
        <v>1</v>
      </c>
      <c r="L1458" s="252"/>
      <c r="M1458" s="251"/>
      <c r="N1458" s="252">
        <f>ROUND(L1458*K1458,2)</f>
        <v>0</v>
      </c>
      <c r="O1458" s="251"/>
      <c r="P1458" s="251"/>
      <c r="Q1458" s="251"/>
      <c r="R1458" s="141"/>
      <c r="T1458" s="142" t="s">
        <v>3</v>
      </c>
      <c r="U1458" s="40" t="s">
        <v>43</v>
      </c>
      <c r="V1458" s="143">
        <v>0.42899999999999999</v>
      </c>
      <c r="W1458" s="143">
        <f>V1458*K1458</f>
        <v>0.42899999999999999</v>
      </c>
      <c r="X1458" s="143">
        <v>0</v>
      </c>
      <c r="Y1458" s="143">
        <f>X1458*K1458</f>
        <v>0</v>
      </c>
      <c r="Z1458" s="143">
        <v>0</v>
      </c>
      <c r="AA1458" s="144">
        <f>Z1458*K1458</f>
        <v>0</v>
      </c>
      <c r="AR1458" s="17" t="s">
        <v>247</v>
      </c>
      <c r="AT1458" s="17" t="s">
        <v>222</v>
      </c>
      <c r="AU1458" s="17" t="s">
        <v>190</v>
      </c>
      <c r="AY1458" s="17" t="s">
        <v>221</v>
      </c>
      <c r="BE1458" s="145">
        <f>IF(U1458="základní",N1458,0)</f>
        <v>0</v>
      </c>
      <c r="BF1458" s="145">
        <f>IF(U1458="snížená",N1458,0)</f>
        <v>0</v>
      </c>
      <c r="BG1458" s="145">
        <f>IF(U1458="zákl. přenesená",N1458,0)</f>
        <v>0</v>
      </c>
      <c r="BH1458" s="145">
        <f>IF(U1458="sníž. přenesená",N1458,0)</f>
        <v>0</v>
      </c>
      <c r="BI1458" s="145">
        <f>IF(U1458="nulová",N1458,0)</f>
        <v>0</v>
      </c>
      <c r="BJ1458" s="17" t="s">
        <v>15</v>
      </c>
      <c r="BK1458" s="145">
        <f>ROUND(L1458*K1458,2)</f>
        <v>0</v>
      </c>
      <c r="BL1458" s="17" t="s">
        <v>247</v>
      </c>
      <c r="BM1458" s="17" t="s">
        <v>2568</v>
      </c>
    </row>
    <row r="1459" spans="2:65" s="1" customFormat="1" ht="51.6" customHeight="1" x14ac:dyDescent="0.3">
      <c r="B1459" s="136"/>
      <c r="C1459" s="137" t="s">
        <v>2569</v>
      </c>
      <c r="D1459" s="137" t="s">
        <v>222</v>
      </c>
      <c r="E1459" s="138" t="s">
        <v>2570</v>
      </c>
      <c r="F1459" s="250" t="s">
        <v>2571</v>
      </c>
      <c r="G1459" s="251"/>
      <c r="H1459" s="251"/>
      <c r="I1459" s="251"/>
      <c r="J1459" s="139" t="s">
        <v>276</v>
      </c>
      <c r="K1459" s="140">
        <v>1</v>
      </c>
      <c r="L1459" s="252"/>
      <c r="M1459" s="251"/>
      <c r="N1459" s="252">
        <f>ROUND(L1459*K1459,2)</f>
        <v>0</v>
      </c>
      <c r="O1459" s="251"/>
      <c r="P1459" s="251"/>
      <c r="Q1459" s="251"/>
      <c r="R1459" s="141"/>
      <c r="T1459" s="142" t="s">
        <v>3</v>
      </c>
      <c r="U1459" s="40" t="s">
        <v>43</v>
      </c>
      <c r="V1459" s="143">
        <v>0.42899999999999999</v>
      </c>
      <c r="W1459" s="143">
        <f>V1459*K1459</f>
        <v>0.42899999999999999</v>
      </c>
      <c r="X1459" s="143">
        <v>0</v>
      </c>
      <c r="Y1459" s="143">
        <f>X1459*K1459</f>
        <v>0</v>
      </c>
      <c r="Z1459" s="143">
        <v>0</v>
      </c>
      <c r="AA1459" s="144">
        <f>Z1459*K1459</f>
        <v>0</v>
      </c>
      <c r="AR1459" s="17" t="s">
        <v>247</v>
      </c>
      <c r="AT1459" s="17" t="s">
        <v>222</v>
      </c>
      <c r="AU1459" s="17" t="s">
        <v>190</v>
      </c>
      <c r="AY1459" s="17" t="s">
        <v>221</v>
      </c>
      <c r="BE1459" s="145">
        <f>IF(U1459="základní",N1459,0)</f>
        <v>0</v>
      </c>
      <c r="BF1459" s="145">
        <f>IF(U1459="snížená",N1459,0)</f>
        <v>0</v>
      </c>
      <c r="BG1459" s="145">
        <f>IF(U1459="zákl. přenesená",N1459,0)</f>
        <v>0</v>
      </c>
      <c r="BH1459" s="145">
        <f>IF(U1459="sníž. přenesená",N1459,0)</f>
        <v>0</v>
      </c>
      <c r="BI1459" s="145">
        <f>IF(U1459="nulová",N1459,0)</f>
        <v>0</v>
      </c>
      <c r="BJ1459" s="17" t="s">
        <v>15</v>
      </c>
      <c r="BK1459" s="145">
        <f>ROUND(L1459*K1459,2)</f>
        <v>0</v>
      </c>
      <c r="BL1459" s="17" t="s">
        <v>247</v>
      </c>
      <c r="BM1459" s="17" t="s">
        <v>2572</v>
      </c>
    </row>
    <row r="1460" spans="2:65" s="1" customFormat="1" ht="51.6" customHeight="1" x14ac:dyDescent="0.3">
      <c r="B1460" s="136"/>
      <c r="C1460" s="137" t="s">
        <v>2573</v>
      </c>
      <c r="D1460" s="137" t="s">
        <v>222</v>
      </c>
      <c r="E1460" s="138" t="s">
        <v>2574</v>
      </c>
      <c r="F1460" s="250" t="s">
        <v>2575</v>
      </c>
      <c r="G1460" s="251"/>
      <c r="H1460" s="251"/>
      <c r="I1460" s="251"/>
      <c r="J1460" s="139" t="s">
        <v>276</v>
      </c>
      <c r="K1460" s="140">
        <v>1</v>
      </c>
      <c r="L1460" s="252"/>
      <c r="M1460" s="251"/>
      <c r="N1460" s="252">
        <f>ROUND(L1460*K1460,2)</f>
        <v>0</v>
      </c>
      <c r="O1460" s="251"/>
      <c r="P1460" s="251"/>
      <c r="Q1460" s="251"/>
      <c r="R1460" s="141"/>
      <c r="T1460" s="142" t="s">
        <v>3</v>
      </c>
      <c r="U1460" s="40" t="s">
        <v>43</v>
      </c>
      <c r="V1460" s="143">
        <v>0.42899999999999999</v>
      </c>
      <c r="W1460" s="143">
        <f>V1460*K1460</f>
        <v>0.42899999999999999</v>
      </c>
      <c r="X1460" s="143">
        <v>0</v>
      </c>
      <c r="Y1460" s="143">
        <f>X1460*K1460</f>
        <v>0</v>
      </c>
      <c r="Z1460" s="143">
        <v>0</v>
      </c>
      <c r="AA1460" s="144">
        <f>Z1460*K1460</f>
        <v>0</v>
      </c>
      <c r="AR1460" s="17" t="s">
        <v>247</v>
      </c>
      <c r="AT1460" s="17" t="s">
        <v>222</v>
      </c>
      <c r="AU1460" s="17" t="s">
        <v>190</v>
      </c>
      <c r="AY1460" s="17" t="s">
        <v>221</v>
      </c>
      <c r="BE1460" s="145">
        <f>IF(U1460="základní",N1460,0)</f>
        <v>0</v>
      </c>
      <c r="BF1460" s="145">
        <f>IF(U1460="snížená",N1460,0)</f>
        <v>0</v>
      </c>
      <c r="BG1460" s="145">
        <f>IF(U1460="zákl. přenesená",N1460,0)</f>
        <v>0</v>
      </c>
      <c r="BH1460" s="145">
        <f>IF(U1460="sníž. přenesená",N1460,0)</f>
        <v>0</v>
      </c>
      <c r="BI1460" s="145">
        <f>IF(U1460="nulová",N1460,0)</f>
        <v>0</v>
      </c>
      <c r="BJ1460" s="17" t="s">
        <v>15</v>
      </c>
      <c r="BK1460" s="145">
        <f>ROUND(L1460*K1460,2)</f>
        <v>0</v>
      </c>
      <c r="BL1460" s="17" t="s">
        <v>247</v>
      </c>
      <c r="BM1460" s="17" t="s">
        <v>2576</v>
      </c>
    </row>
    <row r="1461" spans="2:65" s="1" customFormat="1" ht="51.6" customHeight="1" x14ac:dyDescent="0.3">
      <c r="B1461" s="136"/>
      <c r="C1461" s="137" t="s">
        <v>2577</v>
      </c>
      <c r="D1461" s="137" t="s">
        <v>222</v>
      </c>
      <c r="E1461" s="138" t="s">
        <v>2578</v>
      </c>
      <c r="F1461" s="250" t="s">
        <v>2579</v>
      </c>
      <c r="G1461" s="251"/>
      <c r="H1461" s="251"/>
      <c r="I1461" s="251"/>
      <c r="J1461" s="139" t="s">
        <v>276</v>
      </c>
      <c r="K1461" s="140">
        <v>3</v>
      </c>
      <c r="L1461" s="252"/>
      <c r="M1461" s="251"/>
      <c r="N1461" s="252">
        <f>ROUND(L1461*K1461,2)</f>
        <v>0</v>
      </c>
      <c r="O1461" s="251"/>
      <c r="P1461" s="251"/>
      <c r="Q1461" s="251"/>
      <c r="R1461" s="141"/>
      <c r="T1461" s="142" t="s">
        <v>3</v>
      </c>
      <c r="U1461" s="40" t="s">
        <v>43</v>
      </c>
      <c r="V1461" s="143">
        <v>0.42899999999999999</v>
      </c>
      <c r="W1461" s="143">
        <f>V1461*K1461</f>
        <v>1.2869999999999999</v>
      </c>
      <c r="X1461" s="143">
        <v>0</v>
      </c>
      <c r="Y1461" s="143">
        <f>X1461*K1461</f>
        <v>0</v>
      </c>
      <c r="Z1461" s="143">
        <v>0</v>
      </c>
      <c r="AA1461" s="144">
        <f>Z1461*K1461</f>
        <v>0</v>
      </c>
      <c r="AR1461" s="17" t="s">
        <v>247</v>
      </c>
      <c r="AT1461" s="17" t="s">
        <v>222</v>
      </c>
      <c r="AU1461" s="17" t="s">
        <v>190</v>
      </c>
      <c r="AY1461" s="17" t="s">
        <v>221</v>
      </c>
      <c r="BE1461" s="145">
        <f>IF(U1461="základní",N1461,0)</f>
        <v>0</v>
      </c>
      <c r="BF1461" s="145">
        <f>IF(U1461="snížená",N1461,0)</f>
        <v>0</v>
      </c>
      <c r="BG1461" s="145">
        <f>IF(U1461="zákl. přenesená",N1461,0)</f>
        <v>0</v>
      </c>
      <c r="BH1461" s="145">
        <f>IF(U1461="sníž. přenesená",N1461,0)</f>
        <v>0</v>
      </c>
      <c r="BI1461" s="145">
        <f>IF(U1461="nulová",N1461,0)</f>
        <v>0</v>
      </c>
      <c r="BJ1461" s="17" t="s">
        <v>15</v>
      </c>
      <c r="BK1461" s="145">
        <f>ROUND(L1461*K1461,2)</f>
        <v>0</v>
      </c>
      <c r="BL1461" s="17" t="s">
        <v>247</v>
      </c>
      <c r="BM1461" s="17" t="s">
        <v>2580</v>
      </c>
    </row>
    <row r="1462" spans="2:65" s="1" customFormat="1" ht="28.9" customHeight="1" x14ac:dyDescent="0.3">
      <c r="B1462" s="31"/>
      <c r="C1462" s="32"/>
      <c r="D1462" s="32"/>
      <c r="E1462" s="32"/>
      <c r="F1462" s="266" t="s">
        <v>2536</v>
      </c>
      <c r="G1462" s="200"/>
      <c r="H1462" s="200"/>
      <c r="I1462" s="200"/>
      <c r="J1462" s="32"/>
      <c r="K1462" s="32"/>
      <c r="L1462" s="32"/>
      <c r="M1462" s="32"/>
      <c r="N1462" s="32"/>
      <c r="O1462" s="32"/>
      <c r="P1462" s="32"/>
      <c r="Q1462" s="32"/>
      <c r="R1462" s="33"/>
      <c r="T1462" s="70"/>
      <c r="U1462" s="32"/>
      <c r="V1462" s="32"/>
      <c r="W1462" s="32"/>
      <c r="X1462" s="32"/>
      <c r="Y1462" s="32"/>
      <c r="Z1462" s="32"/>
      <c r="AA1462" s="71"/>
      <c r="AT1462" s="17" t="s">
        <v>250</v>
      </c>
      <c r="AU1462" s="17" t="s">
        <v>190</v>
      </c>
    </row>
    <row r="1463" spans="2:65" s="1" customFormat="1" ht="51.6" customHeight="1" x14ac:dyDescent="0.3">
      <c r="B1463" s="136"/>
      <c r="C1463" s="137" t="s">
        <v>2581</v>
      </c>
      <c r="D1463" s="137" t="s">
        <v>222</v>
      </c>
      <c r="E1463" s="138" t="s">
        <v>2582</v>
      </c>
      <c r="F1463" s="250" t="s">
        <v>2583</v>
      </c>
      <c r="G1463" s="251"/>
      <c r="H1463" s="251"/>
      <c r="I1463" s="251"/>
      <c r="J1463" s="139" t="s">
        <v>276</v>
      </c>
      <c r="K1463" s="140">
        <v>1</v>
      </c>
      <c r="L1463" s="252"/>
      <c r="M1463" s="251"/>
      <c r="N1463" s="252">
        <f>ROUND(L1463*K1463,2)</f>
        <v>0</v>
      </c>
      <c r="O1463" s="251"/>
      <c r="P1463" s="251"/>
      <c r="Q1463" s="251"/>
      <c r="R1463" s="141"/>
      <c r="T1463" s="142" t="s">
        <v>3</v>
      </c>
      <c r="U1463" s="40" t="s">
        <v>43</v>
      </c>
      <c r="V1463" s="143">
        <v>0.42899999999999999</v>
      </c>
      <c r="W1463" s="143">
        <f>V1463*K1463</f>
        <v>0.42899999999999999</v>
      </c>
      <c r="X1463" s="143">
        <v>0</v>
      </c>
      <c r="Y1463" s="143">
        <f>X1463*K1463</f>
        <v>0</v>
      </c>
      <c r="Z1463" s="143">
        <v>0</v>
      </c>
      <c r="AA1463" s="144">
        <f>Z1463*K1463</f>
        <v>0</v>
      </c>
      <c r="AR1463" s="17" t="s">
        <v>247</v>
      </c>
      <c r="AT1463" s="17" t="s">
        <v>222</v>
      </c>
      <c r="AU1463" s="17" t="s">
        <v>190</v>
      </c>
      <c r="AY1463" s="17" t="s">
        <v>221</v>
      </c>
      <c r="BE1463" s="145">
        <f>IF(U1463="základní",N1463,0)</f>
        <v>0</v>
      </c>
      <c r="BF1463" s="145">
        <f>IF(U1463="snížená",N1463,0)</f>
        <v>0</v>
      </c>
      <c r="BG1463" s="145">
        <f>IF(U1463="zákl. přenesená",N1463,0)</f>
        <v>0</v>
      </c>
      <c r="BH1463" s="145">
        <f>IF(U1463="sníž. přenesená",N1463,0)</f>
        <v>0</v>
      </c>
      <c r="BI1463" s="145">
        <f>IF(U1463="nulová",N1463,0)</f>
        <v>0</v>
      </c>
      <c r="BJ1463" s="17" t="s">
        <v>15</v>
      </c>
      <c r="BK1463" s="145">
        <f>ROUND(L1463*K1463,2)</f>
        <v>0</v>
      </c>
      <c r="BL1463" s="17" t="s">
        <v>247</v>
      </c>
      <c r="BM1463" s="17" t="s">
        <v>2584</v>
      </c>
    </row>
    <row r="1464" spans="2:65" s="1" customFormat="1" ht="28.9" customHeight="1" x14ac:dyDescent="0.3">
      <c r="B1464" s="31"/>
      <c r="C1464" s="32"/>
      <c r="D1464" s="32"/>
      <c r="E1464" s="32"/>
      <c r="F1464" s="266" t="s">
        <v>2536</v>
      </c>
      <c r="G1464" s="200"/>
      <c r="H1464" s="200"/>
      <c r="I1464" s="200"/>
      <c r="J1464" s="32"/>
      <c r="K1464" s="32"/>
      <c r="L1464" s="32"/>
      <c r="M1464" s="32"/>
      <c r="N1464" s="32"/>
      <c r="O1464" s="32"/>
      <c r="P1464" s="32"/>
      <c r="Q1464" s="32"/>
      <c r="R1464" s="33"/>
      <c r="T1464" s="70"/>
      <c r="U1464" s="32"/>
      <c r="V1464" s="32"/>
      <c r="W1464" s="32"/>
      <c r="X1464" s="32"/>
      <c r="Y1464" s="32"/>
      <c r="Z1464" s="32"/>
      <c r="AA1464" s="71"/>
      <c r="AT1464" s="17" t="s">
        <v>250</v>
      </c>
      <c r="AU1464" s="17" t="s">
        <v>190</v>
      </c>
    </row>
    <row r="1465" spans="2:65" s="1" customFormat="1" ht="51.6" customHeight="1" x14ac:dyDescent="0.3">
      <c r="B1465" s="136"/>
      <c r="C1465" s="137" t="s">
        <v>2585</v>
      </c>
      <c r="D1465" s="137" t="s">
        <v>222</v>
      </c>
      <c r="E1465" s="138" t="s">
        <v>2586</v>
      </c>
      <c r="F1465" s="250" t="s">
        <v>2587</v>
      </c>
      <c r="G1465" s="251"/>
      <c r="H1465" s="251"/>
      <c r="I1465" s="251"/>
      <c r="J1465" s="139" t="s">
        <v>276</v>
      </c>
      <c r="K1465" s="140">
        <v>2</v>
      </c>
      <c r="L1465" s="252"/>
      <c r="M1465" s="251"/>
      <c r="N1465" s="252">
        <f>ROUND(L1465*K1465,2)</f>
        <v>0</v>
      </c>
      <c r="O1465" s="251"/>
      <c r="P1465" s="251"/>
      <c r="Q1465" s="251"/>
      <c r="R1465" s="141"/>
      <c r="T1465" s="142" t="s">
        <v>3</v>
      </c>
      <c r="U1465" s="40" t="s">
        <v>43</v>
      </c>
      <c r="V1465" s="143">
        <v>0.42899999999999999</v>
      </c>
      <c r="W1465" s="143">
        <f>V1465*K1465</f>
        <v>0.85799999999999998</v>
      </c>
      <c r="X1465" s="143">
        <v>0</v>
      </c>
      <c r="Y1465" s="143">
        <f>X1465*K1465</f>
        <v>0</v>
      </c>
      <c r="Z1465" s="143">
        <v>0</v>
      </c>
      <c r="AA1465" s="144">
        <f>Z1465*K1465</f>
        <v>0</v>
      </c>
      <c r="AR1465" s="17" t="s">
        <v>247</v>
      </c>
      <c r="AT1465" s="17" t="s">
        <v>222</v>
      </c>
      <c r="AU1465" s="17" t="s">
        <v>190</v>
      </c>
      <c r="AY1465" s="17" t="s">
        <v>221</v>
      </c>
      <c r="BE1465" s="145">
        <f>IF(U1465="základní",N1465,0)</f>
        <v>0</v>
      </c>
      <c r="BF1465" s="145">
        <f>IF(U1465="snížená",N1465,0)</f>
        <v>0</v>
      </c>
      <c r="BG1465" s="145">
        <f>IF(U1465="zákl. přenesená",N1465,0)</f>
        <v>0</v>
      </c>
      <c r="BH1465" s="145">
        <f>IF(U1465="sníž. přenesená",N1465,0)</f>
        <v>0</v>
      </c>
      <c r="BI1465" s="145">
        <f>IF(U1465="nulová",N1465,0)</f>
        <v>0</v>
      </c>
      <c r="BJ1465" s="17" t="s">
        <v>15</v>
      </c>
      <c r="BK1465" s="145">
        <f>ROUND(L1465*K1465,2)</f>
        <v>0</v>
      </c>
      <c r="BL1465" s="17" t="s">
        <v>247</v>
      </c>
      <c r="BM1465" s="17" t="s">
        <v>2588</v>
      </c>
    </row>
    <row r="1466" spans="2:65" s="1" customFormat="1" ht="51.6" customHeight="1" x14ac:dyDescent="0.3">
      <c r="B1466" s="136"/>
      <c r="C1466" s="137" t="s">
        <v>2589</v>
      </c>
      <c r="D1466" s="137" t="s">
        <v>222</v>
      </c>
      <c r="E1466" s="138" t="s">
        <v>2590</v>
      </c>
      <c r="F1466" s="250" t="s">
        <v>2591</v>
      </c>
      <c r="G1466" s="251"/>
      <c r="H1466" s="251"/>
      <c r="I1466" s="251"/>
      <c r="J1466" s="139" t="s">
        <v>276</v>
      </c>
      <c r="K1466" s="140">
        <v>1</v>
      </c>
      <c r="L1466" s="252"/>
      <c r="M1466" s="251"/>
      <c r="N1466" s="252">
        <f>ROUND(L1466*K1466,2)</f>
        <v>0</v>
      </c>
      <c r="O1466" s="251"/>
      <c r="P1466" s="251"/>
      <c r="Q1466" s="251"/>
      <c r="R1466" s="141"/>
      <c r="T1466" s="142" t="s">
        <v>3</v>
      </c>
      <c r="U1466" s="40" t="s">
        <v>43</v>
      </c>
      <c r="V1466" s="143">
        <v>0.42899999999999999</v>
      </c>
      <c r="W1466" s="143">
        <f>V1466*K1466</f>
        <v>0.42899999999999999</v>
      </c>
      <c r="X1466" s="143">
        <v>0</v>
      </c>
      <c r="Y1466" s="143">
        <f>X1466*K1466</f>
        <v>0</v>
      </c>
      <c r="Z1466" s="143">
        <v>0</v>
      </c>
      <c r="AA1466" s="144">
        <f>Z1466*K1466</f>
        <v>0</v>
      </c>
      <c r="AR1466" s="17" t="s">
        <v>247</v>
      </c>
      <c r="AT1466" s="17" t="s">
        <v>222</v>
      </c>
      <c r="AU1466" s="17" t="s">
        <v>190</v>
      </c>
      <c r="AY1466" s="17" t="s">
        <v>221</v>
      </c>
      <c r="BE1466" s="145">
        <f>IF(U1466="základní",N1466,0)</f>
        <v>0</v>
      </c>
      <c r="BF1466" s="145">
        <f>IF(U1466="snížená",N1466,0)</f>
        <v>0</v>
      </c>
      <c r="BG1466" s="145">
        <f>IF(U1466="zákl. přenesená",N1466,0)</f>
        <v>0</v>
      </c>
      <c r="BH1466" s="145">
        <f>IF(U1466="sníž. přenesená",N1466,0)</f>
        <v>0</v>
      </c>
      <c r="BI1466" s="145">
        <f>IF(U1466="nulová",N1466,0)</f>
        <v>0</v>
      </c>
      <c r="BJ1466" s="17" t="s">
        <v>15</v>
      </c>
      <c r="BK1466" s="145">
        <f>ROUND(L1466*K1466,2)</f>
        <v>0</v>
      </c>
      <c r="BL1466" s="17" t="s">
        <v>247</v>
      </c>
      <c r="BM1466" s="17" t="s">
        <v>2592</v>
      </c>
    </row>
    <row r="1467" spans="2:65" s="1" customFormat="1" ht="28.9" customHeight="1" x14ac:dyDescent="0.3">
      <c r="B1467" s="31"/>
      <c r="C1467" s="32"/>
      <c r="D1467" s="32"/>
      <c r="E1467" s="32"/>
      <c r="F1467" s="266" t="s">
        <v>2536</v>
      </c>
      <c r="G1467" s="200"/>
      <c r="H1467" s="200"/>
      <c r="I1467" s="200"/>
      <c r="J1467" s="32"/>
      <c r="K1467" s="32"/>
      <c r="L1467" s="32"/>
      <c r="M1467" s="32"/>
      <c r="N1467" s="32"/>
      <c r="O1467" s="32"/>
      <c r="P1467" s="32"/>
      <c r="Q1467" s="32"/>
      <c r="R1467" s="33"/>
      <c r="T1467" s="70"/>
      <c r="U1467" s="32"/>
      <c r="V1467" s="32"/>
      <c r="W1467" s="32"/>
      <c r="X1467" s="32"/>
      <c r="Y1467" s="32"/>
      <c r="Z1467" s="32"/>
      <c r="AA1467" s="71"/>
      <c r="AT1467" s="17" t="s">
        <v>250</v>
      </c>
      <c r="AU1467" s="17" t="s">
        <v>190</v>
      </c>
    </row>
    <row r="1468" spans="2:65" s="1" customFormat="1" ht="51.6" customHeight="1" x14ac:dyDescent="0.3">
      <c r="B1468" s="136"/>
      <c r="C1468" s="137" t="s">
        <v>2593</v>
      </c>
      <c r="D1468" s="137" t="s">
        <v>222</v>
      </c>
      <c r="E1468" s="138" t="s">
        <v>2594</v>
      </c>
      <c r="F1468" s="250" t="s">
        <v>2595</v>
      </c>
      <c r="G1468" s="251"/>
      <c r="H1468" s="251"/>
      <c r="I1468" s="251"/>
      <c r="J1468" s="139" t="s">
        <v>276</v>
      </c>
      <c r="K1468" s="140">
        <v>3</v>
      </c>
      <c r="L1468" s="252"/>
      <c r="M1468" s="251"/>
      <c r="N1468" s="252">
        <f>ROUND(L1468*K1468,2)</f>
        <v>0</v>
      </c>
      <c r="O1468" s="251"/>
      <c r="P1468" s="251"/>
      <c r="Q1468" s="251"/>
      <c r="R1468" s="141"/>
      <c r="T1468" s="142" t="s">
        <v>3</v>
      </c>
      <c r="U1468" s="40" t="s">
        <v>43</v>
      </c>
      <c r="V1468" s="143">
        <v>0.42899999999999999</v>
      </c>
      <c r="W1468" s="143">
        <f>V1468*K1468</f>
        <v>1.2869999999999999</v>
      </c>
      <c r="X1468" s="143">
        <v>0</v>
      </c>
      <c r="Y1468" s="143">
        <f>X1468*K1468</f>
        <v>0</v>
      </c>
      <c r="Z1468" s="143">
        <v>0</v>
      </c>
      <c r="AA1468" s="144">
        <f>Z1468*K1468</f>
        <v>0</v>
      </c>
      <c r="AR1468" s="17" t="s">
        <v>247</v>
      </c>
      <c r="AT1468" s="17" t="s">
        <v>222</v>
      </c>
      <c r="AU1468" s="17" t="s">
        <v>190</v>
      </c>
      <c r="AY1468" s="17" t="s">
        <v>221</v>
      </c>
      <c r="BE1468" s="145">
        <f>IF(U1468="základní",N1468,0)</f>
        <v>0</v>
      </c>
      <c r="BF1468" s="145">
        <f>IF(U1468="snížená",N1468,0)</f>
        <v>0</v>
      </c>
      <c r="BG1468" s="145">
        <f>IF(U1468="zákl. přenesená",N1468,0)</f>
        <v>0</v>
      </c>
      <c r="BH1468" s="145">
        <f>IF(U1468="sníž. přenesená",N1468,0)</f>
        <v>0</v>
      </c>
      <c r="BI1468" s="145">
        <f>IF(U1468="nulová",N1468,0)</f>
        <v>0</v>
      </c>
      <c r="BJ1468" s="17" t="s">
        <v>15</v>
      </c>
      <c r="BK1468" s="145">
        <f>ROUND(L1468*K1468,2)</f>
        <v>0</v>
      </c>
      <c r="BL1468" s="17" t="s">
        <v>247</v>
      </c>
      <c r="BM1468" s="17" t="s">
        <v>2596</v>
      </c>
    </row>
    <row r="1469" spans="2:65" s="1" customFormat="1" ht="28.9" customHeight="1" x14ac:dyDescent="0.3">
      <c r="B1469" s="31"/>
      <c r="C1469" s="32"/>
      <c r="D1469" s="32"/>
      <c r="E1469" s="32"/>
      <c r="F1469" s="266" t="s">
        <v>2536</v>
      </c>
      <c r="G1469" s="200"/>
      <c r="H1469" s="200"/>
      <c r="I1469" s="200"/>
      <c r="J1469" s="32"/>
      <c r="K1469" s="32"/>
      <c r="L1469" s="32"/>
      <c r="M1469" s="32"/>
      <c r="N1469" s="32"/>
      <c r="O1469" s="32"/>
      <c r="P1469" s="32"/>
      <c r="Q1469" s="32"/>
      <c r="R1469" s="33"/>
      <c r="T1469" s="70"/>
      <c r="U1469" s="32"/>
      <c r="V1469" s="32"/>
      <c r="W1469" s="32"/>
      <c r="X1469" s="32"/>
      <c r="Y1469" s="32"/>
      <c r="Z1469" s="32"/>
      <c r="AA1469" s="71"/>
      <c r="AT1469" s="17" t="s">
        <v>250</v>
      </c>
      <c r="AU1469" s="17" t="s">
        <v>190</v>
      </c>
    </row>
    <row r="1470" spans="2:65" s="1" customFormat="1" ht="51.6" customHeight="1" x14ac:dyDescent="0.3">
      <c r="B1470" s="136"/>
      <c r="C1470" s="137" t="s">
        <v>2597</v>
      </c>
      <c r="D1470" s="137" t="s">
        <v>222</v>
      </c>
      <c r="E1470" s="138" t="s">
        <v>2598</v>
      </c>
      <c r="F1470" s="250" t="s">
        <v>2599</v>
      </c>
      <c r="G1470" s="251"/>
      <c r="H1470" s="251"/>
      <c r="I1470" s="251"/>
      <c r="J1470" s="139" t="s">
        <v>276</v>
      </c>
      <c r="K1470" s="140">
        <v>5</v>
      </c>
      <c r="L1470" s="252"/>
      <c r="M1470" s="251"/>
      <c r="N1470" s="252">
        <f>ROUND(L1470*K1470,2)</f>
        <v>0</v>
      </c>
      <c r="O1470" s="251"/>
      <c r="P1470" s="251"/>
      <c r="Q1470" s="251"/>
      <c r="R1470" s="141"/>
      <c r="T1470" s="142" t="s">
        <v>3</v>
      </c>
      <c r="U1470" s="40" t="s">
        <v>43</v>
      </c>
      <c r="V1470" s="143">
        <v>0.42899999999999999</v>
      </c>
      <c r="W1470" s="143">
        <f>V1470*K1470</f>
        <v>2.145</v>
      </c>
      <c r="X1470" s="143">
        <v>0</v>
      </c>
      <c r="Y1470" s="143">
        <f>X1470*K1470</f>
        <v>0</v>
      </c>
      <c r="Z1470" s="143">
        <v>0</v>
      </c>
      <c r="AA1470" s="144">
        <f>Z1470*K1470</f>
        <v>0</v>
      </c>
      <c r="AR1470" s="17" t="s">
        <v>247</v>
      </c>
      <c r="AT1470" s="17" t="s">
        <v>222</v>
      </c>
      <c r="AU1470" s="17" t="s">
        <v>190</v>
      </c>
      <c r="AY1470" s="17" t="s">
        <v>221</v>
      </c>
      <c r="BE1470" s="145">
        <f>IF(U1470="základní",N1470,0)</f>
        <v>0</v>
      </c>
      <c r="BF1470" s="145">
        <f>IF(U1470="snížená",N1470,0)</f>
        <v>0</v>
      </c>
      <c r="BG1470" s="145">
        <f>IF(U1470="zákl. přenesená",N1470,0)</f>
        <v>0</v>
      </c>
      <c r="BH1470" s="145">
        <f>IF(U1470="sníž. přenesená",N1470,0)</f>
        <v>0</v>
      </c>
      <c r="BI1470" s="145">
        <f>IF(U1470="nulová",N1470,0)</f>
        <v>0</v>
      </c>
      <c r="BJ1470" s="17" t="s">
        <v>15</v>
      </c>
      <c r="BK1470" s="145">
        <f>ROUND(L1470*K1470,2)</f>
        <v>0</v>
      </c>
      <c r="BL1470" s="17" t="s">
        <v>247</v>
      </c>
      <c r="BM1470" s="17" t="s">
        <v>2600</v>
      </c>
    </row>
    <row r="1471" spans="2:65" s="1" customFormat="1" ht="28.9" customHeight="1" x14ac:dyDescent="0.3">
      <c r="B1471" s="31"/>
      <c r="C1471" s="32"/>
      <c r="D1471" s="32"/>
      <c r="E1471" s="32"/>
      <c r="F1471" s="266" t="s">
        <v>2536</v>
      </c>
      <c r="G1471" s="200"/>
      <c r="H1471" s="200"/>
      <c r="I1471" s="200"/>
      <c r="J1471" s="32"/>
      <c r="K1471" s="32"/>
      <c r="L1471" s="32"/>
      <c r="M1471" s="32"/>
      <c r="N1471" s="32"/>
      <c r="O1471" s="32"/>
      <c r="P1471" s="32"/>
      <c r="Q1471" s="32"/>
      <c r="R1471" s="33"/>
      <c r="T1471" s="70"/>
      <c r="U1471" s="32"/>
      <c r="V1471" s="32"/>
      <c r="W1471" s="32"/>
      <c r="X1471" s="32"/>
      <c r="Y1471" s="32"/>
      <c r="Z1471" s="32"/>
      <c r="AA1471" s="71"/>
      <c r="AT1471" s="17" t="s">
        <v>250</v>
      </c>
      <c r="AU1471" s="17" t="s">
        <v>190</v>
      </c>
    </row>
    <row r="1472" spans="2:65" s="1" customFormat="1" ht="51.6" customHeight="1" x14ac:dyDescent="0.3">
      <c r="B1472" s="136"/>
      <c r="C1472" s="137" t="s">
        <v>2601</v>
      </c>
      <c r="D1472" s="137" t="s">
        <v>222</v>
      </c>
      <c r="E1472" s="138" t="s">
        <v>2602</v>
      </c>
      <c r="F1472" s="250" t="s">
        <v>2603</v>
      </c>
      <c r="G1472" s="251"/>
      <c r="H1472" s="251"/>
      <c r="I1472" s="251"/>
      <c r="J1472" s="139" t="s">
        <v>276</v>
      </c>
      <c r="K1472" s="140">
        <v>4</v>
      </c>
      <c r="L1472" s="252"/>
      <c r="M1472" s="251"/>
      <c r="N1472" s="252">
        <f>ROUND(L1472*K1472,2)</f>
        <v>0</v>
      </c>
      <c r="O1472" s="251"/>
      <c r="P1472" s="251"/>
      <c r="Q1472" s="251"/>
      <c r="R1472" s="141"/>
      <c r="T1472" s="142" t="s">
        <v>3</v>
      </c>
      <c r="U1472" s="40" t="s">
        <v>43</v>
      </c>
      <c r="V1472" s="143">
        <v>0.42899999999999999</v>
      </c>
      <c r="W1472" s="143">
        <f>V1472*K1472</f>
        <v>1.716</v>
      </c>
      <c r="X1472" s="143">
        <v>0</v>
      </c>
      <c r="Y1472" s="143">
        <f>X1472*K1472</f>
        <v>0</v>
      </c>
      <c r="Z1472" s="143">
        <v>0</v>
      </c>
      <c r="AA1472" s="144">
        <f>Z1472*K1472</f>
        <v>0</v>
      </c>
      <c r="AR1472" s="17" t="s">
        <v>247</v>
      </c>
      <c r="AT1472" s="17" t="s">
        <v>222</v>
      </c>
      <c r="AU1472" s="17" t="s">
        <v>190</v>
      </c>
      <c r="AY1472" s="17" t="s">
        <v>221</v>
      </c>
      <c r="BE1472" s="145">
        <f>IF(U1472="základní",N1472,0)</f>
        <v>0</v>
      </c>
      <c r="BF1472" s="145">
        <f>IF(U1472="snížená",N1472,0)</f>
        <v>0</v>
      </c>
      <c r="BG1472" s="145">
        <f>IF(U1472="zákl. přenesená",N1472,0)</f>
        <v>0</v>
      </c>
      <c r="BH1472" s="145">
        <f>IF(U1472="sníž. přenesená",N1472,0)</f>
        <v>0</v>
      </c>
      <c r="BI1472" s="145">
        <f>IF(U1472="nulová",N1472,0)</f>
        <v>0</v>
      </c>
      <c r="BJ1472" s="17" t="s">
        <v>15</v>
      </c>
      <c r="BK1472" s="145">
        <f>ROUND(L1472*K1472,2)</f>
        <v>0</v>
      </c>
      <c r="BL1472" s="17" t="s">
        <v>247</v>
      </c>
      <c r="BM1472" s="17" t="s">
        <v>2604</v>
      </c>
    </row>
    <row r="1473" spans="2:65" s="1" customFormat="1" ht="28.9" customHeight="1" x14ac:dyDescent="0.3">
      <c r="B1473" s="31"/>
      <c r="C1473" s="32"/>
      <c r="D1473" s="32"/>
      <c r="E1473" s="32"/>
      <c r="F1473" s="266" t="s">
        <v>2536</v>
      </c>
      <c r="G1473" s="200"/>
      <c r="H1473" s="200"/>
      <c r="I1473" s="200"/>
      <c r="J1473" s="32"/>
      <c r="K1473" s="32"/>
      <c r="L1473" s="32"/>
      <c r="M1473" s="32"/>
      <c r="N1473" s="32"/>
      <c r="O1473" s="32"/>
      <c r="P1473" s="32"/>
      <c r="Q1473" s="32"/>
      <c r="R1473" s="33"/>
      <c r="T1473" s="70"/>
      <c r="U1473" s="32"/>
      <c r="V1473" s="32"/>
      <c r="W1473" s="32"/>
      <c r="X1473" s="32"/>
      <c r="Y1473" s="32"/>
      <c r="Z1473" s="32"/>
      <c r="AA1473" s="71"/>
      <c r="AT1473" s="17" t="s">
        <v>250</v>
      </c>
      <c r="AU1473" s="17" t="s">
        <v>190</v>
      </c>
    </row>
    <row r="1474" spans="2:65" s="1" customFormat="1" ht="51.6" customHeight="1" x14ac:dyDescent="0.3">
      <c r="B1474" s="136"/>
      <c r="C1474" s="137" t="s">
        <v>2605</v>
      </c>
      <c r="D1474" s="137" t="s">
        <v>222</v>
      </c>
      <c r="E1474" s="138" t="s">
        <v>2606</v>
      </c>
      <c r="F1474" s="250" t="s">
        <v>2607</v>
      </c>
      <c r="G1474" s="251"/>
      <c r="H1474" s="251"/>
      <c r="I1474" s="251"/>
      <c r="J1474" s="139" t="s">
        <v>276</v>
      </c>
      <c r="K1474" s="140">
        <v>1</v>
      </c>
      <c r="L1474" s="252"/>
      <c r="M1474" s="251"/>
      <c r="N1474" s="252">
        <f>ROUND(L1474*K1474,2)</f>
        <v>0</v>
      </c>
      <c r="O1474" s="251"/>
      <c r="P1474" s="251"/>
      <c r="Q1474" s="251"/>
      <c r="R1474" s="141"/>
      <c r="T1474" s="142" t="s">
        <v>3</v>
      </c>
      <c r="U1474" s="40" t="s">
        <v>43</v>
      </c>
      <c r="V1474" s="143">
        <v>0.42899999999999999</v>
      </c>
      <c r="W1474" s="143">
        <f>V1474*K1474</f>
        <v>0.42899999999999999</v>
      </c>
      <c r="X1474" s="143">
        <v>0</v>
      </c>
      <c r="Y1474" s="143">
        <f>X1474*K1474</f>
        <v>0</v>
      </c>
      <c r="Z1474" s="143">
        <v>0</v>
      </c>
      <c r="AA1474" s="144">
        <f>Z1474*K1474</f>
        <v>0</v>
      </c>
      <c r="AR1474" s="17" t="s">
        <v>247</v>
      </c>
      <c r="AT1474" s="17" t="s">
        <v>222</v>
      </c>
      <c r="AU1474" s="17" t="s">
        <v>190</v>
      </c>
      <c r="AY1474" s="17" t="s">
        <v>221</v>
      </c>
      <c r="BE1474" s="145">
        <f>IF(U1474="základní",N1474,0)</f>
        <v>0</v>
      </c>
      <c r="BF1474" s="145">
        <f>IF(U1474="snížená",N1474,0)</f>
        <v>0</v>
      </c>
      <c r="BG1474" s="145">
        <f>IF(U1474="zákl. přenesená",N1474,0)</f>
        <v>0</v>
      </c>
      <c r="BH1474" s="145">
        <f>IF(U1474="sníž. přenesená",N1474,0)</f>
        <v>0</v>
      </c>
      <c r="BI1474" s="145">
        <f>IF(U1474="nulová",N1474,0)</f>
        <v>0</v>
      </c>
      <c r="BJ1474" s="17" t="s">
        <v>15</v>
      </c>
      <c r="BK1474" s="145">
        <f>ROUND(L1474*K1474,2)</f>
        <v>0</v>
      </c>
      <c r="BL1474" s="17" t="s">
        <v>247</v>
      </c>
      <c r="BM1474" s="17" t="s">
        <v>2608</v>
      </c>
    </row>
    <row r="1475" spans="2:65" s="1" customFormat="1" ht="28.9" customHeight="1" x14ac:dyDescent="0.3">
      <c r="B1475" s="31"/>
      <c r="C1475" s="32"/>
      <c r="D1475" s="32"/>
      <c r="E1475" s="32"/>
      <c r="F1475" s="266" t="s">
        <v>2536</v>
      </c>
      <c r="G1475" s="200"/>
      <c r="H1475" s="200"/>
      <c r="I1475" s="200"/>
      <c r="J1475" s="32"/>
      <c r="K1475" s="32"/>
      <c r="L1475" s="32"/>
      <c r="M1475" s="32"/>
      <c r="N1475" s="32"/>
      <c r="O1475" s="32"/>
      <c r="P1475" s="32"/>
      <c r="Q1475" s="32"/>
      <c r="R1475" s="33"/>
      <c r="T1475" s="70"/>
      <c r="U1475" s="32"/>
      <c r="V1475" s="32"/>
      <c r="W1475" s="32"/>
      <c r="X1475" s="32"/>
      <c r="Y1475" s="32"/>
      <c r="Z1475" s="32"/>
      <c r="AA1475" s="71"/>
      <c r="AT1475" s="17" t="s">
        <v>250</v>
      </c>
      <c r="AU1475" s="17" t="s">
        <v>190</v>
      </c>
    </row>
    <row r="1476" spans="2:65" s="1" customFormat="1" ht="51.6" customHeight="1" x14ac:dyDescent="0.3">
      <c r="B1476" s="136"/>
      <c r="C1476" s="137" t="s">
        <v>2609</v>
      </c>
      <c r="D1476" s="137" t="s">
        <v>222</v>
      </c>
      <c r="E1476" s="138" t="s">
        <v>2610</v>
      </c>
      <c r="F1476" s="250" t="s">
        <v>2611</v>
      </c>
      <c r="G1476" s="251"/>
      <c r="H1476" s="251"/>
      <c r="I1476" s="251"/>
      <c r="J1476" s="139" t="s">
        <v>276</v>
      </c>
      <c r="K1476" s="140">
        <v>1</v>
      </c>
      <c r="L1476" s="252"/>
      <c r="M1476" s="251"/>
      <c r="N1476" s="252">
        <f t="shared" ref="N1476:N1502" si="20">ROUND(L1476*K1476,2)</f>
        <v>0</v>
      </c>
      <c r="O1476" s="251"/>
      <c r="P1476" s="251"/>
      <c r="Q1476" s="251"/>
      <c r="R1476" s="141"/>
      <c r="T1476" s="142" t="s">
        <v>3</v>
      </c>
      <c r="U1476" s="40" t="s">
        <v>43</v>
      </c>
      <c r="V1476" s="143">
        <v>0.42899999999999999</v>
      </c>
      <c r="W1476" s="143">
        <f t="shared" ref="W1476:W1502" si="21">V1476*K1476</f>
        <v>0.42899999999999999</v>
      </c>
      <c r="X1476" s="143">
        <v>0</v>
      </c>
      <c r="Y1476" s="143">
        <f t="shared" ref="Y1476:Y1502" si="22">X1476*K1476</f>
        <v>0</v>
      </c>
      <c r="Z1476" s="143">
        <v>0</v>
      </c>
      <c r="AA1476" s="144">
        <f t="shared" ref="AA1476:AA1502" si="23">Z1476*K1476</f>
        <v>0</v>
      </c>
      <c r="AR1476" s="17" t="s">
        <v>247</v>
      </c>
      <c r="AT1476" s="17" t="s">
        <v>222</v>
      </c>
      <c r="AU1476" s="17" t="s">
        <v>190</v>
      </c>
      <c r="AY1476" s="17" t="s">
        <v>221</v>
      </c>
      <c r="BE1476" s="145">
        <f t="shared" ref="BE1476:BE1502" si="24">IF(U1476="základní",N1476,0)</f>
        <v>0</v>
      </c>
      <c r="BF1476" s="145">
        <f t="shared" ref="BF1476:BF1502" si="25">IF(U1476="snížená",N1476,0)</f>
        <v>0</v>
      </c>
      <c r="BG1476" s="145">
        <f t="shared" ref="BG1476:BG1502" si="26">IF(U1476="zákl. přenesená",N1476,0)</f>
        <v>0</v>
      </c>
      <c r="BH1476" s="145">
        <f t="shared" ref="BH1476:BH1502" si="27">IF(U1476="sníž. přenesená",N1476,0)</f>
        <v>0</v>
      </c>
      <c r="BI1476" s="145">
        <f t="shared" ref="BI1476:BI1502" si="28">IF(U1476="nulová",N1476,0)</f>
        <v>0</v>
      </c>
      <c r="BJ1476" s="17" t="s">
        <v>15</v>
      </c>
      <c r="BK1476" s="145">
        <f t="shared" ref="BK1476:BK1502" si="29">ROUND(L1476*K1476,2)</f>
        <v>0</v>
      </c>
      <c r="BL1476" s="17" t="s">
        <v>247</v>
      </c>
      <c r="BM1476" s="17" t="s">
        <v>2612</v>
      </c>
    </row>
    <row r="1477" spans="2:65" s="1" customFormat="1" ht="51.6" customHeight="1" x14ac:dyDescent="0.3">
      <c r="B1477" s="136"/>
      <c r="C1477" s="137" t="s">
        <v>2613</v>
      </c>
      <c r="D1477" s="137" t="s">
        <v>222</v>
      </c>
      <c r="E1477" s="138" t="s">
        <v>2614</v>
      </c>
      <c r="F1477" s="250" t="s">
        <v>2615</v>
      </c>
      <c r="G1477" s="251"/>
      <c r="H1477" s="251"/>
      <c r="I1477" s="251"/>
      <c r="J1477" s="139" t="s">
        <v>276</v>
      </c>
      <c r="K1477" s="140">
        <v>1</v>
      </c>
      <c r="L1477" s="252"/>
      <c r="M1477" s="251"/>
      <c r="N1477" s="252">
        <f t="shared" si="20"/>
        <v>0</v>
      </c>
      <c r="O1477" s="251"/>
      <c r="P1477" s="251"/>
      <c r="Q1477" s="251"/>
      <c r="R1477" s="141"/>
      <c r="T1477" s="142" t="s">
        <v>3</v>
      </c>
      <c r="U1477" s="40" t="s">
        <v>43</v>
      </c>
      <c r="V1477" s="143">
        <v>0.42899999999999999</v>
      </c>
      <c r="W1477" s="143">
        <f t="shared" si="21"/>
        <v>0.42899999999999999</v>
      </c>
      <c r="X1477" s="143">
        <v>0</v>
      </c>
      <c r="Y1477" s="143">
        <f t="shared" si="22"/>
        <v>0</v>
      </c>
      <c r="Z1477" s="143">
        <v>0</v>
      </c>
      <c r="AA1477" s="144">
        <f t="shared" si="23"/>
        <v>0</v>
      </c>
      <c r="AR1477" s="17" t="s">
        <v>247</v>
      </c>
      <c r="AT1477" s="17" t="s">
        <v>222</v>
      </c>
      <c r="AU1477" s="17" t="s">
        <v>190</v>
      </c>
      <c r="AY1477" s="17" t="s">
        <v>221</v>
      </c>
      <c r="BE1477" s="145">
        <f t="shared" si="24"/>
        <v>0</v>
      </c>
      <c r="BF1477" s="145">
        <f t="shared" si="25"/>
        <v>0</v>
      </c>
      <c r="BG1477" s="145">
        <f t="shared" si="26"/>
        <v>0</v>
      </c>
      <c r="BH1477" s="145">
        <f t="shared" si="27"/>
        <v>0</v>
      </c>
      <c r="BI1477" s="145">
        <f t="shared" si="28"/>
        <v>0</v>
      </c>
      <c r="BJ1477" s="17" t="s">
        <v>15</v>
      </c>
      <c r="BK1477" s="145">
        <f t="shared" si="29"/>
        <v>0</v>
      </c>
      <c r="BL1477" s="17" t="s">
        <v>247</v>
      </c>
      <c r="BM1477" s="17" t="s">
        <v>2616</v>
      </c>
    </row>
    <row r="1478" spans="2:65" s="1" customFormat="1" ht="51.6" customHeight="1" x14ac:dyDescent="0.3">
      <c r="B1478" s="136"/>
      <c r="C1478" s="137" t="s">
        <v>2617</v>
      </c>
      <c r="D1478" s="137" t="s">
        <v>222</v>
      </c>
      <c r="E1478" s="138" t="s">
        <v>2618</v>
      </c>
      <c r="F1478" s="250" t="s">
        <v>2619</v>
      </c>
      <c r="G1478" s="251"/>
      <c r="H1478" s="251"/>
      <c r="I1478" s="251"/>
      <c r="J1478" s="139" t="s">
        <v>276</v>
      </c>
      <c r="K1478" s="140">
        <v>1</v>
      </c>
      <c r="L1478" s="252"/>
      <c r="M1478" s="251"/>
      <c r="N1478" s="252">
        <f t="shared" si="20"/>
        <v>0</v>
      </c>
      <c r="O1478" s="251"/>
      <c r="P1478" s="251"/>
      <c r="Q1478" s="251"/>
      <c r="R1478" s="141"/>
      <c r="T1478" s="142" t="s">
        <v>3</v>
      </c>
      <c r="U1478" s="40" t="s">
        <v>43</v>
      </c>
      <c r="V1478" s="143">
        <v>0.42899999999999999</v>
      </c>
      <c r="W1478" s="143">
        <f t="shared" si="21"/>
        <v>0.42899999999999999</v>
      </c>
      <c r="X1478" s="143">
        <v>0</v>
      </c>
      <c r="Y1478" s="143">
        <f t="shared" si="22"/>
        <v>0</v>
      </c>
      <c r="Z1478" s="143">
        <v>0</v>
      </c>
      <c r="AA1478" s="144">
        <f t="shared" si="23"/>
        <v>0</v>
      </c>
      <c r="AR1478" s="17" t="s">
        <v>247</v>
      </c>
      <c r="AT1478" s="17" t="s">
        <v>222</v>
      </c>
      <c r="AU1478" s="17" t="s">
        <v>190</v>
      </c>
      <c r="AY1478" s="17" t="s">
        <v>221</v>
      </c>
      <c r="BE1478" s="145">
        <f t="shared" si="24"/>
        <v>0</v>
      </c>
      <c r="BF1478" s="145">
        <f t="shared" si="25"/>
        <v>0</v>
      </c>
      <c r="BG1478" s="145">
        <f t="shared" si="26"/>
        <v>0</v>
      </c>
      <c r="BH1478" s="145">
        <f t="shared" si="27"/>
        <v>0</v>
      </c>
      <c r="BI1478" s="145">
        <f t="shared" si="28"/>
        <v>0</v>
      </c>
      <c r="BJ1478" s="17" t="s">
        <v>15</v>
      </c>
      <c r="BK1478" s="145">
        <f t="shared" si="29"/>
        <v>0</v>
      </c>
      <c r="BL1478" s="17" t="s">
        <v>247</v>
      </c>
      <c r="BM1478" s="17" t="s">
        <v>2620</v>
      </c>
    </row>
    <row r="1479" spans="2:65" s="1" customFormat="1" ht="51.6" customHeight="1" x14ac:dyDescent="0.3">
      <c r="B1479" s="136"/>
      <c r="C1479" s="137" t="s">
        <v>2621</v>
      </c>
      <c r="D1479" s="137" t="s">
        <v>222</v>
      </c>
      <c r="E1479" s="138" t="s">
        <v>2622</v>
      </c>
      <c r="F1479" s="250" t="s">
        <v>2623</v>
      </c>
      <c r="G1479" s="251"/>
      <c r="H1479" s="251"/>
      <c r="I1479" s="251"/>
      <c r="J1479" s="139" t="s">
        <v>276</v>
      </c>
      <c r="K1479" s="140">
        <v>1</v>
      </c>
      <c r="L1479" s="252"/>
      <c r="M1479" s="251"/>
      <c r="N1479" s="252">
        <f t="shared" si="20"/>
        <v>0</v>
      </c>
      <c r="O1479" s="251"/>
      <c r="P1479" s="251"/>
      <c r="Q1479" s="251"/>
      <c r="R1479" s="141"/>
      <c r="T1479" s="142" t="s">
        <v>3</v>
      </c>
      <c r="U1479" s="40" t="s">
        <v>43</v>
      </c>
      <c r="V1479" s="143">
        <v>0.42899999999999999</v>
      </c>
      <c r="W1479" s="143">
        <f t="shared" si="21"/>
        <v>0.42899999999999999</v>
      </c>
      <c r="X1479" s="143">
        <v>0</v>
      </c>
      <c r="Y1479" s="143">
        <f t="shared" si="22"/>
        <v>0</v>
      </c>
      <c r="Z1479" s="143">
        <v>0</v>
      </c>
      <c r="AA1479" s="144">
        <f t="shared" si="23"/>
        <v>0</v>
      </c>
      <c r="AR1479" s="17" t="s">
        <v>247</v>
      </c>
      <c r="AT1479" s="17" t="s">
        <v>222</v>
      </c>
      <c r="AU1479" s="17" t="s">
        <v>190</v>
      </c>
      <c r="AY1479" s="17" t="s">
        <v>221</v>
      </c>
      <c r="BE1479" s="145">
        <f t="shared" si="24"/>
        <v>0</v>
      </c>
      <c r="BF1479" s="145">
        <f t="shared" si="25"/>
        <v>0</v>
      </c>
      <c r="BG1479" s="145">
        <f t="shared" si="26"/>
        <v>0</v>
      </c>
      <c r="BH1479" s="145">
        <f t="shared" si="27"/>
        <v>0</v>
      </c>
      <c r="BI1479" s="145">
        <f t="shared" si="28"/>
        <v>0</v>
      </c>
      <c r="BJ1479" s="17" t="s">
        <v>15</v>
      </c>
      <c r="BK1479" s="145">
        <f t="shared" si="29"/>
        <v>0</v>
      </c>
      <c r="BL1479" s="17" t="s">
        <v>247</v>
      </c>
      <c r="BM1479" s="17" t="s">
        <v>2624</v>
      </c>
    </row>
    <row r="1480" spans="2:65" s="1" customFormat="1" ht="51.6" customHeight="1" x14ac:dyDescent="0.3">
      <c r="B1480" s="136"/>
      <c r="C1480" s="137" t="s">
        <v>2625</v>
      </c>
      <c r="D1480" s="137" t="s">
        <v>222</v>
      </c>
      <c r="E1480" s="138" t="s">
        <v>2626</v>
      </c>
      <c r="F1480" s="250" t="s">
        <v>2627</v>
      </c>
      <c r="G1480" s="251"/>
      <c r="H1480" s="251"/>
      <c r="I1480" s="251"/>
      <c r="J1480" s="139" t="s">
        <v>276</v>
      </c>
      <c r="K1480" s="140">
        <v>1</v>
      </c>
      <c r="L1480" s="252"/>
      <c r="M1480" s="251"/>
      <c r="N1480" s="252">
        <f t="shared" si="20"/>
        <v>0</v>
      </c>
      <c r="O1480" s="251"/>
      <c r="P1480" s="251"/>
      <c r="Q1480" s="251"/>
      <c r="R1480" s="141"/>
      <c r="T1480" s="142" t="s">
        <v>3</v>
      </c>
      <c r="U1480" s="40" t="s">
        <v>43</v>
      </c>
      <c r="V1480" s="143">
        <v>0.42899999999999999</v>
      </c>
      <c r="W1480" s="143">
        <f t="shared" si="21"/>
        <v>0.42899999999999999</v>
      </c>
      <c r="X1480" s="143">
        <v>0</v>
      </c>
      <c r="Y1480" s="143">
        <f t="shared" si="22"/>
        <v>0</v>
      </c>
      <c r="Z1480" s="143">
        <v>0</v>
      </c>
      <c r="AA1480" s="144">
        <f t="shared" si="23"/>
        <v>0</v>
      </c>
      <c r="AR1480" s="17" t="s">
        <v>247</v>
      </c>
      <c r="AT1480" s="17" t="s">
        <v>222</v>
      </c>
      <c r="AU1480" s="17" t="s">
        <v>190</v>
      </c>
      <c r="AY1480" s="17" t="s">
        <v>221</v>
      </c>
      <c r="BE1480" s="145">
        <f t="shared" si="24"/>
        <v>0</v>
      </c>
      <c r="BF1480" s="145">
        <f t="shared" si="25"/>
        <v>0</v>
      </c>
      <c r="BG1480" s="145">
        <f t="shared" si="26"/>
        <v>0</v>
      </c>
      <c r="BH1480" s="145">
        <f t="shared" si="27"/>
        <v>0</v>
      </c>
      <c r="BI1480" s="145">
        <f t="shared" si="28"/>
        <v>0</v>
      </c>
      <c r="BJ1480" s="17" t="s">
        <v>15</v>
      </c>
      <c r="BK1480" s="145">
        <f t="shared" si="29"/>
        <v>0</v>
      </c>
      <c r="BL1480" s="17" t="s">
        <v>247</v>
      </c>
      <c r="BM1480" s="17" t="s">
        <v>2628</v>
      </c>
    </row>
    <row r="1481" spans="2:65" s="1" customFormat="1" ht="51.6" customHeight="1" x14ac:dyDescent="0.3">
      <c r="B1481" s="136"/>
      <c r="C1481" s="137" t="s">
        <v>2629</v>
      </c>
      <c r="D1481" s="137" t="s">
        <v>222</v>
      </c>
      <c r="E1481" s="138" t="s">
        <v>2630</v>
      </c>
      <c r="F1481" s="250" t="s">
        <v>2631</v>
      </c>
      <c r="G1481" s="251"/>
      <c r="H1481" s="251"/>
      <c r="I1481" s="251"/>
      <c r="J1481" s="139" t="s">
        <v>276</v>
      </c>
      <c r="K1481" s="140">
        <v>1</v>
      </c>
      <c r="L1481" s="252"/>
      <c r="M1481" s="251"/>
      <c r="N1481" s="252">
        <f t="shared" si="20"/>
        <v>0</v>
      </c>
      <c r="O1481" s="251"/>
      <c r="P1481" s="251"/>
      <c r="Q1481" s="251"/>
      <c r="R1481" s="141"/>
      <c r="T1481" s="142" t="s">
        <v>3</v>
      </c>
      <c r="U1481" s="40" t="s">
        <v>43</v>
      </c>
      <c r="V1481" s="143">
        <v>0.42899999999999999</v>
      </c>
      <c r="W1481" s="143">
        <f t="shared" si="21"/>
        <v>0.42899999999999999</v>
      </c>
      <c r="X1481" s="143">
        <v>0</v>
      </c>
      <c r="Y1481" s="143">
        <f t="shared" si="22"/>
        <v>0</v>
      </c>
      <c r="Z1481" s="143">
        <v>0</v>
      </c>
      <c r="AA1481" s="144">
        <f t="shared" si="23"/>
        <v>0</v>
      </c>
      <c r="AR1481" s="17" t="s">
        <v>247</v>
      </c>
      <c r="AT1481" s="17" t="s">
        <v>222</v>
      </c>
      <c r="AU1481" s="17" t="s">
        <v>190</v>
      </c>
      <c r="AY1481" s="17" t="s">
        <v>221</v>
      </c>
      <c r="BE1481" s="145">
        <f t="shared" si="24"/>
        <v>0</v>
      </c>
      <c r="BF1481" s="145">
        <f t="shared" si="25"/>
        <v>0</v>
      </c>
      <c r="BG1481" s="145">
        <f t="shared" si="26"/>
        <v>0</v>
      </c>
      <c r="BH1481" s="145">
        <f t="shared" si="27"/>
        <v>0</v>
      </c>
      <c r="BI1481" s="145">
        <f t="shared" si="28"/>
        <v>0</v>
      </c>
      <c r="BJ1481" s="17" t="s">
        <v>15</v>
      </c>
      <c r="BK1481" s="145">
        <f t="shared" si="29"/>
        <v>0</v>
      </c>
      <c r="BL1481" s="17" t="s">
        <v>247</v>
      </c>
      <c r="BM1481" s="17" t="s">
        <v>2632</v>
      </c>
    </row>
    <row r="1482" spans="2:65" s="1" customFormat="1" ht="51.6" customHeight="1" x14ac:dyDescent="0.3">
      <c r="B1482" s="136"/>
      <c r="C1482" s="137" t="s">
        <v>2633</v>
      </c>
      <c r="D1482" s="137" t="s">
        <v>222</v>
      </c>
      <c r="E1482" s="138" t="s">
        <v>2634</v>
      </c>
      <c r="F1482" s="250" t="s">
        <v>2635</v>
      </c>
      <c r="G1482" s="251"/>
      <c r="H1482" s="251"/>
      <c r="I1482" s="251"/>
      <c r="J1482" s="139" t="s">
        <v>276</v>
      </c>
      <c r="K1482" s="140">
        <v>1</v>
      </c>
      <c r="L1482" s="252"/>
      <c r="M1482" s="251"/>
      <c r="N1482" s="252">
        <f t="shared" si="20"/>
        <v>0</v>
      </c>
      <c r="O1482" s="251"/>
      <c r="P1482" s="251"/>
      <c r="Q1482" s="251"/>
      <c r="R1482" s="141"/>
      <c r="T1482" s="142" t="s">
        <v>3</v>
      </c>
      <c r="U1482" s="40" t="s">
        <v>43</v>
      </c>
      <c r="V1482" s="143">
        <v>0.42899999999999999</v>
      </c>
      <c r="W1482" s="143">
        <f t="shared" si="21"/>
        <v>0.42899999999999999</v>
      </c>
      <c r="X1482" s="143">
        <v>0</v>
      </c>
      <c r="Y1482" s="143">
        <f t="shared" si="22"/>
        <v>0</v>
      </c>
      <c r="Z1482" s="143">
        <v>0</v>
      </c>
      <c r="AA1482" s="144">
        <f t="shared" si="23"/>
        <v>0</v>
      </c>
      <c r="AR1482" s="17" t="s">
        <v>247</v>
      </c>
      <c r="AT1482" s="17" t="s">
        <v>222</v>
      </c>
      <c r="AU1482" s="17" t="s">
        <v>190</v>
      </c>
      <c r="AY1482" s="17" t="s">
        <v>221</v>
      </c>
      <c r="BE1482" s="145">
        <f t="shared" si="24"/>
        <v>0</v>
      </c>
      <c r="BF1482" s="145">
        <f t="shared" si="25"/>
        <v>0</v>
      </c>
      <c r="BG1482" s="145">
        <f t="shared" si="26"/>
        <v>0</v>
      </c>
      <c r="BH1482" s="145">
        <f t="shared" si="27"/>
        <v>0</v>
      </c>
      <c r="BI1482" s="145">
        <f t="shared" si="28"/>
        <v>0</v>
      </c>
      <c r="BJ1482" s="17" t="s">
        <v>15</v>
      </c>
      <c r="BK1482" s="145">
        <f t="shared" si="29"/>
        <v>0</v>
      </c>
      <c r="BL1482" s="17" t="s">
        <v>247</v>
      </c>
      <c r="BM1482" s="17" t="s">
        <v>2636</v>
      </c>
    </row>
    <row r="1483" spans="2:65" s="1" customFormat="1" ht="51.6" customHeight="1" x14ac:dyDescent="0.3">
      <c r="B1483" s="136"/>
      <c r="C1483" s="137" t="s">
        <v>2637</v>
      </c>
      <c r="D1483" s="137" t="s">
        <v>222</v>
      </c>
      <c r="E1483" s="138" t="s">
        <v>2638</v>
      </c>
      <c r="F1483" s="250" t="s">
        <v>2639</v>
      </c>
      <c r="G1483" s="251"/>
      <c r="H1483" s="251"/>
      <c r="I1483" s="251"/>
      <c r="J1483" s="139" t="s">
        <v>276</v>
      </c>
      <c r="K1483" s="140">
        <v>1</v>
      </c>
      <c r="L1483" s="252"/>
      <c r="M1483" s="251"/>
      <c r="N1483" s="252">
        <f t="shared" si="20"/>
        <v>0</v>
      </c>
      <c r="O1483" s="251"/>
      <c r="P1483" s="251"/>
      <c r="Q1483" s="251"/>
      <c r="R1483" s="141"/>
      <c r="T1483" s="142" t="s">
        <v>3</v>
      </c>
      <c r="U1483" s="40" t="s">
        <v>43</v>
      </c>
      <c r="V1483" s="143">
        <v>0.42899999999999999</v>
      </c>
      <c r="W1483" s="143">
        <f t="shared" si="21"/>
        <v>0.42899999999999999</v>
      </c>
      <c r="X1483" s="143">
        <v>0</v>
      </c>
      <c r="Y1483" s="143">
        <f t="shared" si="22"/>
        <v>0</v>
      </c>
      <c r="Z1483" s="143">
        <v>0</v>
      </c>
      <c r="AA1483" s="144">
        <f t="shared" si="23"/>
        <v>0</v>
      </c>
      <c r="AR1483" s="17" t="s">
        <v>247</v>
      </c>
      <c r="AT1483" s="17" t="s">
        <v>222</v>
      </c>
      <c r="AU1483" s="17" t="s">
        <v>190</v>
      </c>
      <c r="AY1483" s="17" t="s">
        <v>221</v>
      </c>
      <c r="BE1483" s="145">
        <f t="shared" si="24"/>
        <v>0</v>
      </c>
      <c r="BF1483" s="145">
        <f t="shared" si="25"/>
        <v>0</v>
      </c>
      <c r="BG1483" s="145">
        <f t="shared" si="26"/>
        <v>0</v>
      </c>
      <c r="BH1483" s="145">
        <f t="shared" si="27"/>
        <v>0</v>
      </c>
      <c r="BI1483" s="145">
        <f t="shared" si="28"/>
        <v>0</v>
      </c>
      <c r="BJ1483" s="17" t="s">
        <v>15</v>
      </c>
      <c r="BK1483" s="145">
        <f t="shared" si="29"/>
        <v>0</v>
      </c>
      <c r="BL1483" s="17" t="s">
        <v>247</v>
      </c>
      <c r="BM1483" s="17" t="s">
        <v>2640</v>
      </c>
    </row>
    <row r="1484" spans="2:65" s="1" customFormat="1" ht="63" customHeight="1" x14ac:dyDescent="0.3">
      <c r="B1484" s="136"/>
      <c r="C1484" s="137" t="s">
        <v>2641</v>
      </c>
      <c r="D1484" s="137" t="s">
        <v>222</v>
      </c>
      <c r="E1484" s="138" t="s">
        <v>2642</v>
      </c>
      <c r="F1484" s="250" t="s">
        <v>2643</v>
      </c>
      <c r="G1484" s="251"/>
      <c r="H1484" s="251"/>
      <c r="I1484" s="251"/>
      <c r="J1484" s="139" t="s">
        <v>276</v>
      </c>
      <c r="K1484" s="140">
        <v>1</v>
      </c>
      <c r="L1484" s="252"/>
      <c r="M1484" s="251"/>
      <c r="N1484" s="252">
        <f t="shared" si="20"/>
        <v>0</v>
      </c>
      <c r="O1484" s="251"/>
      <c r="P1484" s="251"/>
      <c r="Q1484" s="251"/>
      <c r="R1484" s="141"/>
      <c r="T1484" s="142" t="s">
        <v>3</v>
      </c>
      <c r="U1484" s="40" t="s">
        <v>43</v>
      </c>
      <c r="V1484" s="143">
        <v>0.42899999999999999</v>
      </c>
      <c r="W1484" s="143">
        <f t="shared" si="21"/>
        <v>0.42899999999999999</v>
      </c>
      <c r="X1484" s="143">
        <v>0</v>
      </c>
      <c r="Y1484" s="143">
        <f t="shared" si="22"/>
        <v>0</v>
      </c>
      <c r="Z1484" s="143">
        <v>0</v>
      </c>
      <c r="AA1484" s="144">
        <f t="shared" si="23"/>
        <v>0</v>
      </c>
      <c r="AR1484" s="17" t="s">
        <v>247</v>
      </c>
      <c r="AT1484" s="17" t="s">
        <v>222</v>
      </c>
      <c r="AU1484" s="17" t="s">
        <v>190</v>
      </c>
      <c r="AY1484" s="17" t="s">
        <v>221</v>
      </c>
      <c r="BE1484" s="145">
        <f t="shared" si="24"/>
        <v>0</v>
      </c>
      <c r="BF1484" s="145">
        <f t="shared" si="25"/>
        <v>0</v>
      </c>
      <c r="BG1484" s="145">
        <f t="shared" si="26"/>
        <v>0</v>
      </c>
      <c r="BH1484" s="145">
        <f t="shared" si="27"/>
        <v>0</v>
      </c>
      <c r="BI1484" s="145">
        <f t="shared" si="28"/>
        <v>0</v>
      </c>
      <c r="BJ1484" s="17" t="s">
        <v>15</v>
      </c>
      <c r="BK1484" s="145">
        <f t="shared" si="29"/>
        <v>0</v>
      </c>
      <c r="BL1484" s="17" t="s">
        <v>247</v>
      </c>
      <c r="BM1484" s="17" t="s">
        <v>2644</v>
      </c>
    </row>
    <row r="1485" spans="2:65" s="1" customFormat="1" ht="63" customHeight="1" x14ac:dyDescent="0.3">
      <c r="B1485" s="136"/>
      <c r="C1485" s="137" t="s">
        <v>2645</v>
      </c>
      <c r="D1485" s="137" t="s">
        <v>222</v>
      </c>
      <c r="E1485" s="138" t="s">
        <v>2646</v>
      </c>
      <c r="F1485" s="250" t="s">
        <v>2647</v>
      </c>
      <c r="G1485" s="251"/>
      <c r="H1485" s="251"/>
      <c r="I1485" s="251"/>
      <c r="J1485" s="139" t="s">
        <v>276</v>
      </c>
      <c r="K1485" s="140">
        <v>2</v>
      </c>
      <c r="L1485" s="252"/>
      <c r="M1485" s="251"/>
      <c r="N1485" s="252">
        <f t="shared" si="20"/>
        <v>0</v>
      </c>
      <c r="O1485" s="251"/>
      <c r="P1485" s="251"/>
      <c r="Q1485" s="251"/>
      <c r="R1485" s="141"/>
      <c r="T1485" s="142" t="s">
        <v>3</v>
      </c>
      <c r="U1485" s="40" t="s">
        <v>43</v>
      </c>
      <c r="V1485" s="143">
        <v>0.42899999999999999</v>
      </c>
      <c r="W1485" s="143">
        <f t="shared" si="21"/>
        <v>0.85799999999999998</v>
      </c>
      <c r="X1485" s="143">
        <v>0</v>
      </c>
      <c r="Y1485" s="143">
        <f t="shared" si="22"/>
        <v>0</v>
      </c>
      <c r="Z1485" s="143">
        <v>0</v>
      </c>
      <c r="AA1485" s="144">
        <f t="shared" si="23"/>
        <v>0</v>
      </c>
      <c r="AR1485" s="17" t="s">
        <v>247</v>
      </c>
      <c r="AT1485" s="17" t="s">
        <v>222</v>
      </c>
      <c r="AU1485" s="17" t="s">
        <v>190</v>
      </c>
      <c r="AY1485" s="17" t="s">
        <v>221</v>
      </c>
      <c r="BE1485" s="145">
        <f t="shared" si="24"/>
        <v>0</v>
      </c>
      <c r="BF1485" s="145">
        <f t="shared" si="25"/>
        <v>0</v>
      </c>
      <c r="BG1485" s="145">
        <f t="shared" si="26"/>
        <v>0</v>
      </c>
      <c r="BH1485" s="145">
        <f t="shared" si="27"/>
        <v>0</v>
      </c>
      <c r="BI1485" s="145">
        <f t="shared" si="28"/>
        <v>0</v>
      </c>
      <c r="BJ1485" s="17" t="s">
        <v>15</v>
      </c>
      <c r="BK1485" s="145">
        <f t="shared" si="29"/>
        <v>0</v>
      </c>
      <c r="BL1485" s="17" t="s">
        <v>247</v>
      </c>
      <c r="BM1485" s="17" t="s">
        <v>2648</v>
      </c>
    </row>
    <row r="1486" spans="2:65" s="1" customFormat="1" ht="63" customHeight="1" x14ac:dyDescent="0.3">
      <c r="B1486" s="136"/>
      <c r="C1486" s="137" t="s">
        <v>2649</v>
      </c>
      <c r="D1486" s="137" t="s">
        <v>222</v>
      </c>
      <c r="E1486" s="138" t="s">
        <v>2650</v>
      </c>
      <c r="F1486" s="250" t="s">
        <v>2651</v>
      </c>
      <c r="G1486" s="251"/>
      <c r="H1486" s="251"/>
      <c r="I1486" s="251"/>
      <c r="J1486" s="139" t="s">
        <v>276</v>
      </c>
      <c r="K1486" s="140">
        <v>3</v>
      </c>
      <c r="L1486" s="252"/>
      <c r="M1486" s="251"/>
      <c r="N1486" s="252">
        <f t="shared" si="20"/>
        <v>0</v>
      </c>
      <c r="O1486" s="251"/>
      <c r="P1486" s="251"/>
      <c r="Q1486" s="251"/>
      <c r="R1486" s="141"/>
      <c r="T1486" s="142" t="s">
        <v>3</v>
      </c>
      <c r="U1486" s="40" t="s">
        <v>43</v>
      </c>
      <c r="V1486" s="143">
        <v>0.42899999999999999</v>
      </c>
      <c r="W1486" s="143">
        <f t="shared" si="21"/>
        <v>1.2869999999999999</v>
      </c>
      <c r="X1486" s="143">
        <v>0</v>
      </c>
      <c r="Y1486" s="143">
        <f t="shared" si="22"/>
        <v>0</v>
      </c>
      <c r="Z1486" s="143">
        <v>0</v>
      </c>
      <c r="AA1486" s="144">
        <f t="shared" si="23"/>
        <v>0</v>
      </c>
      <c r="AR1486" s="17" t="s">
        <v>247</v>
      </c>
      <c r="AT1486" s="17" t="s">
        <v>222</v>
      </c>
      <c r="AU1486" s="17" t="s">
        <v>190</v>
      </c>
      <c r="AY1486" s="17" t="s">
        <v>221</v>
      </c>
      <c r="BE1486" s="145">
        <f t="shared" si="24"/>
        <v>0</v>
      </c>
      <c r="BF1486" s="145">
        <f t="shared" si="25"/>
        <v>0</v>
      </c>
      <c r="BG1486" s="145">
        <f t="shared" si="26"/>
        <v>0</v>
      </c>
      <c r="BH1486" s="145">
        <f t="shared" si="27"/>
        <v>0</v>
      </c>
      <c r="BI1486" s="145">
        <f t="shared" si="28"/>
        <v>0</v>
      </c>
      <c r="BJ1486" s="17" t="s">
        <v>15</v>
      </c>
      <c r="BK1486" s="145">
        <f t="shared" si="29"/>
        <v>0</v>
      </c>
      <c r="BL1486" s="17" t="s">
        <v>247</v>
      </c>
      <c r="BM1486" s="17" t="s">
        <v>2652</v>
      </c>
    </row>
    <row r="1487" spans="2:65" s="1" customFormat="1" ht="63" customHeight="1" x14ac:dyDescent="0.3">
      <c r="B1487" s="136"/>
      <c r="C1487" s="137" t="s">
        <v>2653</v>
      </c>
      <c r="D1487" s="137" t="s">
        <v>222</v>
      </c>
      <c r="E1487" s="138" t="s">
        <v>2654</v>
      </c>
      <c r="F1487" s="250" t="s">
        <v>2655</v>
      </c>
      <c r="G1487" s="251"/>
      <c r="H1487" s="251"/>
      <c r="I1487" s="251"/>
      <c r="J1487" s="139" t="s">
        <v>276</v>
      </c>
      <c r="K1487" s="140">
        <v>13</v>
      </c>
      <c r="L1487" s="252"/>
      <c r="M1487" s="251"/>
      <c r="N1487" s="252">
        <f t="shared" si="20"/>
        <v>0</v>
      </c>
      <c r="O1487" s="251"/>
      <c r="P1487" s="251"/>
      <c r="Q1487" s="251"/>
      <c r="R1487" s="141"/>
      <c r="T1487" s="142" t="s">
        <v>3</v>
      </c>
      <c r="U1487" s="40" t="s">
        <v>43</v>
      </c>
      <c r="V1487" s="143">
        <v>0.42899999999999999</v>
      </c>
      <c r="W1487" s="143">
        <f t="shared" si="21"/>
        <v>5.577</v>
      </c>
      <c r="X1487" s="143">
        <v>0</v>
      </c>
      <c r="Y1487" s="143">
        <f t="shared" si="22"/>
        <v>0</v>
      </c>
      <c r="Z1487" s="143">
        <v>0</v>
      </c>
      <c r="AA1487" s="144">
        <f t="shared" si="23"/>
        <v>0</v>
      </c>
      <c r="AR1487" s="17" t="s">
        <v>247</v>
      </c>
      <c r="AT1487" s="17" t="s">
        <v>222</v>
      </c>
      <c r="AU1487" s="17" t="s">
        <v>190</v>
      </c>
      <c r="AY1487" s="17" t="s">
        <v>221</v>
      </c>
      <c r="BE1487" s="145">
        <f t="shared" si="24"/>
        <v>0</v>
      </c>
      <c r="BF1487" s="145">
        <f t="shared" si="25"/>
        <v>0</v>
      </c>
      <c r="BG1487" s="145">
        <f t="shared" si="26"/>
        <v>0</v>
      </c>
      <c r="BH1487" s="145">
        <f t="shared" si="27"/>
        <v>0</v>
      </c>
      <c r="BI1487" s="145">
        <f t="shared" si="28"/>
        <v>0</v>
      </c>
      <c r="BJ1487" s="17" t="s">
        <v>15</v>
      </c>
      <c r="BK1487" s="145">
        <f t="shared" si="29"/>
        <v>0</v>
      </c>
      <c r="BL1487" s="17" t="s">
        <v>247</v>
      </c>
      <c r="BM1487" s="17" t="s">
        <v>2656</v>
      </c>
    </row>
    <row r="1488" spans="2:65" s="1" customFormat="1" ht="63" customHeight="1" x14ac:dyDescent="0.3">
      <c r="B1488" s="136"/>
      <c r="C1488" s="137" t="s">
        <v>2657</v>
      </c>
      <c r="D1488" s="137" t="s">
        <v>222</v>
      </c>
      <c r="E1488" s="138" t="s">
        <v>2658</v>
      </c>
      <c r="F1488" s="250" t="s">
        <v>2659</v>
      </c>
      <c r="G1488" s="251"/>
      <c r="H1488" s="251"/>
      <c r="I1488" s="251"/>
      <c r="J1488" s="139" t="s">
        <v>276</v>
      </c>
      <c r="K1488" s="140">
        <v>1</v>
      </c>
      <c r="L1488" s="252"/>
      <c r="M1488" s="251"/>
      <c r="N1488" s="252">
        <f t="shared" si="20"/>
        <v>0</v>
      </c>
      <c r="O1488" s="251"/>
      <c r="P1488" s="251"/>
      <c r="Q1488" s="251"/>
      <c r="R1488" s="141"/>
      <c r="T1488" s="142" t="s">
        <v>3</v>
      </c>
      <c r="U1488" s="40" t="s">
        <v>43</v>
      </c>
      <c r="V1488" s="143">
        <v>0.42899999999999999</v>
      </c>
      <c r="W1488" s="143">
        <f t="shared" si="21"/>
        <v>0.42899999999999999</v>
      </c>
      <c r="X1488" s="143">
        <v>0</v>
      </c>
      <c r="Y1488" s="143">
        <f t="shared" si="22"/>
        <v>0</v>
      </c>
      <c r="Z1488" s="143">
        <v>0</v>
      </c>
      <c r="AA1488" s="144">
        <f t="shared" si="23"/>
        <v>0</v>
      </c>
      <c r="AR1488" s="17" t="s">
        <v>247</v>
      </c>
      <c r="AT1488" s="17" t="s">
        <v>222</v>
      </c>
      <c r="AU1488" s="17" t="s">
        <v>190</v>
      </c>
      <c r="AY1488" s="17" t="s">
        <v>221</v>
      </c>
      <c r="BE1488" s="145">
        <f t="shared" si="24"/>
        <v>0</v>
      </c>
      <c r="BF1488" s="145">
        <f t="shared" si="25"/>
        <v>0</v>
      </c>
      <c r="BG1488" s="145">
        <f t="shared" si="26"/>
        <v>0</v>
      </c>
      <c r="BH1488" s="145">
        <f t="shared" si="27"/>
        <v>0</v>
      </c>
      <c r="BI1488" s="145">
        <f t="shared" si="28"/>
        <v>0</v>
      </c>
      <c r="BJ1488" s="17" t="s">
        <v>15</v>
      </c>
      <c r="BK1488" s="145">
        <f t="shared" si="29"/>
        <v>0</v>
      </c>
      <c r="BL1488" s="17" t="s">
        <v>247</v>
      </c>
      <c r="BM1488" s="17" t="s">
        <v>2660</v>
      </c>
    </row>
    <row r="1489" spans="2:65" s="1" customFormat="1" ht="63" customHeight="1" x14ac:dyDescent="0.3">
      <c r="B1489" s="136"/>
      <c r="C1489" s="137" t="s">
        <v>2661</v>
      </c>
      <c r="D1489" s="137" t="s">
        <v>222</v>
      </c>
      <c r="E1489" s="138" t="s">
        <v>2662</v>
      </c>
      <c r="F1489" s="250" t="s">
        <v>2663</v>
      </c>
      <c r="G1489" s="251"/>
      <c r="H1489" s="251"/>
      <c r="I1489" s="251"/>
      <c r="J1489" s="139" t="s">
        <v>276</v>
      </c>
      <c r="K1489" s="140">
        <v>3</v>
      </c>
      <c r="L1489" s="252"/>
      <c r="M1489" s="251"/>
      <c r="N1489" s="252">
        <f t="shared" si="20"/>
        <v>0</v>
      </c>
      <c r="O1489" s="251"/>
      <c r="P1489" s="251"/>
      <c r="Q1489" s="251"/>
      <c r="R1489" s="141"/>
      <c r="T1489" s="142" t="s">
        <v>3</v>
      </c>
      <c r="U1489" s="40" t="s">
        <v>43</v>
      </c>
      <c r="V1489" s="143">
        <v>0.42899999999999999</v>
      </c>
      <c r="W1489" s="143">
        <f t="shared" si="21"/>
        <v>1.2869999999999999</v>
      </c>
      <c r="X1489" s="143">
        <v>0</v>
      </c>
      <c r="Y1489" s="143">
        <f t="shared" si="22"/>
        <v>0</v>
      </c>
      <c r="Z1489" s="143">
        <v>0</v>
      </c>
      <c r="AA1489" s="144">
        <f t="shared" si="23"/>
        <v>0</v>
      </c>
      <c r="AR1489" s="17" t="s">
        <v>247</v>
      </c>
      <c r="AT1489" s="17" t="s">
        <v>222</v>
      </c>
      <c r="AU1489" s="17" t="s">
        <v>190</v>
      </c>
      <c r="AY1489" s="17" t="s">
        <v>221</v>
      </c>
      <c r="BE1489" s="145">
        <f t="shared" si="24"/>
        <v>0</v>
      </c>
      <c r="BF1489" s="145">
        <f t="shared" si="25"/>
        <v>0</v>
      </c>
      <c r="BG1489" s="145">
        <f t="shared" si="26"/>
        <v>0</v>
      </c>
      <c r="BH1489" s="145">
        <f t="shared" si="27"/>
        <v>0</v>
      </c>
      <c r="BI1489" s="145">
        <f t="shared" si="28"/>
        <v>0</v>
      </c>
      <c r="BJ1489" s="17" t="s">
        <v>15</v>
      </c>
      <c r="BK1489" s="145">
        <f t="shared" si="29"/>
        <v>0</v>
      </c>
      <c r="BL1489" s="17" t="s">
        <v>247</v>
      </c>
      <c r="BM1489" s="17" t="s">
        <v>2664</v>
      </c>
    </row>
    <row r="1490" spans="2:65" s="1" customFormat="1" ht="74.45" customHeight="1" x14ac:dyDescent="0.3">
      <c r="B1490" s="136"/>
      <c r="C1490" s="137" t="s">
        <v>2665</v>
      </c>
      <c r="D1490" s="137" t="s">
        <v>222</v>
      </c>
      <c r="E1490" s="138" t="s">
        <v>2666</v>
      </c>
      <c r="F1490" s="250" t="s">
        <v>2667</v>
      </c>
      <c r="G1490" s="251"/>
      <c r="H1490" s="251"/>
      <c r="I1490" s="251"/>
      <c r="J1490" s="139" t="s">
        <v>276</v>
      </c>
      <c r="K1490" s="140">
        <v>1</v>
      </c>
      <c r="L1490" s="252"/>
      <c r="M1490" s="251"/>
      <c r="N1490" s="252">
        <f t="shared" si="20"/>
        <v>0</v>
      </c>
      <c r="O1490" s="251"/>
      <c r="P1490" s="251"/>
      <c r="Q1490" s="251"/>
      <c r="R1490" s="141"/>
      <c r="T1490" s="142" t="s">
        <v>3</v>
      </c>
      <c r="U1490" s="40" t="s">
        <v>43</v>
      </c>
      <c r="V1490" s="143">
        <v>0.42899999999999999</v>
      </c>
      <c r="W1490" s="143">
        <f t="shared" si="21"/>
        <v>0.42899999999999999</v>
      </c>
      <c r="X1490" s="143">
        <v>0</v>
      </c>
      <c r="Y1490" s="143">
        <f t="shared" si="22"/>
        <v>0</v>
      </c>
      <c r="Z1490" s="143">
        <v>0</v>
      </c>
      <c r="AA1490" s="144">
        <f t="shared" si="23"/>
        <v>0</v>
      </c>
      <c r="AR1490" s="17" t="s">
        <v>247</v>
      </c>
      <c r="AT1490" s="17" t="s">
        <v>222</v>
      </c>
      <c r="AU1490" s="17" t="s">
        <v>190</v>
      </c>
      <c r="AY1490" s="17" t="s">
        <v>221</v>
      </c>
      <c r="BE1490" s="145">
        <f t="shared" si="24"/>
        <v>0</v>
      </c>
      <c r="BF1490" s="145">
        <f t="shared" si="25"/>
        <v>0</v>
      </c>
      <c r="BG1490" s="145">
        <f t="shared" si="26"/>
        <v>0</v>
      </c>
      <c r="BH1490" s="145">
        <f t="shared" si="27"/>
        <v>0</v>
      </c>
      <c r="BI1490" s="145">
        <f t="shared" si="28"/>
        <v>0</v>
      </c>
      <c r="BJ1490" s="17" t="s">
        <v>15</v>
      </c>
      <c r="BK1490" s="145">
        <f t="shared" si="29"/>
        <v>0</v>
      </c>
      <c r="BL1490" s="17" t="s">
        <v>247</v>
      </c>
      <c r="BM1490" s="17" t="s">
        <v>2668</v>
      </c>
    </row>
    <row r="1491" spans="2:65" s="1" customFormat="1" ht="63" customHeight="1" x14ac:dyDescent="0.3">
      <c r="B1491" s="136"/>
      <c r="C1491" s="137" t="s">
        <v>2669</v>
      </c>
      <c r="D1491" s="137" t="s">
        <v>222</v>
      </c>
      <c r="E1491" s="138" t="s">
        <v>2670</v>
      </c>
      <c r="F1491" s="250" t="s">
        <v>2671</v>
      </c>
      <c r="G1491" s="251"/>
      <c r="H1491" s="251"/>
      <c r="I1491" s="251"/>
      <c r="J1491" s="139" t="s">
        <v>276</v>
      </c>
      <c r="K1491" s="140">
        <v>2</v>
      </c>
      <c r="L1491" s="252"/>
      <c r="M1491" s="251"/>
      <c r="N1491" s="252">
        <f t="shared" si="20"/>
        <v>0</v>
      </c>
      <c r="O1491" s="251"/>
      <c r="P1491" s="251"/>
      <c r="Q1491" s="251"/>
      <c r="R1491" s="141"/>
      <c r="T1491" s="142" t="s">
        <v>3</v>
      </c>
      <c r="U1491" s="40" t="s">
        <v>43</v>
      </c>
      <c r="V1491" s="143">
        <v>0.42899999999999999</v>
      </c>
      <c r="W1491" s="143">
        <f t="shared" si="21"/>
        <v>0.85799999999999998</v>
      </c>
      <c r="X1491" s="143">
        <v>0</v>
      </c>
      <c r="Y1491" s="143">
        <f t="shared" si="22"/>
        <v>0</v>
      </c>
      <c r="Z1491" s="143">
        <v>0</v>
      </c>
      <c r="AA1491" s="144">
        <f t="shared" si="23"/>
        <v>0</v>
      </c>
      <c r="AR1491" s="17" t="s">
        <v>247</v>
      </c>
      <c r="AT1491" s="17" t="s">
        <v>222</v>
      </c>
      <c r="AU1491" s="17" t="s">
        <v>190</v>
      </c>
      <c r="AY1491" s="17" t="s">
        <v>221</v>
      </c>
      <c r="BE1491" s="145">
        <f t="shared" si="24"/>
        <v>0</v>
      </c>
      <c r="BF1491" s="145">
        <f t="shared" si="25"/>
        <v>0</v>
      </c>
      <c r="BG1491" s="145">
        <f t="shared" si="26"/>
        <v>0</v>
      </c>
      <c r="BH1491" s="145">
        <f t="shared" si="27"/>
        <v>0</v>
      </c>
      <c r="BI1491" s="145">
        <f t="shared" si="28"/>
        <v>0</v>
      </c>
      <c r="BJ1491" s="17" t="s">
        <v>15</v>
      </c>
      <c r="BK1491" s="145">
        <f t="shared" si="29"/>
        <v>0</v>
      </c>
      <c r="BL1491" s="17" t="s">
        <v>247</v>
      </c>
      <c r="BM1491" s="17" t="s">
        <v>2672</v>
      </c>
    </row>
    <row r="1492" spans="2:65" s="1" customFormat="1" ht="63" customHeight="1" x14ac:dyDescent="0.3">
      <c r="B1492" s="136"/>
      <c r="C1492" s="137" t="s">
        <v>2673</v>
      </c>
      <c r="D1492" s="137" t="s">
        <v>222</v>
      </c>
      <c r="E1492" s="138" t="s">
        <v>2674</v>
      </c>
      <c r="F1492" s="250" t="s">
        <v>2675</v>
      </c>
      <c r="G1492" s="251"/>
      <c r="H1492" s="251"/>
      <c r="I1492" s="251"/>
      <c r="J1492" s="139" t="s">
        <v>276</v>
      </c>
      <c r="K1492" s="140">
        <v>5</v>
      </c>
      <c r="L1492" s="252"/>
      <c r="M1492" s="251"/>
      <c r="N1492" s="252">
        <f t="shared" si="20"/>
        <v>0</v>
      </c>
      <c r="O1492" s="251"/>
      <c r="P1492" s="251"/>
      <c r="Q1492" s="251"/>
      <c r="R1492" s="141"/>
      <c r="T1492" s="142" t="s">
        <v>3</v>
      </c>
      <c r="U1492" s="40" t="s">
        <v>43</v>
      </c>
      <c r="V1492" s="143">
        <v>0.42899999999999999</v>
      </c>
      <c r="W1492" s="143">
        <f t="shared" si="21"/>
        <v>2.145</v>
      </c>
      <c r="X1492" s="143">
        <v>0</v>
      </c>
      <c r="Y1492" s="143">
        <f t="shared" si="22"/>
        <v>0</v>
      </c>
      <c r="Z1492" s="143">
        <v>0</v>
      </c>
      <c r="AA1492" s="144">
        <f t="shared" si="23"/>
        <v>0</v>
      </c>
      <c r="AR1492" s="17" t="s">
        <v>247</v>
      </c>
      <c r="AT1492" s="17" t="s">
        <v>222</v>
      </c>
      <c r="AU1492" s="17" t="s">
        <v>190</v>
      </c>
      <c r="AY1492" s="17" t="s">
        <v>221</v>
      </c>
      <c r="BE1492" s="145">
        <f t="shared" si="24"/>
        <v>0</v>
      </c>
      <c r="BF1492" s="145">
        <f t="shared" si="25"/>
        <v>0</v>
      </c>
      <c r="BG1492" s="145">
        <f t="shared" si="26"/>
        <v>0</v>
      </c>
      <c r="BH1492" s="145">
        <f t="shared" si="27"/>
        <v>0</v>
      </c>
      <c r="BI1492" s="145">
        <f t="shared" si="28"/>
        <v>0</v>
      </c>
      <c r="BJ1492" s="17" t="s">
        <v>15</v>
      </c>
      <c r="BK1492" s="145">
        <f t="shared" si="29"/>
        <v>0</v>
      </c>
      <c r="BL1492" s="17" t="s">
        <v>247</v>
      </c>
      <c r="BM1492" s="17" t="s">
        <v>2676</v>
      </c>
    </row>
    <row r="1493" spans="2:65" s="1" customFormat="1" ht="63" customHeight="1" x14ac:dyDescent="0.3">
      <c r="B1493" s="136"/>
      <c r="C1493" s="137" t="s">
        <v>2677</v>
      </c>
      <c r="D1493" s="137" t="s">
        <v>222</v>
      </c>
      <c r="E1493" s="138" t="s">
        <v>2678</v>
      </c>
      <c r="F1493" s="250" t="s">
        <v>2679</v>
      </c>
      <c r="G1493" s="251"/>
      <c r="H1493" s="251"/>
      <c r="I1493" s="251"/>
      <c r="J1493" s="139" t="s">
        <v>276</v>
      </c>
      <c r="K1493" s="140">
        <v>6</v>
      </c>
      <c r="L1493" s="252"/>
      <c r="M1493" s="251"/>
      <c r="N1493" s="252">
        <f t="shared" si="20"/>
        <v>0</v>
      </c>
      <c r="O1493" s="251"/>
      <c r="P1493" s="251"/>
      <c r="Q1493" s="251"/>
      <c r="R1493" s="141"/>
      <c r="T1493" s="142" t="s">
        <v>3</v>
      </c>
      <c r="U1493" s="40" t="s">
        <v>43</v>
      </c>
      <c r="V1493" s="143">
        <v>0.42899999999999999</v>
      </c>
      <c r="W1493" s="143">
        <f t="shared" si="21"/>
        <v>2.5739999999999998</v>
      </c>
      <c r="X1493" s="143">
        <v>0</v>
      </c>
      <c r="Y1493" s="143">
        <f t="shared" si="22"/>
        <v>0</v>
      </c>
      <c r="Z1493" s="143">
        <v>0</v>
      </c>
      <c r="AA1493" s="144">
        <f t="shared" si="23"/>
        <v>0</v>
      </c>
      <c r="AR1493" s="17" t="s">
        <v>247</v>
      </c>
      <c r="AT1493" s="17" t="s">
        <v>222</v>
      </c>
      <c r="AU1493" s="17" t="s">
        <v>190</v>
      </c>
      <c r="AY1493" s="17" t="s">
        <v>221</v>
      </c>
      <c r="BE1493" s="145">
        <f t="shared" si="24"/>
        <v>0</v>
      </c>
      <c r="BF1493" s="145">
        <f t="shared" si="25"/>
        <v>0</v>
      </c>
      <c r="BG1493" s="145">
        <f t="shared" si="26"/>
        <v>0</v>
      </c>
      <c r="BH1493" s="145">
        <f t="shared" si="27"/>
        <v>0</v>
      </c>
      <c r="BI1493" s="145">
        <f t="shared" si="28"/>
        <v>0</v>
      </c>
      <c r="BJ1493" s="17" t="s">
        <v>15</v>
      </c>
      <c r="BK1493" s="145">
        <f t="shared" si="29"/>
        <v>0</v>
      </c>
      <c r="BL1493" s="17" t="s">
        <v>247</v>
      </c>
      <c r="BM1493" s="17" t="s">
        <v>2680</v>
      </c>
    </row>
    <row r="1494" spans="2:65" s="1" customFormat="1" ht="63" customHeight="1" x14ac:dyDescent="0.3">
      <c r="B1494" s="136"/>
      <c r="C1494" s="137" t="s">
        <v>2681</v>
      </c>
      <c r="D1494" s="137" t="s">
        <v>222</v>
      </c>
      <c r="E1494" s="138" t="s">
        <v>2682</v>
      </c>
      <c r="F1494" s="250" t="s">
        <v>2683</v>
      </c>
      <c r="G1494" s="251"/>
      <c r="H1494" s="251"/>
      <c r="I1494" s="251"/>
      <c r="J1494" s="139" t="s">
        <v>276</v>
      </c>
      <c r="K1494" s="140">
        <v>1</v>
      </c>
      <c r="L1494" s="252"/>
      <c r="M1494" s="251"/>
      <c r="N1494" s="252">
        <f t="shared" si="20"/>
        <v>0</v>
      </c>
      <c r="O1494" s="251"/>
      <c r="P1494" s="251"/>
      <c r="Q1494" s="251"/>
      <c r="R1494" s="141"/>
      <c r="T1494" s="142" t="s">
        <v>3</v>
      </c>
      <c r="U1494" s="40" t="s">
        <v>43</v>
      </c>
      <c r="V1494" s="143">
        <v>0.42899999999999999</v>
      </c>
      <c r="W1494" s="143">
        <f t="shared" si="21"/>
        <v>0.42899999999999999</v>
      </c>
      <c r="X1494" s="143">
        <v>0</v>
      </c>
      <c r="Y1494" s="143">
        <f t="shared" si="22"/>
        <v>0</v>
      </c>
      <c r="Z1494" s="143">
        <v>0</v>
      </c>
      <c r="AA1494" s="144">
        <f t="shared" si="23"/>
        <v>0</v>
      </c>
      <c r="AR1494" s="17" t="s">
        <v>247</v>
      </c>
      <c r="AT1494" s="17" t="s">
        <v>222</v>
      </c>
      <c r="AU1494" s="17" t="s">
        <v>190</v>
      </c>
      <c r="AY1494" s="17" t="s">
        <v>221</v>
      </c>
      <c r="BE1494" s="145">
        <f t="shared" si="24"/>
        <v>0</v>
      </c>
      <c r="BF1494" s="145">
        <f t="shared" si="25"/>
        <v>0</v>
      </c>
      <c r="BG1494" s="145">
        <f t="shared" si="26"/>
        <v>0</v>
      </c>
      <c r="BH1494" s="145">
        <f t="shared" si="27"/>
        <v>0</v>
      </c>
      <c r="BI1494" s="145">
        <f t="shared" si="28"/>
        <v>0</v>
      </c>
      <c r="BJ1494" s="17" t="s">
        <v>15</v>
      </c>
      <c r="BK1494" s="145">
        <f t="shared" si="29"/>
        <v>0</v>
      </c>
      <c r="BL1494" s="17" t="s">
        <v>247</v>
      </c>
      <c r="BM1494" s="17" t="s">
        <v>2684</v>
      </c>
    </row>
    <row r="1495" spans="2:65" s="1" customFormat="1" ht="63" customHeight="1" x14ac:dyDescent="0.3">
      <c r="B1495" s="136"/>
      <c r="C1495" s="137" t="s">
        <v>2685</v>
      </c>
      <c r="D1495" s="137" t="s">
        <v>222</v>
      </c>
      <c r="E1495" s="138" t="s">
        <v>2686</v>
      </c>
      <c r="F1495" s="250" t="s">
        <v>2687</v>
      </c>
      <c r="G1495" s="251"/>
      <c r="H1495" s="251"/>
      <c r="I1495" s="251"/>
      <c r="J1495" s="139" t="s">
        <v>276</v>
      </c>
      <c r="K1495" s="140">
        <v>1</v>
      </c>
      <c r="L1495" s="252"/>
      <c r="M1495" s="251"/>
      <c r="N1495" s="252">
        <f t="shared" si="20"/>
        <v>0</v>
      </c>
      <c r="O1495" s="251"/>
      <c r="P1495" s="251"/>
      <c r="Q1495" s="251"/>
      <c r="R1495" s="141"/>
      <c r="T1495" s="142" t="s">
        <v>3</v>
      </c>
      <c r="U1495" s="40" t="s">
        <v>43</v>
      </c>
      <c r="V1495" s="143">
        <v>0.42899999999999999</v>
      </c>
      <c r="W1495" s="143">
        <f t="shared" si="21"/>
        <v>0.42899999999999999</v>
      </c>
      <c r="X1495" s="143">
        <v>0</v>
      </c>
      <c r="Y1495" s="143">
        <f t="shared" si="22"/>
        <v>0</v>
      </c>
      <c r="Z1495" s="143">
        <v>0</v>
      </c>
      <c r="AA1495" s="144">
        <f t="shared" si="23"/>
        <v>0</v>
      </c>
      <c r="AR1495" s="17" t="s">
        <v>247</v>
      </c>
      <c r="AT1495" s="17" t="s">
        <v>222</v>
      </c>
      <c r="AU1495" s="17" t="s">
        <v>190</v>
      </c>
      <c r="AY1495" s="17" t="s">
        <v>221</v>
      </c>
      <c r="BE1495" s="145">
        <f t="shared" si="24"/>
        <v>0</v>
      </c>
      <c r="BF1495" s="145">
        <f t="shared" si="25"/>
        <v>0</v>
      </c>
      <c r="BG1495" s="145">
        <f t="shared" si="26"/>
        <v>0</v>
      </c>
      <c r="BH1495" s="145">
        <f t="shared" si="27"/>
        <v>0</v>
      </c>
      <c r="BI1495" s="145">
        <f t="shared" si="28"/>
        <v>0</v>
      </c>
      <c r="BJ1495" s="17" t="s">
        <v>15</v>
      </c>
      <c r="BK1495" s="145">
        <f t="shared" si="29"/>
        <v>0</v>
      </c>
      <c r="BL1495" s="17" t="s">
        <v>247</v>
      </c>
      <c r="BM1495" s="17" t="s">
        <v>2688</v>
      </c>
    </row>
    <row r="1496" spans="2:65" s="1" customFormat="1" ht="63" customHeight="1" x14ac:dyDescent="0.3">
      <c r="B1496" s="136"/>
      <c r="C1496" s="137" t="s">
        <v>2689</v>
      </c>
      <c r="D1496" s="137" t="s">
        <v>222</v>
      </c>
      <c r="E1496" s="138" t="s">
        <v>2690</v>
      </c>
      <c r="F1496" s="250" t="s">
        <v>2691</v>
      </c>
      <c r="G1496" s="251"/>
      <c r="H1496" s="251"/>
      <c r="I1496" s="251"/>
      <c r="J1496" s="139" t="s">
        <v>276</v>
      </c>
      <c r="K1496" s="140">
        <v>2</v>
      </c>
      <c r="L1496" s="252"/>
      <c r="M1496" s="251"/>
      <c r="N1496" s="252">
        <f t="shared" si="20"/>
        <v>0</v>
      </c>
      <c r="O1496" s="251"/>
      <c r="P1496" s="251"/>
      <c r="Q1496" s="251"/>
      <c r="R1496" s="141"/>
      <c r="T1496" s="142" t="s">
        <v>3</v>
      </c>
      <c r="U1496" s="40" t="s">
        <v>43</v>
      </c>
      <c r="V1496" s="143">
        <v>0.42899999999999999</v>
      </c>
      <c r="W1496" s="143">
        <f t="shared" si="21"/>
        <v>0.85799999999999998</v>
      </c>
      <c r="X1496" s="143">
        <v>0</v>
      </c>
      <c r="Y1496" s="143">
        <f t="shared" si="22"/>
        <v>0</v>
      </c>
      <c r="Z1496" s="143">
        <v>0</v>
      </c>
      <c r="AA1496" s="144">
        <f t="shared" si="23"/>
        <v>0</v>
      </c>
      <c r="AR1496" s="17" t="s">
        <v>247</v>
      </c>
      <c r="AT1496" s="17" t="s">
        <v>222</v>
      </c>
      <c r="AU1496" s="17" t="s">
        <v>190</v>
      </c>
      <c r="AY1496" s="17" t="s">
        <v>221</v>
      </c>
      <c r="BE1496" s="145">
        <f t="shared" si="24"/>
        <v>0</v>
      </c>
      <c r="BF1496" s="145">
        <f t="shared" si="25"/>
        <v>0</v>
      </c>
      <c r="BG1496" s="145">
        <f t="shared" si="26"/>
        <v>0</v>
      </c>
      <c r="BH1496" s="145">
        <f t="shared" si="27"/>
        <v>0</v>
      </c>
      <c r="BI1496" s="145">
        <f t="shared" si="28"/>
        <v>0</v>
      </c>
      <c r="BJ1496" s="17" t="s">
        <v>15</v>
      </c>
      <c r="BK1496" s="145">
        <f t="shared" si="29"/>
        <v>0</v>
      </c>
      <c r="BL1496" s="17" t="s">
        <v>247</v>
      </c>
      <c r="BM1496" s="17" t="s">
        <v>2692</v>
      </c>
    </row>
    <row r="1497" spans="2:65" s="1" customFormat="1" ht="63" customHeight="1" x14ac:dyDescent="0.3">
      <c r="B1497" s="136"/>
      <c r="C1497" s="137" t="s">
        <v>2693</v>
      </c>
      <c r="D1497" s="137" t="s">
        <v>222</v>
      </c>
      <c r="E1497" s="138" t="s">
        <v>2694</v>
      </c>
      <c r="F1497" s="250" t="s">
        <v>2695</v>
      </c>
      <c r="G1497" s="251"/>
      <c r="H1497" s="251"/>
      <c r="I1497" s="251"/>
      <c r="J1497" s="139" t="s">
        <v>276</v>
      </c>
      <c r="K1497" s="140">
        <v>2</v>
      </c>
      <c r="L1497" s="252"/>
      <c r="M1497" s="251"/>
      <c r="N1497" s="252">
        <f t="shared" si="20"/>
        <v>0</v>
      </c>
      <c r="O1497" s="251"/>
      <c r="P1497" s="251"/>
      <c r="Q1497" s="251"/>
      <c r="R1497" s="141"/>
      <c r="T1497" s="142" t="s">
        <v>3</v>
      </c>
      <c r="U1497" s="40" t="s">
        <v>43</v>
      </c>
      <c r="V1497" s="143">
        <v>0.42899999999999999</v>
      </c>
      <c r="W1497" s="143">
        <f t="shared" si="21"/>
        <v>0.85799999999999998</v>
      </c>
      <c r="X1497" s="143">
        <v>0</v>
      </c>
      <c r="Y1497" s="143">
        <f t="shared" si="22"/>
        <v>0</v>
      </c>
      <c r="Z1497" s="143">
        <v>0</v>
      </c>
      <c r="AA1497" s="144">
        <f t="shared" si="23"/>
        <v>0</v>
      </c>
      <c r="AR1497" s="17" t="s">
        <v>247</v>
      </c>
      <c r="AT1497" s="17" t="s">
        <v>222</v>
      </c>
      <c r="AU1497" s="17" t="s">
        <v>190</v>
      </c>
      <c r="AY1497" s="17" t="s">
        <v>221</v>
      </c>
      <c r="BE1497" s="145">
        <f t="shared" si="24"/>
        <v>0</v>
      </c>
      <c r="BF1497" s="145">
        <f t="shared" si="25"/>
        <v>0</v>
      </c>
      <c r="BG1497" s="145">
        <f t="shared" si="26"/>
        <v>0</v>
      </c>
      <c r="BH1497" s="145">
        <f t="shared" si="27"/>
        <v>0</v>
      </c>
      <c r="BI1497" s="145">
        <f t="shared" si="28"/>
        <v>0</v>
      </c>
      <c r="BJ1497" s="17" t="s">
        <v>15</v>
      </c>
      <c r="BK1497" s="145">
        <f t="shared" si="29"/>
        <v>0</v>
      </c>
      <c r="BL1497" s="17" t="s">
        <v>247</v>
      </c>
      <c r="BM1497" s="17" t="s">
        <v>2696</v>
      </c>
    </row>
    <row r="1498" spans="2:65" s="1" customFormat="1" ht="63" customHeight="1" x14ac:dyDescent="0.3">
      <c r="B1498" s="136"/>
      <c r="C1498" s="137" t="s">
        <v>2697</v>
      </c>
      <c r="D1498" s="137" t="s">
        <v>222</v>
      </c>
      <c r="E1498" s="138" t="s">
        <v>2698</v>
      </c>
      <c r="F1498" s="250" t="s">
        <v>2699</v>
      </c>
      <c r="G1498" s="251"/>
      <c r="H1498" s="251"/>
      <c r="I1498" s="251"/>
      <c r="J1498" s="139" t="s">
        <v>276</v>
      </c>
      <c r="K1498" s="140">
        <v>1</v>
      </c>
      <c r="L1498" s="252"/>
      <c r="M1498" s="251"/>
      <c r="N1498" s="252">
        <f t="shared" si="20"/>
        <v>0</v>
      </c>
      <c r="O1498" s="251"/>
      <c r="P1498" s="251"/>
      <c r="Q1498" s="251"/>
      <c r="R1498" s="141"/>
      <c r="T1498" s="142" t="s">
        <v>3</v>
      </c>
      <c r="U1498" s="40" t="s">
        <v>43</v>
      </c>
      <c r="V1498" s="143">
        <v>0.42899999999999999</v>
      </c>
      <c r="W1498" s="143">
        <f t="shared" si="21"/>
        <v>0.42899999999999999</v>
      </c>
      <c r="X1498" s="143">
        <v>0</v>
      </c>
      <c r="Y1498" s="143">
        <f t="shared" si="22"/>
        <v>0</v>
      </c>
      <c r="Z1498" s="143">
        <v>0</v>
      </c>
      <c r="AA1498" s="144">
        <f t="shared" si="23"/>
        <v>0</v>
      </c>
      <c r="AR1498" s="17" t="s">
        <v>247</v>
      </c>
      <c r="AT1498" s="17" t="s">
        <v>222</v>
      </c>
      <c r="AU1498" s="17" t="s">
        <v>190</v>
      </c>
      <c r="AY1498" s="17" t="s">
        <v>221</v>
      </c>
      <c r="BE1498" s="145">
        <f t="shared" si="24"/>
        <v>0</v>
      </c>
      <c r="BF1498" s="145">
        <f t="shared" si="25"/>
        <v>0</v>
      </c>
      <c r="BG1498" s="145">
        <f t="shared" si="26"/>
        <v>0</v>
      </c>
      <c r="BH1498" s="145">
        <f t="shared" si="27"/>
        <v>0</v>
      </c>
      <c r="BI1498" s="145">
        <f t="shared" si="28"/>
        <v>0</v>
      </c>
      <c r="BJ1498" s="17" t="s">
        <v>15</v>
      </c>
      <c r="BK1498" s="145">
        <f t="shared" si="29"/>
        <v>0</v>
      </c>
      <c r="BL1498" s="17" t="s">
        <v>247</v>
      </c>
      <c r="BM1498" s="17" t="s">
        <v>2700</v>
      </c>
    </row>
    <row r="1499" spans="2:65" s="1" customFormat="1" ht="63" customHeight="1" x14ac:dyDescent="0.3">
      <c r="B1499" s="136"/>
      <c r="C1499" s="137" t="s">
        <v>2701</v>
      </c>
      <c r="D1499" s="137" t="s">
        <v>222</v>
      </c>
      <c r="E1499" s="138" t="s">
        <v>2702</v>
      </c>
      <c r="F1499" s="250" t="s">
        <v>2703</v>
      </c>
      <c r="G1499" s="251"/>
      <c r="H1499" s="251"/>
      <c r="I1499" s="251"/>
      <c r="J1499" s="139" t="s">
        <v>276</v>
      </c>
      <c r="K1499" s="140">
        <v>1</v>
      </c>
      <c r="L1499" s="252"/>
      <c r="M1499" s="251"/>
      <c r="N1499" s="252">
        <f t="shared" si="20"/>
        <v>0</v>
      </c>
      <c r="O1499" s="251"/>
      <c r="P1499" s="251"/>
      <c r="Q1499" s="251"/>
      <c r="R1499" s="141"/>
      <c r="T1499" s="142" t="s">
        <v>3</v>
      </c>
      <c r="U1499" s="40" t="s">
        <v>43</v>
      </c>
      <c r="V1499" s="143">
        <v>0.42899999999999999</v>
      </c>
      <c r="W1499" s="143">
        <f t="shared" si="21"/>
        <v>0.42899999999999999</v>
      </c>
      <c r="X1499" s="143">
        <v>0</v>
      </c>
      <c r="Y1499" s="143">
        <f t="shared" si="22"/>
        <v>0</v>
      </c>
      <c r="Z1499" s="143">
        <v>0</v>
      </c>
      <c r="AA1499" s="144">
        <f t="shared" si="23"/>
        <v>0</v>
      </c>
      <c r="AR1499" s="17" t="s">
        <v>247</v>
      </c>
      <c r="AT1499" s="17" t="s">
        <v>222</v>
      </c>
      <c r="AU1499" s="17" t="s">
        <v>190</v>
      </c>
      <c r="AY1499" s="17" t="s">
        <v>221</v>
      </c>
      <c r="BE1499" s="145">
        <f t="shared" si="24"/>
        <v>0</v>
      </c>
      <c r="BF1499" s="145">
        <f t="shared" si="25"/>
        <v>0</v>
      </c>
      <c r="BG1499" s="145">
        <f t="shared" si="26"/>
        <v>0</v>
      </c>
      <c r="BH1499" s="145">
        <f t="shared" si="27"/>
        <v>0</v>
      </c>
      <c r="BI1499" s="145">
        <f t="shared" si="28"/>
        <v>0</v>
      </c>
      <c r="BJ1499" s="17" t="s">
        <v>15</v>
      </c>
      <c r="BK1499" s="145">
        <f t="shared" si="29"/>
        <v>0</v>
      </c>
      <c r="BL1499" s="17" t="s">
        <v>247</v>
      </c>
      <c r="BM1499" s="17" t="s">
        <v>2704</v>
      </c>
    </row>
    <row r="1500" spans="2:65" s="1" customFormat="1" ht="63" customHeight="1" x14ac:dyDescent="0.3">
      <c r="B1500" s="136"/>
      <c r="C1500" s="137" t="s">
        <v>2705</v>
      </c>
      <c r="D1500" s="137" t="s">
        <v>222</v>
      </c>
      <c r="E1500" s="138" t="s">
        <v>2706</v>
      </c>
      <c r="F1500" s="250" t="s">
        <v>2707</v>
      </c>
      <c r="G1500" s="251"/>
      <c r="H1500" s="251"/>
      <c r="I1500" s="251"/>
      <c r="J1500" s="139" t="s">
        <v>276</v>
      </c>
      <c r="K1500" s="140">
        <v>1</v>
      </c>
      <c r="L1500" s="252"/>
      <c r="M1500" s="251"/>
      <c r="N1500" s="252">
        <f t="shared" si="20"/>
        <v>0</v>
      </c>
      <c r="O1500" s="251"/>
      <c r="P1500" s="251"/>
      <c r="Q1500" s="251"/>
      <c r="R1500" s="141"/>
      <c r="T1500" s="142" t="s">
        <v>3</v>
      </c>
      <c r="U1500" s="40" t="s">
        <v>43</v>
      </c>
      <c r="V1500" s="143">
        <v>0.42899999999999999</v>
      </c>
      <c r="W1500" s="143">
        <f t="shared" si="21"/>
        <v>0.42899999999999999</v>
      </c>
      <c r="X1500" s="143">
        <v>0</v>
      </c>
      <c r="Y1500" s="143">
        <f t="shared" si="22"/>
        <v>0</v>
      </c>
      <c r="Z1500" s="143">
        <v>0</v>
      </c>
      <c r="AA1500" s="144">
        <f t="shared" si="23"/>
        <v>0</v>
      </c>
      <c r="AR1500" s="17" t="s">
        <v>247</v>
      </c>
      <c r="AT1500" s="17" t="s">
        <v>222</v>
      </c>
      <c r="AU1500" s="17" t="s">
        <v>190</v>
      </c>
      <c r="AY1500" s="17" t="s">
        <v>221</v>
      </c>
      <c r="BE1500" s="145">
        <f t="shared" si="24"/>
        <v>0</v>
      </c>
      <c r="BF1500" s="145">
        <f t="shared" si="25"/>
        <v>0</v>
      </c>
      <c r="BG1500" s="145">
        <f t="shared" si="26"/>
        <v>0</v>
      </c>
      <c r="BH1500" s="145">
        <f t="shared" si="27"/>
        <v>0</v>
      </c>
      <c r="BI1500" s="145">
        <f t="shared" si="28"/>
        <v>0</v>
      </c>
      <c r="BJ1500" s="17" t="s">
        <v>15</v>
      </c>
      <c r="BK1500" s="145">
        <f t="shared" si="29"/>
        <v>0</v>
      </c>
      <c r="BL1500" s="17" t="s">
        <v>247</v>
      </c>
      <c r="BM1500" s="17" t="s">
        <v>2708</v>
      </c>
    </row>
    <row r="1501" spans="2:65" s="1" customFormat="1" ht="63" customHeight="1" x14ac:dyDescent="0.3">
      <c r="B1501" s="136"/>
      <c r="C1501" s="137" t="s">
        <v>2709</v>
      </c>
      <c r="D1501" s="137" t="s">
        <v>222</v>
      </c>
      <c r="E1501" s="138" t="s">
        <v>2710</v>
      </c>
      <c r="F1501" s="250" t="s">
        <v>2711</v>
      </c>
      <c r="G1501" s="251"/>
      <c r="H1501" s="251"/>
      <c r="I1501" s="251"/>
      <c r="J1501" s="139" t="s">
        <v>276</v>
      </c>
      <c r="K1501" s="140">
        <v>1</v>
      </c>
      <c r="L1501" s="252"/>
      <c r="M1501" s="251"/>
      <c r="N1501" s="252">
        <f t="shared" si="20"/>
        <v>0</v>
      </c>
      <c r="O1501" s="251"/>
      <c r="P1501" s="251"/>
      <c r="Q1501" s="251"/>
      <c r="R1501" s="141"/>
      <c r="T1501" s="142" t="s">
        <v>3</v>
      </c>
      <c r="U1501" s="40" t="s">
        <v>43</v>
      </c>
      <c r="V1501" s="143">
        <v>0.42899999999999999</v>
      </c>
      <c r="W1501" s="143">
        <f t="shared" si="21"/>
        <v>0.42899999999999999</v>
      </c>
      <c r="X1501" s="143">
        <v>0</v>
      </c>
      <c r="Y1501" s="143">
        <f t="shared" si="22"/>
        <v>0</v>
      </c>
      <c r="Z1501" s="143">
        <v>0</v>
      </c>
      <c r="AA1501" s="144">
        <f t="shared" si="23"/>
        <v>0</v>
      </c>
      <c r="AR1501" s="17" t="s">
        <v>247</v>
      </c>
      <c r="AT1501" s="17" t="s">
        <v>222</v>
      </c>
      <c r="AU1501" s="17" t="s">
        <v>190</v>
      </c>
      <c r="AY1501" s="17" t="s">
        <v>221</v>
      </c>
      <c r="BE1501" s="145">
        <f t="shared" si="24"/>
        <v>0</v>
      </c>
      <c r="BF1501" s="145">
        <f t="shared" si="25"/>
        <v>0</v>
      </c>
      <c r="BG1501" s="145">
        <f t="shared" si="26"/>
        <v>0</v>
      </c>
      <c r="BH1501" s="145">
        <f t="shared" si="27"/>
        <v>0</v>
      </c>
      <c r="BI1501" s="145">
        <f t="shared" si="28"/>
        <v>0</v>
      </c>
      <c r="BJ1501" s="17" t="s">
        <v>15</v>
      </c>
      <c r="BK1501" s="145">
        <f t="shared" si="29"/>
        <v>0</v>
      </c>
      <c r="BL1501" s="17" t="s">
        <v>247</v>
      </c>
      <c r="BM1501" s="17" t="s">
        <v>2712</v>
      </c>
    </row>
    <row r="1502" spans="2:65" s="1" customFormat="1" ht="40.15" customHeight="1" x14ac:dyDescent="0.3">
      <c r="B1502" s="136"/>
      <c r="C1502" s="137" t="s">
        <v>2713</v>
      </c>
      <c r="D1502" s="137" t="s">
        <v>222</v>
      </c>
      <c r="E1502" s="138" t="s">
        <v>2714</v>
      </c>
      <c r="F1502" s="250" t="s">
        <v>2715</v>
      </c>
      <c r="G1502" s="251"/>
      <c r="H1502" s="251"/>
      <c r="I1502" s="251"/>
      <c r="J1502" s="139" t="s">
        <v>536</v>
      </c>
      <c r="K1502" s="140">
        <v>104</v>
      </c>
      <c r="L1502" s="252"/>
      <c r="M1502" s="251"/>
      <c r="N1502" s="252">
        <f t="shared" si="20"/>
        <v>0</v>
      </c>
      <c r="O1502" s="251"/>
      <c r="P1502" s="251"/>
      <c r="Q1502" s="251"/>
      <c r="R1502" s="141"/>
      <c r="T1502" s="142" t="s">
        <v>3</v>
      </c>
      <c r="U1502" s="40" t="s">
        <v>43</v>
      </c>
      <c r="V1502" s="143">
        <v>0.42899999999999999</v>
      </c>
      <c r="W1502" s="143">
        <f t="shared" si="21"/>
        <v>44.616</v>
      </c>
      <c r="X1502" s="143">
        <v>0</v>
      </c>
      <c r="Y1502" s="143">
        <f t="shared" si="22"/>
        <v>0</v>
      </c>
      <c r="Z1502" s="143">
        <v>0</v>
      </c>
      <c r="AA1502" s="144">
        <f t="shared" si="23"/>
        <v>0</v>
      </c>
      <c r="AR1502" s="17" t="s">
        <v>247</v>
      </c>
      <c r="AT1502" s="17" t="s">
        <v>222</v>
      </c>
      <c r="AU1502" s="17" t="s">
        <v>190</v>
      </c>
      <c r="AY1502" s="17" t="s">
        <v>221</v>
      </c>
      <c r="BE1502" s="145">
        <f t="shared" si="24"/>
        <v>0</v>
      </c>
      <c r="BF1502" s="145">
        <f t="shared" si="25"/>
        <v>0</v>
      </c>
      <c r="BG1502" s="145">
        <f t="shared" si="26"/>
        <v>0</v>
      </c>
      <c r="BH1502" s="145">
        <f t="shared" si="27"/>
        <v>0</v>
      </c>
      <c r="BI1502" s="145">
        <f t="shared" si="28"/>
        <v>0</v>
      </c>
      <c r="BJ1502" s="17" t="s">
        <v>15</v>
      </c>
      <c r="BK1502" s="145">
        <f t="shared" si="29"/>
        <v>0</v>
      </c>
      <c r="BL1502" s="17" t="s">
        <v>247</v>
      </c>
      <c r="BM1502" s="17" t="s">
        <v>2716</v>
      </c>
    </row>
    <row r="1503" spans="2:65" s="1" customFormat="1" ht="97.15" customHeight="1" x14ac:dyDescent="0.3">
      <c r="B1503" s="31"/>
      <c r="C1503" s="32"/>
      <c r="D1503" s="32"/>
      <c r="E1503" s="32"/>
      <c r="F1503" s="266" t="s">
        <v>2717</v>
      </c>
      <c r="G1503" s="200"/>
      <c r="H1503" s="200"/>
      <c r="I1503" s="200"/>
      <c r="J1503" s="32"/>
      <c r="K1503" s="32"/>
      <c r="L1503" s="32"/>
      <c r="M1503" s="32"/>
      <c r="N1503" s="32"/>
      <c r="O1503" s="32"/>
      <c r="P1503" s="32"/>
      <c r="Q1503" s="32"/>
      <c r="R1503" s="33"/>
      <c r="T1503" s="70"/>
      <c r="U1503" s="32"/>
      <c r="V1503" s="32"/>
      <c r="W1503" s="32"/>
      <c r="X1503" s="32"/>
      <c r="Y1503" s="32"/>
      <c r="Z1503" s="32"/>
      <c r="AA1503" s="71"/>
      <c r="AT1503" s="17" t="s">
        <v>250</v>
      </c>
      <c r="AU1503" s="17" t="s">
        <v>190</v>
      </c>
    </row>
    <row r="1504" spans="2:65" s="1" customFormat="1" ht="40.15" customHeight="1" x14ac:dyDescent="0.3">
      <c r="B1504" s="136"/>
      <c r="C1504" s="137" t="s">
        <v>2718</v>
      </c>
      <c r="D1504" s="137" t="s">
        <v>222</v>
      </c>
      <c r="E1504" s="138" t="s">
        <v>2719</v>
      </c>
      <c r="F1504" s="250" t="s">
        <v>2720</v>
      </c>
      <c r="G1504" s="251"/>
      <c r="H1504" s="251"/>
      <c r="I1504" s="251"/>
      <c r="J1504" s="139" t="s">
        <v>536</v>
      </c>
      <c r="K1504" s="140">
        <v>68.400000000000006</v>
      </c>
      <c r="L1504" s="252"/>
      <c r="M1504" s="251"/>
      <c r="N1504" s="252">
        <f>ROUND(L1504*K1504,2)</f>
        <v>0</v>
      </c>
      <c r="O1504" s="251"/>
      <c r="P1504" s="251"/>
      <c r="Q1504" s="251"/>
      <c r="R1504" s="141"/>
      <c r="T1504" s="142" t="s">
        <v>3</v>
      </c>
      <c r="U1504" s="40" t="s">
        <v>43</v>
      </c>
      <c r="V1504" s="143">
        <v>0.42899999999999999</v>
      </c>
      <c r="W1504" s="143">
        <f>V1504*K1504</f>
        <v>29.343600000000002</v>
      </c>
      <c r="X1504" s="143">
        <v>0</v>
      </c>
      <c r="Y1504" s="143">
        <f>X1504*K1504</f>
        <v>0</v>
      </c>
      <c r="Z1504" s="143">
        <v>0</v>
      </c>
      <c r="AA1504" s="144">
        <f>Z1504*K1504</f>
        <v>0</v>
      </c>
      <c r="AR1504" s="17" t="s">
        <v>247</v>
      </c>
      <c r="AT1504" s="17" t="s">
        <v>222</v>
      </c>
      <c r="AU1504" s="17" t="s">
        <v>190</v>
      </c>
      <c r="AY1504" s="17" t="s">
        <v>221</v>
      </c>
      <c r="BE1504" s="145">
        <f>IF(U1504="základní",N1504,0)</f>
        <v>0</v>
      </c>
      <c r="BF1504" s="145">
        <f>IF(U1504="snížená",N1504,0)</f>
        <v>0</v>
      </c>
      <c r="BG1504" s="145">
        <f>IF(U1504="zákl. přenesená",N1504,0)</f>
        <v>0</v>
      </c>
      <c r="BH1504" s="145">
        <f>IF(U1504="sníž. přenesená",N1504,0)</f>
        <v>0</v>
      </c>
      <c r="BI1504" s="145">
        <f>IF(U1504="nulová",N1504,0)</f>
        <v>0</v>
      </c>
      <c r="BJ1504" s="17" t="s">
        <v>15</v>
      </c>
      <c r="BK1504" s="145">
        <f>ROUND(L1504*K1504,2)</f>
        <v>0</v>
      </c>
      <c r="BL1504" s="17" t="s">
        <v>247</v>
      </c>
      <c r="BM1504" s="17" t="s">
        <v>2721</v>
      </c>
    </row>
    <row r="1505" spans="2:65" s="1" customFormat="1" ht="85.9" customHeight="1" x14ac:dyDescent="0.3">
      <c r="B1505" s="31"/>
      <c r="C1505" s="32"/>
      <c r="D1505" s="32"/>
      <c r="E1505" s="32"/>
      <c r="F1505" s="266" t="s">
        <v>2722</v>
      </c>
      <c r="G1505" s="200"/>
      <c r="H1505" s="200"/>
      <c r="I1505" s="200"/>
      <c r="J1505" s="32"/>
      <c r="K1505" s="32"/>
      <c r="L1505" s="32"/>
      <c r="M1505" s="32"/>
      <c r="N1505" s="32"/>
      <c r="O1505" s="32"/>
      <c r="P1505" s="32"/>
      <c r="Q1505" s="32"/>
      <c r="R1505" s="33"/>
      <c r="T1505" s="70"/>
      <c r="U1505" s="32"/>
      <c r="V1505" s="32"/>
      <c r="W1505" s="32"/>
      <c r="X1505" s="32"/>
      <c r="Y1505" s="32"/>
      <c r="Z1505" s="32"/>
      <c r="AA1505" s="71"/>
      <c r="AT1505" s="17" t="s">
        <v>250</v>
      </c>
      <c r="AU1505" s="17" t="s">
        <v>190</v>
      </c>
    </row>
    <row r="1506" spans="2:65" s="10" customFormat="1" ht="20.45" customHeight="1" x14ac:dyDescent="0.3">
      <c r="B1506" s="153"/>
      <c r="C1506" s="154"/>
      <c r="D1506" s="154"/>
      <c r="E1506" s="155" t="s">
        <v>3</v>
      </c>
      <c r="F1506" s="272" t="s">
        <v>2723</v>
      </c>
      <c r="G1506" s="273"/>
      <c r="H1506" s="273"/>
      <c r="I1506" s="273"/>
      <c r="J1506" s="154"/>
      <c r="K1506" s="156">
        <v>68.400000000000006</v>
      </c>
      <c r="L1506" s="154"/>
      <c r="M1506" s="154"/>
      <c r="N1506" s="154"/>
      <c r="O1506" s="154"/>
      <c r="P1506" s="154"/>
      <c r="Q1506" s="154"/>
      <c r="R1506" s="157"/>
      <c r="T1506" s="158"/>
      <c r="U1506" s="154"/>
      <c r="V1506" s="154"/>
      <c r="W1506" s="154"/>
      <c r="X1506" s="154"/>
      <c r="Y1506" s="154"/>
      <c r="Z1506" s="154"/>
      <c r="AA1506" s="159"/>
      <c r="AT1506" s="160" t="s">
        <v>524</v>
      </c>
      <c r="AU1506" s="160" t="s">
        <v>190</v>
      </c>
      <c r="AV1506" s="10" t="s">
        <v>190</v>
      </c>
      <c r="AW1506" s="10" t="s">
        <v>35</v>
      </c>
      <c r="AX1506" s="10" t="s">
        <v>15</v>
      </c>
      <c r="AY1506" s="160" t="s">
        <v>221</v>
      </c>
    </row>
    <row r="1507" spans="2:65" s="1" customFormat="1" ht="40.15" customHeight="1" x14ac:dyDescent="0.3">
      <c r="B1507" s="136"/>
      <c r="C1507" s="137" t="s">
        <v>2724</v>
      </c>
      <c r="D1507" s="137" t="s">
        <v>222</v>
      </c>
      <c r="E1507" s="138" t="s">
        <v>2725</v>
      </c>
      <c r="F1507" s="250" t="s">
        <v>2726</v>
      </c>
      <c r="G1507" s="251"/>
      <c r="H1507" s="251"/>
      <c r="I1507" s="251"/>
      <c r="J1507" s="139" t="s">
        <v>536</v>
      </c>
      <c r="K1507" s="140">
        <v>46</v>
      </c>
      <c r="L1507" s="252"/>
      <c r="M1507" s="251"/>
      <c r="N1507" s="252">
        <f>ROUND(L1507*K1507,2)</f>
        <v>0</v>
      </c>
      <c r="O1507" s="251"/>
      <c r="P1507" s="251"/>
      <c r="Q1507" s="251"/>
      <c r="R1507" s="141"/>
      <c r="T1507" s="142" t="s">
        <v>3</v>
      </c>
      <c r="U1507" s="40" t="s">
        <v>43</v>
      </c>
      <c r="V1507" s="143">
        <v>0.42899999999999999</v>
      </c>
      <c r="W1507" s="143">
        <f>V1507*K1507</f>
        <v>19.733999999999998</v>
      </c>
      <c r="X1507" s="143">
        <v>0</v>
      </c>
      <c r="Y1507" s="143">
        <f>X1507*K1507</f>
        <v>0</v>
      </c>
      <c r="Z1507" s="143">
        <v>0</v>
      </c>
      <c r="AA1507" s="144">
        <f>Z1507*K1507</f>
        <v>0</v>
      </c>
      <c r="AR1507" s="17" t="s">
        <v>247</v>
      </c>
      <c r="AT1507" s="17" t="s">
        <v>222</v>
      </c>
      <c r="AU1507" s="17" t="s">
        <v>190</v>
      </c>
      <c r="AY1507" s="17" t="s">
        <v>221</v>
      </c>
      <c r="BE1507" s="145">
        <f>IF(U1507="základní",N1507,0)</f>
        <v>0</v>
      </c>
      <c r="BF1507" s="145">
        <f>IF(U1507="snížená",N1507,0)</f>
        <v>0</v>
      </c>
      <c r="BG1507" s="145">
        <f>IF(U1507="zákl. přenesená",N1507,0)</f>
        <v>0</v>
      </c>
      <c r="BH1507" s="145">
        <f>IF(U1507="sníž. přenesená",N1507,0)</f>
        <v>0</v>
      </c>
      <c r="BI1507" s="145">
        <f>IF(U1507="nulová",N1507,0)</f>
        <v>0</v>
      </c>
      <c r="BJ1507" s="17" t="s">
        <v>15</v>
      </c>
      <c r="BK1507" s="145">
        <f>ROUND(L1507*K1507,2)</f>
        <v>0</v>
      </c>
      <c r="BL1507" s="17" t="s">
        <v>247</v>
      </c>
      <c r="BM1507" s="17" t="s">
        <v>2727</v>
      </c>
    </row>
    <row r="1508" spans="2:65" s="1" customFormat="1" ht="85.9" customHeight="1" x14ac:dyDescent="0.3">
      <c r="B1508" s="31"/>
      <c r="C1508" s="32"/>
      <c r="D1508" s="32"/>
      <c r="E1508" s="32"/>
      <c r="F1508" s="266" t="s">
        <v>2722</v>
      </c>
      <c r="G1508" s="200"/>
      <c r="H1508" s="200"/>
      <c r="I1508" s="200"/>
      <c r="J1508" s="32"/>
      <c r="K1508" s="32"/>
      <c r="L1508" s="32"/>
      <c r="M1508" s="32"/>
      <c r="N1508" s="32"/>
      <c r="O1508" s="32"/>
      <c r="P1508" s="32"/>
      <c r="Q1508" s="32"/>
      <c r="R1508" s="33"/>
      <c r="T1508" s="70"/>
      <c r="U1508" s="32"/>
      <c r="V1508" s="32"/>
      <c r="W1508" s="32"/>
      <c r="X1508" s="32"/>
      <c r="Y1508" s="32"/>
      <c r="Z1508" s="32"/>
      <c r="AA1508" s="71"/>
      <c r="AT1508" s="17" t="s">
        <v>250</v>
      </c>
      <c r="AU1508" s="17" t="s">
        <v>190</v>
      </c>
    </row>
    <row r="1509" spans="2:65" s="10" customFormat="1" ht="20.45" customHeight="1" x14ac:dyDescent="0.3">
      <c r="B1509" s="153"/>
      <c r="C1509" s="154"/>
      <c r="D1509" s="154"/>
      <c r="E1509" s="155" t="s">
        <v>3</v>
      </c>
      <c r="F1509" s="272" t="s">
        <v>2728</v>
      </c>
      <c r="G1509" s="273"/>
      <c r="H1509" s="273"/>
      <c r="I1509" s="273"/>
      <c r="J1509" s="154"/>
      <c r="K1509" s="156">
        <v>46</v>
      </c>
      <c r="L1509" s="154"/>
      <c r="M1509" s="154"/>
      <c r="N1509" s="154"/>
      <c r="O1509" s="154"/>
      <c r="P1509" s="154"/>
      <c r="Q1509" s="154"/>
      <c r="R1509" s="157"/>
      <c r="T1509" s="158"/>
      <c r="U1509" s="154"/>
      <c r="V1509" s="154"/>
      <c r="W1509" s="154"/>
      <c r="X1509" s="154"/>
      <c r="Y1509" s="154"/>
      <c r="Z1509" s="154"/>
      <c r="AA1509" s="159"/>
      <c r="AT1509" s="160" t="s">
        <v>524</v>
      </c>
      <c r="AU1509" s="160" t="s">
        <v>190</v>
      </c>
      <c r="AV1509" s="10" t="s">
        <v>190</v>
      </c>
      <c r="AW1509" s="10" t="s">
        <v>35</v>
      </c>
      <c r="AX1509" s="10" t="s">
        <v>15</v>
      </c>
      <c r="AY1509" s="160" t="s">
        <v>221</v>
      </c>
    </row>
    <row r="1510" spans="2:65" s="1" customFormat="1" ht="40.15" customHeight="1" x14ac:dyDescent="0.3">
      <c r="B1510" s="136"/>
      <c r="C1510" s="137" t="s">
        <v>2729</v>
      </c>
      <c r="D1510" s="137" t="s">
        <v>222</v>
      </c>
      <c r="E1510" s="138" t="s">
        <v>2730</v>
      </c>
      <c r="F1510" s="250" t="s">
        <v>2731</v>
      </c>
      <c r="G1510" s="251"/>
      <c r="H1510" s="251"/>
      <c r="I1510" s="251"/>
      <c r="J1510" s="139" t="s">
        <v>536</v>
      </c>
      <c r="K1510" s="140">
        <v>67.545000000000002</v>
      </c>
      <c r="L1510" s="252"/>
      <c r="M1510" s="251"/>
      <c r="N1510" s="252">
        <f>ROUND(L1510*K1510,2)</f>
        <v>0</v>
      </c>
      <c r="O1510" s="251"/>
      <c r="P1510" s="251"/>
      <c r="Q1510" s="251"/>
      <c r="R1510" s="141"/>
      <c r="T1510" s="142" t="s">
        <v>3</v>
      </c>
      <c r="U1510" s="40" t="s">
        <v>43</v>
      </c>
      <c r="V1510" s="143">
        <v>0.42899999999999999</v>
      </c>
      <c r="W1510" s="143">
        <f>V1510*K1510</f>
        <v>28.976804999999999</v>
      </c>
      <c r="X1510" s="143">
        <v>0</v>
      </c>
      <c r="Y1510" s="143">
        <f>X1510*K1510</f>
        <v>0</v>
      </c>
      <c r="Z1510" s="143">
        <v>0</v>
      </c>
      <c r="AA1510" s="144">
        <f>Z1510*K1510</f>
        <v>0</v>
      </c>
      <c r="AR1510" s="17" t="s">
        <v>247</v>
      </c>
      <c r="AT1510" s="17" t="s">
        <v>222</v>
      </c>
      <c r="AU1510" s="17" t="s">
        <v>190</v>
      </c>
      <c r="AY1510" s="17" t="s">
        <v>221</v>
      </c>
      <c r="BE1510" s="145">
        <f>IF(U1510="základní",N1510,0)</f>
        <v>0</v>
      </c>
      <c r="BF1510" s="145">
        <f>IF(U1510="snížená",N1510,0)</f>
        <v>0</v>
      </c>
      <c r="BG1510" s="145">
        <f>IF(U1510="zákl. přenesená",N1510,0)</f>
        <v>0</v>
      </c>
      <c r="BH1510" s="145">
        <f>IF(U1510="sníž. přenesená",N1510,0)</f>
        <v>0</v>
      </c>
      <c r="BI1510" s="145">
        <f>IF(U1510="nulová",N1510,0)</f>
        <v>0</v>
      </c>
      <c r="BJ1510" s="17" t="s">
        <v>15</v>
      </c>
      <c r="BK1510" s="145">
        <f>ROUND(L1510*K1510,2)</f>
        <v>0</v>
      </c>
      <c r="BL1510" s="17" t="s">
        <v>247</v>
      </c>
      <c r="BM1510" s="17" t="s">
        <v>2732</v>
      </c>
    </row>
    <row r="1511" spans="2:65" s="1" customFormat="1" ht="85.9" customHeight="1" x14ac:dyDescent="0.3">
      <c r="B1511" s="31"/>
      <c r="C1511" s="32"/>
      <c r="D1511" s="32"/>
      <c r="E1511" s="32"/>
      <c r="F1511" s="266" t="s">
        <v>2722</v>
      </c>
      <c r="G1511" s="200"/>
      <c r="H1511" s="200"/>
      <c r="I1511" s="200"/>
      <c r="J1511" s="32"/>
      <c r="K1511" s="32"/>
      <c r="L1511" s="32"/>
      <c r="M1511" s="32"/>
      <c r="N1511" s="32"/>
      <c r="O1511" s="32"/>
      <c r="P1511" s="32"/>
      <c r="Q1511" s="32"/>
      <c r="R1511" s="33"/>
      <c r="T1511" s="70"/>
      <c r="U1511" s="32"/>
      <c r="V1511" s="32"/>
      <c r="W1511" s="32"/>
      <c r="X1511" s="32"/>
      <c r="Y1511" s="32"/>
      <c r="Z1511" s="32"/>
      <c r="AA1511" s="71"/>
      <c r="AT1511" s="17" t="s">
        <v>250</v>
      </c>
      <c r="AU1511" s="17" t="s">
        <v>190</v>
      </c>
    </row>
    <row r="1512" spans="2:65" s="10" customFormat="1" ht="28.9" customHeight="1" x14ac:dyDescent="0.3">
      <c r="B1512" s="153"/>
      <c r="C1512" s="154"/>
      <c r="D1512" s="154"/>
      <c r="E1512" s="155" t="s">
        <v>3</v>
      </c>
      <c r="F1512" s="272" t="s">
        <v>2733</v>
      </c>
      <c r="G1512" s="273"/>
      <c r="H1512" s="273"/>
      <c r="I1512" s="273"/>
      <c r="J1512" s="154"/>
      <c r="K1512" s="156">
        <v>54.244999999999997</v>
      </c>
      <c r="L1512" s="154"/>
      <c r="M1512" s="154"/>
      <c r="N1512" s="154"/>
      <c r="O1512" s="154"/>
      <c r="P1512" s="154"/>
      <c r="Q1512" s="154"/>
      <c r="R1512" s="157"/>
      <c r="T1512" s="158"/>
      <c r="U1512" s="154"/>
      <c r="V1512" s="154"/>
      <c r="W1512" s="154"/>
      <c r="X1512" s="154"/>
      <c r="Y1512" s="154"/>
      <c r="Z1512" s="154"/>
      <c r="AA1512" s="159"/>
      <c r="AT1512" s="160" t="s">
        <v>524</v>
      </c>
      <c r="AU1512" s="160" t="s">
        <v>190</v>
      </c>
      <c r="AV1512" s="10" t="s">
        <v>190</v>
      </c>
      <c r="AW1512" s="10" t="s">
        <v>35</v>
      </c>
      <c r="AX1512" s="10" t="s">
        <v>78</v>
      </c>
      <c r="AY1512" s="160" t="s">
        <v>221</v>
      </c>
    </row>
    <row r="1513" spans="2:65" s="10" customFormat="1" ht="20.45" customHeight="1" x14ac:dyDescent="0.3">
      <c r="B1513" s="153"/>
      <c r="C1513" s="154"/>
      <c r="D1513" s="154"/>
      <c r="E1513" s="155" t="s">
        <v>3</v>
      </c>
      <c r="F1513" s="272" t="s">
        <v>2734</v>
      </c>
      <c r="G1513" s="273"/>
      <c r="H1513" s="273"/>
      <c r="I1513" s="273"/>
      <c r="J1513" s="154"/>
      <c r="K1513" s="156">
        <v>13.3</v>
      </c>
      <c r="L1513" s="154"/>
      <c r="M1513" s="154"/>
      <c r="N1513" s="154"/>
      <c r="O1513" s="154"/>
      <c r="P1513" s="154"/>
      <c r="Q1513" s="154"/>
      <c r="R1513" s="157"/>
      <c r="T1513" s="158"/>
      <c r="U1513" s="154"/>
      <c r="V1513" s="154"/>
      <c r="W1513" s="154"/>
      <c r="X1513" s="154"/>
      <c r="Y1513" s="154"/>
      <c r="Z1513" s="154"/>
      <c r="AA1513" s="159"/>
      <c r="AT1513" s="160" t="s">
        <v>524</v>
      </c>
      <c r="AU1513" s="160" t="s">
        <v>190</v>
      </c>
      <c r="AV1513" s="10" t="s">
        <v>190</v>
      </c>
      <c r="AW1513" s="10" t="s">
        <v>35</v>
      </c>
      <c r="AX1513" s="10" t="s">
        <v>78</v>
      </c>
      <c r="AY1513" s="160" t="s">
        <v>221</v>
      </c>
    </row>
    <row r="1514" spans="2:65" s="11" customFormat="1" ht="20.45" customHeight="1" x14ac:dyDescent="0.3">
      <c r="B1514" s="161"/>
      <c r="C1514" s="162"/>
      <c r="D1514" s="162"/>
      <c r="E1514" s="163" t="s">
        <v>3</v>
      </c>
      <c r="F1514" s="270" t="s">
        <v>526</v>
      </c>
      <c r="G1514" s="271"/>
      <c r="H1514" s="271"/>
      <c r="I1514" s="271"/>
      <c r="J1514" s="162"/>
      <c r="K1514" s="164">
        <v>67.545000000000002</v>
      </c>
      <c r="L1514" s="162"/>
      <c r="M1514" s="162"/>
      <c r="N1514" s="162"/>
      <c r="O1514" s="162"/>
      <c r="P1514" s="162"/>
      <c r="Q1514" s="162"/>
      <c r="R1514" s="165"/>
      <c r="T1514" s="166"/>
      <c r="U1514" s="162"/>
      <c r="V1514" s="162"/>
      <c r="W1514" s="162"/>
      <c r="X1514" s="162"/>
      <c r="Y1514" s="162"/>
      <c r="Z1514" s="162"/>
      <c r="AA1514" s="167"/>
      <c r="AT1514" s="168" t="s">
        <v>524</v>
      </c>
      <c r="AU1514" s="168" t="s">
        <v>190</v>
      </c>
      <c r="AV1514" s="11" t="s">
        <v>231</v>
      </c>
      <c r="AW1514" s="11" t="s">
        <v>35</v>
      </c>
      <c r="AX1514" s="11" t="s">
        <v>15</v>
      </c>
      <c r="AY1514" s="168" t="s">
        <v>221</v>
      </c>
    </row>
    <row r="1515" spans="2:65" s="1" customFormat="1" ht="40.15" customHeight="1" x14ac:dyDescent="0.3">
      <c r="B1515" s="136"/>
      <c r="C1515" s="137" t="s">
        <v>2735</v>
      </c>
      <c r="D1515" s="137" t="s">
        <v>222</v>
      </c>
      <c r="E1515" s="138" t="s">
        <v>2736</v>
      </c>
      <c r="F1515" s="250" t="s">
        <v>2737</v>
      </c>
      <c r="G1515" s="251"/>
      <c r="H1515" s="251"/>
      <c r="I1515" s="251"/>
      <c r="J1515" s="139" t="s">
        <v>536</v>
      </c>
      <c r="K1515" s="140">
        <v>35.1</v>
      </c>
      <c r="L1515" s="252"/>
      <c r="M1515" s="251"/>
      <c r="N1515" s="252">
        <f>ROUND(L1515*K1515,2)</f>
        <v>0</v>
      </c>
      <c r="O1515" s="251"/>
      <c r="P1515" s="251"/>
      <c r="Q1515" s="251"/>
      <c r="R1515" s="141"/>
      <c r="T1515" s="142" t="s">
        <v>3</v>
      </c>
      <c r="U1515" s="40" t="s">
        <v>43</v>
      </c>
      <c r="V1515" s="143">
        <v>0.42899999999999999</v>
      </c>
      <c r="W1515" s="143">
        <f>V1515*K1515</f>
        <v>15.0579</v>
      </c>
      <c r="X1515" s="143">
        <v>0</v>
      </c>
      <c r="Y1515" s="143">
        <f>X1515*K1515</f>
        <v>0</v>
      </c>
      <c r="Z1515" s="143">
        <v>0</v>
      </c>
      <c r="AA1515" s="144">
        <f>Z1515*K1515</f>
        <v>0</v>
      </c>
      <c r="AR1515" s="17" t="s">
        <v>247</v>
      </c>
      <c r="AT1515" s="17" t="s">
        <v>222</v>
      </c>
      <c r="AU1515" s="17" t="s">
        <v>190</v>
      </c>
      <c r="AY1515" s="17" t="s">
        <v>221</v>
      </c>
      <c r="BE1515" s="145">
        <f>IF(U1515="základní",N1515,0)</f>
        <v>0</v>
      </c>
      <c r="BF1515" s="145">
        <f>IF(U1515="snížená",N1515,0)</f>
        <v>0</v>
      </c>
      <c r="BG1515" s="145">
        <f>IF(U1515="zákl. přenesená",N1515,0)</f>
        <v>0</v>
      </c>
      <c r="BH1515" s="145">
        <f>IF(U1515="sníž. přenesená",N1515,0)</f>
        <v>0</v>
      </c>
      <c r="BI1515" s="145">
        <f>IF(U1515="nulová",N1515,0)</f>
        <v>0</v>
      </c>
      <c r="BJ1515" s="17" t="s">
        <v>15</v>
      </c>
      <c r="BK1515" s="145">
        <f>ROUND(L1515*K1515,2)</f>
        <v>0</v>
      </c>
      <c r="BL1515" s="17" t="s">
        <v>247</v>
      </c>
      <c r="BM1515" s="17" t="s">
        <v>2738</v>
      </c>
    </row>
    <row r="1516" spans="2:65" s="1" customFormat="1" ht="74.45" customHeight="1" x14ac:dyDescent="0.3">
      <c r="B1516" s="31"/>
      <c r="C1516" s="32"/>
      <c r="D1516" s="32"/>
      <c r="E1516" s="32"/>
      <c r="F1516" s="266" t="s">
        <v>2739</v>
      </c>
      <c r="G1516" s="200"/>
      <c r="H1516" s="200"/>
      <c r="I1516" s="200"/>
      <c r="J1516" s="32"/>
      <c r="K1516" s="32"/>
      <c r="L1516" s="32"/>
      <c r="M1516" s="32"/>
      <c r="N1516" s="32"/>
      <c r="O1516" s="32"/>
      <c r="P1516" s="32"/>
      <c r="Q1516" s="32"/>
      <c r="R1516" s="33"/>
      <c r="T1516" s="70"/>
      <c r="U1516" s="32"/>
      <c r="V1516" s="32"/>
      <c r="W1516" s="32"/>
      <c r="X1516" s="32"/>
      <c r="Y1516" s="32"/>
      <c r="Z1516" s="32"/>
      <c r="AA1516" s="71"/>
      <c r="AT1516" s="17" t="s">
        <v>250</v>
      </c>
      <c r="AU1516" s="17" t="s">
        <v>190</v>
      </c>
    </row>
    <row r="1517" spans="2:65" s="10" customFormat="1" ht="20.45" customHeight="1" x14ac:dyDescent="0.3">
      <c r="B1517" s="153"/>
      <c r="C1517" s="154"/>
      <c r="D1517" s="154"/>
      <c r="E1517" s="155" t="s">
        <v>3</v>
      </c>
      <c r="F1517" s="272" t="s">
        <v>2740</v>
      </c>
      <c r="G1517" s="273"/>
      <c r="H1517" s="273"/>
      <c r="I1517" s="273"/>
      <c r="J1517" s="154"/>
      <c r="K1517" s="156">
        <v>35.1</v>
      </c>
      <c r="L1517" s="154"/>
      <c r="M1517" s="154"/>
      <c r="N1517" s="154"/>
      <c r="O1517" s="154"/>
      <c r="P1517" s="154"/>
      <c r="Q1517" s="154"/>
      <c r="R1517" s="157"/>
      <c r="T1517" s="158"/>
      <c r="U1517" s="154"/>
      <c r="V1517" s="154"/>
      <c r="W1517" s="154"/>
      <c r="X1517" s="154"/>
      <c r="Y1517" s="154"/>
      <c r="Z1517" s="154"/>
      <c r="AA1517" s="159"/>
      <c r="AT1517" s="160" t="s">
        <v>524</v>
      </c>
      <c r="AU1517" s="160" t="s">
        <v>190</v>
      </c>
      <c r="AV1517" s="10" t="s">
        <v>190</v>
      </c>
      <c r="AW1517" s="10" t="s">
        <v>35</v>
      </c>
      <c r="AX1517" s="10" t="s">
        <v>15</v>
      </c>
      <c r="AY1517" s="160" t="s">
        <v>221</v>
      </c>
    </row>
    <row r="1518" spans="2:65" s="1" customFormat="1" ht="40.15" customHeight="1" x14ac:dyDescent="0.3">
      <c r="B1518" s="136"/>
      <c r="C1518" s="137" t="s">
        <v>2741</v>
      </c>
      <c r="D1518" s="137" t="s">
        <v>222</v>
      </c>
      <c r="E1518" s="138" t="s">
        <v>2742</v>
      </c>
      <c r="F1518" s="250" t="s">
        <v>2743</v>
      </c>
      <c r="G1518" s="251"/>
      <c r="H1518" s="251"/>
      <c r="I1518" s="251"/>
      <c r="J1518" s="139" t="s">
        <v>536</v>
      </c>
      <c r="K1518" s="140">
        <v>98.856999999999999</v>
      </c>
      <c r="L1518" s="252"/>
      <c r="M1518" s="251"/>
      <c r="N1518" s="252">
        <f>ROUND(L1518*K1518,2)</f>
        <v>0</v>
      </c>
      <c r="O1518" s="251"/>
      <c r="P1518" s="251"/>
      <c r="Q1518" s="251"/>
      <c r="R1518" s="141"/>
      <c r="T1518" s="142" t="s">
        <v>3</v>
      </c>
      <c r="U1518" s="40" t="s">
        <v>43</v>
      </c>
      <c r="V1518" s="143">
        <v>0.42899999999999999</v>
      </c>
      <c r="W1518" s="143">
        <f>V1518*K1518</f>
        <v>42.409652999999999</v>
      </c>
      <c r="X1518" s="143">
        <v>0</v>
      </c>
      <c r="Y1518" s="143">
        <f>X1518*K1518</f>
        <v>0</v>
      </c>
      <c r="Z1518" s="143">
        <v>0</v>
      </c>
      <c r="AA1518" s="144">
        <f>Z1518*K1518</f>
        <v>0</v>
      </c>
      <c r="AR1518" s="17" t="s">
        <v>247</v>
      </c>
      <c r="AT1518" s="17" t="s">
        <v>222</v>
      </c>
      <c r="AU1518" s="17" t="s">
        <v>190</v>
      </c>
      <c r="AY1518" s="17" t="s">
        <v>221</v>
      </c>
      <c r="BE1518" s="145">
        <f>IF(U1518="základní",N1518,0)</f>
        <v>0</v>
      </c>
      <c r="BF1518" s="145">
        <f>IF(U1518="snížená",N1518,0)</f>
        <v>0</v>
      </c>
      <c r="BG1518" s="145">
        <f>IF(U1518="zákl. přenesená",N1518,0)</f>
        <v>0</v>
      </c>
      <c r="BH1518" s="145">
        <f>IF(U1518="sníž. přenesená",N1518,0)</f>
        <v>0</v>
      </c>
      <c r="BI1518" s="145">
        <f>IF(U1518="nulová",N1518,0)</f>
        <v>0</v>
      </c>
      <c r="BJ1518" s="17" t="s">
        <v>15</v>
      </c>
      <c r="BK1518" s="145">
        <f>ROUND(L1518*K1518,2)</f>
        <v>0</v>
      </c>
      <c r="BL1518" s="17" t="s">
        <v>247</v>
      </c>
      <c r="BM1518" s="17" t="s">
        <v>2744</v>
      </c>
    </row>
    <row r="1519" spans="2:65" s="1" customFormat="1" ht="28.9" customHeight="1" x14ac:dyDescent="0.3">
      <c r="B1519" s="31"/>
      <c r="C1519" s="32"/>
      <c r="D1519" s="32"/>
      <c r="E1519" s="32"/>
      <c r="F1519" s="266" t="s">
        <v>2536</v>
      </c>
      <c r="G1519" s="200"/>
      <c r="H1519" s="200"/>
      <c r="I1519" s="200"/>
      <c r="J1519" s="32"/>
      <c r="K1519" s="32"/>
      <c r="L1519" s="32"/>
      <c r="M1519" s="32"/>
      <c r="N1519" s="32"/>
      <c r="O1519" s="32"/>
      <c r="P1519" s="32"/>
      <c r="Q1519" s="32"/>
      <c r="R1519" s="33"/>
      <c r="T1519" s="70"/>
      <c r="U1519" s="32"/>
      <c r="V1519" s="32"/>
      <c r="W1519" s="32"/>
      <c r="X1519" s="32"/>
      <c r="Y1519" s="32"/>
      <c r="Z1519" s="32"/>
      <c r="AA1519" s="71"/>
      <c r="AT1519" s="17" t="s">
        <v>250</v>
      </c>
      <c r="AU1519" s="17" t="s">
        <v>190</v>
      </c>
    </row>
    <row r="1520" spans="2:65" s="12" customFormat="1" ht="20.45" customHeight="1" x14ac:dyDescent="0.3">
      <c r="B1520" s="173"/>
      <c r="C1520" s="174"/>
      <c r="D1520" s="174"/>
      <c r="E1520" s="175" t="s">
        <v>3</v>
      </c>
      <c r="F1520" s="277" t="s">
        <v>1646</v>
      </c>
      <c r="G1520" s="278"/>
      <c r="H1520" s="278"/>
      <c r="I1520" s="278"/>
      <c r="J1520" s="174"/>
      <c r="K1520" s="176" t="s">
        <v>3</v>
      </c>
      <c r="L1520" s="174"/>
      <c r="M1520" s="174"/>
      <c r="N1520" s="174"/>
      <c r="O1520" s="174"/>
      <c r="P1520" s="174"/>
      <c r="Q1520" s="174"/>
      <c r="R1520" s="177"/>
      <c r="T1520" s="178"/>
      <c r="U1520" s="174"/>
      <c r="V1520" s="174"/>
      <c r="W1520" s="174"/>
      <c r="X1520" s="174"/>
      <c r="Y1520" s="174"/>
      <c r="Z1520" s="174"/>
      <c r="AA1520" s="179"/>
      <c r="AT1520" s="180" t="s">
        <v>524</v>
      </c>
      <c r="AU1520" s="180" t="s">
        <v>190</v>
      </c>
      <c r="AV1520" s="12" t="s">
        <v>15</v>
      </c>
      <c r="AW1520" s="12" t="s">
        <v>35</v>
      </c>
      <c r="AX1520" s="12" t="s">
        <v>78</v>
      </c>
      <c r="AY1520" s="180" t="s">
        <v>221</v>
      </c>
    </row>
    <row r="1521" spans="2:65" s="12" customFormat="1" ht="20.45" customHeight="1" x14ac:dyDescent="0.3">
      <c r="B1521" s="173"/>
      <c r="C1521" s="174"/>
      <c r="D1521" s="174"/>
      <c r="E1521" s="175" t="s">
        <v>3</v>
      </c>
      <c r="F1521" s="277" t="s">
        <v>1647</v>
      </c>
      <c r="G1521" s="278"/>
      <c r="H1521" s="278"/>
      <c r="I1521" s="278"/>
      <c r="J1521" s="174"/>
      <c r="K1521" s="176" t="s">
        <v>3</v>
      </c>
      <c r="L1521" s="174"/>
      <c r="M1521" s="174"/>
      <c r="N1521" s="174"/>
      <c r="O1521" s="174"/>
      <c r="P1521" s="174"/>
      <c r="Q1521" s="174"/>
      <c r="R1521" s="177"/>
      <c r="T1521" s="178"/>
      <c r="U1521" s="174"/>
      <c r="V1521" s="174"/>
      <c r="W1521" s="174"/>
      <c r="X1521" s="174"/>
      <c r="Y1521" s="174"/>
      <c r="Z1521" s="174"/>
      <c r="AA1521" s="179"/>
      <c r="AT1521" s="180" t="s">
        <v>524</v>
      </c>
      <c r="AU1521" s="180" t="s">
        <v>190</v>
      </c>
      <c r="AV1521" s="12" t="s">
        <v>15</v>
      </c>
      <c r="AW1521" s="12" t="s">
        <v>35</v>
      </c>
      <c r="AX1521" s="12" t="s">
        <v>78</v>
      </c>
      <c r="AY1521" s="180" t="s">
        <v>221</v>
      </c>
    </row>
    <row r="1522" spans="2:65" s="10" customFormat="1" ht="20.45" customHeight="1" x14ac:dyDescent="0.3">
      <c r="B1522" s="153"/>
      <c r="C1522" s="154"/>
      <c r="D1522" s="154"/>
      <c r="E1522" s="155" t="s">
        <v>3</v>
      </c>
      <c r="F1522" s="272" t="s">
        <v>1648</v>
      </c>
      <c r="G1522" s="273"/>
      <c r="H1522" s="273"/>
      <c r="I1522" s="273"/>
      <c r="J1522" s="154"/>
      <c r="K1522" s="156">
        <v>16.559999999999999</v>
      </c>
      <c r="L1522" s="154"/>
      <c r="M1522" s="154"/>
      <c r="N1522" s="154"/>
      <c r="O1522" s="154"/>
      <c r="P1522" s="154"/>
      <c r="Q1522" s="154"/>
      <c r="R1522" s="157"/>
      <c r="T1522" s="158"/>
      <c r="U1522" s="154"/>
      <c r="V1522" s="154"/>
      <c r="W1522" s="154"/>
      <c r="X1522" s="154"/>
      <c r="Y1522" s="154"/>
      <c r="Z1522" s="154"/>
      <c r="AA1522" s="159"/>
      <c r="AT1522" s="160" t="s">
        <v>524</v>
      </c>
      <c r="AU1522" s="160" t="s">
        <v>190</v>
      </c>
      <c r="AV1522" s="10" t="s">
        <v>190</v>
      </c>
      <c r="AW1522" s="10" t="s">
        <v>35</v>
      </c>
      <c r="AX1522" s="10" t="s">
        <v>78</v>
      </c>
      <c r="AY1522" s="160" t="s">
        <v>221</v>
      </c>
    </row>
    <row r="1523" spans="2:65" s="10" customFormat="1" ht="20.45" customHeight="1" x14ac:dyDescent="0.3">
      <c r="B1523" s="153"/>
      <c r="C1523" s="154"/>
      <c r="D1523" s="154"/>
      <c r="E1523" s="155" t="s">
        <v>3</v>
      </c>
      <c r="F1523" s="272" t="s">
        <v>1649</v>
      </c>
      <c r="G1523" s="273"/>
      <c r="H1523" s="273"/>
      <c r="I1523" s="273"/>
      <c r="J1523" s="154"/>
      <c r="K1523" s="156">
        <v>15.579000000000001</v>
      </c>
      <c r="L1523" s="154"/>
      <c r="M1523" s="154"/>
      <c r="N1523" s="154"/>
      <c r="O1523" s="154"/>
      <c r="P1523" s="154"/>
      <c r="Q1523" s="154"/>
      <c r="R1523" s="157"/>
      <c r="T1523" s="158"/>
      <c r="U1523" s="154"/>
      <c r="V1523" s="154"/>
      <c r="W1523" s="154"/>
      <c r="X1523" s="154"/>
      <c r="Y1523" s="154"/>
      <c r="Z1523" s="154"/>
      <c r="AA1523" s="159"/>
      <c r="AT1523" s="160" t="s">
        <v>524</v>
      </c>
      <c r="AU1523" s="160" t="s">
        <v>190</v>
      </c>
      <c r="AV1523" s="10" t="s">
        <v>190</v>
      </c>
      <c r="AW1523" s="10" t="s">
        <v>35</v>
      </c>
      <c r="AX1523" s="10" t="s">
        <v>78</v>
      </c>
      <c r="AY1523" s="160" t="s">
        <v>221</v>
      </c>
    </row>
    <row r="1524" spans="2:65" s="10" customFormat="1" ht="28.9" customHeight="1" x14ac:dyDescent="0.3">
      <c r="B1524" s="153"/>
      <c r="C1524" s="154"/>
      <c r="D1524" s="154"/>
      <c r="E1524" s="155" t="s">
        <v>3</v>
      </c>
      <c r="F1524" s="272" t="s">
        <v>1650</v>
      </c>
      <c r="G1524" s="273"/>
      <c r="H1524" s="273"/>
      <c r="I1524" s="273"/>
      <c r="J1524" s="154"/>
      <c r="K1524" s="156">
        <v>35.540999999999997</v>
      </c>
      <c r="L1524" s="154"/>
      <c r="M1524" s="154"/>
      <c r="N1524" s="154"/>
      <c r="O1524" s="154"/>
      <c r="P1524" s="154"/>
      <c r="Q1524" s="154"/>
      <c r="R1524" s="157"/>
      <c r="T1524" s="158"/>
      <c r="U1524" s="154"/>
      <c r="V1524" s="154"/>
      <c r="W1524" s="154"/>
      <c r="X1524" s="154"/>
      <c r="Y1524" s="154"/>
      <c r="Z1524" s="154"/>
      <c r="AA1524" s="159"/>
      <c r="AT1524" s="160" t="s">
        <v>524</v>
      </c>
      <c r="AU1524" s="160" t="s">
        <v>190</v>
      </c>
      <c r="AV1524" s="10" t="s">
        <v>190</v>
      </c>
      <c r="AW1524" s="10" t="s">
        <v>35</v>
      </c>
      <c r="AX1524" s="10" t="s">
        <v>78</v>
      </c>
      <c r="AY1524" s="160" t="s">
        <v>221</v>
      </c>
    </row>
    <row r="1525" spans="2:65" s="12" customFormat="1" ht="20.45" customHeight="1" x14ac:dyDescent="0.3">
      <c r="B1525" s="173"/>
      <c r="C1525" s="174"/>
      <c r="D1525" s="174"/>
      <c r="E1525" s="175" t="s">
        <v>3</v>
      </c>
      <c r="F1525" s="277" t="s">
        <v>1651</v>
      </c>
      <c r="G1525" s="278"/>
      <c r="H1525" s="278"/>
      <c r="I1525" s="278"/>
      <c r="J1525" s="174"/>
      <c r="K1525" s="176" t="s">
        <v>3</v>
      </c>
      <c r="L1525" s="174"/>
      <c r="M1525" s="174"/>
      <c r="N1525" s="174"/>
      <c r="O1525" s="174"/>
      <c r="P1525" s="174"/>
      <c r="Q1525" s="174"/>
      <c r="R1525" s="177"/>
      <c r="T1525" s="178"/>
      <c r="U1525" s="174"/>
      <c r="V1525" s="174"/>
      <c r="W1525" s="174"/>
      <c r="X1525" s="174"/>
      <c r="Y1525" s="174"/>
      <c r="Z1525" s="174"/>
      <c r="AA1525" s="179"/>
      <c r="AT1525" s="180" t="s">
        <v>524</v>
      </c>
      <c r="AU1525" s="180" t="s">
        <v>190</v>
      </c>
      <c r="AV1525" s="12" t="s">
        <v>15</v>
      </c>
      <c r="AW1525" s="12" t="s">
        <v>35</v>
      </c>
      <c r="AX1525" s="12" t="s">
        <v>78</v>
      </c>
      <c r="AY1525" s="180" t="s">
        <v>221</v>
      </c>
    </row>
    <row r="1526" spans="2:65" s="10" customFormat="1" ht="20.45" customHeight="1" x14ac:dyDescent="0.3">
      <c r="B1526" s="153"/>
      <c r="C1526" s="154"/>
      <c r="D1526" s="154"/>
      <c r="E1526" s="155" t="s">
        <v>3</v>
      </c>
      <c r="F1526" s="272" t="s">
        <v>1652</v>
      </c>
      <c r="G1526" s="273"/>
      <c r="H1526" s="273"/>
      <c r="I1526" s="273"/>
      <c r="J1526" s="154"/>
      <c r="K1526" s="156">
        <v>6.08</v>
      </c>
      <c r="L1526" s="154"/>
      <c r="M1526" s="154"/>
      <c r="N1526" s="154"/>
      <c r="O1526" s="154"/>
      <c r="P1526" s="154"/>
      <c r="Q1526" s="154"/>
      <c r="R1526" s="157"/>
      <c r="T1526" s="158"/>
      <c r="U1526" s="154"/>
      <c r="V1526" s="154"/>
      <c r="W1526" s="154"/>
      <c r="X1526" s="154"/>
      <c r="Y1526" s="154"/>
      <c r="Z1526" s="154"/>
      <c r="AA1526" s="159"/>
      <c r="AT1526" s="160" t="s">
        <v>524</v>
      </c>
      <c r="AU1526" s="160" t="s">
        <v>190</v>
      </c>
      <c r="AV1526" s="10" t="s">
        <v>190</v>
      </c>
      <c r="AW1526" s="10" t="s">
        <v>35</v>
      </c>
      <c r="AX1526" s="10" t="s">
        <v>78</v>
      </c>
      <c r="AY1526" s="160" t="s">
        <v>221</v>
      </c>
    </row>
    <row r="1527" spans="2:65" s="13" customFormat="1" ht="20.45" customHeight="1" x14ac:dyDescent="0.3">
      <c r="B1527" s="181"/>
      <c r="C1527" s="182"/>
      <c r="D1527" s="182"/>
      <c r="E1527" s="183" t="s">
        <v>3</v>
      </c>
      <c r="F1527" s="279" t="s">
        <v>946</v>
      </c>
      <c r="G1527" s="280"/>
      <c r="H1527" s="280"/>
      <c r="I1527" s="280"/>
      <c r="J1527" s="182"/>
      <c r="K1527" s="184">
        <v>73.760000000000005</v>
      </c>
      <c r="L1527" s="182"/>
      <c r="M1527" s="182"/>
      <c r="N1527" s="182"/>
      <c r="O1527" s="182"/>
      <c r="P1527" s="182"/>
      <c r="Q1527" s="182"/>
      <c r="R1527" s="185"/>
      <c r="T1527" s="186"/>
      <c r="U1527" s="182"/>
      <c r="V1527" s="182"/>
      <c r="W1527" s="182"/>
      <c r="X1527" s="182"/>
      <c r="Y1527" s="182"/>
      <c r="Z1527" s="182"/>
      <c r="AA1527" s="187"/>
      <c r="AT1527" s="188" t="s">
        <v>524</v>
      </c>
      <c r="AU1527" s="188" t="s">
        <v>190</v>
      </c>
      <c r="AV1527" s="13" t="s">
        <v>254</v>
      </c>
      <c r="AW1527" s="13" t="s">
        <v>35</v>
      </c>
      <c r="AX1527" s="13" t="s">
        <v>78</v>
      </c>
      <c r="AY1527" s="188" t="s">
        <v>221</v>
      </c>
    </row>
    <row r="1528" spans="2:65" s="12" customFormat="1" ht="20.45" customHeight="1" x14ac:dyDescent="0.3">
      <c r="B1528" s="173"/>
      <c r="C1528" s="174"/>
      <c r="D1528" s="174"/>
      <c r="E1528" s="175" t="s">
        <v>3</v>
      </c>
      <c r="F1528" s="277" t="s">
        <v>1678</v>
      </c>
      <c r="G1528" s="278"/>
      <c r="H1528" s="278"/>
      <c r="I1528" s="278"/>
      <c r="J1528" s="174"/>
      <c r="K1528" s="176" t="s">
        <v>3</v>
      </c>
      <c r="L1528" s="174"/>
      <c r="M1528" s="174"/>
      <c r="N1528" s="174"/>
      <c r="O1528" s="174"/>
      <c r="P1528" s="174"/>
      <c r="Q1528" s="174"/>
      <c r="R1528" s="177"/>
      <c r="T1528" s="178"/>
      <c r="U1528" s="174"/>
      <c r="V1528" s="174"/>
      <c r="W1528" s="174"/>
      <c r="X1528" s="174"/>
      <c r="Y1528" s="174"/>
      <c r="Z1528" s="174"/>
      <c r="AA1528" s="179"/>
      <c r="AT1528" s="180" t="s">
        <v>524</v>
      </c>
      <c r="AU1528" s="180" t="s">
        <v>190</v>
      </c>
      <c r="AV1528" s="12" t="s">
        <v>15</v>
      </c>
      <c r="AW1528" s="12" t="s">
        <v>35</v>
      </c>
      <c r="AX1528" s="12" t="s">
        <v>78</v>
      </c>
      <c r="AY1528" s="180" t="s">
        <v>221</v>
      </c>
    </row>
    <row r="1529" spans="2:65" s="12" customFormat="1" ht="20.45" customHeight="1" x14ac:dyDescent="0.3">
      <c r="B1529" s="173"/>
      <c r="C1529" s="174"/>
      <c r="D1529" s="174"/>
      <c r="E1529" s="175" t="s">
        <v>3</v>
      </c>
      <c r="F1529" s="277" t="s">
        <v>1651</v>
      </c>
      <c r="G1529" s="278"/>
      <c r="H1529" s="278"/>
      <c r="I1529" s="278"/>
      <c r="J1529" s="174"/>
      <c r="K1529" s="176" t="s">
        <v>3</v>
      </c>
      <c r="L1529" s="174"/>
      <c r="M1529" s="174"/>
      <c r="N1529" s="174"/>
      <c r="O1529" s="174"/>
      <c r="P1529" s="174"/>
      <c r="Q1529" s="174"/>
      <c r="R1529" s="177"/>
      <c r="T1529" s="178"/>
      <c r="U1529" s="174"/>
      <c r="V1529" s="174"/>
      <c r="W1529" s="174"/>
      <c r="X1529" s="174"/>
      <c r="Y1529" s="174"/>
      <c r="Z1529" s="174"/>
      <c r="AA1529" s="179"/>
      <c r="AT1529" s="180" t="s">
        <v>524</v>
      </c>
      <c r="AU1529" s="180" t="s">
        <v>190</v>
      </c>
      <c r="AV1529" s="12" t="s">
        <v>15</v>
      </c>
      <c r="AW1529" s="12" t="s">
        <v>35</v>
      </c>
      <c r="AX1529" s="12" t="s">
        <v>78</v>
      </c>
      <c r="AY1529" s="180" t="s">
        <v>221</v>
      </c>
    </row>
    <row r="1530" spans="2:65" s="10" customFormat="1" ht="20.45" customHeight="1" x14ac:dyDescent="0.3">
      <c r="B1530" s="153"/>
      <c r="C1530" s="154"/>
      <c r="D1530" s="154"/>
      <c r="E1530" s="155" t="s">
        <v>3</v>
      </c>
      <c r="F1530" s="272" t="s">
        <v>1679</v>
      </c>
      <c r="G1530" s="273"/>
      <c r="H1530" s="273"/>
      <c r="I1530" s="273"/>
      <c r="J1530" s="154"/>
      <c r="K1530" s="156">
        <v>31.9</v>
      </c>
      <c r="L1530" s="154"/>
      <c r="M1530" s="154"/>
      <c r="N1530" s="154"/>
      <c r="O1530" s="154"/>
      <c r="P1530" s="154"/>
      <c r="Q1530" s="154"/>
      <c r="R1530" s="157"/>
      <c r="T1530" s="158"/>
      <c r="U1530" s="154"/>
      <c r="V1530" s="154"/>
      <c r="W1530" s="154"/>
      <c r="X1530" s="154"/>
      <c r="Y1530" s="154"/>
      <c r="Z1530" s="154"/>
      <c r="AA1530" s="159"/>
      <c r="AT1530" s="160" t="s">
        <v>524</v>
      </c>
      <c r="AU1530" s="160" t="s">
        <v>190</v>
      </c>
      <c r="AV1530" s="10" t="s">
        <v>190</v>
      </c>
      <c r="AW1530" s="10" t="s">
        <v>35</v>
      </c>
      <c r="AX1530" s="10" t="s">
        <v>78</v>
      </c>
      <c r="AY1530" s="160" t="s">
        <v>221</v>
      </c>
    </row>
    <row r="1531" spans="2:65" s="10" customFormat="1" ht="20.45" customHeight="1" x14ac:dyDescent="0.3">
      <c r="B1531" s="153"/>
      <c r="C1531" s="154"/>
      <c r="D1531" s="154"/>
      <c r="E1531" s="155" t="s">
        <v>3</v>
      </c>
      <c r="F1531" s="272" t="s">
        <v>1680</v>
      </c>
      <c r="G1531" s="273"/>
      <c r="H1531" s="273"/>
      <c r="I1531" s="273"/>
      <c r="J1531" s="154"/>
      <c r="K1531" s="156">
        <v>-6.8029999999999999</v>
      </c>
      <c r="L1531" s="154"/>
      <c r="M1531" s="154"/>
      <c r="N1531" s="154"/>
      <c r="O1531" s="154"/>
      <c r="P1531" s="154"/>
      <c r="Q1531" s="154"/>
      <c r="R1531" s="157"/>
      <c r="T1531" s="158"/>
      <c r="U1531" s="154"/>
      <c r="V1531" s="154"/>
      <c r="W1531" s="154"/>
      <c r="X1531" s="154"/>
      <c r="Y1531" s="154"/>
      <c r="Z1531" s="154"/>
      <c r="AA1531" s="159"/>
      <c r="AT1531" s="160" t="s">
        <v>524</v>
      </c>
      <c r="AU1531" s="160" t="s">
        <v>190</v>
      </c>
      <c r="AV1531" s="10" t="s">
        <v>190</v>
      </c>
      <c r="AW1531" s="10" t="s">
        <v>35</v>
      </c>
      <c r="AX1531" s="10" t="s">
        <v>78</v>
      </c>
      <c r="AY1531" s="160" t="s">
        <v>221</v>
      </c>
    </row>
    <row r="1532" spans="2:65" s="13" customFormat="1" ht="20.45" customHeight="1" x14ac:dyDescent="0.3">
      <c r="B1532" s="181"/>
      <c r="C1532" s="182"/>
      <c r="D1532" s="182"/>
      <c r="E1532" s="183" t="s">
        <v>3</v>
      </c>
      <c r="F1532" s="279" t="s">
        <v>946</v>
      </c>
      <c r="G1532" s="280"/>
      <c r="H1532" s="280"/>
      <c r="I1532" s="280"/>
      <c r="J1532" s="182"/>
      <c r="K1532" s="184">
        <v>25.097000000000001</v>
      </c>
      <c r="L1532" s="182"/>
      <c r="M1532" s="182"/>
      <c r="N1532" s="182"/>
      <c r="O1532" s="182"/>
      <c r="P1532" s="182"/>
      <c r="Q1532" s="182"/>
      <c r="R1532" s="185"/>
      <c r="T1532" s="186"/>
      <c r="U1532" s="182"/>
      <c r="V1532" s="182"/>
      <c r="W1532" s="182"/>
      <c r="X1532" s="182"/>
      <c r="Y1532" s="182"/>
      <c r="Z1532" s="182"/>
      <c r="AA1532" s="187"/>
      <c r="AT1532" s="188" t="s">
        <v>524</v>
      </c>
      <c r="AU1532" s="188" t="s">
        <v>190</v>
      </c>
      <c r="AV1532" s="13" t="s">
        <v>254</v>
      </c>
      <c r="AW1532" s="13" t="s">
        <v>35</v>
      </c>
      <c r="AX1532" s="13" t="s">
        <v>78</v>
      </c>
      <c r="AY1532" s="188" t="s">
        <v>221</v>
      </c>
    </row>
    <row r="1533" spans="2:65" s="11" customFormat="1" ht="20.45" customHeight="1" x14ac:dyDescent="0.3">
      <c r="B1533" s="161"/>
      <c r="C1533" s="162"/>
      <c r="D1533" s="162"/>
      <c r="E1533" s="163" t="s">
        <v>3</v>
      </c>
      <c r="F1533" s="270" t="s">
        <v>526</v>
      </c>
      <c r="G1533" s="271"/>
      <c r="H1533" s="271"/>
      <c r="I1533" s="271"/>
      <c r="J1533" s="162"/>
      <c r="K1533" s="164">
        <v>98.856999999999999</v>
      </c>
      <c r="L1533" s="162"/>
      <c r="M1533" s="162"/>
      <c r="N1533" s="162"/>
      <c r="O1533" s="162"/>
      <c r="P1533" s="162"/>
      <c r="Q1533" s="162"/>
      <c r="R1533" s="165"/>
      <c r="T1533" s="166"/>
      <c r="U1533" s="162"/>
      <c r="V1533" s="162"/>
      <c r="W1533" s="162"/>
      <c r="X1533" s="162"/>
      <c r="Y1533" s="162"/>
      <c r="Z1533" s="162"/>
      <c r="AA1533" s="167"/>
      <c r="AT1533" s="168" t="s">
        <v>524</v>
      </c>
      <c r="AU1533" s="168" t="s">
        <v>190</v>
      </c>
      <c r="AV1533" s="11" t="s">
        <v>231</v>
      </c>
      <c r="AW1533" s="11" t="s">
        <v>35</v>
      </c>
      <c r="AX1533" s="11" t="s">
        <v>15</v>
      </c>
      <c r="AY1533" s="168" t="s">
        <v>221</v>
      </c>
    </row>
    <row r="1534" spans="2:65" s="1" customFormat="1" ht="40.15" customHeight="1" x14ac:dyDescent="0.3">
      <c r="B1534" s="136"/>
      <c r="C1534" s="137" t="s">
        <v>2745</v>
      </c>
      <c r="D1534" s="137" t="s">
        <v>222</v>
      </c>
      <c r="E1534" s="138" t="s">
        <v>2746</v>
      </c>
      <c r="F1534" s="250" t="s">
        <v>2747</v>
      </c>
      <c r="G1534" s="251"/>
      <c r="H1534" s="251"/>
      <c r="I1534" s="251"/>
      <c r="J1534" s="139" t="s">
        <v>536</v>
      </c>
      <c r="K1534" s="140">
        <v>111.679</v>
      </c>
      <c r="L1534" s="252"/>
      <c r="M1534" s="251"/>
      <c r="N1534" s="252">
        <f>ROUND(L1534*K1534,2)</f>
        <v>0</v>
      </c>
      <c r="O1534" s="251"/>
      <c r="P1534" s="251"/>
      <c r="Q1534" s="251"/>
      <c r="R1534" s="141"/>
      <c r="T1534" s="142" t="s">
        <v>3</v>
      </c>
      <c r="U1534" s="40" t="s">
        <v>43</v>
      </c>
      <c r="V1534" s="143">
        <v>0.42899999999999999</v>
      </c>
      <c r="W1534" s="143">
        <f>V1534*K1534</f>
        <v>47.910291000000001</v>
      </c>
      <c r="X1534" s="143">
        <v>0</v>
      </c>
      <c r="Y1534" s="143">
        <f>X1534*K1534</f>
        <v>0</v>
      </c>
      <c r="Z1534" s="143">
        <v>0</v>
      </c>
      <c r="AA1534" s="144">
        <f>Z1534*K1534</f>
        <v>0</v>
      </c>
      <c r="AR1534" s="17" t="s">
        <v>247</v>
      </c>
      <c r="AT1534" s="17" t="s">
        <v>222</v>
      </c>
      <c r="AU1534" s="17" t="s">
        <v>190</v>
      </c>
      <c r="AY1534" s="17" t="s">
        <v>221</v>
      </c>
      <c r="BE1534" s="145">
        <f>IF(U1534="základní",N1534,0)</f>
        <v>0</v>
      </c>
      <c r="BF1534" s="145">
        <f>IF(U1534="snížená",N1534,0)</f>
        <v>0</v>
      </c>
      <c r="BG1534" s="145">
        <f>IF(U1534="zákl. přenesená",N1534,0)</f>
        <v>0</v>
      </c>
      <c r="BH1534" s="145">
        <f>IF(U1534="sníž. přenesená",N1534,0)</f>
        <v>0</v>
      </c>
      <c r="BI1534" s="145">
        <f>IF(U1534="nulová",N1534,0)</f>
        <v>0</v>
      </c>
      <c r="BJ1534" s="17" t="s">
        <v>15</v>
      </c>
      <c r="BK1534" s="145">
        <f>ROUND(L1534*K1534,2)</f>
        <v>0</v>
      </c>
      <c r="BL1534" s="17" t="s">
        <v>247</v>
      </c>
      <c r="BM1534" s="17" t="s">
        <v>2748</v>
      </c>
    </row>
    <row r="1535" spans="2:65" s="12" customFormat="1" ht="20.45" customHeight="1" x14ac:dyDescent="0.3">
      <c r="B1535" s="173"/>
      <c r="C1535" s="174"/>
      <c r="D1535" s="174"/>
      <c r="E1535" s="175" t="s">
        <v>3</v>
      </c>
      <c r="F1535" s="281" t="s">
        <v>1136</v>
      </c>
      <c r="G1535" s="278"/>
      <c r="H1535" s="278"/>
      <c r="I1535" s="278"/>
      <c r="J1535" s="174"/>
      <c r="K1535" s="176" t="s">
        <v>3</v>
      </c>
      <c r="L1535" s="174"/>
      <c r="M1535" s="174"/>
      <c r="N1535" s="174"/>
      <c r="O1535" s="174"/>
      <c r="P1535" s="174"/>
      <c r="Q1535" s="174"/>
      <c r="R1535" s="177"/>
      <c r="T1535" s="178"/>
      <c r="U1535" s="174"/>
      <c r="V1535" s="174"/>
      <c r="W1535" s="174"/>
      <c r="X1535" s="174"/>
      <c r="Y1535" s="174"/>
      <c r="Z1535" s="174"/>
      <c r="AA1535" s="179"/>
      <c r="AT1535" s="180" t="s">
        <v>524</v>
      </c>
      <c r="AU1535" s="180" t="s">
        <v>190</v>
      </c>
      <c r="AV1535" s="12" t="s">
        <v>15</v>
      </c>
      <c r="AW1535" s="12" t="s">
        <v>35</v>
      </c>
      <c r="AX1535" s="12" t="s">
        <v>78</v>
      </c>
      <c r="AY1535" s="180" t="s">
        <v>221</v>
      </c>
    </row>
    <row r="1536" spans="2:65" s="10" customFormat="1" ht="28.9" customHeight="1" x14ac:dyDescent="0.3">
      <c r="B1536" s="153"/>
      <c r="C1536" s="154"/>
      <c r="D1536" s="154"/>
      <c r="E1536" s="155" t="s">
        <v>3</v>
      </c>
      <c r="F1536" s="272" t="s">
        <v>2749</v>
      </c>
      <c r="G1536" s="273"/>
      <c r="H1536" s="273"/>
      <c r="I1536" s="273"/>
      <c r="J1536" s="154"/>
      <c r="K1536" s="156">
        <v>16.815000000000001</v>
      </c>
      <c r="L1536" s="154"/>
      <c r="M1536" s="154"/>
      <c r="N1536" s="154"/>
      <c r="O1536" s="154"/>
      <c r="P1536" s="154"/>
      <c r="Q1536" s="154"/>
      <c r="R1536" s="157"/>
      <c r="T1536" s="158"/>
      <c r="U1536" s="154"/>
      <c r="V1536" s="154"/>
      <c r="W1536" s="154"/>
      <c r="X1536" s="154"/>
      <c r="Y1536" s="154"/>
      <c r="Z1536" s="154"/>
      <c r="AA1536" s="159"/>
      <c r="AT1536" s="160" t="s">
        <v>524</v>
      </c>
      <c r="AU1536" s="160" t="s">
        <v>190</v>
      </c>
      <c r="AV1536" s="10" t="s">
        <v>190</v>
      </c>
      <c r="AW1536" s="10" t="s">
        <v>35</v>
      </c>
      <c r="AX1536" s="10" t="s">
        <v>78</v>
      </c>
      <c r="AY1536" s="160" t="s">
        <v>221</v>
      </c>
    </row>
    <row r="1537" spans="2:65" s="10" customFormat="1" ht="20.45" customHeight="1" x14ac:dyDescent="0.3">
      <c r="B1537" s="153"/>
      <c r="C1537" s="154"/>
      <c r="D1537" s="154"/>
      <c r="E1537" s="155" t="s">
        <v>3</v>
      </c>
      <c r="F1537" s="272" t="s">
        <v>2750</v>
      </c>
      <c r="G1537" s="273"/>
      <c r="H1537" s="273"/>
      <c r="I1537" s="273"/>
      <c r="J1537" s="154"/>
      <c r="K1537" s="156">
        <v>5.67</v>
      </c>
      <c r="L1537" s="154"/>
      <c r="M1537" s="154"/>
      <c r="N1537" s="154"/>
      <c r="O1537" s="154"/>
      <c r="P1537" s="154"/>
      <c r="Q1537" s="154"/>
      <c r="R1537" s="157"/>
      <c r="T1537" s="158"/>
      <c r="U1537" s="154"/>
      <c r="V1537" s="154"/>
      <c r="W1537" s="154"/>
      <c r="X1537" s="154"/>
      <c r="Y1537" s="154"/>
      <c r="Z1537" s="154"/>
      <c r="AA1537" s="159"/>
      <c r="AT1537" s="160" t="s">
        <v>524</v>
      </c>
      <c r="AU1537" s="160" t="s">
        <v>190</v>
      </c>
      <c r="AV1537" s="10" t="s">
        <v>190</v>
      </c>
      <c r="AW1537" s="10" t="s">
        <v>35</v>
      </c>
      <c r="AX1537" s="10" t="s">
        <v>78</v>
      </c>
      <c r="AY1537" s="160" t="s">
        <v>221</v>
      </c>
    </row>
    <row r="1538" spans="2:65" s="13" customFormat="1" ht="20.45" customHeight="1" x14ac:dyDescent="0.3">
      <c r="B1538" s="181"/>
      <c r="C1538" s="182"/>
      <c r="D1538" s="182"/>
      <c r="E1538" s="183" t="s">
        <v>3</v>
      </c>
      <c r="F1538" s="279" t="s">
        <v>946</v>
      </c>
      <c r="G1538" s="280"/>
      <c r="H1538" s="280"/>
      <c r="I1538" s="280"/>
      <c r="J1538" s="182"/>
      <c r="K1538" s="184">
        <v>22.484999999999999</v>
      </c>
      <c r="L1538" s="182"/>
      <c r="M1538" s="182"/>
      <c r="N1538" s="182"/>
      <c r="O1538" s="182"/>
      <c r="P1538" s="182"/>
      <c r="Q1538" s="182"/>
      <c r="R1538" s="185"/>
      <c r="T1538" s="186"/>
      <c r="U1538" s="182"/>
      <c r="V1538" s="182"/>
      <c r="W1538" s="182"/>
      <c r="X1538" s="182"/>
      <c r="Y1538" s="182"/>
      <c r="Z1538" s="182"/>
      <c r="AA1538" s="187"/>
      <c r="AT1538" s="188" t="s">
        <v>524</v>
      </c>
      <c r="AU1538" s="188" t="s">
        <v>190</v>
      </c>
      <c r="AV1538" s="13" t="s">
        <v>254</v>
      </c>
      <c r="AW1538" s="13" t="s">
        <v>35</v>
      </c>
      <c r="AX1538" s="13" t="s">
        <v>78</v>
      </c>
      <c r="AY1538" s="188" t="s">
        <v>221</v>
      </c>
    </row>
    <row r="1539" spans="2:65" s="12" customFormat="1" ht="20.45" customHeight="1" x14ac:dyDescent="0.3">
      <c r="B1539" s="173"/>
      <c r="C1539" s="174"/>
      <c r="D1539" s="174"/>
      <c r="E1539" s="175" t="s">
        <v>3</v>
      </c>
      <c r="F1539" s="277" t="s">
        <v>1131</v>
      </c>
      <c r="G1539" s="278"/>
      <c r="H1539" s="278"/>
      <c r="I1539" s="278"/>
      <c r="J1539" s="174"/>
      <c r="K1539" s="176" t="s">
        <v>3</v>
      </c>
      <c r="L1539" s="174"/>
      <c r="M1539" s="174"/>
      <c r="N1539" s="174"/>
      <c r="O1539" s="174"/>
      <c r="P1539" s="174"/>
      <c r="Q1539" s="174"/>
      <c r="R1539" s="177"/>
      <c r="T1539" s="178"/>
      <c r="U1539" s="174"/>
      <c r="V1539" s="174"/>
      <c r="W1539" s="174"/>
      <c r="X1539" s="174"/>
      <c r="Y1539" s="174"/>
      <c r="Z1539" s="174"/>
      <c r="AA1539" s="179"/>
      <c r="AT1539" s="180" t="s">
        <v>524</v>
      </c>
      <c r="AU1539" s="180" t="s">
        <v>190</v>
      </c>
      <c r="AV1539" s="12" t="s">
        <v>15</v>
      </c>
      <c r="AW1539" s="12" t="s">
        <v>35</v>
      </c>
      <c r="AX1539" s="12" t="s">
        <v>78</v>
      </c>
      <c r="AY1539" s="180" t="s">
        <v>221</v>
      </c>
    </row>
    <row r="1540" spans="2:65" s="10" customFormat="1" ht="20.45" customHeight="1" x14ac:dyDescent="0.3">
      <c r="B1540" s="153"/>
      <c r="C1540" s="154"/>
      <c r="D1540" s="154"/>
      <c r="E1540" s="155" t="s">
        <v>3</v>
      </c>
      <c r="F1540" s="272" t="s">
        <v>2751</v>
      </c>
      <c r="G1540" s="273"/>
      <c r="H1540" s="273"/>
      <c r="I1540" s="273"/>
      <c r="J1540" s="154"/>
      <c r="K1540" s="156">
        <v>7.36</v>
      </c>
      <c r="L1540" s="154"/>
      <c r="M1540" s="154"/>
      <c r="N1540" s="154"/>
      <c r="O1540" s="154"/>
      <c r="P1540" s="154"/>
      <c r="Q1540" s="154"/>
      <c r="R1540" s="157"/>
      <c r="T1540" s="158"/>
      <c r="U1540" s="154"/>
      <c r="V1540" s="154"/>
      <c r="W1540" s="154"/>
      <c r="X1540" s="154"/>
      <c r="Y1540" s="154"/>
      <c r="Z1540" s="154"/>
      <c r="AA1540" s="159"/>
      <c r="AT1540" s="160" t="s">
        <v>524</v>
      </c>
      <c r="AU1540" s="160" t="s">
        <v>190</v>
      </c>
      <c r="AV1540" s="10" t="s">
        <v>190</v>
      </c>
      <c r="AW1540" s="10" t="s">
        <v>35</v>
      </c>
      <c r="AX1540" s="10" t="s">
        <v>78</v>
      </c>
      <c r="AY1540" s="160" t="s">
        <v>221</v>
      </c>
    </row>
    <row r="1541" spans="2:65" s="10" customFormat="1" ht="20.45" customHeight="1" x14ac:dyDescent="0.3">
      <c r="B1541" s="153"/>
      <c r="C1541" s="154"/>
      <c r="D1541" s="154"/>
      <c r="E1541" s="155" t="s">
        <v>3</v>
      </c>
      <c r="F1541" s="272" t="s">
        <v>2752</v>
      </c>
      <c r="G1541" s="273"/>
      <c r="H1541" s="273"/>
      <c r="I1541" s="273"/>
      <c r="J1541" s="154"/>
      <c r="K1541" s="156">
        <v>6.56</v>
      </c>
      <c r="L1541" s="154"/>
      <c r="M1541" s="154"/>
      <c r="N1541" s="154"/>
      <c r="O1541" s="154"/>
      <c r="P1541" s="154"/>
      <c r="Q1541" s="154"/>
      <c r="R1541" s="157"/>
      <c r="T1541" s="158"/>
      <c r="U1541" s="154"/>
      <c r="V1541" s="154"/>
      <c r="W1541" s="154"/>
      <c r="X1541" s="154"/>
      <c r="Y1541" s="154"/>
      <c r="Z1541" s="154"/>
      <c r="AA1541" s="159"/>
      <c r="AT1541" s="160" t="s">
        <v>524</v>
      </c>
      <c r="AU1541" s="160" t="s">
        <v>190</v>
      </c>
      <c r="AV1541" s="10" t="s">
        <v>190</v>
      </c>
      <c r="AW1541" s="10" t="s">
        <v>35</v>
      </c>
      <c r="AX1541" s="10" t="s">
        <v>78</v>
      </c>
      <c r="AY1541" s="160" t="s">
        <v>221</v>
      </c>
    </row>
    <row r="1542" spans="2:65" s="10" customFormat="1" ht="40.15" customHeight="1" x14ac:dyDescent="0.3">
      <c r="B1542" s="153"/>
      <c r="C1542" s="154"/>
      <c r="D1542" s="154"/>
      <c r="E1542" s="155" t="s">
        <v>3</v>
      </c>
      <c r="F1542" s="272" t="s">
        <v>2753</v>
      </c>
      <c r="G1542" s="273"/>
      <c r="H1542" s="273"/>
      <c r="I1542" s="273"/>
      <c r="J1542" s="154"/>
      <c r="K1542" s="156">
        <v>64.674000000000007</v>
      </c>
      <c r="L1542" s="154"/>
      <c r="M1542" s="154"/>
      <c r="N1542" s="154"/>
      <c r="O1542" s="154"/>
      <c r="P1542" s="154"/>
      <c r="Q1542" s="154"/>
      <c r="R1542" s="157"/>
      <c r="T1542" s="158"/>
      <c r="U1542" s="154"/>
      <c r="V1542" s="154"/>
      <c r="W1542" s="154"/>
      <c r="X1542" s="154"/>
      <c r="Y1542" s="154"/>
      <c r="Z1542" s="154"/>
      <c r="AA1542" s="159"/>
      <c r="AT1542" s="160" t="s">
        <v>524</v>
      </c>
      <c r="AU1542" s="160" t="s">
        <v>190</v>
      </c>
      <c r="AV1542" s="10" t="s">
        <v>190</v>
      </c>
      <c r="AW1542" s="10" t="s">
        <v>35</v>
      </c>
      <c r="AX1542" s="10" t="s">
        <v>78</v>
      </c>
      <c r="AY1542" s="160" t="s">
        <v>221</v>
      </c>
    </row>
    <row r="1543" spans="2:65" s="13" customFormat="1" ht="20.45" customHeight="1" x14ac:dyDescent="0.3">
      <c r="B1543" s="181"/>
      <c r="C1543" s="182"/>
      <c r="D1543" s="182"/>
      <c r="E1543" s="183" t="s">
        <v>3</v>
      </c>
      <c r="F1543" s="279" t="s">
        <v>946</v>
      </c>
      <c r="G1543" s="280"/>
      <c r="H1543" s="280"/>
      <c r="I1543" s="280"/>
      <c r="J1543" s="182"/>
      <c r="K1543" s="184">
        <v>78.593999999999994</v>
      </c>
      <c r="L1543" s="182"/>
      <c r="M1543" s="182"/>
      <c r="N1543" s="182"/>
      <c r="O1543" s="182"/>
      <c r="P1543" s="182"/>
      <c r="Q1543" s="182"/>
      <c r="R1543" s="185"/>
      <c r="T1543" s="186"/>
      <c r="U1543" s="182"/>
      <c r="V1543" s="182"/>
      <c r="W1543" s="182"/>
      <c r="X1543" s="182"/>
      <c r="Y1543" s="182"/>
      <c r="Z1543" s="182"/>
      <c r="AA1543" s="187"/>
      <c r="AT1543" s="188" t="s">
        <v>524</v>
      </c>
      <c r="AU1543" s="188" t="s">
        <v>190</v>
      </c>
      <c r="AV1543" s="13" t="s">
        <v>254</v>
      </c>
      <c r="AW1543" s="13" t="s">
        <v>35</v>
      </c>
      <c r="AX1543" s="13" t="s">
        <v>78</v>
      </c>
      <c r="AY1543" s="188" t="s">
        <v>221</v>
      </c>
    </row>
    <row r="1544" spans="2:65" s="12" customFormat="1" ht="20.45" customHeight="1" x14ac:dyDescent="0.3">
      <c r="B1544" s="173"/>
      <c r="C1544" s="174"/>
      <c r="D1544" s="174"/>
      <c r="E1544" s="175" t="s">
        <v>3</v>
      </c>
      <c r="F1544" s="277" t="s">
        <v>1141</v>
      </c>
      <c r="G1544" s="278"/>
      <c r="H1544" s="278"/>
      <c r="I1544" s="278"/>
      <c r="J1544" s="174"/>
      <c r="K1544" s="176" t="s">
        <v>3</v>
      </c>
      <c r="L1544" s="174"/>
      <c r="M1544" s="174"/>
      <c r="N1544" s="174"/>
      <c r="O1544" s="174"/>
      <c r="P1544" s="174"/>
      <c r="Q1544" s="174"/>
      <c r="R1544" s="177"/>
      <c r="T1544" s="178"/>
      <c r="U1544" s="174"/>
      <c r="V1544" s="174"/>
      <c r="W1544" s="174"/>
      <c r="X1544" s="174"/>
      <c r="Y1544" s="174"/>
      <c r="Z1544" s="174"/>
      <c r="AA1544" s="179"/>
      <c r="AT1544" s="180" t="s">
        <v>524</v>
      </c>
      <c r="AU1544" s="180" t="s">
        <v>190</v>
      </c>
      <c r="AV1544" s="12" t="s">
        <v>15</v>
      </c>
      <c r="AW1544" s="12" t="s">
        <v>35</v>
      </c>
      <c r="AX1544" s="12" t="s">
        <v>78</v>
      </c>
      <c r="AY1544" s="180" t="s">
        <v>221</v>
      </c>
    </row>
    <row r="1545" spans="2:65" s="10" customFormat="1" ht="20.45" customHeight="1" x14ac:dyDescent="0.3">
      <c r="B1545" s="153"/>
      <c r="C1545" s="154"/>
      <c r="D1545" s="154"/>
      <c r="E1545" s="155" t="s">
        <v>3</v>
      </c>
      <c r="F1545" s="272" t="s">
        <v>2754</v>
      </c>
      <c r="G1545" s="273"/>
      <c r="H1545" s="273"/>
      <c r="I1545" s="273"/>
      <c r="J1545" s="154"/>
      <c r="K1545" s="156">
        <v>10.6</v>
      </c>
      <c r="L1545" s="154"/>
      <c r="M1545" s="154"/>
      <c r="N1545" s="154"/>
      <c r="O1545" s="154"/>
      <c r="P1545" s="154"/>
      <c r="Q1545" s="154"/>
      <c r="R1545" s="157"/>
      <c r="T1545" s="158"/>
      <c r="U1545" s="154"/>
      <c r="V1545" s="154"/>
      <c r="W1545" s="154"/>
      <c r="X1545" s="154"/>
      <c r="Y1545" s="154"/>
      <c r="Z1545" s="154"/>
      <c r="AA1545" s="159"/>
      <c r="AT1545" s="160" t="s">
        <v>524</v>
      </c>
      <c r="AU1545" s="160" t="s">
        <v>190</v>
      </c>
      <c r="AV1545" s="10" t="s">
        <v>190</v>
      </c>
      <c r="AW1545" s="10" t="s">
        <v>35</v>
      </c>
      <c r="AX1545" s="10" t="s">
        <v>78</v>
      </c>
      <c r="AY1545" s="160" t="s">
        <v>221</v>
      </c>
    </row>
    <row r="1546" spans="2:65" s="13" customFormat="1" ht="20.45" customHeight="1" x14ac:dyDescent="0.3">
      <c r="B1546" s="181"/>
      <c r="C1546" s="182"/>
      <c r="D1546" s="182"/>
      <c r="E1546" s="183" t="s">
        <v>3</v>
      </c>
      <c r="F1546" s="279" t="s">
        <v>946</v>
      </c>
      <c r="G1546" s="280"/>
      <c r="H1546" s="280"/>
      <c r="I1546" s="280"/>
      <c r="J1546" s="182"/>
      <c r="K1546" s="184">
        <v>10.6</v>
      </c>
      <c r="L1546" s="182"/>
      <c r="M1546" s="182"/>
      <c r="N1546" s="182"/>
      <c r="O1546" s="182"/>
      <c r="P1546" s="182"/>
      <c r="Q1546" s="182"/>
      <c r="R1546" s="185"/>
      <c r="T1546" s="186"/>
      <c r="U1546" s="182"/>
      <c r="V1546" s="182"/>
      <c r="W1546" s="182"/>
      <c r="X1546" s="182"/>
      <c r="Y1546" s="182"/>
      <c r="Z1546" s="182"/>
      <c r="AA1546" s="187"/>
      <c r="AT1546" s="188" t="s">
        <v>524</v>
      </c>
      <c r="AU1546" s="188" t="s">
        <v>190</v>
      </c>
      <c r="AV1546" s="13" t="s">
        <v>254</v>
      </c>
      <c r="AW1546" s="13" t="s">
        <v>35</v>
      </c>
      <c r="AX1546" s="13" t="s">
        <v>78</v>
      </c>
      <c r="AY1546" s="188" t="s">
        <v>221</v>
      </c>
    </row>
    <row r="1547" spans="2:65" s="11" customFormat="1" ht="20.45" customHeight="1" x14ac:dyDescent="0.3">
      <c r="B1547" s="161"/>
      <c r="C1547" s="162"/>
      <c r="D1547" s="162"/>
      <c r="E1547" s="163" t="s">
        <v>3</v>
      </c>
      <c r="F1547" s="270" t="s">
        <v>526</v>
      </c>
      <c r="G1547" s="271"/>
      <c r="H1547" s="271"/>
      <c r="I1547" s="271"/>
      <c r="J1547" s="162"/>
      <c r="K1547" s="164">
        <v>111.679</v>
      </c>
      <c r="L1547" s="162"/>
      <c r="M1547" s="162"/>
      <c r="N1547" s="162"/>
      <c r="O1547" s="162"/>
      <c r="P1547" s="162"/>
      <c r="Q1547" s="162"/>
      <c r="R1547" s="165"/>
      <c r="T1547" s="166"/>
      <c r="U1547" s="162"/>
      <c r="V1547" s="162"/>
      <c r="W1547" s="162"/>
      <c r="X1547" s="162"/>
      <c r="Y1547" s="162"/>
      <c r="Z1547" s="162"/>
      <c r="AA1547" s="167"/>
      <c r="AT1547" s="168" t="s">
        <v>524</v>
      </c>
      <c r="AU1547" s="168" t="s">
        <v>190</v>
      </c>
      <c r="AV1547" s="11" t="s">
        <v>231</v>
      </c>
      <c r="AW1547" s="11" t="s">
        <v>35</v>
      </c>
      <c r="AX1547" s="11" t="s">
        <v>15</v>
      </c>
      <c r="AY1547" s="168" t="s">
        <v>221</v>
      </c>
    </row>
    <row r="1548" spans="2:65" s="1" customFormat="1" ht="28.9" customHeight="1" x14ac:dyDescent="0.3">
      <c r="B1548" s="136"/>
      <c r="C1548" s="137" t="s">
        <v>2755</v>
      </c>
      <c r="D1548" s="137" t="s">
        <v>222</v>
      </c>
      <c r="E1548" s="138" t="s">
        <v>2756</v>
      </c>
      <c r="F1548" s="250" t="s">
        <v>2757</v>
      </c>
      <c r="G1548" s="251"/>
      <c r="H1548" s="251"/>
      <c r="I1548" s="251"/>
      <c r="J1548" s="139" t="s">
        <v>536</v>
      </c>
      <c r="K1548" s="140">
        <v>55.676000000000002</v>
      </c>
      <c r="L1548" s="252"/>
      <c r="M1548" s="251"/>
      <c r="N1548" s="252">
        <f>ROUND(L1548*K1548,2)</f>
        <v>0</v>
      </c>
      <c r="O1548" s="251"/>
      <c r="P1548" s="251"/>
      <c r="Q1548" s="251"/>
      <c r="R1548" s="141"/>
      <c r="T1548" s="142" t="s">
        <v>3</v>
      </c>
      <c r="U1548" s="40" t="s">
        <v>43</v>
      </c>
      <c r="V1548" s="143">
        <v>0.42899999999999999</v>
      </c>
      <c r="W1548" s="143">
        <f>V1548*K1548</f>
        <v>23.885004000000002</v>
      </c>
      <c r="X1548" s="143">
        <v>0</v>
      </c>
      <c r="Y1548" s="143">
        <f>X1548*K1548</f>
        <v>0</v>
      </c>
      <c r="Z1548" s="143">
        <v>0</v>
      </c>
      <c r="AA1548" s="144">
        <f>Z1548*K1548</f>
        <v>0</v>
      </c>
      <c r="AR1548" s="17" t="s">
        <v>247</v>
      </c>
      <c r="AT1548" s="17" t="s">
        <v>222</v>
      </c>
      <c r="AU1548" s="17" t="s">
        <v>190</v>
      </c>
      <c r="AY1548" s="17" t="s">
        <v>221</v>
      </c>
      <c r="BE1548" s="145">
        <f>IF(U1548="základní",N1548,0)</f>
        <v>0</v>
      </c>
      <c r="BF1548" s="145">
        <f>IF(U1548="snížená",N1548,0)</f>
        <v>0</v>
      </c>
      <c r="BG1548" s="145">
        <f>IF(U1548="zákl. přenesená",N1548,0)</f>
        <v>0</v>
      </c>
      <c r="BH1548" s="145">
        <f>IF(U1548="sníž. přenesená",N1548,0)</f>
        <v>0</v>
      </c>
      <c r="BI1548" s="145">
        <f>IF(U1548="nulová",N1548,0)</f>
        <v>0</v>
      </c>
      <c r="BJ1548" s="17" t="s">
        <v>15</v>
      </c>
      <c r="BK1548" s="145">
        <f>ROUND(L1548*K1548,2)</f>
        <v>0</v>
      </c>
      <c r="BL1548" s="17" t="s">
        <v>247</v>
      </c>
      <c r="BM1548" s="17" t="s">
        <v>2758</v>
      </c>
    </row>
    <row r="1549" spans="2:65" s="12" customFormat="1" ht="20.45" customHeight="1" x14ac:dyDescent="0.3">
      <c r="B1549" s="173"/>
      <c r="C1549" s="174"/>
      <c r="D1549" s="174"/>
      <c r="E1549" s="175" t="s">
        <v>3</v>
      </c>
      <c r="F1549" s="281" t="s">
        <v>1131</v>
      </c>
      <c r="G1549" s="278"/>
      <c r="H1549" s="278"/>
      <c r="I1549" s="278"/>
      <c r="J1549" s="174"/>
      <c r="K1549" s="176" t="s">
        <v>3</v>
      </c>
      <c r="L1549" s="174"/>
      <c r="M1549" s="174"/>
      <c r="N1549" s="174"/>
      <c r="O1549" s="174"/>
      <c r="P1549" s="174"/>
      <c r="Q1549" s="174"/>
      <c r="R1549" s="177"/>
      <c r="T1549" s="178"/>
      <c r="U1549" s="174"/>
      <c r="V1549" s="174"/>
      <c r="W1549" s="174"/>
      <c r="X1549" s="174"/>
      <c r="Y1549" s="174"/>
      <c r="Z1549" s="174"/>
      <c r="AA1549" s="179"/>
      <c r="AT1549" s="180" t="s">
        <v>524</v>
      </c>
      <c r="AU1549" s="180" t="s">
        <v>190</v>
      </c>
      <c r="AV1549" s="12" t="s">
        <v>15</v>
      </c>
      <c r="AW1549" s="12" t="s">
        <v>35</v>
      </c>
      <c r="AX1549" s="12" t="s">
        <v>78</v>
      </c>
      <c r="AY1549" s="180" t="s">
        <v>221</v>
      </c>
    </row>
    <row r="1550" spans="2:65" s="10" customFormat="1" ht="28.9" customHeight="1" x14ac:dyDescent="0.3">
      <c r="B1550" s="153"/>
      <c r="C1550" s="154"/>
      <c r="D1550" s="154"/>
      <c r="E1550" s="155" t="s">
        <v>3</v>
      </c>
      <c r="F1550" s="272" t="s">
        <v>2759</v>
      </c>
      <c r="G1550" s="273"/>
      <c r="H1550" s="273"/>
      <c r="I1550" s="273"/>
      <c r="J1550" s="154"/>
      <c r="K1550" s="156">
        <v>43.136000000000003</v>
      </c>
      <c r="L1550" s="154"/>
      <c r="M1550" s="154"/>
      <c r="N1550" s="154"/>
      <c r="O1550" s="154"/>
      <c r="P1550" s="154"/>
      <c r="Q1550" s="154"/>
      <c r="R1550" s="157"/>
      <c r="T1550" s="158"/>
      <c r="U1550" s="154"/>
      <c r="V1550" s="154"/>
      <c r="W1550" s="154"/>
      <c r="X1550" s="154"/>
      <c r="Y1550" s="154"/>
      <c r="Z1550" s="154"/>
      <c r="AA1550" s="159"/>
      <c r="AT1550" s="160" t="s">
        <v>524</v>
      </c>
      <c r="AU1550" s="160" t="s">
        <v>190</v>
      </c>
      <c r="AV1550" s="10" t="s">
        <v>190</v>
      </c>
      <c r="AW1550" s="10" t="s">
        <v>35</v>
      </c>
      <c r="AX1550" s="10" t="s">
        <v>78</v>
      </c>
      <c r="AY1550" s="160" t="s">
        <v>221</v>
      </c>
    </row>
    <row r="1551" spans="2:65" s="10" customFormat="1" ht="28.9" customHeight="1" x14ac:dyDescent="0.3">
      <c r="B1551" s="153"/>
      <c r="C1551" s="154"/>
      <c r="D1551" s="154"/>
      <c r="E1551" s="155" t="s">
        <v>3</v>
      </c>
      <c r="F1551" s="272" t="s">
        <v>2760</v>
      </c>
      <c r="G1551" s="273"/>
      <c r="H1551" s="273"/>
      <c r="I1551" s="273"/>
      <c r="J1551" s="154"/>
      <c r="K1551" s="156">
        <v>12.54</v>
      </c>
      <c r="L1551" s="154"/>
      <c r="M1551" s="154"/>
      <c r="N1551" s="154"/>
      <c r="O1551" s="154"/>
      <c r="P1551" s="154"/>
      <c r="Q1551" s="154"/>
      <c r="R1551" s="157"/>
      <c r="T1551" s="158"/>
      <c r="U1551" s="154"/>
      <c r="V1551" s="154"/>
      <c r="W1551" s="154"/>
      <c r="X1551" s="154"/>
      <c r="Y1551" s="154"/>
      <c r="Z1551" s="154"/>
      <c r="AA1551" s="159"/>
      <c r="AT1551" s="160" t="s">
        <v>524</v>
      </c>
      <c r="AU1551" s="160" t="s">
        <v>190</v>
      </c>
      <c r="AV1551" s="10" t="s">
        <v>190</v>
      </c>
      <c r="AW1551" s="10" t="s">
        <v>35</v>
      </c>
      <c r="AX1551" s="10" t="s">
        <v>78</v>
      </c>
      <c r="AY1551" s="160" t="s">
        <v>221</v>
      </c>
    </row>
    <row r="1552" spans="2:65" s="11" customFormat="1" ht="20.45" customHeight="1" x14ac:dyDescent="0.3">
      <c r="B1552" s="161"/>
      <c r="C1552" s="162"/>
      <c r="D1552" s="162"/>
      <c r="E1552" s="163" t="s">
        <v>3</v>
      </c>
      <c r="F1552" s="270" t="s">
        <v>526</v>
      </c>
      <c r="G1552" s="271"/>
      <c r="H1552" s="271"/>
      <c r="I1552" s="271"/>
      <c r="J1552" s="162"/>
      <c r="K1552" s="164">
        <v>55.676000000000002</v>
      </c>
      <c r="L1552" s="162"/>
      <c r="M1552" s="162"/>
      <c r="N1552" s="162"/>
      <c r="O1552" s="162"/>
      <c r="P1552" s="162"/>
      <c r="Q1552" s="162"/>
      <c r="R1552" s="165"/>
      <c r="T1552" s="166"/>
      <c r="U1552" s="162"/>
      <c r="V1552" s="162"/>
      <c r="W1552" s="162"/>
      <c r="X1552" s="162"/>
      <c r="Y1552" s="162"/>
      <c r="Z1552" s="162"/>
      <c r="AA1552" s="167"/>
      <c r="AT1552" s="168" t="s">
        <v>524</v>
      </c>
      <c r="AU1552" s="168" t="s">
        <v>190</v>
      </c>
      <c r="AV1552" s="11" t="s">
        <v>231</v>
      </c>
      <c r="AW1552" s="11" t="s">
        <v>35</v>
      </c>
      <c r="AX1552" s="11" t="s">
        <v>15</v>
      </c>
      <c r="AY1552" s="168" t="s">
        <v>221</v>
      </c>
    </row>
    <row r="1553" spans="2:65" s="1" customFormat="1" ht="28.9" customHeight="1" x14ac:dyDescent="0.3">
      <c r="B1553" s="136"/>
      <c r="C1553" s="137" t="s">
        <v>2761</v>
      </c>
      <c r="D1553" s="137" t="s">
        <v>222</v>
      </c>
      <c r="E1553" s="138" t="s">
        <v>2762</v>
      </c>
      <c r="F1553" s="250" t="s">
        <v>2763</v>
      </c>
      <c r="G1553" s="251"/>
      <c r="H1553" s="251"/>
      <c r="I1553" s="251"/>
      <c r="J1553" s="139" t="s">
        <v>335</v>
      </c>
      <c r="K1553" s="140"/>
      <c r="L1553" s="252"/>
      <c r="M1553" s="251"/>
      <c r="N1553" s="252">
        <f>ROUND(L1553*K1553,2)</f>
        <v>0</v>
      </c>
      <c r="O1553" s="251"/>
      <c r="P1553" s="251"/>
      <c r="Q1553" s="251"/>
      <c r="R1553" s="141"/>
      <c r="T1553" s="142" t="s">
        <v>3</v>
      </c>
      <c r="U1553" s="40" t="s">
        <v>43</v>
      </c>
      <c r="V1553" s="143">
        <v>0</v>
      </c>
      <c r="W1553" s="143">
        <f>V1553*K1553</f>
        <v>0</v>
      </c>
      <c r="X1553" s="143">
        <v>0</v>
      </c>
      <c r="Y1553" s="143">
        <f>X1553*K1553</f>
        <v>0</v>
      </c>
      <c r="Z1553" s="143">
        <v>0</v>
      </c>
      <c r="AA1553" s="144">
        <f>Z1553*K1553</f>
        <v>0</v>
      </c>
      <c r="AR1553" s="17" t="s">
        <v>247</v>
      </c>
      <c r="AT1553" s="17" t="s">
        <v>222</v>
      </c>
      <c r="AU1553" s="17" t="s">
        <v>190</v>
      </c>
      <c r="AY1553" s="17" t="s">
        <v>221</v>
      </c>
      <c r="BE1553" s="145">
        <f>IF(U1553="základní",N1553,0)</f>
        <v>0</v>
      </c>
      <c r="BF1553" s="145">
        <f>IF(U1553="snížená",N1553,0)</f>
        <v>0</v>
      </c>
      <c r="BG1553" s="145">
        <f>IF(U1553="zákl. přenesená",N1553,0)</f>
        <v>0</v>
      </c>
      <c r="BH1553" s="145">
        <f>IF(U1553="sníž. přenesená",N1553,0)</f>
        <v>0</v>
      </c>
      <c r="BI1553" s="145">
        <f>IF(U1553="nulová",N1553,0)</f>
        <v>0</v>
      </c>
      <c r="BJ1553" s="17" t="s">
        <v>15</v>
      </c>
      <c r="BK1553" s="145">
        <f>ROUND(L1553*K1553,2)</f>
        <v>0</v>
      </c>
      <c r="BL1553" s="17" t="s">
        <v>247</v>
      </c>
      <c r="BM1553" s="17" t="s">
        <v>2764</v>
      </c>
    </row>
    <row r="1554" spans="2:65" s="9" customFormat="1" ht="29.85" customHeight="1" x14ac:dyDescent="0.3">
      <c r="B1554" s="125"/>
      <c r="C1554" s="126"/>
      <c r="D1554" s="135" t="s">
        <v>916</v>
      </c>
      <c r="E1554" s="135"/>
      <c r="F1554" s="135"/>
      <c r="G1554" s="135"/>
      <c r="H1554" s="135"/>
      <c r="I1554" s="135"/>
      <c r="J1554" s="135"/>
      <c r="K1554" s="135"/>
      <c r="L1554" s="135"/>
      <c r="M1554" s="135"/>
      <c r="N1554" s="253">
        <f>BK1554</f>
        <v>0</v>
      </c>
      <c r="O1554" s="254"/>
      <c r="P1554" s="254"/>
      <c r="Q1554" s="254"/>
      <c r="R1554" s="128"/>
      <c r="T1554" s="129"/>
      <c r="U1554" s="126"/>
      <c r="V1554" s="126"/>
      <c r="W1554" s="130">
        <f>SUM(W1555:W1584)</f>
        <v>3993.526800000001</v>
      </c>
      <c r="X1554" s="126"/>
      <c r="Y1554" s="130">
        <f>SUM(Y1555:Y1584)</f>
        <v>0.85697999999999963</v>
      </c>
      <c r="Z1554" s="126"/>
      <c r="AA1554" s="131">
        <f>SUM(AA1555:AA1584)</f>
        <v>0</v>
      </c>
      <c r="AR1554" s="132" t="s">
        <v>190</v>
      </c>
      <c r="AT1554" s="133" t="s">
        <v>77</v>
      </c>
      <c r="AU1554" s="133" t="s">
        <v>15</v>
      </c>
      <c r="AY1554" s="132" t="s">
        <v>221</v>
      </c>
      <c r="BK1554" s="134">
        <f>SUM(BK1555:BK1584)</f>
        <v>0</v>
      </c>
    </row>
    <row r="1555" spans="2:65" s="1" customFormat="1" ht="40.15" customHeight="1" x14ac:dyDescent="0.3">
      <c r="B1555" s="136"/>
      <c r="C1555" s="137" t="s">
        <v>2765</v>
      </c>
      <c r="D1555" s="137" t="s">
        <v>222</v>
      </c>
      <c r="E1555" s="138" t="s">
        <v>2766</v>
      </c>
      <c r="F1555" s="250" t="s">
        <v>2767</v>
      </c>
      <c r="G1555" s="251"/>
      <c r="H1555" s="251"/>
      <c r="I1555" s="251"/>
      <c r="J1555" s="139" t="s">
        <v>362</v>
      </c>
      <c r="K1555" s="140">
        <v>1588</v>
      </c>
      <c r="L1555" s="252"/>
      <c r="M1555" s="251"/>
      <c r="N1555" s="252">
        <f>ROUND(L1555*K1555,2)</f>
        <v>0</v>
      </c>
      <c r="O1555" s="251"/>
      <c r="P1555" s="251"/>
      <c r="Q1555" s="251"/>
      <c r="R1555" s="141"/>
      <c r="T1555" s="142" t="s">
        <v>3</v>
      </c>
      <c r="U1555" s="40" t="s">
        <v>43</v>
      </c>
      <c r="V1555" s="143">
        <v>0.69899999999999995</v>
      </c>
      <c r="W1555" s="143">
        <f>V1555*K1555</f>
        <v>1110.0119999999999</v>
      </c>
      <c r="X1555" s="143">
        <v>1.4999999999999999E-4</v>
      </c>
      <c r="Y1555" s="143">
        <f>X1555*K1555</f>
        <v>0.23819999999999997</v>
      </c>
      <c r="Z1555" s="143">
        <v>0</v>
      </c>
      <c r="AA1555" s="144">
        <f>Z1555*K1555</f>
        <v>0</v>
      </c>
      <c r="AR1555" s="17" t="s">
        <v>247</v>
      </c>
      <c r="AT1555" s="17" t="s">
        <v>222</v>
      </c>
      <c r="AU1555" s="17" t="s">
        <v>190</v>
      </c>
      <c r="AY1555" s="17" t="s">
        <v>221</v>
      </c>
      <c r="BE1555" s="145">
        <f>IF(U1555="základní",N1555,0)</f>
        <v>0</v>
      </c>
      <c r="BF1555" s="145">
        <f>IF(U1555="snížená",N1555,0)</f>
        <v>0</v>
      </c>
      <c r="BG1555" s="145">
        <f>IF(U1555="zákl. přenesená",N1555,0)</f>
        <v>0</v>
      </c>
      <c r="BH1555" s="145">
        <f>IF(U1555="sníž. přenesená",N1555,0)</f>
        <v>0</v>
      </c>
      <c r="BI1555" s="145">
        <f>IF(U1555="nulová",N1555,0)</f>
        <v>0</v>
      </c>
      <c r="BJ1555" s="17" t="s">
        <v>15</v>
      </c>
      <c r="BK1555" s="145">
        <f>ROUND(L1555*K1555,2)</f>
        <v>0</v>
      </c>
      <c r="BL1555" s="17" t="s">
        <v>247</v>
      </c>
      <c r="BM1555" s="17" t="s">
        <v>2768</v>
      </c>
    </row>
    <row r="1556" spans="2:65" s="1" customFormat="1" ht="28.9" customHeight="1" x14ac:dyDescent="0.3">
      <c r="B1556" s="136"/>
      <c r="C1556" s="137" t="s">
        <v>2769</v>
      </c>
      <c r="D1556" s="137" t="s">
        <v>222</v>
      </c>
      <c r="E1556" s="138" t="s">
        <v>2770</v>
      </c>
      <c r="F1556" s="250" t="s">
        <v>2771</v>
      </c>
      <c r="G1556" s="251"/>
      <c r="H1556" s="251"/>
      <c r="I1556" s="251"/>
      <c r="J1556" s="139" t="s">
        <v>362</v>
      </c>
      <c r="K1556" s="140">
        <v>2185</v>
      </c>
      <c r="L1556" s="252"/>
      <c r="M1556" s="251"/>
      <c r="N1556" s="252">
        <f>ROUND(L1556*K1556,2)</f>
        <v>0</v>
      </c>
      <c r="O1556" s="251"/>
      <c r="P1556" s="251"/>
      <c r="Q1556" s="251"/>
      <c r="R1556" s="141"/>
      <c r="T1556" s="142" t="s">
        <v>3</v>
      </c>
      <c r="U1556" s="40" t="s">
        <v>43</v>
      </c>
      <c r="V1556" s="143">
        <v>0.69899999999999995</v>
      </c>
      <c r="W1556" s="143">
        <f>V1556*K1556</f>
        <v>1527.3149999999998</v>
      </c>
      <c r="X1556" s="143">
        <v>1.4999999999999999E-4</v>
      </c>
      <c r="Y1556" s="143">
        <f>X1556*K1556</f>
        <v>0.32774999999999999</v>
      </c>
      <c r="Z1556" s="143">
        <v>0</v>
      </c>
      <c r="AA1556" s="144">
        <f>Z1556*K1556</f>
        <v>0</v>
      </c>
      <c r="AR1556" s="17" t="s">
        <v>247</v>
      </c>
      <c r="AT1556" s="17" t="s">
        <v>222</v>
      </c>
      <c r="AU1556" s="17" t="s">
        <v>190</v>
      </c>
      <c r="AY1556" s="17" t="s">
        <v>221</v>
      </c>
      <c r="BE1556" s="145">
        <f>IF(U1556="základní",N1556,0)</f>
        <v>0</v>
      </c>
      <c r="BF1556" s="145">
        <f>IF(U1556="snížená",N1556,0)</f>
        <v>0</v>
      </c>
      <c r="BG1556" s="145">
        <f>IF(U1556="zákl. přenesená",N1556,0)</f>
        <v>0</v>
      </c>
      <c r="BH1556" s="145">
        <f>IF(U1556="sníž. přenesená",N1556,0)</f>
        <v>0</v>
      </c>
      <c r="BI1556" s="145">
        <f>IF(U1556="nulová",N1556,0)</f>
        <v>0</v>
      </c>
      <c r="BJ1556" s="17" t="s">
        <v>15</v>
      </c>
      <c r="BK1556" s="145">
        <f>ROUND(L1556*K1556,2)</f>
        <v>0</v>
      </c>
      <c r="BL1556" s="17" t="s">
        <v>247</v>
      </c>
      <c r="BM1556" s="17" t="s">
        <v>2772</v>
      </c>
    </row>
    <row r="1557" spans="2:65" s="1" customFormat="1" ht="40.15" customHeight="1" x14ac:dyDescent="0.3">
      <c r="B1557" s="136"/>
      <c r="C1557" s="137" t="s">
        <v>2773</v>
      </c>
      <c r="D1557" s="137" t="s">
        <v>222</v>
      </c>
      <c r="E1557" s="138" t="s">
        <v>2774</v>
      </c>
      <c r="F1557" s="250" t="s">
        <v>2775</v>
      </c>
      <c r="G1557" s="251"/>
      <c r="H1557" s="251"/>
      <c r="I1557" s="251"/>
      <c r="J1557" s="139" t="s">
        <v>362</v>
      </c>
      <c r="K1557" s="140">
        <v>704</v>
      </c>
      <c r="L1557" s="252"/>
      <c r="M1557" s="251"/>
      <c r="N1557" s="252">
        <f>ROUND(L1557*K1557,2)</f>
        <v>0</v>
      </c>
      <c r="O1557" s="251"/>
      <c r="P1557" s="251"/>
      <c r="Q1557" s="251"/>
      <c r="R1557" s="141"/>
      <c r="T1557" s="142" t="s">
        <v>3</v>
      </c>
      <c r="U1557" s="40" t="s">
        <v>43</v>
      </c>
      <c r="V1557" s="143">
        <v>0.69899999999999995</v>
      </c>
      <c r="W1557" s="143">
        <f>V1557*K1557</f>
        <v>492.09599999999995</v>
      </c>
      <c r="X1557" s="143">
        <v>1.4999999999999999E-4</v>
      </c>
      <c r="Y1557" s="143">
        <f>X1557*K1557</f>
        <v>0.10559999999999999</v>
      </c>
      <c r="Z1557" s="143">
        <v>0</v>
      </c>
      <c r="AA1557" s="144">
        <f>Z1557*K1557</f>
        <v>0</v>
      </c>
      <c r="AR1557" s="17" t="s">
        <v>247</v>
      </c>
      <c r="AT1557" s="17" t="s">
        <v>222</v>
      </c>
      <c r="AU1557" s="17" t="s">
        <v>190</v>
      </c>
      <c r="AY1557" s="17" t="s">
        <v>221</v>
      </c>
      <c r="BE1557" s="145">
        <f>IF(U1557="základní",N1557,0)</f>
        <v>0</v>
      </c>
      <c r="BF1557" s="145">
        <f>IF(U1557="snížená",N1557,0)</f>
        <v>0</v>
      </c>
      <c r="BG1557" s="145">
        <f>IF(U1557="zákl. přenesená",N1557,0)</f>
        <v>0</v>
      </c>
      <c r="BH1557" s="145">
        <f>IF(U1557="sníž. přenesená",N1557,0)</f>
        <v>0</v>
      </c>
      <c r="BI1557" s="145">
        <f>IF(U1557="nulová",N1557,0)</f>
        <v>0</v>
      </c>
      <c r="BJ1557" s="17" t="s">
        <v>15</v>
      </c>
      <c r="BK1557" s="145">
        <f>ROUND(L1557*K1557,2)</f>
        <v>0</v>
      </c>
      <c r="BL1557" s="17" t="s">
        <v>247</v>
      </c>
      <c r="BM1557" s="17" t="s">
        <v>2776</v>
      </c>
    </row>
    <row r="1558" spans="2:65" s="1" customFormat="1" ht="40.15" customHeight="1" x14ac:dyDescent="0.3">
      <c r="B1558" s="136"/>
      <c r="C1558" s="137" t="s">
        <v>2777</v>
      </c>
      <c r="D1558" s="137" t="s">
        <v>222</v>
      </c>
      <c r="E1558" s="138" t="s">
        <v>2778</v>
      </c>
      <c r="F1558" s="250" t="s">
        <v>2779</v>
      </c>
      <c r="G1558" s="251"/>
      <c r="H1558" s="251"/>
      <c r="I1558" s="251"/>
      <c r="J1558" s="139" t="s">
        <v>362</v>
      </c>
      <c r="K1558" s="140">
        <v>1122</v>
      </c>
      <c r="L1558" s="252"/>
      <c r="M1558" s="251"/>
      <c r="N1558" s="252">
        <f>ROUND(L1558*K1558,2)</f>
        <v>0</v>
      </c>
      <c r="O1558" s="251"/>
      <c r="P1558" s="251"/>
      <c r="Q1558" s="251"/>
      <c r="R1558" s="141"/>
      <c r="T1558" s="142" t="s">
        <v>3</v>
      </c>
      <c r="U1558" s="40" t="s">
        <v>43</v>
      </c>
      <c r="V1558" s="143">
        <v>0.69899999999999995</v>
      </c>
      <c r="W1558" s="143">
        <f>V1558*K1558</f>
        <v>784.27799999999991</v>
      </c>
      <c r="X1558" s="143">
        <v>1.4999999999999999E-4</v>
      </c>
      <c r="Y1558" s="143">
        <f>X1558*K1558</f>
        <v>0.16829999999999998</v>
      </c>
      <c r="Z1558" s="143">
        <v>0</v>
      </c>
      <c r="AA1558" s="144">
        <f>Z1558*K1558</f>
        <v>0</v>
      </c>
      <c r="AR1558" s="17" t="s">
        <v>247</v>
      </c>
      <c r="AT1558" s="17" t="s">
        <v>222</v>
      </c>
      <c r="AU1558" s="17" t="s">
        <v>190</v>
      </c>
      <c r="AY1558" s="17" t="s">
        <v>221</v>
      </c>
      <c r="BE1558" s="145">
        <f>IF(U1558="základní",N1558,0)</f>
        <v>0</v>
      </c>
      <c r="BF1558" s="145">
        <f>IF(U1558="snížená",N1558,0)</f>
        <v>0</v>
      </c>
      <c r="BG1558" s="145">
        <f>IF(U1558="zákl. přenesená",N1558,0)</f>
        <v>0</v>
      </c>
      <c r="BH1558" s="145">
        <f>IF(U1558="sníž. přenesená",N1558,0)</f>
        <v>0</v>
      </c>
      <c r="BI1558" s="145">
        <f>IF(U1558="nulová",N1558,0)</f>
        <v>0</v>
      </c>
      <c r="BJ1558" s="17" t="s">
        <v>15</v>
      </c>
      <c r="BK1558" s="145">
        <f>ROUND(L1558*K1558,2)</f>
        <v>0</v>
      </c>
      <c r="BL1558" s="17" t="s">
        <v>247</v>
      </c>
      <c r="BM1558" s="17" t="s">
        <v>2780</v>
      </c>
    </row>
    <row r="1559" spans="2:65" s="10" customFormat="1" ht="20.45" customHeight="1" x14ac:dyDescent="0.3">
      <c r="B1559" s="153"/>
      <c r="C1559" s="154"/>
      <c r="D1559" s="154"/>
      <c r="E1559" s="155" t="s">
        <v>3</v>
      </c>
      <c r="F1559" s="274" t="s">
        <v>2781</v>
      </c>
      <c r="G1559" s="273"/>
      <c r="H1559" s="273"/>
      <c r="I1559" s="273"/>
      <c r="J1559" s="154"/>
      <c r="K1559" s="156">
        <v>1122</v>
      </c>
      <c r="L1559" s="154"/>
      <c r="M1559" s="154"/>
      <c r="N1559" s="154"/>
      <c r="O1559" s="154"/>
      <c r="P1559" s="154"/>
      <c r="Q1559" s="154"/>
      <c r="R1559" s="157"/>
      <c r="T1559" s="158"/>
      <c r="U1559" s="154"/>
      <c r="V1559" s="154"/>
      <c r="W1559" s="154"/>
      <c r="X1559" s="154"/>
      <c r="Y1559" s="154"/>
      <c r="Z1559" s="154"/>
      <c r="AA1559" s="159"/>
      <c r="AT1559" s="160" t="s">
        <v>524</v>
      </c>
      <c r="AU1559" s="160" t="s">
        <v>190</v>
      </c>
      <c r="AV1559" s="10" t="s">
        <v>190</v>
      </c>
      <c r="AW1559" s="10" t="s">
        <v>35</v>
      </c>
      <c r="AX1559" s="10" t="s">
        <v>15</v>
      </c>
      <c r="AY1559" s="160" t="s">
        <v>221</v>
      </c>
    </row>
    <row r="1560" spans="2:65" s="1" customFormat="1" ht="51.6" customHeight="1" x14ac:dyDescent="0.3">
      <c r="B1560" s="136"/>
      <c r="C1560" s="137" t="s">
        <v>2782</v>
      </c>
      <c r="D1560" s="137" t="s">
        <v>222</v>
      </c>
      <c r="E1560" s="138" t="s">
        <v>2783</v>
      </c>
      <c r="F1560" s="250" t="s">
        <v>2784</v>
      </c>
      <c r="G1560" s="251"/>
      <c r="H1560" s="251"/>
      <c r="I1560" s="251"/>
      <c r="J1560" s="139" t="s">
        <v>276</v>
      </c>
      <c r="K1560" s="140">
        <v>1</v>
      </c>
      <c r="L1560" s="252"/>
      <c r="M1560" s="251"/>
      <c r="N1560" s="252">
        <f t="shared" ref="N1560:N1582" si="30">ROUND(L1560*K1560,2)</f>
        <v>0</v>
      </c>
      <c r="O1560" s="251"/>
      <c r="P1560" s="251"/>
      <c r="Q1560" s="251"/>
      <c r="R1560" s="141"/>
      <c r="T1560" s="142" t="s">
        <v>3</v>
      </c>
      <c r="U1560" s="40" t="s">
        <v>43</v>
      </c>
      <c r="V1560" s="143">
        <v>0.69899999999999995</v>
      </c>
      <c r="W1560" s="143">
        <f t="shared" ref="W1560:W1582" si="31">V1560*K1560</f>
        <v>0.69899999999999995</v>
      </c>
      <c r="X1560" s="143">
        <v>1.4999999999999999E-4</v>
      </c>
      <c r="Y1560" s="143">
        <f t="shared" ref="Y1560:Y1582" si="32">X1560*K1560</f>
        <v>1.4999999999999999E-4</v>
      </c>
      <c r="Z1560" s="143">
        <v>0</v>
      </c>
      <c r="AA1560" s="144">
        <f t="shared" ref="AA1560:AA1582" si="33">Z1560*K1560</f>
        <v>0</v>
      </c>
      <c r="AR1560" s="17" t="s">
        <v>247</v>
      </c>
      <c r="AT1560" s="17" t="s">
        <v>222</v>
      </c>
      <c r="AU1560" s="17" t="s">
        <v>190</v>
      </c>
      <c r="AY1560" s="17" t="s">
        <v>221</v>
      </c>
      <c r="BE1560" s="145">
        <f t="shared" ref="BE1560:BE1582" si="34">IF(U1560="základní",N1560,0)</f>
        <v>0</v>
      </c>
      <c r="BF1560" s="145">
        <f t="shared" ref="BF1560:BF1582" si="35">IF(U1560="snížená",N1560,0)</f>
        <v>0</v>
      </c>
      <c r="BG1560" s="145">
        <f t="shared" ref="BG1560:BG1582" si="36">IF(U1560="zákl. přenesená",N1560,0)</f>
        <v>0</v>
      </c>
      <c r="BH1560" s="145">
        <f t="shared" ref="BH1560:BH1582" si="37">IF(U1560="sníž. přenesená",N1560,0)</f>
        <v>0</v>
      </c>
      <c r="BI1560" s="145">
        <f t="shared" ref="BI1560:BI1582" si="38">IF(U1560="nulová",N1560,0)</f>
        <v>0</v>
      </c>
      <c r="BJ1560" s="17" t="s">
        <v>15</v>
      </c>
      <c r="BK1560" s="145">
        <f t="shared" ref="BK1560:BK1582" si="39">ROUND(L1560*K1560,2)</f>
        <v>0</v>
      </c>
      <c r="BL1560" s="17" t="s">
        <v>247</v>
      </c>
      <c r="BM1560" s="17" t="s">
        <v>2785</v>
      </c>
    </row>
    <row r="1561" spans="2:65" s="1" customFormat="1" ht="63" customHeight="1" x14ac:dyDescent="0.3">
      <c r="B1561" s="136"/>
      <c r="C1561" s="137" t="s">
        <v>2786</v>
      </c>
      <c r="D1561" s="137" t="s">
        <v>222</v>
      </c>
      <c r="E1561" s="138" t="s">
        <v>2787</v>
      </c>
      <c r="F1561" s="250" t="s">
        <v>2788</v>
      </c>
      <c r="G1561" s="251"/>
      <c r="H1561" s="251"/>
      <c r="I1561" s="251"/>
      <c r="J1561" s="139" t="s">
        <v>276</v>
      </c>
      <c r="K1561" s="140">
        <v>1</v>
      </c>
      <c r="L1561" s="252"/>
      <c r="M1561" s="251"/>
      <c r="N1561" s="252">
        <f t="shared" si="30"/>
        <v>0</v>
      </c>
      <c r="O1561" s="251"/>
      <c r="P1561" s="251"/>
      <c r="Q1561" s="251"/>
      <c r="R1561" s="141"/>
      <c r="T1561" s="142" t="s">
        <v>3</v>
      </c>
      <c r="U1561" s="40" t="s">
        <v>43</v>
      </c>
      <c r="V1561" s="143">
        <v>0.69899999999999995</v>
      </c>
      <c r="W1561" s="143">
        <f t="shared" si="31"/>
        <v>0.69899999999999995</v>
      </c>
      <c r="X1561" s="143">
        <v>1.4999999999999999E-4</v>
      </c>
      <c r="Y1561" s="143">
        <f t="shared" si="32"/>
        <v>1.4999999999999999E-4</v>
      </c>
      <c r="Z1561" s="143">
        <v>0</v>
      </c>
      <c r="AA1561" s="144">
        <f t="shared" si="33"/>
        <v>0</v>
      </c>
      <c r="AR1561" s="17" t="s">
        <v>247</v>
      </c>
      <c r="AT1561" s="17" t="s">
        <v>222</v>
      </c>
      <c r="AU1561" s="17" t="s">
        <v>190</v>
      </c>
      <c r="AY1561" s="17" t="s">
        <v>221</v>
      </c>
      <c r="BE1561" s="145">
        <f t="shared" si="34"/>
        <v>0</v>
      </c>
      <c r="BF1561" s="145">
        <f t="shared" si="35"/>
        <v>0</v>
      </c>
      <c r="BG1561" s="145">
        <f t="shared" si="36"/>
        <v>0</v>
      </c>
      <c r="BH1561" s="145">
        <f t="shared" si="37"/>
        <v>0</v>
      </c>
      <c r="BI1561" s="145">
        <f t="shared" si="38"/>
        <v>0</v>
      </c>
      <c r="BJ1561" s="17" t="s">
        <v>15</v>
      </c>
      <c r="BK1561" s="145">
        <f t="shared" si="39"/>
        <v>0</v>
      </c>
      <c r="BL1561" s="17" t="s">
        <v>247</v>
      </c>
      <c r="BM1561" s="17" t="s">
        <v>2789</v>
      </c>
    </row>
    <row r="1562" spans="2:65" s="1" customFormat="1" ht="63" customHeight="1" x14ac:dyDescent="0.3">
      <c r="B1562" s="136"/>
      <c r="C1562" s="137" t="s">
        <v>2790</v>
      </c>
      <c r="D1562" s="137" t="s">
        <v>222</v>
      </c>
      <c r="E1562" s="138" t="s">
        <v>2791</v>
      </c>
      <c r="F1562" s="250" t="s">
        <v>2792</v>
      </c>
      <c r="G1562" s="251"/>
      <c r="H1562" s="251"/>
      <c r="I1562" s="251"/>
      <c r="J1562" s="139" t="s">
        <v>276</v>
      </c>
      <c r="K1562" s="140">
        <v>1</v>
      </c>
      <c r="L1562" s="252"/>
      <c r="M1562" s="251"/>
      <c r="N1562" s="252">
        <f t="shared" si="30"/>
        <v>0</v>
      </c>
      <c r="O1562" s="251"/>
      <c r="P1562" s="251"/>
      <c r="Q1562" s="251"/>
      <c r="R1562" s="141"/>
      <c r="T1562" s="142" t="s">
        <v>3</v>
      </c>
      <c r="U1562" s="40" t="s">
        <v>43</v>
      </c>
      <c r="V1562" s="143">
        <v>0.69899999999999995</v>
      </c>
      <c r="W1562" s="143">
        <f t="shared" si="31"/>
        <v>0.69899999999999995</v>
      </c>
      <c r="X1562" s="143">
        <v>1.4999999999999999E-4</v>
      </c>
      <c r="Y1562" s="143">
        <f t="shared" si="32"/>
        <v>1.4999999999999999E-4</v>
      </c>
      <c r="Z1562" s="143">
        <v>0</v>
      </c>
      <c r="AA1562" s="144">
        <f t="shared" si="33"/>
        <v>0</v>
      </c>
      <c r="AR1562" s="17" t="s">
        <v>247</v>
      </c>
      <c r="AT1562" s="17" t="s">
        <v>222</v>
      </c>
      <c r="AU1562" s="17" t="s">
        <v>190</v>
      </c>
      <c r="AY1562" s="17" t="s">
        <v>221</v>
      </c>
      <c r="BE1562" s="145">
        <f t="shared" si="34"/>
        <v>0</v>
      </c>
      <c r="BF1562" s="145">
        <f t="shared" si="35"/>
        <v>0</v>
      </c>
      <c r="BG1562" s="145">
        <f t="shared" si="36"/>
        <v>0</v>
      </c>
      <c r="BH1562" s="145">
        <f t="shared" si="37"/>
        <v>0</v>
      </c>
      <c r="BI1562" s="145">
        <f t="shared" si="38"/>
        <v>0</v>
      </c>
      <c r="BJ1562" s="17" t="s">
        <v>15</v>
      </c>
      <c r="BK1562" s="145">
        <f t="shared" si="39"/>
        <v>0</v>
      </c>
      <c r="BL1562" s="17" t="s">
        <v>247</v>
      </c>
      <c r="BM1562" s="17" t="s">
        <v>2793</v>
      </c>
    </row>
    <row r="1563" spans="2:65" s="1" customFormat="1" ht="63" customHeight="1" x14ac:dyDescent="0.3">
      <c r="B1563" s="136"/>
      <c r="C1563" s="137" t="s">
        <v>2794</v>
      </c>
      <c r="D1563" s="137" t="s">
        <v>222</v>
      </c>
      <c r="E1563" s="138" t="s">
        <v>2795</v>
      </c>
      <c r="F1563" s="250" t="s">
        <v>2796</v>
      </c>
      <c r="G1563" s="251"/>
      <c r="H1563" s="251"/>
      <c r="I1563" s="251"/>
      <c r="J1563" s="139" t="s">
        <v>276</v>
      </c>
      <c r="K1563" s="140">
        <v>1</v>
      </c>
      <c r="L1563" s="252"/>
      <c r="M1563" s="251"/>
      <c r="N1563" s="252">
        <f t="shared" si="30"/>
        <v>0</v>
      </c>
      <c r="O1563" s="251"/>
      <c r="P1563" s="251"/>
      <c r="Q1563" s="251"/>
      <c r="R1563" s="141"/>
      <c r="T1563" s="142" t="s">
        <v>3</v>
      </c>
      <c r="U1563" s="40" t="s">
        <v>43</v>
      </c>
      <c r="V1563" s="143">
        <v>0.69899999999999995</v>
      </c>
      <c r="W1563" s="143">
        <f t="shared" si="31"/>
        <v>0.69899999999999995</v>
      </c>
      <c r="X1563" s="143">
        <v>1.4999999999999999E-4</v>
      </c>
      <c r="Y1563" s="143">
        <f t="shared" si="32"/>
        <v>1.4999999999999999E-4</v>
      </c>
      <c r="Z1563" s="143">
        <v>0</v>
      </c>
      <c r="AA1563" s="144">
        <f t="shared" si="33"/>
        <v>0</v>
      </c>
      <c r="AR1563" s="17" t="s">
        <v>247</v>
      </c>
      <c r="AT1563" s="17" t="s">
        <v>222</v>
      </c>
      <c r="AU1563" s="17" t="s">
        <v>190</v>
      </c>
      <c r="AY1563" s="17" t="s">
        <v>221</v>
      </c>
      <c r="BE1563" s="145">
        <f t="shared" si="34"/>
        <v>0</v>
      </c>
      <c r="BF1563" s="145">
        <f t="shared" si="35"/>
        <v>0</v>
      </c>
      <c r="BG1563" s="145">
        <f t="shared" si="36"/>
        <v>0</v>
      </c>
      <c r="BH1563" s="145">
        <f t="shared" si="37"/>
        <v>0</v>
      </c>
      <c r="BI1563" s="145">
        <f t="shared" si="38"/>
        <v>0</v>
      </c>
      <c r="BJ1563" s="17" t="s">
        <v>15</v>
      </c>
      <c r="BK1563" s="145">
        <f t="shared" si="39"/>
        <v>0</v>
      </c>
      <c r="BL1563" s="17" t="s">
        <v>247</v>
      </c>
      <c r="BM1563" s="17" t="s">
        <v>2797</v>
      </c>
    </row>
    <row r="1564" spans="2:65" s="1" customFormat="1" ht="63" customHeight="1" x14ac:dyDescent="0.3">
      <c r="B1564" s="136"/>
      <c r="C1564" s="137" t="s">
        <v>2798</v>
      </c>
      <c r="D1564" s="137" t="s">
        <v>222</v>
      </c>
      <c r="E1564" s="138" t="s">
        <v>2799</v>
      </c>
      <c r="F1564" s="250" t="s">
        <v>2800</v>
      </c>
      <c r="G1564" s="251"/>
      <c r="H1564" s="251"/>
      <c r="I1564" s="251"/>
      <c r="J1564" s="139" t="s">
        <v>276</v>
      </c>
      <c r="K1564" s="140">
        <v>1</v>
      </c>
      <c r="L1564" s="252"/>
      <c r="M1564" s="251"/>
      <c r="N1564" s="252">
        <f t="shared" si="30"/>
        <v>0</v>
      </c>
      <c r="O1564" s="251"/>
      <c r="P1564" s="251"/>
      <c r="Q1564" s="251"/>
      <c r="R1564" s="141"/>
      <c r="T1564" s="142" t="s">
        <v>3</v>
      </c>
      <c r="U1564" s="40" t="s">
        <v>43</v>
      </c>
      <c r="V1564" s="143">
        <v>0.69899999999999995</v>
      </c>
      <c r="W1564" s="143">
        <f t="shared" si="31"/>
        <v>0.69899999999999995</v>
      </c>
      <c r="X1564" s="143">
        <v>1.4999999999999999E-4</v>
      </c>
      <c r="Y1564" s="143">
        <f t="shared" si="32"/>
        <v>1.4999999999999999E-4</v>
      </c>
      <c r="Z1564" s="143">
        <v>0</v>
      </c>
      <c r="AA1564" s="144">
        <f t="shared" si="33"/>
        <v>0</v>
      </c>
      <c r="AR1564" s="17" t="s">
        <v>247</v>
      </c>
      <c r="AT1564" s="17" t="s">
        <v>222</v>
      </c>
      <c r="AU1564" s="17" t="s">
        <v>190</v>
      </c>
      <c r="AY1564" s="17" t="s">
        <v>221</v>
      </c>
      <c r="BE1564" s="145">
        <f t="shared" si="34"/>
        <v>0</v>
      </c>
      <c r="BF1564" s="145">
        <f t="shared" si="35"/>
        <v>0</v>
      </c>
      <c r="BG1564" s="145">
        <f t="shared" si="36"/>
        <v>0</v>
      </c>
      <c r="BH1564" s="145">
        <f t="shared" si="37"/>
        <v>0</v>
      </c>
      <c r="BI1564" s="145">
        <f t="shared" si="38"/>
        <v>0</v>
      </c>
      <c r="BJ1564" s="17" t="s">
        <v>15</v>
      </c>
      <c r="BK1564" s="145">
        <f t="shared" si="39"/>
        <v>0</v>
      </c>
      <c r="BL1564" s="17" t="s">
        <v>247</v>
      </c>
      <c r="BM1564" s="17" t="s">
        <v>2801</v>
      </c>
    </row>
    <row r="1565" spans="2:65" s="1" customFormat="1" ht="63" customHeight="1" x14ac:dyDescent="0.3">
      <c r="B1565" s="136"/>
      <c r="C1565" s="137" t="s">
        <v>2802</v>
      </c>
      <c r="D1565" s="137" t="s">
        <v>222</v>
      </c>
      <c r="E1565" s="138" t="s">
        <v>2803</v>
      </c>
      <c r="F1565" s="250" t="s">
        <v>2804</v>
      </c>
      <c r="G1565" s="251"/>
      <c r="H1565" s="251"/>
      <c r="I1565" s="251"/>
      <c r="J1565" s="139" t="s">
        <v>276</v>
      </c>
      <c r="K1565" s="140">
        <v>1</v>
      </c>
      <c r="L1565" s="252"/>
      <c r="M1565" s="251"/>
      <c r="N1565" s="252">
        <f t="shared" si="30"/>
        <v>0</v>
      </c>
      <c r="O1565" s="251"/>
      <c r="P1565" s="251"/>
      <c r="Q1565" s="251"/>
      <c r="R1565" s="141"/>
      <c r="T1565" s="142" t="s">
        <v>3</v>
      </c>
      <c r="U1565" s="40" t="s">
        <v>43</v>
      </c>
      <c r="V1565" s="143">
        <v>0.69899999999999995</v>
      </c>
      <c r="W1565" s="143">
        <f t="shared" si="31"/>
        <v>0.69899999999999995</v>
      </c>
      <c r="X1565" s="143">
        <v>1.4999999999999999E-4</v>
      </c>
      <c r="Y1565" s="143">
        <f t="shared" si="32"/>
        <v>1.4999999999999999E-4</v>
      </c>
      <c r="Z1565" s="143">
        <v>0</v>
      </c>
      <c r="AA1565" s="144">
        <f t="shared" si="33"/>
        <v>0</v>
      </c>
      <c r="AR1565" s="17" t="s">
        <v>247</v>
      </c>
      <c r="AT1565" s="17" t="s">
        <v>222</v>
      </c>
      <c r="AU1565" s="17" t="s">
        <v>190</v>
      </c>
      <c r="AY1565" s="17" t="s">
        <v>221</v>
      </c>
      <c r="BE1565" s="145">
        <f t="shared" si="34"/>
        <v>0</v>
      </c>
      <c r="BF1565" s="145">
        <f t="shared" si="35"/>
        <v>0</v>
      </c>
      <c r="BG1565" s="145">
        <f t="shared" si="36"/>
        <v>0</v>
      </c>
      <c r="BH1565" s="145">
        <f t="shared" si="37"/>
        <v>0</v>
      </c>
      <c r="BI1565" s="145">
        <f t="shared" si="38"/>
        <v>0</v>
      </c>
      <c r="BJ1565" s="17" t="s">
        <v>15</v>
      </c>
      <c r="BK1565" s="145">
        <f t="shared" si="39"/>
        <v>0</v>
      </c>
      <c r="BL1565" s="17" t="s">
        <v>247</v>
      </c>
      <c r="BM1565" s="17" t="s">
        <v>2805</v>
      </c>
    </row>
    <row r="1566" spans="2:65" s="1" customFormat="1" ht="63" customHeight="1" x14ac:dyDescent="0.3">
      <c r="B1566" s="136"/>
      <c r="C1566" s="137" t="s">
        <v>2806</v>
      </c>
      <c r="D1566" s="137" t="s">
        <v>222</v>
      </c>
      <c r="E1566" s="138" t="s">
        <v>2807</v>
      </c>
      <c r="F1566" s="250" t="s">
        <v>2808</v>
      </c>
      <c r="G1566" s="251"/>
      <c r="H1566" s="251"/>
      <c r="I1566" s="251"/>
      <c r="J1566" s="139" t="s">
        <v>276</v>
      </c>
      <c r="K1566" s="140">
        <v>1</v>
      </c>
      <c r="L1566" s="252"/>
      <c r="M1566" s="251"/>
      <c r="N1566" s="252">
        <f t="shared" si="30"/>
        <v>0</v>
      </c>
      <c r="O1566" s="251"/>
      <c r="P1566" s="251"/>
      <c r="Q1566" s="251"/>
      <c r="R1566" s="141"/>
      <c r="T1566" s="142" t="s">
        <v>3</v>
      </c>
      <c r="U1566" s="40" t="s">
        <v>43</v>
      </c>
      <c r="V1566" s="143">
        <v>0.69899999999999995</v>
      </c>
      <c r="W1566" s="143">
        <f t="shared" si="31"/>
        <v>0.69899999999999995</v>
      </c>
      <c r="X1566" s="143">
        <v>1.4999999999999999E-4</v>
      </c>
      <c r="Y1566" s="143">
        <f t="shared" si="32"/>
        <v>1.4999999999999999E-4</v>
      </c>
      <c r="Z1566" s="143">
        <v>0</v>
      </c>
      <c r="AA1566" s="144">
        <f t="shared" si="33"/>
        <v>0</v>
      </c>
      <c r="AR1566" s="17" t="s">
        <v>247</v>
      </c>
      <c r="AT1566" s="17" t="s">
        <v>222</v>
      </c>
      <c r="AU1566" s="17" t="s">
        <v>190</v>
      </c>
      <c r="AY1566" s="17" t="s">
        <v>221</v>
      </c>
      <c r="BE1566" s="145">
        <f t="shared" si="34"/>
        <v>0</v>
      </c>
      <c r="BF1566" s="145">
        <f t="shared" si="35"/>
        <v>0</v>
      </c>
      <c r="BG1566" s="145">
        <f t="shared" si="36"/>
        <v>0</v>
      </c>
      <c r="BH1566" s="145">
        <f t="shared" si="37"/>
        <v>0</v>
      </c>
      <c r="BI1566" s="145">
        <f t="shared" si="38"/>
        <v>0</v>
      </c>
      <c r="BJ1566" s="17" t="s">
        <v>15</v>
      </c>
      <c r="BK1566" s="145">
        <f t="shared" si="39"/>
        <v>0</v>
      </c>
      <c r="BL1566" s="17" t="s">
        <v>247</v>
      </c>
      <c r="BM1566" s="17" t="s">
        <v>2809</v>
      </c>
    </row>
    <row r="1567" spans="2:65" s="1" customFormat="1" ht="63" customHeight="1" x14ac:dyDescent="0.3">
      <c r="B1567" s="136"/>
      <c r="C1567" s="137" t="s">
        <v>2810</v>
      </c>
      <c r="D1567" s="137" t="s">
        <v>222</v>
      </c>
      <c r="E1567" s="138" t="s">
        <v>2811</v>
      </c>
      <c r="F1567" s="250" t="s">
        <v>2812</v>
      </c>
      <c r="G1567" s="251"/>
      <c r="H1567" s="251"/>
      <c r="I1567" s="251"/>
      <c r="J1567" s="139" t="s">
        <v>276</v>
      </c>
      <c r="K1567" s="140">
        <v>1</v>
      </c>
      <c r="L1567" s="252"/>
      <c r="M1567" s="251"/>
      <c r="N1567" s="252">
        <f t="shared" si="30"/>
        <v>0</v>
      </c>
      <c r="O1567" s="251"/>
      <c r="P1567" s="251"/>
      <c r="Q1567" s="251"/>
      <c r="R1567" s="141"/>
      <c r="T1567" s="142" t="s">
        <v>3</v>
      </c>
      <c r="U1567" s="40" t="s">
        <v>43</v>
      </c>
      <c r="V1567" s="143">
        <v>0.69899999999999995</v>
      </c>
      <c r="W1567" s="143">
        <f t="shared" si="31"/>
        <v>0.69899999999999995</v>
      </c>
      <c r="X1567" s="143">
        <v>1.4999999999999999E-4</v>
      </c>
      <c r="Y1567" s="143">
        <f t="shared" si="32"/>
        <v>1.4999999999999999E-4</v>
      </c>
      <c r="Z1567" s="143">
        <v>0</v>
      </c>
      <c r="AA1567" s="144">
        <f t="shared" si="33"/>
        <v>0</v>
      </c>
      <c r="AR1567" s="17" t="s">
        <v>247</v>
      </c>
      <c r="AT1567" s="17" t="s">
        <v>222</v>
      </c>
      <c r="AU1567" s="17" t="s">
        <v>190</v>
      </c>
      <c r="AY1567" s="17" t="s">
        <v>221</v>
      </c>
      <c r="BE1567" s="145">
        <f t="shared" si="34"/>
        <v>0</v>
      </c>
      <c r="BF1567" s="145">
        <f t="shared" si="35"/>
        <v>0</v>
      </c>
      <c r="BG1567" s="145">
        <f t="shared" si="36"/>
        <v>0</v>
      </c>
      <c r="BH1567" s="145">
        <f t="shared" si="37"/>
        <v>0</v>
      </c>
      <c r="BI1567" s="145">
        <f t="shared" si="38"/>
        <v>0</v>
      </c>
      <c r="BJ1567" s="17" t="s">
        <v>15</v>
      </c>
      <c r="BK1567" s="145">
        <f t="shared" si="39"/>
        <v>0</v>
      </c>
      <c r="BL1567" s="17" t="s">
        <v>247</v>
      </c>
      <c r="BM1567" s="17" t="s">
        <v>2813</v>
      </c>
    </row>
    <row r="1568" spans="2:65" s="1" customFormat="1" ht="63" customHeight="1" x14ac:dyDescent="0.3">
      <c r="B1568" s="136"/>
      <c r="C1568" s="137" t="s">
        <v>2814</v>
      </c>
      <c r="D1568" s="137" t="s">
        <v>222</v>
      </c>
      <c r="E1568" s="138" t="s">
        <v>2815</v>
      </c>
      <c r="F1568" s="250" t="s">
        <v>2816</v>
      </c>
      <c r="G1568" s="251"/>
      <c r="H1568" s="251"/>
      <c r="I1568" s="251"/>
      <c r="J1568" s="139" t="s">
        <v>276</v>
      </c>
      <c r="K1568" s="140">
        <v>1</v>
      </c>
      <c r="L1568" s="252"/>
      <c r="M1568" s="251"/>
      <c r="N1568" s="252">
        <f t="shared" si="30"/>
        <v>0</v>
      </c>
      <c r="O1568" s="251"/>
      <c r="P1568" s="251"/>
      <c r="Q1568" s="251"/>
      <c r="R1568" s="141"/>
      <c r="T1568" s="142" t="s">
        <v>3</v>
      </c>
      <c r="U1568" s="40" t="s">
        <v>43</v>
      </c>
      <c r="V1568" s="143">
        <v>0.69899999999999995</v>
      </c>
      <c r="W1568" s="143">
        <f t="shared" si="31"/>
        <v>0.69899999999999995</v>
      </c>
      <c r="X1568" s="143">
        <v>1.4999999999999999E-4</v>
      </c>
      <c r="Y1568" s="143">
        <f t="shared" si="32"/>
        <v>1.4999999999999999E-4</v>
      </c>
      <c r="Z1568" s="143">
        <v>0</v>
      </c>
      <c r="AA1568" s="144">
        <f t="shared" si="33"/>
        <v>0</v>
      </c>
      <c r="AR1568" s="17" t="s">
        <v>247</v>
      </c>
      <c r="AT1568" s="17" t="s">
        <v>222</v>
      </c>
      <c r="AU1568" s="17" t="s">
        <v>190</v>
      </c>
      <c r="AY1568" s="17" t="s">
        <v>221</v>
      </c>
      <c r="BE1568" s="145">
        <f t="shared" si="34"/>
        <v>0</v>
      </c>
      <c r="BF1568" s="145">
        <f t="shared" si="35"/>
        <v>0</v>
      </c>
      <c r="BG1568" s="145">
        <f t="shared" si="36"/>
        <v>0</v>
      </c>
      <c r="BH1568" s="145">
        <f t="shared" si="37"/>
        <v>0</v>
      </c>
      <c r="BI1568" s="145">
        <f t="shared" si="38"/>
        <v>0</v>
      </c>
      <c r="BJ1568" s="17" t="s">
        <v>15</v>
      </c>
      <c r="BK1568" s="145">
        <f t="shared" si="39"/>
        <v>0</v>
      </c>
      <c r="BL1568" s="17" t="s">
        <v>247</v>
      </c>
      <c r="BM1568" s="17" t="s">
        <v>2817</v>
      </c>
    </row>
    <row r="1569" spans="2:65" s="1" customFormat="1" ht="63" customHeight="1" x14ac:dyDescent="0.3">
      <c r="B1569" s="136"/>
      <c r="C1569" s="137" t="s">
        <v>2818</v>
      </c>
      <c r="D1569" s="137" t="s">
        <v>222</v>
      </c>
      <c r="E1569" s="138" t="s">
        <v>2819</v>
      </c>
      <c r="F1569" s="250" t="s">
        <v>2820</v>
      </c>
      <c r="G1569" s="251"/>
      <c r="H1569" s="251"/>
      <c r="I1569" s="251"/>
      <c r="J1569" s="139" t="s">
        <v>276</v>
      </c>
      <c r="K1569" s="140">
        <v>1</v>
      </c>
      <c r="L1569" s="252"/>
      <c r="M1569" s="251"/>
      <c r="N1569" s="252">
        <f t="shared" si="30"/>
        <v>0</v>
      </c>
      <c r="O1569" s="251"/>
      <c r="P1569" s="251"/>
      <c r="Q1569" s="251"/>
      <c r="R1569" s="141"/>
      <c r="T1569" s="142" t="s">
        <v>3</v>
      </c>
      <c r="U1569" s="40" t="s">
        <v>43</v>
      </c>
      <c r="V1569" s="143">
        <v>0.69899999999999995</v>
      </c>
      <c r="W1569" s="143">
        <f t="shared" si="31"/>
        <v>0.69899999999999995</v>
      </c>
      <c r="X1569" s="143">
        <v>1.4999999999999999E-4</v>
      </c>
      <c r="Y1569" s="143">
        <f t="shared" si="32"/>
        <v>1.4999999999999999E-4</v>
      </c>
      <c r="Z1569" s="143">
        <v>0</v>
      </c>
      <c r="AA1569" s="144">
        <f t="shared" si="33"/>
        <v>0</v>
      </c>
      <c r="AR1569" s="17" t="s">
        <v>247</v>
      </c>
      <c r="AT1569" s="17" t="s">
        <v>222</v>
      </c>
      <c r="AU1569" s="17" t="s">
        <v>190</v>
      </c>
      <c r="AY1569" s="17" t="s">
        <v>221</v>
      </c>
      <c r="BE1569" s="145">
        <f t="shared" si="34"/>
        <v>0</v>
      </c>
      <c r="BF1569" s="145">
        <f t="shared" si="35"/>
        <v>0</v>
      </c>
      <c r="BG1569" s="145">
        <f t="shared" si="36"/>
        <v>0</v>
      </c>
      <c r="BH1569" s="145">
        <f t="shared" si="37"/>
        <v>0</v>
      </c>
      <c r="BI1569" s="145">
        <f t="shared" si="38"/>
        <v>0</v>
      </c>
      <c r="BJ1569" s="17" t="s">
        <v>15</v>
      </c>
      <c r="BK1569" s="145">
        <f t="shared" si="39"/>
        <v>0</v>
      </c>
      <c r="BL1569" s="17" t="s">
        <v>247</v>
      </c>
      <c r="BM1569" s="17" t="s">
        <v>2821</v>
      </c>
    </row>
    <row r="1570" spans="2:65" s="1" customFormat="1" ht="51.6" customHeight="1" x14ac:dyDescent="0.3">
      <c r="B1570" s="136"/>
      <c r="C1570" s="137" t="s">
        <v>2822</v>
      </c>
      <c r="D1570" s="137" t="s">
        <v>222</v>
      </c>
      <c r="E1570" s="138" t="s">
        <v>2823</v>
      </c>
      <c r="F1570" s="250" t="s">
        <v>2824</v>
      </c>
      <c r="G1570" s="251"/>
      <c r="H1570" s="251"/>
      <c r="I1570" s="251"/>
      <c r="J1570" s="139" t="s">
        <v>276</v>
      </c>
      <c r="K1570" s="140">
        <v>7</v>
      </c>
      <c r="L1570" s="252"/>
      <c r="M1570" s="251"/>
      <c r="N1570" s="252">
        <f t="shared" si="30"/>
        <v>0</v>
      </c>
      <c r="O1570" s="251"/>
      <c r="P1570" s="251"/>
      <c r="Q1570" s="251"/>
      <c r="R1570" s="141"/>
      <c r="T1570" s="142" t="s">
        <v>3</v>
      </c>
      <c r="U1570" s="40" t="s">
        <v>43</v>
      </c>
      <c r="V1570" s="143">
        <v>0.69899999999999995</v>
      </c>
      <c r="W1570" s="143">
        <f t="shared" si="31"/>
        <v>4.8929999999999998</v>
      </c>
      <c r="X1570" s="143">
        <v>1.4999999999999999E-4</v>
      </c>
      <c r="Y1570" s="143">
        <f t="shared" si="32"/>
        <v>1.0499999999999999E-3</v>
      </c>
      <c r="Z1570" s="143">
        <v>0</v>
      </c>
      <c r="AA1570" s="144">
        <f t="shared" si="33"/>
        <v>0</v>
      </c>
      <c r="AR1570" s="17" t="s">
        <v>247</v>
      </c>
      <c r="AT1570" s="17" t="s">
        <v>222</v>
      </c>
      <c r="AU1570" s="17" t="s">
        <v>190</v>
      </c>
      <c r="AY1570" s="17" t="s">
        <v>221</v>
      </c>
      <c r="BE1570" s="145">
        <f t="shared" si="34"/>
        <v>0</v>
      </c>
      <c r="BF1570" s="145">
        <f t="shared" si="35"/>
        <v>0</v>
      </c>
      <c r="BG1570" s="145">
        <f t="shared" si="36"/>
        <v>0</v>
      </c>
      <c r="BH1570" s="145">
        <f t="shared" si="37"/>
        <v>0</v>
      </c>
      <c r="BI1570" s="145">
        <f t="shared" si="38"/>
        <v>0</v>
      </c>
      <c r="BJ1570" s="17" t="s">
        <v>15</v>
      </c>
      <c r="BK1570" s="145">
        <f t="shared" si="39"/>
        <v>0</v>
      </c>
      <c r="BL1570" s="17" t="s">
        <v>247</v>
      </c>
      <c r="BM1570" s="17" t="s">
        <v>2825</v>
      </c>
    </row>
    <row r="1571" spans="2:65" s="1" customFormat="1" ht="51.6" customHeight="1" x14ac:dyDescent="0.3">
      <c r="B1571" s="136"/>
      <c r="C1571" s="137" t="s">
        <v>2826</v>
      </c>
      <c r="D1571" s="137" t="s">
        <v>222</v>
      </c>
      <c r="E1571" s="138" t="s">
        <v>2827</v>
      </c>
      <c r="F1571" s="250" t="s">
        <v>2828</v>
      </c>
      <c r="G1571" s="251"/>
      <c r="H1571" s="251"/>
      <c r="I1571" s="251"/>
      <c r="J1571" s="139" t="s">
        <v>276</v>
      </c>
      <c r="K1571" s="140">
        <v>3</v>
      </c>
      <c r="L1571" s="252"/>
      <c r="M1571" s="251"/>
      <c r="N1571" s="252">
        <f t="shared" si="30"/>
        <v>0</v>
      </c>
      <c r="O1571" s="251"/>
      <c r="P1571" s="251"/>
      <c r="Q1571" s="251"/>
      <c r="R1571" s="141"/>
      <c r="T1571" s="142" t="s">
        <v>3</v>
      </c>
      <c r="U1571" s="40" t="s">
        <v>43</v>
      </c>
      <c r="V1571" s="143">
        <v>0.69899999999999995</v>
      </c>
      <c r="W1571" s="143">
        <f t="shared" si="31"/>
        <v>2.097</v>
      </c>
      <c r="X1571" s="143">
        <v>1.4999999999999999E-4</v>
      </c>
      <c r="Y1571" s="143">
        <f t="shared" si="32"/>
        <v>4.4999999999999999E-4</v>
      </c>
      <c r="Z1571" s="143">
        <v>0</v>
      </c>
      <c r="AA1571" s="144">
        <f t="shared" si="33"/>
        <v>0</v>
      </c>
      <c r="AR1571" s="17" t="s">
        <v>247</v>
      </c>
      <c r="AT1571" s="17" t="s">
        <v>222</v>
      </c>
      <c r="AU1571" s="17" t="s">
        <v>190</v>
      </c>
      <c r="AY1571" s="17" t="s">
        <v>221</v>
      </c>
      <c r="BE1571" s="145">
        <f t="shared" si="34"/>
        <v>0</v>
      </c>
      <c r="BF1571" s="145">
        <f t="shared" si="35"/>
        <v>0</v>
      </c>
      <c r="BG1571" s="145">
        <f t="shared" si="36"/>
        <v>0</v>
      </c>
      <c r="BH1571" s="145">
        <f t="shared" si="37"/>
        <v>0</v>
      </c>
      <c r="BI1571" s="145">
        <f t="shared" si="38"/>
        <v>0</v>
      </c>
      <c r="BJ1571" s="17" t="s">
        <v>15</v>
      </c>
      <c r="BK1571" s="145">
        <f t="shared" si="39"/>
        <v>0</v>
      </c>
      <c r="BL1571" s="17" t="s">
        <v>247</v>
      </c>
      <c r="BM1571" s="17" t="s">
        <v>2829</v>
      </c>
    </row>
    <row r="1572" spans="2:65" s="1" customFormat="1" ht="63" customHeight="1" x14ac:dyDescent="0.3">
      <c r="B1572" s="136"/>
      <c r="C1572" s="137" t="s">
        <v>2830</v>
      </c>
      <c r="D1572" s="137" t="s">
        <v>222</v>
      </c>
      <c r="E1572" s="138" t="s">
        <v>2831</v>
      </c>
      <c r="F1572" s="250" t="s">
        <v>2832</v>
      </c>
      <c r="G1572" s="251"/>
      <c r="H1572" s="251"/>
      <c r="I1572" s="251"/>
      <c r="J1572" s="139" t="s">
        <v>276</v>
      </c>
      <c r="K1572" s="140">
        <v>1</v>
      </c>
      <c r="L1572" s="252"/>
      <c r="M1572" s="251"/>
      <c r="N1572" s="252">
        <f t="shared" si="30"/>
        <v>0</v>
      </c>
      <c r="O1572" s="251"/>
      <c r="P1572" s="251"/>
      <c r="Q1572" s="251"/>
      <c r="R1572" s="141"/>
      <c r="T1572" s="142" t="s">
        <v>3</v>
      </c>
      <c r="U1572" s="40" t="s">
        <v>43</v>
      </c>
      <c r="V1572" s="143">
        <v>0.69899999999999995</v>
      </c>
      <c r="W1572" s="143">
        <f t="shared" si="31"/>
        <v>0.69899999999999995</v>
      </c>
      <c r="X1572" s="143">
        <v>1.4999999999999999E-4</v>
      </c>
      <c r="Y1572" s="143">
        <f t="shared" si="32"/>
        <v>1.4999999999999999E-4</v>
      </c>
      <c r="Z1572" s="143">
        <v>0</v>
      </c>
      <c r="AA1572" s="144">
        <f t="shared" si="33"/>
        <v>0</v>
      </c>
      <c r="AR1572" s="17" t="s">
        <v>247</v>
      </c>
      <c r="AT1572" s="17" t="s">
        <v>222</v>
      </c>
      <c r="AU1572" s="17" t="s">
        <v>190</v>
      </c>
      <c r="AY1572" s="17" t="s">
        <v>221</v>
      </c>
      <c r="BE1572" s="145">
        <f t="shared" si="34"/>
        <v>0</v>
      </c>
      <c r="BF1572" s="145">
        <f t="shared" si="35"/>
        <v>0</v>
      </c>
      <c r="BG1572" s="145">
        <f t="shared" si="36"/>
        <v>0</v>
      </c>
      <c r="BH1572" s="145">
        <f t="shared" si="37"/>
        <v>0</v>
      </c>
      <c r="BI1572" s="145">
        <f t="shared" si="38"/>
        <v>0</v>
      </c>
      <c r="BJ1572" s="17" t="s">
        <v>15</v>
      </c>
      <c r="BK1572" s="145">
        <f t="shared" si="39"/>
        <v>0</v>
      </c>
      <c r="BL1572" s="17" t="s">
        <v>247</v>
      </c>
      <c r="BM1572" s="17" t="s">
        <v>2833</v>
      </c>
    </row>
    <row r="1573" spans="2:65" s="1" customFormat="1" ht="63" customHeight="1" x14ac:dyDescent="0.3">
      <c r="B1573" s="136"/>
      <c r="C1573" s="137" t="s">
        <v>2834</v>
      </c>
      <c r="D1573" s="137" t="s">
        <v>222</v>
      </c>
      <c r="E1573" s="138" t="s">
        <v>2835</v>
      </c>
      <c r="F1573" s="250" t="s">
        <v>2836</v>
      </c>
      <c r="G1573" s="251"/>
      <c r="H1573" s="251"/>
      <c r="I1573" s="251"/>
      <c r="J1573" s="139" t="s">
        <v>276</v>
      </c>
      <c r="K1573" s="140">
        <v>1</v>
      </c>
      <c r="L1573" s="252"/>
      <c r="M1573" s="251"/>
      <c r="N1573" s="252">
        <f t="shared" si="30"/>
        <v>0</v>
      </c>
      <c r="O1573" s="251"/>
      <c r="P1573" s="251"/>
      <c r="Q1573" s="251"/>
      <c r="R1573" s="141"/>
      <c r="T1573" s="142" t="s">
        <v>3</v>
      </c>
      <c r="U1573" s="40" t="s">
        <v>43</v>
      </c>
      <c r="V1573" s="143">
        <v>0.69899999999999995</v>
      </c>
      <c r="W1573" s="143">
        <f t="shared" si="31"/>
        <v>0.69899999999999995</v>
      </c>
      <c r="X1573" s="143">
        <v>1.4999999999999999E-4</v>
      </c>
      <c r="Y1573" s="143">
        <f t="shared" si="32"/>
        <v>1.4999999999999999E-4</v>
      </c>
      <c r="Z1573" s="143">
        <v>0</v>
      </c>
      <c r="AA1573" s="144">
        <f t="shared" si="33"/>
        <v>0</v>
      </c>
      <c r="AR1573" s="17" t="s">
        <v>247</v>
      </c>
      <c r="AT1573" s="17" t="s">
        <v>222</v>
      </c>
      <c r="AU1573" s="17" t="s">
        <v>190</v>
      </c>
      <c r="AY1573" s="17" t="s">
        <v>221</v>
      </c>
      <c r="BE1573" s="145">
        <f t="shared" si="34"/>
        <v>0</v>
      </c>
      <c r="BF1573" s="145">
        <f t="shared" si="35"/>
        <v>0</v>
      </c>
      <c r="BG1573" s="145">
        <f t="shared" si="36"/>
        <v>0</v>
      </c>
      <c r="BH1573" s="145">
        <f t="shared" si="37"/>
        <v>0</v>
      </c>
      <c r="BI1573" s="145">
        <f t="shared" si="38"/>
        <v>0</v>
      </c>
      <c r="BJ1573" s="17" t="s">
        <v>15</v>
      </c>
      <c r="BK1573" s="145">
        <f t="shared" si="39"/>
        <v>0</v>
      </c>
      <c r="BL1573" s="17" t="s">
        <v>247</v>
      </c>
      <c r="BM1573" s="17" t="s">
        <v>2837</v>
      </c>
    </row>
    <row r="1574" spans="2:65" s="1" customFormat="1" ht="63" customHeight="1" x14ac:dyDescent="0.3">
      <c r="B1574" s="136"/>
      <c r="C1574" s="137" t="s">
        <v>2838</v>
      </c>
      <c r="D1574" s="137" t="s">
        <v>222</v>
      </c>
      <c r="E1574" s="138" t="s">
        <v>2839</v>
      </c>
      <c r="F1574" s="250" t="s">
        <v>2840</v>
      </c>
      <c r="G1574" s="251"/>
      <c r="H1574" s="251"/>
      <c r="I1574" s="251"/>
      <c r="J1574" s="139" t="s">
        <v>276</v>
      </c>
      <c r="K1574" s="140">
        <v>1</v>
      </c>
      <c r="L1574" s="252"/>
      <c r="M1574" s="251"/>
      <c r="N1574" s="252">
        <f t="shared" si="30"/>
        <v>0</v>
      </c>
      <c r="O1574" s="251"/>
      <c r="P1574" s="251"/>
      <c r="Q1574" s="251"/>
      <c r="R1574" s="141"/>
      <c r="T1574" s="142" t="s">
        <v>3</v>
      </c>
      <c r="U1574" s="40" t="s">
        <v>43</v>
      </c>
      <c r="V1574" s="143">
        <v>0.69899999999999995</v>
      </c>
      <c r="W1574" s="143">
        <f t="shared" si="31"/>
        <v>0.69899999999999995</v>
      </c>
      <c r="X1574" s="143">
        <v>1.4999999999999999E-4</v>
      </c>
      <c r="Y1574" s="143">
        <f t="shared" si="32"/>
        <v>1.4999999999999999E-4</v>
      </c>
      <c r="Z1574" s="143">
        <v>0</v>
      </c>
      <c r="AA1574" s="144">
        <f t="shared" si="33"/>
        <v>0</v>
      </c>
      <c r="AR1574" s="17" t="s">
        <v>247</v>
      </c>
      <c r="AT1574" s="17" t="s">
        <v>222</v>
      </c>
      <c r="AU1574" s="17" t="s">
        <v>190</v>
      </c>
      <c r="AY1574" s="17" t="s">
        <v>221</v>
      </c>
      <c r="BE1574" s="145">
        <f t="shared" si="34"/>
        <v>0</v>
      </c>
      <c r="BF1574" s="145">
        <f t="shared" si="35"/>
        <v>0</v>
      </c>
      <c r="BG1574" s="145">
        <f t="shared" si="36"/>
        <v>0</v>
      </c>
      <c r="BH1574" s="145">
        <f t="shared" si="37"/>
        <v>0</v>
      </c>
      <c r="BI1574" s="145">
        <f t="shared" si="38"/>
        <v>0</v>
      </c>
      <c r="BJ1574" s="17" t="s">
        <v>15</v>
      </c>
      <c r="BK1574" s="145">
        <f t="shared" si="39"/>
        <v>0</v>
      </c>
      <c r="BL1574" s="17" t="s">
        <v>247</v>
      </c>
      <c r="BM1574" s="17" t="s">
        <v>2841</v>
      </c>
    </row>
    <row r="1575" spans="2:65" s="1" customFormat="1" ht="63" customHeight="1" x14ac:dyDescent="0.3">
      <c r="B1575" s="136"/>
      <c r="C1575" s="137" t="s">
        <v>2842</v>
      </c>
      <c r="D1575" s="137" t="s">
        <v>222</v>
      </c>
      <c r="E1575" s="138" t="s">
        <v>2843</v>
      </c>
      <c r="F1575" s="250" t="s">
        <v>2844</v>
      </c>
      <c r="G1575" s="251"/>
      <c r="H1575" s="251"/>
      <c r="I1575" s="251"/>
      <c r="J1575" s="139" t="s">
        <v>276</v>
      </c>
      <c r="K1575" s="140">
        <v>1</v>
      </c>
      <c r="L1575" s="252"/>
      <c r="M1575" s="251"/>
      <c r="N1575" s="252">
        <f t="shared" si="30"/>
        <v>0</v>
      </c>
      <c r="O1575" s="251"/>
      <c r="P1575" s="251"/>
      <c r="Q1575" s="251"/>
      <c r="R1575" s="141"/>
      <c r="T1575" s="142" t="s">
        <v>3</v>
      </c>
      <c r="U1575" s="40" t="s">
        <v>43</v>
      </c>
      <c r="V1575" s="143">
        <v>0.69899999999999995</v>
      </c>
      <c r="W1575" s="143">
        <f t="shared" si="31"/>
        <v>0.69899999999999995</v>
      </c>
      <c r="X1575" s="143">
        <v>1.4999999999999999E-4</v>
      </c>
      <c r="Y1575" s="143">
        <f t="shared" si="32"/>
        <v>1.4999999999999999E-4</v>
      </c>
      <c r="Z1575" s="143">
        <v>0</v>
      </c>
      <c r="AA1575" s="144">
        <f t="shared" si="33"/>
        <v>0</v>
      </c>
      <c r="AR1575" s="17" t="s">
        <v>247</v>
      </c>
      <c r="AT1575" s="17" t="s">
        <v>222</v>
      </c>
      <c r="AU1575" s="17" t="s">
        <v>190</v>
      </c>
      <c r="AY1575" s="17" t="s">
        <v>221</v>
      </c>
      <c r="BE1575" s="145">
        <f t="shared" si="34"/>
        <v>0</v>
      </c>
      <c r="BF1575" s="145">
        <f t="shared" si="35"/>
        <v>0</v>
      </c>
      <c r="BG1575" s="145">
        <f t="shared" si="36"/>
        <v>0</v>
      </c>
      <c r="BH1575" s="145">
        <f t="shared" si="37"/>
        <v>0</v>
      </c>
      <c r="BI1575" s="145">
        <f t="shared" si="38"/>
        <v>0</v>
      </c>
      <c r="BJ1575" s="17" t="s">
        <v>15</v>
      </c>
      <c r="BK1575" s="145">
        <f t="shared" si="39"/>
        <v>0</v>
      </c>
      <c r="BL1575" s="17" t="s">
        <v>247</v>
      </c>
      <c r="BM1575" s="17" t="s">
        <v>2845</v>
      </c>
    </row>
    <row r="1576" spans="2:65" s="1" customFormat="1" ht="63" customHeight="1" x14ac:dyDescent="0.3">
      <c r="B1576" s="136"/>
      <c r="C1576" s="137" t="s">
        <v>2846</v>
      </c>
      <c r="D1576" s="137" t="s">
        <v>222</v>
      </c>
      <c r="E1576" s="138" t="s">
        <v>2847</v>
      </c>
      <c r="F1576" s="250" t="s">
        <v>2848</v>
      </c>
      <c r="G1576" s="251"/>
      <c r="H1576" s="251"/>
      <c r="I1576" s="251"/>
      <c r="J1576" s="139" t="s">
        <v>276</v>
      </c>
      <c r="K1576" s="140">
        <v>1</v>
      </c>
      <c r="L1576" s="252"/>
      <c r="M1576" s="251"/>
      <c r="N1576" s="252">
        <f t="shared" si="30"/>
        <v>0</v>
      </c>
      <c r="O1576" s="251"/>
      <c r="P1576" s="251"/>
      <c r="Q1576" s="251"/>
      <c r="R1576" s="141"/>
      <c r="T1576" s="142" t="s">
        <v>3</v>
      </c>
      <c r="U1576" s="40" t="s">
        <v>43</v>
      </c>
      <c r="V1576" s="143">
        <v>0.69899999999999995</v>
      </c>
      <c r="W1576" s="143">
        <f t="shared" si="31"/>
        <v>0.69899999999999995</v>
      </c>
      <c r="X1576" s="143">
        <v>1.4999999999999999E-4</v>
      </c>
      <c r="Y1576" s="143">
        <f t="shared" si="32"/>
        <v>1.4999999999999999E-4</v>
      </c>
      <c r="Z1576" s="143">
        <v>0</v>
      </c>
      <c r="AA1576" s="144">
        <f t="shared" si="33"/>
        <v>0</v>
      </c>
      <c r="AR1576" s="17" t="s">
        <v>247</v>
      </c>
      <c r="AT1576" s="17" t="s">
        <v>222</v>
      </c>
      <c r="AU1576" s="17" t="s">
        <v>190</v>
      </c>
      <c r="AY1576" s="17" t="s">
        <v>221</v>
      </c>
      <c r="BE1576" s="145">
        <f t="shared" si="34"/>
        <v>0</v>
      </c>
      <c r="BF1576" s="145">
        <f t="shared" si="35"/>
        <v>0</v>
      </c>
      <c r="BG1576" s="145">
        <f t="shared" si="36"/>
        <v>0</v>
      </c>
      <c r="BH1576" s="145">
        <f t="shared" si="37"/>
        <v>0</v>
      </c>
      <c r="BI1576" s="145">
        <f t="shared" si="38"/>
        <v>0</v>
      </c>
      <c r="BJ1576" s="17" t="s">
        <v>15</v>
      </c>
      <c r="BK1576" s="145">
        <f t="shared" si="39"/>
        <v>0</v>
      </c>
      <c r="BL1576" s="17" t="s">
        <v>247</v>
      </c>
      <c r="BM1576" s="17" t="s">
        <v>2849</v>
      </c>
    </row>
    <row r="1577" spans="2:65" s="1" customFormat="1" ht="63" customHeight="1" x14ac:dyDescent="0.3">
      <c r="B1577" s="136"/>
      <c r="C1577" s="137" t="s">
        <v>2850</v>
      </c>
      <c r="D1577" s="137" t="s">
        <v>222</v>
      </c>
      <c r="E1577" s="138" t="s">
        <v>2851</v>
      </c>
      <c r="F1577" s="250" t="s">
        <v>2852</v>
      </c>
      <c r="G1577" s="251"/>
      <c r="H1577" s="251"/>
      <c r="I1577" s="251"/>
      <c r="J1577" s="139" t="s">
        <v>276</v>
      </c>
      <c r="K1577" s="140">
        <v>1</v>
      </c>
      <c r="L1577" s="252"/>
      <c r="M1577" s="251"/>
      <c r="N1577" s="252">
        <f t="shared" si="30"/>
        <v>0</v>
      </c>
      <c r="O1577" s="251"/>
      <c r="P1577" s="251"/>
      <c r="Q1577" s="251"/>
      <c r="R1577" s="141"/>
      <c r="T1577" s="142" t="s">
        <v>3</v>
      </c>
      <c r="U1577" s="40" t="s">
        <v>43</v>
      </c>
      <c r="V1577" s="143">
        <v>0.69899999999999995</v>
      </c>
      <c r="W1577" s="143">
        <f t="shared" si="31"/>
        <v>0.69899999999999995</v>
      </c>
      <c r="X1577" s="143">
        <v>1.4999999999999999E-4</v>
      </c>
      <c r="Y1577" s="143">
        <f t="shared" si="32"/>
        <v>1.4999999999999999E-4</v>
      </c>
      <c r="Z1577" s="143">
        <v>0</v>
      </c>
      <c r="AA1577" s="144">
        <f t="shared" si="33"/>
        <v>0</v>
      </c>
      <c r="AR1577" s="17" t="s">
        <v>247</v>
      </c>
      <c r="AT1577" s="17" t="s">
        <v>222</v>
      </c>
      <c r="AU1577" s="17" t="s">
        <v>190</v>
      </c>
      <c r="AY1577" s="17" t="s">
        <v>221</v>
      </c>
      <c r="BE1577" s="145">
        <f t="shared" si="34"/>
        <v>0</v>
      </c>
      <c r="BF1577" s="145">
        <f t="shared" si="35"/>
        <v>0</v>
      </c>
      <c r="BG1577" s="145">
        <f t="shared" si="36"/>
        <v>0</v>
      </c>
      <c r="BH1577" s="145">
        <f t="shared" si="37"/>
        <v>0</v>
      </c>
      <c r="BI1577" s="145">
        <f t="shared" si="38"/>
        <v>0</v>
      </c>
      <c r="BJ1577" s="17" t="s">
        <v>15</v>
      </c>
      <c r="BK1577" s="145">
        <f t="shared" si="39"/>
        <v>0</v>
      </c>
      <c r="BL1577" s="17" t="s">
        <v>247</v>
      </c>
      <c r="BM1577" s="17" t="s">
        <v>2853</v>
      </c>
    </row>
    <row r="1578" spans="2:65" s="1" customFormat="1" ht="63" customHeight="1" x14ac:dyDescent="0.3">
      <c r="B1578" s="136"/>
      <c r="C1578" s="137" t="s">
        <v>2854</v>
      </c>
      <c r="D1578" s="137" t="s">
        <v>222</v>
      </c>
      <c r="E1578" s="138" t="s">
        <v>2855</v>
      </c>
      <c r="F1578" s="250" t="s">
        <v>2856</v>
      </c>
      <c r="G1578" s="251"/>
      <c r="H1578" s="251"/>
      <c r="I1578" s="251"/>
      <c r="J1578" s="139" t="s">
        <v>276</v>
      </c>
      <c r="K1578" s="140">
        <v>1</v>
      </c>
      <c r="L1578" s="252"/>
      <c r="M1578" s="251"/>
      <c r="N1578" s="252">
        <f t="shared" si="30"/>
        <v>0</v>
      </c>
      <c r="O1578" s="251"/>
      <c r="P1578" s="251"/>
      <c r="Q1578" s="251"/>
      <c r="R1578" s="141"/>
      <c r="T1578" s="142" t="s">
        <v>3</v>
      </c>
      <c r="U1578" s="40" t="s">
        <v>43</v>
      </c>
      <c r="V1578" s="143">
        <v>0.69899999999999995</v>
      </c>
      <c r="W1578" s="143">
        <f t="shared" si="31"/>
        <v>0.69899999999999995</v>
      </c>
      <c r="X1578" s="143">
        <v>1.4999999999999999E-4</v>
      </c>
      <c r="Y1578" s="143">
        <f t="shared" si="32"/>
        <v>1.4999999999999999E-4</v>
      </c>
      <c r="Z1578" s="143">
        <v>0</v>
      </c>
      <c r="AA1578" s="144">
        <f t="shared" si="33"/>
        <v>0</v>
      </c>
      <c r="AR1578" s="17" t="s">
        <v>247</v>
      </c>
      <c r="AT1578" s="17" t="s">
        <v>222</v>
      </c>
      <c r="AU1578" s="17" t="s">
        <v>190</v>
      </c>
      <c r="AY1578" s="17" t="s">
        <v>221</v>
      </c>
      <c r="BE1578" s="145">
        <f t="shared" si="34"/>
        <v>0</v>
      </c>
      <c r="BF1578" s="145">
        <f t="shared" si="35"/>
        <v>0</v>
      </c>
      <c r="BG1578" s="145">
        <f t="shared" si="36"/>
        <v>0</v>
      </c>
      <c r="BH1578" s="145">
        <f t="shared" si="37"/>
        <v>0</v>
      </c>
      <c r="BI1578" s="145">
        <f t="shared" si="38"/>
        <v>0</v>
      </c>
      <c r="BJ1578" s="17" t="s">
        <v>15</v>
      </c>
      <c r="BK1578" s="145">
        <f t="shared" si="39"/>
        <v>0</v>
      </c>
      <c r="BL1578" s="17" t="s">
        <v>247</v>
      </c>
      <c r="BM1578" s="17" t="s">
        <v>2857</v>
      </c>
    </row>
    <row r="1579" spans="2:65" s="1" customFormat="1" ht="63" customHeight="1" x14ac:dyDescent="0.3">
      <c r="B1579" s="136"/>
      <c r="C1579" s="137" t="s">
        <v>2858</v>
      </c>
      <c r="D1579" s="137" t="s">
        <v>222</v>
      </c>
      <c r="E1579" s="138" t="s">
        <v>2859</v>
      </c>
      <c r="F1579" s="250" t="s">
        <v>2860</v>
      </c>
      <c r="G1579" s="251"/>
      <c r="H1579" s="251"/>
      <c r="I1579" s="251"/>
      <c r="J1579" s="139" t="s">
        <v>276</v>
      </c>
      <c r="K1579" s="140">
        <v>1</v>
      </c>
      <c r="L1579" s="252"/>
      <c r="M1579" s="251"/>
      <c r="N1579" s="252">
        <f t="shared" si="30"/>
        <v>0</v>
      </c>
      <c r="O1579" s="251"/>
      <c r="P1579" s="251"/>
      <c r="Q1579" s="251"/>
      <c r="R1579" s="141"/>
      <c r="T1579" s="142" t="s">
        <v>3</v>
      </c>
      <c r="U1579" s="40" t="s">
        <v>43</v>
      </c>
      <c r="V1579" s="143">
        <v>0.69899999999999995</v>
      </c>
      <c r="W1579" s="143">
        <f t="shared" si="31"/>
        <v>0.69899999999999995</v>
      </c>
      <c r="X1579" s="143">
        <v>1.4999999999999999E-4</v>
      </c>
      <c r="Y1579" s="143">
        <f t="shared" si="32"/>
        <v>1.4999999999999999E-4</v>
      </c>
      <c r="Z1579" s="143">
        <v>0</v>
      </c>
      <c r="AA1579" s="144">
        <f t="shared" si="33"/>
        <v>0</v>
      </c>
      <c r="AR1579" s="17" t="s">
        <v>247</v>
      </c>
      <c r="AT1579" s="17" t="s">
        <v>222</v>
      </c>
      <c r="AU1579" s="17" t="s">
        <v>190</v>
      </c>
      <c r="AY1579" s="17" t="s">
        <v>221</v>
      </c>
      <c r="BE1579" s="145">
        <f t="shared" si="34"/>
        <v>0</v>
      </c>
      <c r="BF1579" s="145">
        <f t="shared" si="35"/>
        <v>0</v>
      </c>
      <c r="BG1579" s="145">
        <f t="shared" si="36"/>
        <v>0</v>
      </c>
      <c r="BH1579" s="145">
        <f t="shared" si="37"/>
        <v>0</v>
      </c>
      <c r="BI1579" s="145">
        <f t="shared" si="38"/>
        <v>0</v>
      </c>
      <c r="BJ1579" s="17" t="s">
        <v>15</v>
      </c>
      <c r="BK1579" s="145">
        <f t="shared" si="39"/>
        <v>0</v>
      </c>
      <c r="BL1579" s="17" t="s">
        <v>247</v>
      </c>
      <c r="BM1579" s="17" t="s">
        <v>2861</v>
      </c>
    </row>
    <row r="1580" spans="2:65" s="1" customFormat="1" ht="40.15" customHeight="1" x14ac:dyDescent="0.3">
      <c r="B1580" s="136"/>
      <c r="C1580" s="137" t="s">
        <v>2862</v>
      </c>
      <c r="D1580" s="137" t="s">
        <v>222</v>
      </c>
      <c r="E1580" s="138" t="s">
        <v>2863</v>
      </c>
      <c r="F1580" s="250" t="s">
        <v>2864</v>
      </c>
      <c r="G1580" s="251"/>
      <c r="H1580" s="251"/>
      <c r="I1580" s="251"/>
      <c r="J1580" s="139" t="s">
        <v>276</v>
      </c>
      <c r="K1580" s="140">
        <v>2</v>
      </c>
      <c r="L1580" s="252"/>
      <c r="M1580" s="251"/>
      <c r="N1580" s="252">
        <f t="shared" si="30"/>
        <v>0</v>
      </c>
      <c r="O1580" s="251"/>
      <c r="P1580" s="251"/>
      <c r="Q1580" s="251"/>
      <c r="R1580" s="141"/>
      <c r="T1580" s="142" t="s">
        <v>3</v>
      </c>
      <c r="U1580" s="40" t="s">
        <v>43</v>
      </c>
      <c r="V1580" s="143">
        <v>0.69899999999999995</v>
      </c>
      <c r="W1580" s="143">
        <f t="shared" si="31"/>
        <v>1.3979999999999999</v>
      </c>
      <c r="X1580" s="143">
        <v>1.4999999999999999E-4</v>
      </c>
      <c r="Y1580" s="143">
        <f t="shared" si="32"/>
        <v>2.9999999999999997E-4</v>
      </c>
      <c r="Z1580" s="143">
        <v>0</v>
      </c>
      <c r="AA1580" s="144">
        <f t="shared" si="33"/>
        <v>0</v>
      </c>
      <c r="AR1580" s="17" t="s">
        <v>247</v>
      </c>
      <c r="AT1580" s="17" t="s">
        <v>222</v>
      </c>
      <c r="AU1580" s="17" t="s">
        <v>190</v>
      </c>
      <c r="AY1580" s="17" t="s">
        <v>221</v>
      </c>
      <c r="BE1580" s="145">
        <f t="shared" si="34"/>
        <v>0</v>
      </c>
      <c r="BF1580" s="145">
        <f t="shared" si="35"/>
        <v>0</v>
      </c>
      <c r="BG1580" s="145">
        <f t="shared" si="36"/>
        <v>0</v>
      </c>
      <c r="BH1580" s="145">
        <f t="shared" si="37"/>
        <v>0</v>
      </c>
      <c r="BI1580" s="145">
        <f t="shared" si="38"/>
        <v>0</v>
      </c>
      <c r="BJ1580" s="17" t="s">
        <v>15</v>
      </c>
      <c r="BK1580" s="145">
        <f t="shared" si="39"/>
        <v>0</v>
      </c>
      <c r="BL1580" s="17" t="s">
        <v>247</v>
      </c>
      <c r="BM1580" s="17" t="s">
        <v>2865</v>
      </c>
    </row>
    <row r="1581" spans="2:65" s="1" customFormat="1" ht="40.15" customHeight="1" x14ac:dyDescent="0.3">
      <c r="B1581" s="136"/>
      <c r="C1581" s="137" t="s">
        <v>2866</v>
      </c>
      <c r="D1581" s="137" t="s">
        <v>222</v>
      </c>
      <c r="E1581" s="138" t="s">
        <v>2867</v>
      </c>
      <c r="F1581" s="250" t="s">
        <v>2868</v>
      </c>
      <c r="G1581" s="251"/>
      <c r="H1581" s="251"/>
      <c r="I1581" s="251"/>
      <c r="J1581" s="139" t="s">
        <v>276</v>
      </c>
      <c r="K1581" s="140">
        <v>4</v>
      </c>
      <c r="L1581" s="252"/>
      <c r="M1581" s="251"/>
      <c r="N1581" s="252">
        <f t="shared" si="30"/>
        <v>0</v>
      </c>
      <c r="O1581" s="251"/>
      <c r="P1581" s="251"/>
      <c r="Q1581" s="251"/>
      <c r="R1581" s="141"/>
      <c r="T1581" s="142" t="s">
        <v>3</v>
      </c>
      <c r="U1581" s="40" t="s">
        <v>43</v>
      </c>
      <c r="V1581" s="143">
        <v>0.69899999999999995</v>
      </c>
      <c r="W1581" s="143">
        <f t="shared" si="31"/>
        <v>2.7959999999999998</v>
      </c>
      <c r="X1581" s="143">
        <v>1.4999999999999999E-4</v>
      </c>
      <c r="Y1581" s="143">
        <f t="shared" si="32"/>
        <v>5.9999999999999995E-4</v>
      </c>
      <c r="Z1581" s="143">
        <v>0</v>
      </c>
      <c r="AA1581" s="144">
        <f t="shared" si="33"/>
        <v>0</v>
      </c>
      <c r="AR1581" s="17" t="s">
        <v>247</v>
      </c>
      <c r="AT1581" s="17" t="s">
        <v>222</v>
      </c>
      <c r="AU1581" s="17" t="s">
        <v>190</v>
      </c>
      <c r="AY1581" s="17" t="s">
        <v>221</v>
      </c>
      <c r="BE1581" s="145">
        <f t="shared" si="34"/>
        <v>0</v>
      </c>
      <c r="BF1581" s="145">
        <f t="shared" si="35"/>
        <v>0</v>
      </c>
      <c r="BG1581" s="145">
        <f t="shared" si="36"/>
        <v>0</v>
      </c>
      <c r="BH1581" s="145">
        <f t="shared" si="37"/>
        <v>0</v>
      </c>
      <c r="BI1581" s="145">
        <f t="shared" si="38"/>
        <v>0</v>
      </c>
      <c r="BJ1581" s="17" t="s">
        <v>15</v>
      </c>
      <c r="BK1581" s="145">
        <f t="shared" si="39"/>
        <v>0</v>
      </c>
      <c r="BL1581" s="17" t="s">
        <v>247</v>
      </c>
      <c r="BM1581" s="17" t="s">
        <v>2869</v>
      </c>
    </row>
    <row r="1582" spans="2:65" s="1" customFormat="1" ht="28.9" customHeight="1" x14ac:dyDescent="0.3">
      <c r="B1582" s="136"/>
      <c r="C1582" s="137" t="s">
        <v>2870</v>
      </c>
      <c r="D1582" s="137" t="s">
        <v>222</v>
      </c>
      <c r="E1582" s="138" t="s">
        <v>2871</v>
      </c>
      <c r="F1582" s="250" t="s">
        <v>2872</v>
      </c>
      <c r="G1582" s="251"/>
      <c r="H1582" s="251"/>
      <c r="I1582" s="251"/>
      <c r="J1582" s="139" t="s">
        <v>246</v>
      </c>
      <c r="K1582" s="140">
        <v>80.2</v>
      </c>
      <c r="L1582" s="252"/>
      <c r="M1582" s="251"/>
      <c r="N1582" s="252">
        <f t="shared" si="30"/>
        <v>0</v>
      </c>
      <c r="O1582" s="251"/>
      <c r="P1582" s="251"/>
      <c r="Q1582" s="251"/>
      <c r="R1582" s="141"/>
      <c r="T1582" s="142" t="s">
        <v>3</v>
      </c>
      <c r="U1582" s="40" t="s">
        <v>43</v>
      </c>
      <c r="V1582" s="143">
        <v>0.69899999999999995</v>
      </c>
      <c r="W1582" s="143">
        <f t="shared" si="31"/>
        <v>56.059799999999996</v>
      </c>
      <c r="X1582" s="143">
        <v>1.4999999999999999E-4</v>
      </c>
      <c r="Y1582" s="143">
        <f t="shared" si="32"/>
        <v>1.2029999999999999E-2</v>
      </c>
      <c r="Z1582" s="143">
        <v>0</v>
      </c>
      <c r="AA1582" s="144">
        <f t="shared" si="33"/>
        <v>0</v>
      </c>
      <c r="AR1582" s="17" t="s">
        <v>247</v>
      </c>
      <c r="AT1582" s="17" t="s">
        <v>222</v>
      </c>
      <c r="AU1582" s="17" t="s">
        <v>190</v>
      </c>
      <c r="AY1582" s="17" t="s">
        <v>221</v>
      </c>
      <c r="BE1582" s="145">
        <f t="shared" si="34"/>
        <v>0</v>
      </c>
      <c r="BF1582" s="145">
        <f t="shared" si="35"/>
        <v>0</v>
      </c>
      <c r="BG1582" s="145">
        <f t="shared" si="36"/>
        <v>0</v>
      </c>
      <c r="BH1582" s="145">
        <f t="shared" si="37"/>
        <v>0</v>
      </c>
      <c r="BI1582" s="145">
        <f t="shared" si="38"/>
        <v>0</v>
      </c>
      <c r="BJ1582" s="17" t="s">
        <v>15</v>
      </c>
      <c r="BK1582" s="145">
        <f t="shared" si="39"/>
        <v>0</v>
      </c>
      <c r="BL1582" s="17" t="s">
        <v>247</v>
      </c>
      <c r="BM1582" s="17" t="s">
        <v>2873</v>
      </c>
    </row>
    <row r="1583" spans="2:65" s="10" customFormat="1" ht="20.45" customHeight="1" x14ac:dyDescent="0.3">
      <c r="B1583" s="153"/>
      <c r="C1583" s="154"/>
      <c r="D1583" s="154"/>
      <c r="E1583" s="155" t="s">
        <v>3</v>
      </c>
      <c r="F1583" s="274" t="s">
        <v>2874</v>
      </c>
      <c r="G1583" s="273"/>
      <c r="H1583" s="273"/>
      <c r="I1583" s="273"/>
      <c r="J1583" s="154"/>
      <c r="K1583" s="156">
        <v>80.2</v>
      </c>
      <c r="L1583" s="154"/>
      <c r="M1583" s="154"/>
      <c r="N1583" s="154"/>
      <c r="O1583" s="154"/>
      <c r="P1583" s="154"/>
      <c r="Q1583" s="154"/>
      <c r="R1583" s="157"/>
      <c r="T1583" s="158"/>
      <c r="U1583" s="154"/>
      <c r="V1583" s="154"/>
      <c r="W1583" s="154"/>
      <c r="X1583" s="154"/>
      <c r="Y1583" s="154"/>
      <c r="Z1583" s="154"/>
      <c r="AA1583" s="159"/>
      <c r="AT1583" s="160" t="s">
        <v>524</v>
      </c>
      <c r="AU1583" s="160" t="s">
        <v>190</v>
      </c>
      <c r="AV1583" s="10" t="s">
        <v>190</v>
      </c>
      <c r="AW1583" s="10" t="s">
        <v>35</v>
      </c>
      <c r="AX1583" s="10" t="s">
        <v>15</v>
      </c>
      <c r="AY1583" s="160" t="s">
        <v>221</v>
      </c>
    </row>
    <row r="1584" spans="2:65" s="1" customFormat="1" ht="28.9" customHeight="1" x14ac:dyDescent="0.3">
      <c r="B1584" s="136"/>
      <c r="C1584" s="137" t="s">
        <v>2875</v>
      </c>
      <c r="D1584" s="137" t="s">
        <v>222</v>
      </c>
      <c r="E1584" s="138" t="s">
        <v>2876</v>
      </c>
      <c r="F1584" s="250" t="s">
        <v>2877</v>
      </c>
      <c r="G1584" s="251"/>
      <c r="H1584" s="251"/>
      <c r="I1584" s="251"/>
      <c r="J1584" s="139" t="s">
        <v>335</v>
      </c>
      <c r="K1584" s="140"/>
      <c r="L1584" s="252"/>
      <c r="M1584" s="251"/>
      <c r="N1584" s="252">
        <f>ROUND(L1584*K1584,2)</f>
        <v>0</v>
      </c>
      <c r="O1584" s="251"/>
      <c r="P1584" s="251"/>
      <c r="Q1584" s="251"/>
      <c r="R1584" s="141"/>
      <c r="T1584" s="142" t="s">
        <v>3</v>
      </c>
      <c r="U1584" s="40" t="s">
        <v>43</v>
      </c>
      <c r="V1584" s="143">
        <v>0</v>
      </c>
      <c r="W1584" s="143">
        <f>V1584*K1584</f>
        <v>0</v>
      </c>
      <c r="X1584" s="143">
        <v>0</v>
      </c>
      <c r="Y1584" s="143">
        <f>X1584*K1584</f>
        <v>0</v>
      </c>
      <c r="Z1584" s="143">
        <v>0</v>
      </c>
      <c r="AA1584" s="144">
        <f>Z1584*K1584</f>
        <v>0</v>
      </c>
      <c r="AR1584" s="17" t="s">
        <v>247</v>
      </c>
      <c r="AT1584" s="17" t="s">
        <v>222</v>
      </c>
      <c r="AU1584" s="17" t="s">
        <v>190</v>
      </c>
      <c r="AY1584" s="17" t="s">
        <v>221</v>
      </c>
      <c r="BE1584" s="145">
        <f>IF(U1584="základní",N1584,0)</f>
        <v>0</v>
      </c>
      <c r="BF1584" s="145">
        <f>IF(U1584="snížená",N1584,0)</f>
        <v>0</v>
      </c>
      <c r="BG1584" s="145">
        <f>IF(U1584="zákl. přenesená",N1584,0)</f>
        <v>0</v>
      </c>
      <c r="BH1584" s="145">
        <f>IF(U1584="sníž. přenesená",N1584,0)</f>
        <v>0</v>
      </c>
      <c r="BI1584" s="145">
        <f>IF(U1584="nulová",N1584,0)</f>
        <v>0</v>
      </c>
      <c r="BJ1584" s="17" t="s">
        <v>15</v>
      </c>
      <c r="BK1584" s="145">
        <f>ROUND(L1584*K1584,2)</f>
        <v>0</v>
      </c>
      <c r="BL1584" s="17" t="s">
        <v>247</v>
      </c>
      <c r="BM1584" s="17" t="s">
        <v>2878</v>
      </c>
    </row>
    <row r="1585" spans="2:65" s="9" customFormat="1" ht="29.85" customHeight="1" x14ac:dyDescent="0.3">
      <c r="B1585" s="125"/>
      <c r="C1585" s="126"/>
      <c r="D1585" s="135" t="s">
        <v>917</v>
      </c>
      <c r="E1585" s="135"/>
      <c r="F1585" s="135"/>
      <c r="G1585" s="135"/>
      <c r="H1585" s="135"/>
      <c r="I1585" s="135"/>
      <c r="J1585" s="135"/>
      <c r="K1585" s="135"/>
      <c r="L1585" s="135"/>
      <c r="M1585" s="135"/>
      <c r="N1585" s="253">
        <f>BK1585</f>
        <v>0</v>
      </c>
      <c r="O1585" s="254"/>
      <c r="P1585" s="254"/>
      <c r="Q1585" s="254"/>
      <c r="R1585" s="128"/>
      <c r="T1585" s="129"/>
      <c r="U1585" s="126"/>
      <c r="V1585" s="126"/>
      <c r="W1585" s="130">
        <f>SUM(W1586:W1673)</f>
        <v>1153.3246600000002</v>
      </c>
      <c r="X1585" s="126"/>
      <c r="Y1585" s="130">
        <f>SUM(Y1586:Y1673)</f>
        <v>17.8851455</v>
      </c>
      <c r="Z1585" s="126"/>
      <c r="AA1585" s="131">
        <f>SUM(AA1586:AA1673)</f>
        <v>0</v>
      </c>
      <c r="AR1585" s="132" t="s">
        <v>190</v>
      </c>
      <c r="AT1585" s="133" t="s">
        <v>77</v>
      </c>
      <c r="AU1585" s="133" t="s">
        <v>15</v>
      </c>
      <c r="AY1585" s="132" t="s">
        <v>221</v>
      </c>
      <c r="BK1585" s="134">
        <f>SUM(BK1586:BK1673)</f>
        <v>0</v>
      </c>
    </row>
    <row r="1586" spans="2:65" s="1" customFormat="1" ht="40.15" customHeight="1" x14ac:dyDescent="0.3">
      <c r="B1586" s="136"/>
      <c r="C1586" s="137" t="s">
        <v>2879</v>
      </c>
      <c r="D1586" s="137" t="s">
        <v>222</v>
      </c>
      <c r="E1586" s="138" t="s">
        <v>2880</v>
      </c>
      <c r="F1586" s="250" t="s">
        <v>2881</v>
      </c>
      <c r="G1586" s="251"/>
      <c r="H1586" s="251"/>
      <c r="I1586" s="251"/>
      <c r="J1586" s="139" t="s">
        <v>246</v>
      </c>
      <c r="K1586" s="140">
        <v>52.2</v>
      </c>
      <c r="L1586" s="252"/>
      <c r="M1586" s="251"/>
      <c r="N1586" s="252">
        <f>ROUND(L1586*K1586,2)</f>
        <v>0</v>
      </c>
      <c r="O1586" s="251"/>
      <c r="P1586" s="251"/>
      <c r="Q1586" s="251"/>
      <c r="R1586" s="141"/>
      <c r="T1586" s="142" t="s">
        <v>3</v>
      </c>
      <c r="U1586" s="40" t="s">
        <v>43</v>
      </c>
      <c r="V1586" s="143">
        <v>0.98799999999999999</v>
      </c>
      <c r="W1586" s="143">
        <f>V1586*K1586</f>
        <v>51.573599999999999</v>
      </c>
      <c r="X1586" s="143">
        <v>1.2120000000000001E-2</v>
      </c>
      <c r="Y1586" s="143">
        <f>X1586*K1586</f>
        <v>0.63266400000000012</v>
      </c>
      <c r="Z1586" s="143">
        <v>0</v>
      </c>
      <c r="AA1586" s="144">
        <f>Z1586*K1586</f>
        <v>0</v>
      </c>
      <c r="AR1586" s="17" t="s">
        <v>247</v>
      </c>
      <c r="AT1586" s="17" t="s">
        <v>222</v>
      </c>
      <c r="AU1586" s="17" t="s">
        <v>190</v>
      </c>
      <c r="AY1586" s="17" t="s">
        <v>221</v>
      </c>
      <c r="BE1586" s="145">
        <f>IF(U1586="základní",N1586,0)</f>
        <v>0</v>
      </c>
      <c r="BF1586" s="145">
        <f>IF(U1586="snížená",N1586,0)</f>
        <v>0</v>
      </c>
      <c r="BG1586" s="145">
        <f>IF(U1586="zákl. přenesená",N1586,0)</f>
        <v>0</v>
      </c>
      <c r="BH1586" s="145">
        <f>IF(U1586="sníž. přenesená",N1586,0)</f>
        <v>0</v>
      </c>
      <c r="BI1586" s="145">
        <f>IF(U1586="nulová",N1586,0)</f>
        <v>0</v>
      </c>
      <c r="BJ1586" s="17" t="s">
        <v>15</v>
      </c>
      <c r="BK1586" s="145">
        <f>ROUND(L1586*K1586,2)</f>
        <v>0</v>
      </c>
      <c r="BL1586" s="17" t="s">
        <v>247</v>
      </c>
      <c r="BM1586" s="17" t="s">
        <v>2882</v>
      </c>
    </row>
    <row r="1587" spans="2:65" s="10" customFormat="1" ht="20.45" customHeight="1" x14ac:dyDescent="0.3">
      <c r="B1587" s="153"/>
      <c r="C1587" s="154"/>
      <c r="D1587" s="154"/>
      <c r="E1587" s="155" t="s">
        <v>3</v>
      </c>
      <c r="F1587" s="274" t="s">
        <v>2883</v>
      </c>
      <c r="G1587" s="273"/>
      <c r="H1587" s="273"/>
      <c r="I1587" s="273"/>
      <c r="J1587" s="154"/>
      <c r="K1587" s="156">
        <v>52.2</v>
      </c>
      <c r="L1587" s="154"/>
      <c r="M1587" s="154"/>
      <c r="N1587" s="154"/>
      <c r="O1587" s="154"/>
      <c r="P1587" s="154"/>
      <c r="Q1587" s="154"/>
      <c r="R1587" s="157"/>
      <c r="T1587" s="158"/>
      <c r="U1587" s="154"/>
      <c r="V1587" s="154"/>
      <c r="W1587" s="154"/>
      <c r="X1587" s="154"/>
      <c r="Y1587" s="154"/>
      <c r="Z1587" s="154"/>
      <c r="AA1587" s="159"/>
      <c r="AT1587" s="160" t="s">
        <v>524</v>
      </c>
      <c r="AU1587" s="160" t="s">
        <v>190</v>
      </c>
      <c r="AV1587" s="10" t="s">
        <v>190</v>
      </c>
      <c r="AW1587" s="10" t="s">
        <v>35</v>
      </c>
      <c r="AX1587" s="10" t="s">
        <v>15</v>
      </c>
      <c r="AY1587" s="160" t="s">
        <v>221</v>
      </c>
    </row>
    <row r="1588" spans="2:65" s="1" customFormat="1" ht="40.15" customHeight="1" x14ac:dyDescent="0.3">
      <c r="B1588" s="136"/>
      <c r="C1588" s="137" t="s">
        <v>2884</v>
      </c>
      <c r="D1588" s="137" t="s">
        <v>222</v>
      </c>
      <c r="E1588" s="138" t="s">
        <v>2885</v>
      </c>
      <c r="F1588" s="250" t="s">
        <v>2886</v>
      </c>
      <c r="G1588" s="251"/>
      <c r="H1588" s="251"/>
      <c r="I1588" s="251"/>
      <c r="J1588" s="139" t="s">
        <v>246</v>
      </c>
      <c r="K1588" s="140">
        <v>52.2</v>
      </c>
      <c r="L1588" s="252"/>
      <c r="M1588" s="251"/>
      <c r="N1588" s="252">
        <f>ROUND(L1588*K1588,2)</f>
        <v>0</v>
      </c>
      <c r="O1588" s="251"/>
      <c r="P1588" s="251"/>
      <c r="Q1588" s="251"/>
      <c r="R1588" s="141"/>
      <c r="T1588" s="142" t="s">
        <v>3</v>
      </c>
      <c r="U1588" s="40" t="s">
        <v>43</v>
      </c>
      <c r="V1588" s="143">
        <v>0.50700000000000001</v>
      </c>
      <c r="W1588" s="143">
        <f>V1588*K1588</f>
        <v>26.465400000000002</v>
      </c>
      <c r="X1588" s="143">
        <v>6.4099999999999999E-3</v>
      </c>
      <c r="Y1588" s="143">
        <f>X1588*K1588</f>
        <v>0.33460200000000001</v>
      </c>
      <c r="Z1588" s="143">
        <v>0</v>
      </c>
      <c r="AA1588" s="144">
        <f>Z1588*K1588</f>
        <v>0</v>
      </c>
      <c r="AR1588" s="17" t="s">
        <v>247</v>
      </c>
      <c r="AT1588" s="17" t="s">
        <v>222</v>
      </c>
      <c r="AU1588" s="17" t="s">
        <v>190</v>
      </c>
      <c r="AY1588" s="17" t="s">
        <v>221</v>
      </c>
      <c r="BE1588" s="145">
        <f>IF(U1588="základní",N1588,0)</f>
        <v>0</v>
      </c>
      <c r="BF1588" s="145">
        <f>IF(U1588="snížená",N1588,0)</f>
        <v>0</v>
      </c>
      <c r="BG1588" s="145">
        <f>IF(U1588="zákl. přenesená",N1588,0)</f>
        <v>0</v>
      </c>
      <c r="BH1588" s="145">
        <f>IF(U1588="sníž. přenesená",N1588,0)</f>
        <v>0</v>
      </c>
      <c r="BI1588" s="145">
        <f>IF(U1588="nulová",N1588,0)</f>
        <v>0</v>
      </c>
      <c r="BJ1588" s="17" t="s">
        <v>15</v>
      </c>
      <c r="BK1588" s="145">
        <f>ROUND(L1588*K1588,2)</f>
        <v>0</v>
      </c>
      <c r="BL1588" s="17" t="s">
        <v>247</v>
      </c>
      <c r="BM1588" s="17" t="s">
        <v>2887</v>
      </c>
    </row>
    <row r="1589" spans="2:65" s="1" customFormat="1" ht="20.45" customHeight="1" x14ac:dyDescent="0.3">
      <c r="B1589" s="136"/>
      <c r="C1589" s="149" t="s">
        <v>2888</v>
      </c>
      <c r="D1589" s="149" t="s">
        <v>382</v>
      </c>
      <c r="E1589" s="150" t="s">
        <v>2889</v>
      </c>
      <c r="F1589" s="267" t="s">
        <v>2890</v>
      </c>
      <c r="G1589" s="268"/>
      <c r="H1589" s="268"/>
      <c r="I1589" s="268"/>
      <c r="J1589" s="151" t="s">
        <v>536</v>
      </c>
      <c r="K1589" s="152">
        <v>28.71</v>
      </c>
      <c r="L1589" s="269"/>
      <c r="M1589" s="268"/>
      <c r="N1589" s="269">
        <f>ROUND(L1589*K1589,2)</f>
        <v>0</v>
      </c>
      <c r="O1589" s="251"/>
      <c r="P1589" s="251"/>
      <c r="Q1589" s="251"/>
      <c r="R1589" s="141"/>
      <c r="T1589" s="142" t="s">
        <v>3</v>
      </c>
      <c r="U1589" s="40" t="s">
        <v>43</v>
      </c>
      <c r="V1589" s="143">
        <v>0</v>
      </c>
      <c r="W1589" s="143">
        <f>V1589*K1589</f>
        <v>0</v>
      </c>
      <c r="X1589" s="143">
        <v>1.18E-2</v>
      </c>
      <c r="Y1589" s="143">
        <f>X1589*K1589</f>
        <v>0.33877800000000002</v>
      </c>
      <c r="Z1589" s="143">
        <v>0</v>
      </c>
      <c r="AA1589" s="144">
        <f>Z1589*K1589</f>
        <v>0</v>
      </c>
      <c r="AR1589" s="17" t="s">
        <v>385</v>
      </c>
      <c r="AT1589" s="17" t="s">
        <v>382</v>
      </c>
      <c r="AU1589" s="17" t="s">
        <v>190</v>
      </c>
      <c r="AY1589" s="17" t="s">
        <v>221</v>
      </c>
      <c r="BE1589" s="145">
        <f>IF(U1589="základní",N1589,0)</f>
        <v>0</v>
      </c>
      <c r="BF1589" s="145">
        <f>IF(U1589="snížená",N1589,0)</f>
        <v>0</v>
      </c>
      <c r="BG1589" s="145">
        <f>IF(U1589="zákl. přenesená",N1589,0)</f>
        <v>0</v>
      </c>
      <c r="BH1589" s="145">
        <f>IF(U1589="sníž. přenesená",N1589,0)</f>
        <v>0</v>
      </c>
      <c r="BI1589" s="145">
        <f>IF(U1589="nulová",N1589,0)</f>
        <v>0</v>
      </c>
      <c r="BJ1589" s="17" t="s">
        <v>15</v>
      </c>
      <c r="BK1589" s="145">
        <f>ROUND(L1589*K1589,2)</f>
        <v>0</v>
      </c>
      <c r="BL1589" s="17" t="s">
        <v>247</v>
      </c>
      <c r="BM1589" s="17" t="s">
        <v>2891</v>
      </c>
    </row>
    <row r="1590" spans="2:65" s="10" customFormat="1" ht="20.45" customHeight="1" x14ac:dyDescent="0.3">
      <c r="B1590" s="153"/>
      <c r="C1590" s="154"/>
      <c r="D1590" s="154"/>
      <c r="E1590" s="155" t="s">
        <v>3</v>
      </c>
      <c r="F1590" s="274" t="s">
        <v>2892</v>
      </c>
      <c r="G1590" s="273"/>
      <c r="H1590" s="273"/>
      <c r="I1590" s="273"/>
      <c r="J1590" s="154"/>
      <c r="K1590" s="156">
        <v>28.71</v>
      </c>
      <c r="L1590" s="154"/>
      <c r="M1590" s="154"/>
      <c r="N1590" s="154"/>
      <c r="O1590" s="154"/>
      <c r="P1590" s="154"/>
      <c r="Q1590" s="154"/>
      <c r="R1590" s="157"/>
      <c r="T1590" s="158"/>
      <c r="U1590" s="154"/>
      <c r="V1590" s="154"/>
      <c r="W1590" s="154"/>
      <c r="X1590" s="154"/>
      <c r="Y1590" s="154"/>
      <c r="Z1590" s="154"/>
      <c r="AA1590" s="159"/>
      <c r="AT1590" s="160" t="s">
        <v>524</v>
      </c>
      <c r="AU1590" s="160" t="s">
        <v>190</v>
      </c>
      <c r="AV1590" s="10" t="s">
        <v>190</v>
      </c>
      <c r="AW1590" s="10" t="s">
        <v>35</v>
      </c>
      <c r="AX1590" s="10" t="s">
        <v>15</v>
      </c>
      <c r="AY1590" s="160" t="s">
        <v>221</v>
      </c>
    </row>
    <row r="1591" spans="2:65" s="1" customFormat="1" ht="40.15" customHeight="1" x14ac:dyDescent="0.3">
      <c r="B1591" s="136"/>
      <c r="C1591" s="137" t="s">
        <v>2893</v>
      </c>
      <c r="D1591" s="137" t="s">
        <v>222</v>
      </c>
      <c r="E1591" s="138" t="s">
        <v>2894</v>
      </c>
      <c r="F1591" s="250" t="s">
        <v>2895</v>
      </c>
      <c r="G1591" s="251"/>
      <c r="H1591" s="251"/>
      <c r="I1591" s="251"/>
      <c r="J1591" s="139" t="s">
        <v>246</v>
      </c>
      <c r="K1591" s="140">
        <v>23.1</v>
      </c>
      <c r="L1591" s="252"/>
      <c r="M1591" s="251"/>
      <c r="N1591" s="252">
        <f>ROUND(L1591*K1591,2)</f>
        <v>0</v>
      </c>
      <c r="O1591" s="251"/>
      <c r="P1591" s="251"/>
      <c r="Q1591" s="251"/>
      <c r="R1591" s="141"/>
      <c r="T1591" s="142" t="s">
        <v>3</v>
      </c>
      <c r="U1591" s="40" t="s">
        <v>43</v>
      </c>
      <c r="V1591" s="143">
        <v>0.53900000000000003</v>
      </c>
      <c r="W1591" s="143">
        <f>V1591*K1591</f>
        <v>12.450900000000001</v>
      </c>
      <c r="X1591" s="143">
        <v>1.47E-3</v>
      </c>
      <c r="Y1591" s="143">
        <f>X1591*K1591</f>
        <v>3.3957000000000001E-2</v>
      </c>
      <c r="Z1591" s="143">
        <v>0</v>
      </c>
      <c r="AA1591" s="144">
        <f>Z1591*K1591</f>
        <v>0</v>
      </c>
      <c r="AR1591" s="17" t="s">
        <v>247</v>
      </c>
      <c r="AT1591" s="17" t="s">
        <v>222</v>
      </c>
      <c r="AU1591" s="17" t="s">
        <v>190</v>
      </c>
      <c r="AY1591" s="17" t="s">
        <v>221</v>
      </c>
      <c r="BE1591" s="145">
        <f>IF(U1591="základní",N1591,0)</f>
        <v>0</v>
      </c>
      <c r="BF1591" s="145">
        <f>IF(U1591="snížená",N1591,0)</f>
        <v>0</v>
      </c>
      <c r="BG1591" s="145">
        <f>IF(U1591="zákl. přenesená",N1591,0)</f>
        <v>0</v>
      </c>
      <c r="BH1591" s="145">
        <f>IF(U1591="sníž. přenesená",N1591,0)</f>
        <v>0</v>
      </c>
      <c r="BI1591" s="145">
        <f>IF(U1591="nulová",N1591,0)</f>
        <v>0</v>
      </c>
      <c r="BJ1591" s="17" t="s">
        <v>15</v>
      </c>
      <c r="BK1591" s="145">
        <f>ROUND(L1591*K1591,2)</f>
        <v>0</v>
      </c>
      <c r="BL1591" s="17" t="s">
        <v>247</v>
      </c>
      <c r="BM1591" s="17" t="s">
        <v>2896</v>
      </c>
    </row>
    <row r="1592" spans="2:65" s="10" customFormat="1" ht="20.45" customHeight="1" x14ac:dyDescent="0.3">
      <c r="B1592" s="153"/>
      <c r="C1592" s="154"/>
      <c r="D1592" s="154"/>
      <c r="E1592" s="155" t="s">
        <v>3</v>
      </c>
      <c r="F1592" s="274" t="s">
        <v>2897</v>
      </c>
      <c r="G1592" s="273"/>
      <c r="H1592" s="273"/>
      <c r="I1592" s="273"/>
      <c r="J1592" s="154"/>
      <c r="K1592" s="156">
        <v>23.1</v>
      </c>
      <c r="L1592" s="154"/>
      <c r="M1592" s="154"/>
      <c r="N1592" s="154"/>
      <c r="O1592" s="154"/>
      <c r="P1592" s="154"/>
      <c r="Q1592" s="154"/>
      <c r="R1592" s="157"/>
      <c r="T1592" s="158"/>
      <c r="U1592" s="154"/>
      <c r="V1592" s="154"/>
      <c r="W1592" s="154"/>
      <c r="X1592" s="154"/>
      <c r="Y1592" s="154"/>
      <c r="Z1592" s="154"/>
      <c r="AA1592" s="159"/>
      <c r="AT1592" s="160" t="s">
        <v>524</v>
      </c>
      <c r="AU1592" s="160" t="s">
        <v>190</v>
      </c>
      <c r="AV1592" s="10" t="s">
        <v>190</v>
      </c>
      <c r="AW1592" s="10" t="s">
        <v>35</v>
      </c>
      <c r="AX1592" s="10" t="s">
        <v>15</v>
      </c>
      <c r="AY1592" s="160" t="s">
        <v>221</v>
      </c>
    </row>
    <row r="1593" spans="2:65" s="1" customFormat="1" ht="40.15" customHeight="1" x14ac:dyDescent="0.3">
      <c r="B1593" s="136"/>
      <c r="C1593" s="137" t="s">
        <v>2898</v>
      </c>
      <c r="D1593" s="137" t="s">
        <v>222</v>
      </c>
      <c r="E1593" s="138" t="s">
        <v>2899</v>
      </c>
      <c r="F1593" s="250" t="s">
        <v>2900</v>
      </c>
      <c r="G1593" s="251"/>
      <c r="H1593" s="251"/>
      <c r="I1593" s="251"/>
      <c r="J1593" s="139" t="s">
        <v>246</v>
      </c>
      <c r="K1593" s="140">
        <v>23.1</v>
      </c>
      <c r="L1593" s="252"/>
      <c r="M1593" s="251"/>
      <c r="N1593" s="252">
        <f>ROUND(L1593*K1593,2)</f>
        <v>0</v>
      </c>
      <c r="O1593" s="251"/>
      <c r="P1593" s="251"/>
      <c r="Q1593" s="251"/>
      <c r="R1593" s="141"/>
      <c r="T1593" s="142" t="s">
        <v>3</v>
      </c>
      <c r="U1593" s="40" t="s">
        <v>43</v>
      </c>
      <c r="V1593" s="143">
        <v>0.27600000000000002</v>
      </c>
      <c r="W1593" s="143">
        <f>V1593*K1593</f>
        <v>6.3756000000000013</v>
      </c>
      <c r="X1593" s="143">
        <v>9.7999999999999997E-4</v>
      </c>
      <c r="Y1593" s="143">
        <f>X1593*K1593</f>
        <v>2.2638000000000002E-2</v>
      </c>
      <c r="Z1593" s="143">
        <v>0</v>
      </c>
      <c r="AA1593" s="144">
        <f>Z1593*K1593</f>
        <v>0</v>
      </c>
      <c r="AR1593" s="17" t="s">
        <v>247</v>
      </c>
      <c r="AT1593" s="17" t="s">
        <v>222</v>
      </c>
      <c r="AU1593" s="17" t="s">
        <v>190</v>
      </c>
      <c r="AY1593" s="17" t="s">
        <v>221</v>
      </c>
      <c r="BE1593" s="145">
        <f>IF(U1593="základní",N1593,0)</f>
        <v>0</v>
      </c>
      <c r="BF1593" s="145">
        <f>IF(U1593="snížená",N1593,0)</f>
        <v>0</v>
      </c>
      <c r="BG1593" s="145">
        <f>IF(U1593="zákl. přenesená",N1593,0)</f>
        <v>0</v>
      </c>
      <c r="BH1593" s="145">
        <f>IF(U1593="sníž. přenesená",N1593,0)</f>
        <v>0</v>
      </c>
      <c r="BI1593" s="145">
        <f>IF(U1593="nulová",N1593,0)</f>
        <v>0</v>
      </c>
      <c r="BJ1593" s="17" t="s">
        <v>15</v>
      </c>
      <c r="BK1593" s="145">
        <f>ROUND(L1593*K1593,2)</f>
        <v>0</v>
      </c>
      <c r="BL1593" s="17" t="s">
        <v>247</v>
      </c>
      <c r="BM1593" s="17" t="s">
        <v>2901</v>
      </c>
    </row>
    <row r="1594" spans="2:65" s="1" customFormat="1" ht="20.45" customHeight="1" x14ac:dyDescent="0.3">
      <c r="B1594" s="136"/>
      <c r="C1594" s="149" t="s">
        <v>2902</v>
      </c>
      <c r="D1594" s="149" t="s">
        <v>382</v>
      </c>
      <c r="E1594" s="150" t="s">
        <v>2903</v>
      </c>
      <c r="F1594" s="267" t="s">
        <v>2904</v>
      </c>
      <c r="G1594" s="268"/>
      <c r="H1594" s="268"/>
      <c r="I1594" s="268"/>
      <c r="J1594" s="151" t="s">
        <v>536</v>
      </c>
      <c r="K1594" s="152">
        <v>12.752000000000001</v>
      </c>
      <c r="L1594" s="269"/>
      <c r="M1594" s="268"/>
      <c r="N1594" s="269">
        <f>ROUND(L1594*K1594,2)</f>
        <v>0</v>
      </c>
      <c r="O1594" s="251"/>
      <c r="P1594" s="251"/>
      <c r="Q1594" s="251"/>
      <c r="R1594" s="141"/>
      <c r="T1594" s="142" t="s">
        <v>3</v>
      </c>
      <c r="U1594" s="40" t="s">
        <v>43</v>
      </c>
      <c r="V1594" s="143">
        <v>0</v>
      </c>
      <c r="W1594" s="143">
        <f>V1594*K1594</f>
        <v>0</v>
      </c>
      <c r="X1594" s="143">
        <v>1.18E-2</v>
      </c>
      <c r="Y1594" s="143">
        <f>X1594*K1594</f>
        <v>0.15047360000000001</v>
      </c>
      <c r="Z1594" s="143">
        <v>0</v>
      </c>
      <c r="AA1594" s="144">
        <f>Z1594*K1594</f>
        <v>0</v>
      </c>
      <c r="AR1594" s="17" t="s">
        <v>385</v>
      </c>
      <c r="AT1594" s="17" t="s">
        <v>382</v>
      </c>
      <c r="AU1594" s="17" t="s">
        <v>190</v>
      </c>
      <c r="AY1594" s="17" t="s">
        <v>221</v>
      </c>
      <c r="BE1594" s="145">
        <f>IF(U1594="základní",N1594,0)</f>
        <v>0</v>
      </c>
      <c r="BF1594" s="145">
        <f>IF(U1594="snížená",N1594,0)</f>
        <v>0</v>
      </c>
      <c r="BG1594" s="145">
        <f>IF(U1594="zákl. přenesená",N1594,0)</f>
        <v>0</v>
      </c>
      <c r="BH1594" s="145">
        <f>IF(U1594="sníž. přenesená",N1594,0)</f>
        <v>0</v>
      </c>
      <c r="BI1594" s="145">
        <f>IF(U1594="nulová",N1594,0)</f>
        <v>0</v>
      </c>
      <c r="BJ1594" s="17" t="s">
        <v>15</v>
      </c>
      <c r="BK1594" s="145">
        <f>ROUND(L1594*K1594,2)</f>
        <v>0</v>
      </c>
      <c r="BL1594" s="17" t="s">
        <v>247</v>
      </c>
      <c r="BM1594" s="17" t="s">
        <v>2905</v>
      </c>
    </row>
    <row r="1595" spans="2:65" s="10" customFormat="1" ht="20.45" customHeight="1" x14ac:dyDescent="0.3">
      <c r="B1595" s="153"/>
      <c r="C1595" s="154"/>
      <c r="D1595" s="154"/>
      <c r="E1595" s="155" t="s">
        <v>3</v>
      </c>
      <c r="F1595" s="274" t="s">
        <v>2906</v>
      </c>
      <c r="G1595" s="273"/>
      <c r="H1595" s="273"/>
      <c r="I1595" s="273"/>
      <c r="J1595" s="154"/>
      <c r="K1595" s="156">
        <v>7.97</v>
      </c>
      <c r="L1595" s="154"/>
      <c r="M1595" s="154"/>
      <c r="N1595" s="154"/>
      <c r="O1595" s="154"/>
      <c r="P1595" s="154"/>
      <c r="Q1595" s="154"/>
      <c r="R1595" s="157"/>
      <c r="T1595" s="158"/>
      <c r="U1595" s="154"/>
      <c r="V1595" s="154"/>
      <c r="W1595" s="154"/>
      <c r="X1595" s="154"/>
      <c r="Y1595" s="154"/>
      <c r="Z1595" s="154"/>
      <c r="AA1595" s="159"/>
      <c r="AT1595" s="160" t="s">
        <v>524</v>
      </c>
      <c r="AU1595" s="160" t="s">
        <v>190</v>
      </c>
      <c r="AV1595" s="10" t="s">
        <v>190</v>
      </c>
      <c r="AW1595" s="10" t="s">
        <v>35</v>
      </c>
      <c r="AX1595" s="10" t="s">
        <v>78</v>
      </c>
      <c r="AY1595" s="160" t="s">
        <v>221</v>
      </c>
    </row>
    <row r="1596" spans="2:65" s="10" customFormat="1" ht="20.45" customHeight="1" x14ac:dyDescent="0.3">
      <c r="B1596" s="153"/>
      <c r="C1596" s="154"/>
      <c r="D1596" s="154"/>
      <c r="E1596" s="155" t="s">
        <v>3</v>
      </c>
      <c r="F1596" s="272" t="s">
        <v>2907</v>
      </c>
      <c r="G1596" s="273"/>
      <c r="H1596" s="273"/>
      <c r="I1596" s="273"/>
      <c r="J1596" s="154"/>
      <c r="K1596" s="156">
        <v>4.782</v>
      </c>
      <c r="L1596" s="154"/>
      <c r="M1596" s="154"/>
      <c r="N1596" s="154"/>
      <c r="O1596" s="154"/>
      <c r="P1596" s="154"/>
      <c r="Q1596" s="154"/>
      <c r="R1596" s="157"/>
      <c r="T1596" s="158"/>
      <c r="U1596" s="154"/>
      <c r="V1596" s="154"/>
      <c r="W1596" s="154"/>
      <c r="X1596" s="154"/>
      <c r="Y1596" s="154"/>
      <c r="Z1596" s="154"/>
      <c r="AA1596" s="159"/>
      <c r="AT1596" s="160" t="s">
        <v>524</v>
      </c>
      <c r="AU1596" s="160" t="s">
        <v>190</v>
      </c>
      <c r="AV1596" s="10" t="s">
        <v>190</v>
      </c>
      <c r="AW1596" s="10" t="s">
        <v>35</v>
      </c>
      <c r="AX1596" s="10" t="s">
        <v>78</v>
      </c>
      <c r="AY1596" s="160" t="s">
        <v>221</v>
      </c>
    </row>
    <row r="1597" spans="2:65" s="11" customFormat="1" ht="20.45" customHeight="1" x14ac:dyDescent="0.3">
      <c r="B1597" s="161"/>
      <c r="C1597" s="162"/>
      <c r="D1597" s="162"/>
      <c r="E1597" s="163" t="s">
        <v>3</v>
      </c>
      <c r="F1597" s="270" t="s">
        <v>526</v>
      </c>
      <c r="G1597" s="271"/>
      <c r="H1597" s="271"/>
      <c r="I1597" s="271"/>
      <c r="J1597" s="162"/>
      <c r="K1597" s="164">
        <v>12.752000000000001</v>
      </c>
      <c r="L1597" s="162"/>
      <c r="M1597" s="162"/>
      <c r="N1597" s="162"/>
      <c r="O1597" s="162"/>
      <c r="P1597" s="162"/>
      <c r="Q1597" s="162"/>
      <c r="R1597" s="165"/>
      <c r="T1597" s="166"/>
      <c r="U1597" s="162"/>
      <c r="V1597" s="162"/>
      <c r="W1597" s="162"/>
      <c r="X1597" s="162"/>
      <c r="Y1597" s="162"/>
      <c r="Z1597" s="162"/>
      <c r="AA1597" s="167"/>
      <c r="AT1597" s="168" t="s">
        <v>524</v>
      </c>
      <c r="AU1597" s="168" t="s">
        <v>190</v>
      </c>
      <c r="AV1597" s="11" t="s">
        <v>231</v>
      </c>
      <c r="AW1597" s="11" t="s">
        <v>35</v>
      </c>
      <c r="AX1597" s="11" t="s">
        <v>15</v>
      </c>
      <c r="AY1597" s="168" t="s">
        <v>221</v>
      </c>
    </row>
    <row r="1598" spans="2:65" s="1" customFormat="1" ht="28.9" customHeight="1" x14ac:dyDescent="0.3">
      <c r="B1598" s="136"/>
      <c r="C1598" s="137" t="s">
        <v>2908</v>
      </c>
      <c r="D1598" s="137" t="s">
        <v>222</v>
      </c>
      <c r="E1598" s="138" t="s">
        <v>2909</v>
      </c>
      <c r="F1598" s="250" t="s">
        <v>2910</v>
      </c>
      <c r="G1598" s="251"/>
      <c r="H1598" s="251"/>
      <c r="I1598" s="251"/>
      <c r="J1598" s="139" t="s">
        <v>246</v>
      </c>
      <c r="K1598" s="140">
        <v>257.75</v>
      </c>
      <c r="L1598" s="252"/>
      <c r="M1598" s="251"/>
      <c r="N1598" s="252">
        <f>ROUND(L1598*K1598,2)</f>
        <v>0</v>
      </c>
      <c r="O1598" s="251"/>
      <c r="P1598" s="251"/>
      <c r="Q1598" s="251"/>
      <c r="R1598" s="141"/>
      <c r="T1598" s="142" t="s">
        <v>3</v>
      </c>
      <c r="U1598" s="40" t="s">
        <v>43</v>
      </c>
      <c r="V1598" s="143">
        <v>0.161</v>
      </c>
      <c r="W1598" s="143">
        <f>V1598*K1598</f>
        <v>41.497750000000003</v>
      </c>
      <c r="X1598" s="143">
        <v>3.2000000000000003E-4</v>
      </c>
      <c r="Y1598" s="143">
        <f>X1598*K1598</f>
        <v>8.2480000000000012E-2</v>
      </c>
      <c r="Z1598" s="143">
        <v>0</v>
      </c>
      <c r="AA1598" s="144">
        <f>Z1598*K1598</f>
        <v>0</v>
      </c>
      <c r="AR1598" s="17" t="s">
        <v>247</v>
      </c>
      <c r="AT1598" s="17" t="s">
        <v>222</v>
      </c>
      <c r="AU1598" s="17" t="s">
        <v>190</v>
      </c>
      <c r="AY1598" s="17" t="s">
        <v>221</v>
      </c>
      <c r="BE1598" s="145">
        <f>IF(U1598="základní",N1598,0)</f>
        <v>0</v>
      </c>
      <c r="BF1598" s="145">
        <f>IF(U1598="snížená",N1598,0)</f>
        <v>0</v>
      </c>
      <c r="BG1598" s="145">
        <f>IF(U1598="zákl. přenesená",N1598,0)</f>
        <v>0</v>
      </c>
      <c r="BH1598" s="145">
        <f>IF(U1598="sníž. přenesená",N1598,0)</f>
        <v>0</v>
      </c>
      <c r="BI1598" s="145">
        <f>IF(U1598="nulová",N1598,0)</f>
        <v>0</v>
      </c>
      <c r="BJ1598" s="17" t="s">
        <v>15</v>
      </c>
      <c r="BK1598" s="145">
        <f>ROUND(L1598*K1598,2)</f>
        <v>0</v>
      </c>
      <c r="BL1598" s="17" t="s">
        <v>247</v>
      </c>
      <c r="BM1598" s="17" t="s">
        <v>2911</v>
      </c>
    </row>
    <row r="1599" spans="2:65" s="12" customFormat="1" ht="20.45" customHeight="1" x14ac:dyDescent="0.3">
      <c r="B1599" s="173"/>
      <c r="C1599" s="174"/>
      <c r="D1599" s="174"/>
      <c r="E1599" s="175" t="s">
        <v>3</v>
      </c>
      <c r="F1599" s="281" t="s">
        <v>2912</v>
      </c>
      <c r="G1599" s="278"/>
      <c r="H1599" s="278"/>
      <c r="I1599" s="278"/>
      <c r="J1599" s="174"/>
      <c r="K1599" s="176" t="s">
        <v>3</v>
      </c>
      <c r="L1599" s="174"/>
      <c r="M1599" s="174"/>
      <c r="N1599" s="174"/>
      <c r="O1599" s="174"/>
      <c r="P1599" s="174"/>
      <c r="Q1599" s="174"/>
      <c r="R1599" s="177"/>
      <c r="T1599" s="178"/>
      <c r="U1599" s="174"/>
      <c r="V1599" s="174"/>
      <c r="W1599" s="174"/>
      <c r="X1599" s="174"/>
      <c r="Y1599" s="174"/>
      <c r="Z1599" s="174"/>
      <c r="AA1599" s="179"/>
      <c r="AT1599" s="180" t="s">
        <v>524</v>
      </c>
      <c r="AU1599" s="180" t="s">
        <v>190</v>
      </c>
      <c r="AV1599" s="12" t="s">
        <v>15</v>
      </c>
      <c r="AW1599" s="12" t="s">
        <v>35</v>
      </c>
      <c r="AX1599" s="12" t="s">
        <v>78</v>
      </c>
      <c r="AY1599" s="180" t="s">
        <v>221</v>
      </c>
    </row>
    <row r="1600" spans="2:65" s="10" customFormat="1" ht="20.45" customHeight="1" x14ac:dyDescent="0.3">
      <c r="B1600" s="153"/>
      <c r="C1600" s="154"/>
      <c r="D1600" s="154"/>
      <c r="E1600" s="155" t="s">
        <v>3</v>
      </c>
      <c r="F1600" s="272" t="s">
        <v>2913</v>
      </c>
      <c r="G1600" s="273"/>
      <c r="H1600" s="273"/>
      <c r="I1600" s="273"/>
      <c r="J1600" s="154"/>
      <c r="K1600" s="156">
        <v>4.5999999999999996</v>
      </c>
      <c r="L1600" s="154"/>
      <c r="M1600" s="154"/>
      <c r="N1600" s="154"/>
      <c r="O1600" s="154"/>
      <c r="P1600" s="154"/>
      <c r="Q1600" s="154"/>
      <c r="R1600" s="157"/>
      <c r="T1600" s="158"/>
      <c r="U1600" s="154"/>
      <c r="V1600" s="154"/>
      <c r="W1600" s="154"/>
      <c r="X1600" s="154"/>
      <c r="Y1600" s="154"/>
      <c r="Z1600" s="154"/>
      <c r="AA1600" s="159"/>
      <c r="AT1600" s="160" t="s">
        <v>524</v>
      </c>
      <c r="AU1600" s="160" t="s">
        <v>190</v>
      </c>
      <c r="AV1600" s="10" t="s">
        <v>190</v>
      </c>
      <c r="AW1600" s="10" t="s">
        <v>35</v>
      </c>
      <c r="AX1600" s="10" t="s">
        <v>78</v>
      </c>
      <c r="AY1600" s="160" t="s">
        <v>221</v>
      </c>
    </row>
    <row r="1601" spans="2:51" s="13" customFormat="1" ht="20.45" customHeight="1" x14ac:dyDescent="0.3">
      <c r="B1601" s="181"/>
      <c r="C1601" s="182"/>
      <c r="D1601" s="182"/>
      <c r="E1601" s="183" t="s">
        <v>3</v>
      </c>
      <c r="F1601" s="279" t="s">
        <v>946</v>
      </c>
      <c r="G1601" s="280"/>
      <c r="H1601" s="280"/>
      <c r="I1601" s="280"/>
      <c r="J1601" s="182"/>
      <c r="K1601" s="184">
        <v>4.5999999999999996</v>
      </c>
      <c r="L1601" s="182"/>
      <c r="M1601" s="182"/>
      <c r="N1601" s="182"/>
      <c r="O1601" s="182"/>
      <c r="P1601" s="182"/>
      <c r="Q1601" s="182"/>
      <c r="R1601" s="185"/>
      <c r="T1601" s="186"/>
      <c r="U1601" s="182"/>
      <c r="V1601" s="182"/>
      <c r="W1601" s="182"/>
      <c r="X1601" s="182"/>
      <c r="Y1601" s="182"/>
      <c r="Z1601" s="182"/>
      <c r="AA1601" s="187"/>
      <c r="AT1601" s="188" t="s">
        <v>524</v>
      </c>
      <c r="AU1601" s="188" t="s">
        <v>190</v>
      </c>
      <c r="AV1601" s="13" t="s">
        <v>254</v>
      </c>
      <c r="AW1601" s="13" t="s">
        <v>35</v>
      </c>
      <c r="AX1601" s="13" t="s">
        <v>78</v>
      </c>
      <c r="AY1601" s="188" t="s">
        <v>221</v>
      </c>
    </row>
    <row r="1602" spans="2:51" s="12" customFormat="1" ht="20.45" customHeight="1" x14ac:dyDescent="0.3">
      <c r="B1602" s="173"/>
      <c r="C1602" s="174"/>
      <c r="D1602" s="174"/>
      <c r="E1602" s="175" t="s">
        <v>3</v>
      </c>
      <c r="F1602" s="277" t="s">
        <v>2914</v>
      </c>
      <c r="G1602" s="278"/>
      <c r="H1602" s="278"/>
      <c r="I1602" s="278"/>
      <c r="J1602" s="174"/>
      <c r="K1602" s="176" t="s">
        <v>3</v>
      </c>
      <c r="L1602" s="174"/>
      <c r="M1602" s="174"/>
      <c r="N1602" s="174"/>
      <c r="O1602" s="174"/>
      <c r="P1602" s="174"/>
      <c r="Q1602" s="174"/>
      <c r="R1602" s="177"/>
      <c r="T1602" s="178"/>
      <c r="U1602" s="174"/>
      <c r="V1602" s="174"/>
      <c r="W1602" s="174"/>
      <c r="X1602" s="174"/>
      <c r="Y1602" s="174"/>
      <c r="Z1602" s="174"/>
      <c r="AA1602" s="179"/>
      <c r="AT1602" s="180" t="s">
        <v>524</v>
      </c>
      <c r="AU1602" s="180" t="s">
        <v>190</v>
      </c>
      <c r="AV1602" s="12" t="s">
        <v>15</v>
      </c>
      <c r="AW1602" s="12" t="s">
        <v>35</v>
      </c>
      <c r="AX1602" s="12" t="s">
        <v>78</v>
      </c>
      <c r="AY1602" s="180" t="s">
        <v>221</v>
      </c>
    </row>
    <row r="1603" spans="2:51" s="10" customFormat="1" ht="20.45" customHeight="1" x14ac:dyDescent="0.3">
      <c r="B1603" s="153"/>
      <c r="C1603" s="154"/>
      <c r="D1603" s="154"/>
      <c r="E1603" s="155" t="s">
        <v>3</v>
      </c>
      <c r="F1603" s="272" t="s">
        <v>2915</v>
      </c>
      <c r="G1603" s="273"/>
      <c r="H1603" s="273"/>
      <c r="I1603" s="273"/>
      <c r="J1603" s="154"/>
      <c r="K1603" s="156">
        <v>10.5</v>
      </c>
      <c r="L1603" s="154"/>
      <c r="M1603" s="154"/>
      <c r="N1603" s="154"/>
      <c r="O1603" s="154"/>
      <c r="P1603" s="154"/>
      <c r="Q1603" s="154"/>
      <c r="R1603" s="157"/>
      <c r="T1603" s="158"/>
      <c r="U1603" s="154"/>
      <c r="V1603" s="154"/>
      <c r="W1603" s="154"/>
      <c r="X1603" s="154"/>
      <c r="Y1603" s="154"/>
      <c r="Z1603" s="154"/>
      <c r="AA1603" s="159"/>
      <c r="AT1603" s="160" t="s">
        <v>524</v>
      </c>
      <c r="AU1603" s="160" t="s">
        <v>190</v>
      </c>
      <c r="AV1603" s="10" t="s">
        <v>190</v>
      </c>
      <c r="AW1603" s="10" t="s">
        <v>35</v>
      </c>
      <c r="AX1603" s="10" t="s">
        <v>78</v>
      </c>
      <c r="AY1603" s="160" t="s">
        <v>221</v>
      </c>
    </row>
    <row r="1604" spans="2:51" s="10" customFormat="1" ht="20.45" customHeight="1" x14ac:dyDescent="0.3">
      <c r="B1604" s="153"/>
      <c r="C1604" s="154"/>
      <c r="D1604" s="154"/>
      <c r="E1604" s="155" t="s">
        <v>3</v>
      </c>
      <c r="F1604" s="272" t="s">
        <v>2916</v>
      </c>
      <c r="G1604" s="273"/>
      <c r="H1604" s="273"/>
      <c r="I1604" s="273"/>
      <c r="J1604" s="154"/>
      <c r="K1604" s="156">
        <v>10.3</v>
      </c>
      <c r="L1604" s="154"/>
      <c r="M1604" s="154"/>
      <c r="N1604" s="154"/>
      <c r="O1604" s="154"/>
      <c r="P1604" s="154"/>
      <c r="Q1604" s="154"/>
      <c r="R1604" s="157"/>
      <c r="T1604" s="158"/>
      <c r="U1604" s="154"/>
      <c r="V1604" s="154"/>
      <c r="W1604" s="154"/>
      <c r="X1604" s="154"/>
      <c r="Y1604" s="154"/>
      <c r="Z1604" s="154"/>
      <c r="AA1604" s="159"/>
      <c r="AT1604" s="160" t="s">
        <v>524</v>
      </c>
      <c r="AU1604" s="160" t="s">
        <v>190</v>
      </c>
      <c r="AV1604" s="10" t="s">
        <v>190</v>
      </c>
      <c r="AW1604" s="10" t="s">
        <v>35</v>
      </c>
      <c r="AX1604" s="10" t="s">
        <v>78</v>
      </c>
      <c r="AY1604" s="160" t="s">
        <v>221</v>
      </c>
    </row>
    <row r="1605" spans="2:51" s="10" customFormat="1" ht="20.45" customHeight="1" x14ac:dyDescent="0.3">
      <c r="B1605" s="153"/>
      <c r="C1605" s="154"/>
      <c r="D1605" s="154"/>
      <c r="E1605" s="155" t="s">
        <v>3</v>
      </c>
      <c r="F1605" s="272" t="s">
        <v>2917</v>
      </c>
      <c r="G1605" s="273"/>
      <c r="H1605" s="273"/>
      <c r="I1605" s="273"/>
      <c r="J1605" s="154"/>
      <c r="K1605" s="156">
        <v>16.899999999999999</v>
      </c>
      <c r="L1605" s="154"/>
      <c r="M1605" s="154"/>
      <c r="N1605" s="154"/>
      <c r="O1605" s="154"/>
      <c r="P1605" s="154"/>
      <c r="Q1605" s="154"/>
      <c r="R1605" s="157"/>
      <c r="T1605" s="158"/>
      <c r="U1605" s="154"/>
      <c r="V1605" s="154"/>
      <c r="W1605" s="154"/>
      <c r="X1605" s="154"/>
      <c r="Y1605" s="154"/>
      <c r="Z1605" s="154"/>
      <c r="AA1605" s="159"/>
      <c r="AT1605" s="160" t="s">
        <v>524</v>
      </c>
      <c r="AU1605" s="160" t="s">
        <v>190</v>
      </c>
      <c r="AV1605" s="10" t="s">
        <v>190</v>
      </c>
      <c r="AW1605" s="10" t="s">
        <v>35</v>
      </c>
      <c r="AX1605" s="10" t="s">
        <v>78</v>
      </c>
      <c r="AY1605" s="160" t="s">
        <v>221</v>
      </c>
    </row>
    <row r="1606" spans="2:51" s="10" customFormat="1" ht="20.45" customHeight="1" x14ac:dyDescent="0.3">
      <c r="B1606" s="153"/>
      <c r="C1606" s="154"/>
      <c r="D1606" s="154"/>
      <c r="E1606" s="155" t="s">
        <v>3</v>
      </c>
      <c r="F1606" s="272" t="s">
        <v>2918</v>
      </c>
      <c r="G1606" s="273"/>
      <c r="H1606" s="273"/>
      <c r="I1606" s="273"/>
      <c r="J1606" s="154"/>
      <c r="K1606" s="156">
        <v>13.5</v>
      </c>
      <c r="L1606" s="154"/>
      <c r="M1606" s="154"/>
      <c r="N1606" s="154"/>
      <c r="O1606" s="154"/>
      <c r="P1606" s="154"/>
      <c r="Q1606" s="154"/>
      <c r="R1606" s="157"/>
      <c r="T1606" s="158"/>
      <c r="U1606" s="154"/>
      <c r="V1606" s="154"/>
      <c r="W1606" s="154"/>
      <c r="X1606" s="154"/>
      <c r="Y1606" s="154"/>
      <c r="Z1606" s="154"/>
      <c r="AA1606" s="159"/>
      <c r="AT1606" s="160" t="s">
        <v>524</v>
      </c>
      <c r="AU1606" s="160" t="s">
        <v>190</v>
      </c>
      <c r="AV1606" s="10" t="s">
        <v>190</v>
      </c>
      <c r="AW1606" s="10" t="s">
        <v>35</v>
      </c>
      <c r="AX1606" s="10" t="s">
        <v>78</v>
      </c>
      <c r="AY1606" s="160" t="s">
        <v>221</v>
      </c>
    </row>
    <row r="1607" spans="2:51" s="10" customFormat="1" ht="20.45" customHeight="1" x14ac:dyDescent="0.3">
      <c r="B1607" s="153"/>
      <c r="C1607" s="154"/>
      <c r="D1607" s="154"/>
      <c r="E1607" s="155" t="s">
        <v>3</v>
      </c>
      <c r="F1607" s="272" t="s">
        <v>2919</v>
      </c>
      <c r="G1607" s="273"/>
      <c r="H1607" s="273"/>
      <c r="I1607" s="273"/>
      <c r="J1607" s="154"/>
      <c r="K1607" s="156">
        <v>3</v>
      </c>
      <c r="L1607" s="154"/>
      <c r="M1607" s="154"/>
      <c r="N1607" s="154"/>
      <c r="O1607" s="154"/>
      <c r="P1607" s="154"/>
      <c r="Q1607" s="154"/>
      <c r="R1607" s="157"/>
      <c r="T1607" s="158"/>
      <c r="U1607" s="154"/>
      <c r="V1607" s="154"/>
      <c r="W1607" s="154"/>
      <c r="X1607" s="154"/>
      <c r="Y1607" s="154"/>
      <c r="Z1607" s="154"/>
      <c r="AA1607" s="159"/>
      <c r="AT1607" s="160" t="s">
        <v>524</v>
      </c>
      <c r="AU1607" s="160" t="s">
        <v>190</v>
      </c>
      <c r="AV1607" s="10" t="s">
        <v>190</v>
      </c>
      <c r="AW1607" s="10" t="s">
        <v>35</v>
      </c>
      <c r="AX1607" s="10" t="s">
        <v>78</v>
      </c>
      <c r="AY1607" s="160" t="s">
        <v>221</v>
      </c>
    </row>
    <row r="1608" spans="2:51" s="10" customFormat="1" ht="20.45" customHeight="1" x14ac:dyDescent="0.3">
      <c r="B1608" s="153"/>
      <c r="C1608" s="154"/>
      <c r="D1608" s="154"/>
      <c r="E1608" s="155" t="s">
        <v>3</v>
      </c>
      <c r="F1608" s="272" t="s">
        <v>2920</v>
      </c>
      <c r="G1608" s="273"/>
      <c r="H1608" s="273"/>
      <c r="I1608" s="273"/>
      <c r="J1608" s="154"/>
      <c r="K1608" s="156">
        <v>10.45</v>
      </c>
      <c r="L1608" s="154"/>
      <c r="M1608" s="154"/>
      <c r="N1608" s="154"/>
      <c r="O1608" s="154"/>
      <c r="P1608" s="154"/>
      <c r="Q1608" s="154"/>
      <c r="R1608" s="157"/>
      <c r="T1608" s="158"/>
      <c r="U1608" s="154"/>
      <c r="V1608" s="154"/>
      <c r="W1608" s="154"/>
      <c r="X1608" s="154"/>
      <c r="Y1608" s="154"/>
      <c r="Z1608" s="154"/>
      <c r="AA1608" s="159"/>
      <c r="AT1608" s="160" t="s">
        <v>524</v>
      </c>
      <c r="AU1608" s="160" t="s">
        <v>190</v>
      </c>
      <c r="AV1608" s="10" t="s">
        <v>190</v>
      </c>
      <c r="AW1608" s="10" t="s">
        <v>35</v>
      </c>
      <c r="AX1608" s="10" t="s">
        <v>78</v>
      </c>
      <c r="AY1608" s="160" t="s">
        <v>221</v>
      </c>
    </row>
    <row r="1609" spans="2:51" s="13" customFormat="1" ht="20.45" customHeight="1" x14ac:dyDescent="0.3">
      <c r="B1609" s="181"/>
      <c r="C1609" s="182"/>
      <c r="D1609" s="182"/>
      <c r="E1609" s="183" t="s">
        <v>3</v>
      </c>
      <c r="F1609" s="279" t="s">
        <v>946</v>
      </c>
      <c r="G1609" s="280"/>
      <c r="H1609" s="280"/>
      <c r="I1609" s="280"/>
      <c r="J1609" s="182"/>
      <c r="K1609" s="184">
        <v>64.650000000000006</v>
      </c>
      <c r="L1609" s="182"/>
      <c r="M1609" s="182"/>
      <c r="N1609" s="182"/>
      <c r="O1609" s="182"/>
      <c r="P1609" s="182"/>
      <c r="Q1609" s="182"/>
      <c r="R1609" s="185"/>
      <c r="T1609" s="186"/>
      <c r="U1609" s="182"/>
      <c r="V1609" s="182"/>
      <c r="W1609" s="182"/>
      <c r="X1609" s="182"/>
      <c r="Y1609" s="182"/>
      <c r="Z1609" s="182"/>
      <c r="AA1609" s="187"/>
      <c r="AT1609" s="188" t="s">
        <v>524</v>
      </c>
      <c r="AU1609" s="188" t="s">
        <v>190</v>
      </c>
      <c r="AV1609" s="13" t="s">
        <v>254</v>
      </c>
      <c r="AW1609" s="13" t="s">
        <v>35</v>
      </c>
      <c r="AX1609" s="13" t="s">
        <v>78</v>
      </c>
      <c r="AY1609" s="188" t="s">
        <v>221</v>
      </c>
    </row>
    <row r="1610" spans="2:51" s="12" customFormat="1" ht="20.45" customHeight="1" x14ac:dyDescent="0.3">
      <c r="B1610" s="173"/>
      <c r="C1610" s="174"/>
      <c r="D1610" s="174"/>
      <c r="E1610" s="175" t="s">
        <v>3</v>
      </c>
      <c r="F1610" s="277" t="s">
        <v>2921</v>
      </c>
      <c r="G1610" s="278"/>
      <c r="H1610" s="278"/>
      <c r="I1610" s="278"/>
      <c r="J1610" s="174"/>
      <c r="K1610" s="176" t="s">
        <v>3</v>
      </c>
      <c r="L1610" s="174"/>
      <c r="M1610" s="174"/>
      <c r="N1610" s="174"/>
      <c r="O1610" s="174"/>
      <c r="P1610" s="174"/>
      <c r="Q1610" s="174"/>
      <c r="R1610" s="177"/>
      <c r="T1610" s="178"/>
      <c r="U1610" s="174"/>
      <c r="V1610" s="174"/>
      <c r="W1610" s="174"/>
      <c r="X1610" s="174"/>
      <c r="Y1610" s="174"/>
      <c r="Z1610" s="174"/>
      <c r="AA1610" s="179"/>
      <c r="AT1610" s="180" t="s">
        <v>524</v>
      </c>
      <c r="AU1610" s="180" t="s">
        <v>190</v>
      </c>
      <c r="AV1610" s="12" t="s">
        <v>15</v>
      </c>
      <c r="AW1610" s="12" t="s">
        <v>35</v>
      </c>
      <c r="AX1610" s="12" t="s">
        <v>78</v>
      </c>
      <c r="AY1610" s="180" t="s">
        <v>221</v>
      </c>
    </row>
    <row r="1611" spans="2:51" s="10" customFormat="1" ht="28.9" customHeight="1" x14ac:dyDescent="0.3">
      <c r="B1611" s="153"/>
      <c r="C1611" s="154"/>
      <c r="D1611" s="154"/>
      <c r="E1611" s="155" t="s">
        <v>3</v>
      </c>
      <c r="F1611" s="272" t="s">
        <v>2922</v>
      </c>
      <c r="G1611" s="273"/>
      <c r="H1611" s="273"/>
      <c r="I1611" s="273"/>
      <c r="J1611" s="154"/>
      <c r="K1611" s="156">
        <v>28.45</v>
      </c>
      <c r="L1611" s="154"/>
      <c r="M1611" s="154"/>
      <c r="N1611" s="154"/>
      <c r="O1611" s="154"/>
      <c r="P1611" s="154"/>
      <c r="Q1611" s="154"/>
      <c r="R1611" s="157"/>
      <c r="T1611" s="158"/>
      <c r="U1611" s="154"/>
      <c r="V1611" s="154"/>
      <c r="W1611" s="154"/>
      <c r="X1611" s="154"/>
      <c r="Y1611" s="154"/>
      <c r="Z1611" s="154"/>
      <c r="AA1611" s="159"/>
      <c r="AT1611" s="160" t="s">
        <v>524</v>
      </c>
      <c r="AU1611" s="160" t="s">
        <v>190</v>
      </c>
      <c r="AV1611" s="10" t="s">
        <v>190</v>
      </c>
      <c r="AW1611" s="10" t="s">
        <v>35</v>
      </c>
      <c r="AX1611" s="10" t="s">
        <v>78</v>
      </c>
      <c r="AY1611" s="160" t="s">
        <v>221</v>
      </c>
    </row>
    <row r="1612" spans="2:51" s="10" customFormat="1" ht="20.45" customHeight="1" x14ac:dyDescent="0.3">
      <c r="B1612" s="153"/>
      <c r="C1612" s="154"/>
      <c r="D1612" s="154"/>
      <c r="E1612" s="155" t="s">
        <v>3</v>
      </c>
      <c r="F1612" s="272" t="s">
        <v>2923</v>
      </c>
      <c r="G1612" s="273"/>
      <c r="H1612" s="273"/>
      <c r="I1612" s="273"/>
      <c r="J1612" s="154"/>
      <c r="K1612" s="156">
        <v>12.8</v>
      </c>
      <c r="L1612" s="154"/>
      <c r="M1612" s="154"/>
      <c r="N1612" s="154"/>
      <c r="O1612" s="154"/>
      <c r="P1612" s="154"/>
      <c r="Q1612" s="154"/>
      <c r="R1612" s="157"/>
      <c r="T1612" s="158"/>
      <c r="U1612" s="154"/>
      <c r="V1612" s="154"/>
      <c r="W1612" s="154"/>
      <c r="X1612" s="154"/>
      <c r="Y1612" s="154"/>
      <c r="Z1612" s="154"/>
      <c r="AA1612" s="159"/>
      <c r="AT1612" s="160" t="s">
        <v>524</v>
      </c>
      <c r="AU1612" s="160" t="s">
        <v>190</v>
      </c>
      <c r="AV1612" s="10" t="s">
        <v>190</v>
      </c>
      <c r="AW1612" s="10" t="s">
        <v>35</v>
      </c>
      <c r="AX1612" s="10" t="s">
        <v>78</v>
      </c>
      <c r="AY1612" s="160" t="s">
        <v>221</v>
      </c>
    </row>
    <row r="1613" spans="2:51" s="10" customFormat="1" ht="20.45" customHeight="1" x14ac:dyDescent="0.3">
      <c r="B1613" s="153"/>
      <c r="C1613" s="154"/>
      <c r="D1613" s="154"/>
      <c r="E1613" s="155" t="s">
        <v>3</v>
      </c>
      <c r="F1613" s="272" t="s">
        <v>2924</v>
      </c>
      <c r="G1613" s="273"/>
      <c r="H1613" s="273"/>
      <c r="I1613" s="273"/>
      <c r="J1613" s="154"/>
      <c r="K1613" s="156">
        <v>12.8</v>
      </c>
      <c r="L1613" s="154"/>
      <c r="M1613" s="154"/>
      <c r="N1613" s="154"/>
      <c r="O1613" s="154"/>
      <c r="P1613" s="154"/>
      <c r="Q1613" s="154"/>
      <c r="R1613" s="157"/>
      <c r="T1613" s="158"/>
      <c r="U1613" s="154"/>
      <c r="V1613" s="154"/>
      <c r="W1613" s="154"/>
      <c r="X1613" s="154"/>
      <c r="Y1613" s="154"/>
      <c r="Z1613" s="154"/>
      <c r="AA1613" s="159"/>
      <c r="AT1613" s="160" t="s">
        <v>524</v>
      </c>
      <c r="AU1613" s="160" t="s">
        <v>190</v>
      </c>
      <c r="AV1613" s="10" t="s">
        <v>190</v>
      </c>
      <c r="AW1613" s="10" t="s">
        <v>35</v>
      </c>
      <c r="AX1613" s="10" t="s">
        <v>78</v>
      </c>
      <c r="AY1613" s="160" t="s">
        <v>221</v>
      </c>
    </row>
    <row r="1614" spans="2:51" s="10" customFormat="1" ht="28.9" customHeight="1" x14ac:dyDescent="0.3">
      <c r="B1614" s="153"/>
      <c r="C1614" s="154"/>
      <c r="D1614" s="154"/>
      <c r="E1614" s="155" t="s">
        <v>3</v>
      </c>
      <c r="F1614" s="272" t="s">
        <v>2925</v>
      </c>
      <c r="G1614" s="273"/>
      <c r="H1614" s="273"/>
      <c r="I1614" s="273"/>
      <c r="J1614" s="154"/>
      <c r="K1614" s="156">
        <v>15.3</v>
      </c>
      <c r="L1614" s="154"/>
      <c r="M1614" s="154"/>
      <c r="N1614" s="154"/>
      <c r="O1614" s="154"/>
      <c r="P1614" s="154"/>
      <c r="Q1614" s="154"/>
      <c r="R1614" s="157"/>
      <c r="T1614" s="158"/>
      <c r="U1614" s="154"/>
      <c r="V1614" s="154"/>
      <c r="W1614" s="154"/>
      <c r="X1614" s="154"/>
      <c r="Y1614" s="154"/>
      <c r="Z1614" s="154"/>
      <c r="AA1614" s="159"/>
      <c r="AT1614" s="160" t="s">
        <v>524</v>
      </c>
      <c r="AU1614" s="160" t="s">
        <v>190</v>
      </c>
      <c r="AV1614" s="10" t="s">
        <v>190</v>
      </c>
      <c r="AW1614" s="10" t="s">
        <v>35</v>
      </c>
      <c r="AX1614" s="10" t="s">
        <v>78</v>
      </c>
      <c r="AY1614" s="160" t="s">
        <v>221</v>
      </c>
    </row>
    <row r="1615" spans="2:51" s="10" customFormat="1" ht="20.45" customHeight="1" x14ac:dyDescent="0.3">
      <c r="B1615" s="153"/>
      <c r="C1615" s="154"/>
      <c r="D1615" s="154"/>
      <c r="E1615" s="155" t="s">
        <v>3</v>
      </c>
      <c r="F1615" s="272" t="s">
        <v>2926</v>
      </c>
      <c r="G1615" s="273"/>
      <c r="H1615" s="273"/>
      <c r="I1615" s="273"/>
      <c r="J1615" s="154"/>
      <c r="K1615" s="156">
        <v>9.1</v>
      </c>
      <c r="L1615" s="154"/>
      <c r="M1615" s="154"/>
      <c r="N1615" s="154"/>
      <c r="O1615" s="154"/>
      <c r="P1615" s="154"/>
      <c r="Q1615" s="154"/>
      <c r="R1615" s="157"/>
      <c r="T1615" s="158"/>
      <c r="U1615" s="154"/>
      <c r="V1615" s="154"/>
      <c r="W1615" s="154"/>
      <c r="X1615" s="154"/>
      <c r="Y1615" s="154"/>
      <c r="Z1615" s="154"/>
      <c r="AA1615" s="159"/>
      <c r="AT1615" s="160" t="s">
        <v>524</v>
      </c>
      <c r="AU1615" s="160" t="s">
        <v>190</v>
      </c>
      <c r="AV1615" s="10" t="s">
        <v>190</v>
      </c>
      <c r="AW1615" s="10" t="s">
        <v>35</v>
      </c>
      <c r="AX1615" s="10" t="s">
        <v>78</v>
      </c>
      <c r="AY1615" s="160" t="s">
        <v>221</v>
      </c>
    </row>
    <row r="1616" spans="2:51" s="13" customFormat="1" ht="20.45" customHeight="1" x14ac:dyDescent="0.3">
      <c r="B1616" s="181"/>
      <c r="C1616" s="182"/>
      <c r="D1616" s="182"/>
      <c r="E1616" s="183" t="s">
        <v>3</v>
      </c>
      <c r="F1616" s="279" t="s">
        <v>946</v>
      </c>
      <c r="G1616" s="280"/>
      <c r="H1616" s="280"/>
      <c r="I1616" s="280"/>
      <c r="J1616" s="182"/>
      <c r="K1616" s="184">
        <v>78.45</v>
      </c>
      <c r="L1616" s="182"/>
      <c r="M1616" s="182"/>
      <c r="N1616" s="182"/>
      <c r="O1616" s="182"/>
      <c r="P1616" s="182"/>
      <c r="Q1616" s="182"/>
      <c r="R1616" s="185"/>
      <c r="T1616" s="186"/>
      <c r="U1616" s="182"/>
      <c r="V1616" s="182"/>
      <c r="W1616" s="182"/>
      <c r="X1616" s="182"/>
      <c r="Y1616" s="182"/>
      <c r="Z1616" s="182"/>
      <c r="AA1616" s="187"/>
      <c r="AT1616" s="188" t="s">
        <v>524</v>
      </c>
      <c r="AU1616" s="188" t="s">
        <v>190</v>
      </c>
      <c r="AV1616" s="13" t="s">
        <v>254</v>
      </c>
      <c r="AW1616" s="13" t="s">
        <v>35</v>
      </c>
      <c r="AX1616" s="13" t="s">
        <v>78</v>
      </c>
      <c r="AY1616" s="188" t="s">
        <v>221</v>
      </c>
    </row>
    <row r="1617" spans="2:65" s="12" customFormat="1" ht="20.45" customHeight="1" x14ac:dyDescent="0.3">
      <c r="B1617" s="173"/>
      <c r="C1617" s="174"/>
      <c r="D1617" s="174"/>
      <c r="E1617" s="175" t="s">
        <v>3</v>
      </c>
      <c r="F1617" s="277" t="s">
        <v>2927</v>
      </c>
      <c r="G1617" s="278"/>
      <c r="H1617" s="278"/>
      <c r="I1617" s="278"/>
      <c r="J1617" s="174"/>
      <c r="K1617" s="176" t="s">
        <v>3</v>
      </c>
      <c r="L1617" s="174"/>
      <c r="M1617" s="174"/>
      <c r="N1617" s="174"/>
      <c r="O1617" s="174"/>
      <c r="P1617" s="174"/>
      <c r="Q1617" s="174"/>
      <c r="R1617" s="177"/>
      <c r="T1617" s="178"/>
      <c r="U1617" s="174"/>
      <c r="V1617" s="174"/>
      <c r="W1617" s="174"/>
      <c r="X1617" s="174"/>
      <c r="Y1617" s="174"/>
      <c r="Z1617" s="174"/>
      <c r="AA1617" s="179"/>
      <c r="AT1617" s="180" t="s">
        <v>524</v>
      </c>
      <c r="AU1617" s="180" t="s">
        <v>190</v>
      </c>
      <c r="AV1617" s="12" t="s">
        <v>15</v>
      </c>
      <c r="AW1617" s="12" t="s">
        <v>35</v>
      </c>
      <c r="AX1617" s="12" t="s">
        <v>78</v>
      </c>
      <c r="AY1617" s="180" t="s">
        <v>221</v>
      </c>
    </row>
    <row r="1618" spans="2:65" s="10" customFormat="1" ht="28.9" customHeight="1" x14ac:dyDescent="0.3">
      <c r="B1618" s="153"/>
      <c r="C1618" s="154"/>
      <c r="D1618" s="154"/>
      <c r="E1618" s="155" t="s">
        <v>3</v>
      </c>
      <c r="F1618" s="272" t="s">
        <v>2928</v>
      </c>
      <c r="G1618" s="273"/>
      <c r="H1618" s="273"/>
      <c r="I1618" s="273"/>
      <c r="J1618" s="154"/>
      <c r="K1618" s="156">
        <v>76.150000000000006</v>
      </c>
      <c r="L1618" s="154"/>
      <c r="M1618" s="154"/>
      <c r="N1618" s="154"/>
      <c r="O1618" s="154"/>
      <c r="P1618" s="154"/>
      <c r="Q1618" s="154"/>
      <c r="R1618" s="157"/>
      <c r="T1618" s="158"/>
      <c r="U1618" s="154"/>
      <c r="V1618" s="154"/>
      <c r="W1618" s="154"/>
      <c r="X1618" s="154"/>
      <c r="Y1618" s="154"/>
      <c r="Z1618" s="154"/>
      <c r="AA1618" s="159"/>
      <c r="AT1618" s="160" t="s">
        <v>524</v>
      </c>
      <c r="AU1618" s="160" t="s">
        <v>190</v>
      </c>
      <c r="AV1618" s="10" t="s">
        <v>190</v>
      </c>
      <c r="AW1618" s="10" t="s">
        <v>35</v>
      </c>
      <c r="AX1618" s="10" t="s">
        <v>78</v>
      </c>
      <c r="AY1618" s="160" t="s">
        <v>221</v>
      </c>
    </row>
    <row r="1619" spans="2:65" s="10" customFormat="1" ht="20.45" customHeight="1" x14ac:dyDescent="0.3">
      <c r="B1619" s="153"/>
      <c r="C1619" s="154"/>
      <c r="D1619" s="154"/>
      <c r="E1619" s="155" t="s">
        <v>3</v>
      </c>
      <c r="F1619" s="272" t="s">
        <v>2929</v>
      </c>
      <c r="G1619" s="273"/>
      <c r="H1619" s="273"/>
      <c r="I1619" s="273"/>
      <c r="J1619" s="154"/>
      <c r="K1619" s="156">
        <v>6.5</v>
      </c>
      <c r="L1619" s="154"/>
      <c r="M1619" s="154"/>
      <c r="N1619" s="154"/>
      <c r="O1619" s="154"/>
      <c r="P1619" s="154"/>
      <c r="Q1619" s="154"/>
      <c r="R1619" s="157"/>
      <c r="T1619" s="158"/>
      <c r="U1619" s="154"/>
      <c r="V1619" s="154"/>
      <c r="W1619" s="154"/>
      <c r="X1619" s="154"/>
      <c r="Y1619" s="154"/>
      <c r="Z1619" s="154"/>
      <c r="AA1619" s="159"/>
      <c r="AT1619" s="160" t="s">
        <v>524</v>
      </c>
      <c r="AU1619" s="160" t="s">
        <v>190</v>
      </c>
      <c r="AV1619" s="10" t="s">
        <v>190</v>
      </c>
      <c r="AW1619" s="10" t="s">
        <v>35</v>
      </c>
      <c r="AX1619" s="10" t="s">
        <v>78</v>
      </c>
      <c r="AY1619" s="160" t="s">
        <v>221</v>
      </c>
    </row>
    <row r="1620" spans="2:65" s="10" customFormat="1" ht="20.45" customHeight="1" x14ac:dyDescent="0.3">
      <c r="B1620" s="153"/>
      <c r="C1620" s="154"/>
      <c r="D1620" s="154"/>
      <c r="E1620" s="155" t="s">
        <v>3</v>
      </c>
      <c r="F1620" s="272" t="s">
        <v>2930</v>
      </c>
      <c r="G1620" s="273"/>
      <c r="H1620" s="273"/>
      <c r="I1620" s="273"/>
      <c r="J1620" s="154"/>
      <c r="K1620" s="156">
        <v>27.4</v>
      </c>
      <c r="L1620" s="154"/>
      <c r="M1620" s="154"/>
      <c r="N1620" s="154"/>
      <c r="O1620" s="154"/>
      <c r="P1620" s="154"/>
      <c r="Q1620" s="154"/>
      <c r="R1620" s="157"/>
      <c r="T1620" s="158"/>
      <c r="U1620" s="154"/>
      <c r="V1620" s="154"/>
      <c r="W1620" s="154"/>
      <c r="X1620" s="154"/>
      <c r="Y1620" s="154"/>
      <c r="Z1620" s="154"/>
      <c r="AA1620" s="159"/>
      <c r="AT1620" s="160" t="s">
        <v>524</v>
      </c>
      <c r="AU1620" s="160" t="s">
        <v>190</v>
      </c>
      <c r="AV1620" s="10" t="s">
        <v>190</v>
      </c>
      <c r="AW1620" s="10" t="s">
        <v>35</v>
      </c>
      <c r="AX1620" s="10" t="s">
        <v>78</v>
      </c>
      <c r="AY1620" s="160" t="s">
        <v>221</v>
      </c>
    </row>
    <row r="1621" spans="2:65" s="13" customFormat="1" ht="20.45" customHeight="1" x14ac:dyDescent="0.3">
      <c r="B1621" s="181"/>
      <c r="C1621" s="182"/>
      <c r="D1621" s="182"/>
      <c r="E1621" s="183" t="s">
        <v>3</v>
      </c>
      <c r="F1621" s="279" t="s">
        <v>946</v>
      </c>
      <c r="G1621" s="280"/>
      <c r="H1621" s="280"/>
      <c r="I1621" s="280"/>
      <c r="J1621" s="182"/>
      <c r="K1621" s="184">
        <v>110.05</v>
      </c>
      <c r="L1621" s="182"/>
      <c r="M1621" s="182"/>
      <c r="N1621" s="182"/>
      <c r="O1621" s="182"/>
      <c r="P1621" s="182"/>
      <c r="Q1621" s="182"/>
      <c r="R1621" s="185"/>
      <c r="T1621" s="186"/>
      <c r="U1621" s="182"/>
      <c r="V1621" s="182"/>
      <c r="W1621" s="182"/>
      <c r="X1621" s="182"/>
      <c r="Y1621" s="182"/>
      <c r="Z1621" s="182"/>
      <c r="AA1621" s="187"/>
      <c r="AT1621" s="188" t="s">
        <v>524</v>
      </c>
      <c r="AU1621" s="188" t="s">
        <v>190</v>
      </c>
      <c r="AV1621" s="13" t="s">
        <v>254</v>
      </c>
      <c r="AW1621" s="13" t="s">
        <v>35</v>
      </c>
      <c r="AX1621" s="13" t="s">
        <v>78</v>
      </c>
      <c r="AY1621" s="188" t="s">
        <v>221</v>
      </c>
    </row>
    <row r="1622" spans="2:65" s="11" customFormat="1" ht="20.45" customHeight="1" x14ac:dyDescent="0.3">
      <c r="B1622" s="161"/>
      <c r="C1622" s="162"/>
      <c r="D1622" s="162"/>
      <c r="E1622" s="163" t="s">
        <v>3</v>
      </c>
      <c r="F1622" s="270" t="s">
        <v>526</v>
      </c>
      <c r="G1622" s="271"/>
      <c r="H1622" s="271"/>
      <c r="I1622" s="271"/>
      <c r="J1622" s="162"/>
      <c r="K1622" s="164">
        <v>257.75</v>
      </c>
      <c r="L1622" s="162"/>
      <c r="M1622" s="162"/>
      <c r="N1622" s="162"/>
      <c r="O1622" s="162"/>
      <c r="P1622" s="162"/>
      <c r="Q1622" s="162"/>
      <c r="R1622" s="165"/>
      <c r="T1622" s="166"/>
      <c r="U1622" s="162"/>
      <c r="V1622" s="162"/>
      <c r="W1622" s="162"/>
      <c r="X1622" s="162"/>
      <c r="Y1622" s="162"/>
      <c r="Z1622" s="162"/>
      <c r="AA1622" s="167"/>
      <c r="AT1622" s="168" t="s">
        <v>524</v>
      </c>
      <c r="AU1622" s="168" t="s">
        <v>190</v>
      </c>
      <c r="AV1622" s="11" t="s">
        <v>231</v>
      </c>
      <c r="AW1622" s="11" t="s">
        <v>35</v>
      </c>
      <c r="AX1622" s="11" t="s">
        <v>15</v>
      </c>
      <c r="AY1622" s="168" t="s">
        <v>221</v>
      </c>
    </row>
    <row r="1623" spans="2:65" s="1" customFormat="1" ht="20.45" customHeight="1" x14ac:dyDescent="0.3">
      <c r="B1623" s="136"/>
      <c r="C1623" s="149" t="s">
        <v>2931</v>
      </c>
      <c r="D1623" s="149" t="s">
        <v>382</v>
      </c>
      <c r="E1623" s="150" t="s">
        <v>2932</v>
      </c>
      <c r="F1623" s="267" t="s">
        <v>2933</v>
      </c>
      <c r="G1623" s="268"/>
      <c r="H1623" s="268"/>
      <c r="I1623" s="268"/>
      <c r="J1623" s="151" t="s">
        <v>536</v>
      </c>
      <c r="K1623" s="152">
        <v>0.253</v>
      </c>
      <c r="L1623" s="269"/>
      <c r="M1623" s="268"/>
      <c r="N1623" s="269">
        <f>ROUND(L1623*K1623,2)</f>
        <v>0</v>
      </c>
      <c r="O1623" s="251"/>
      <c r="P1623" s="251"/>
      <c r="Q1623" s="251"/>
      <c r="R1623" s="141"/>
      <c r="T1623" s="142" t="s">
        <v>3</v>
      </c>
      <c r="U1623" s="40" t="s">
        <v>43</v>
      </c>
      <c r="V1623" s="143">
        <v>0</v>
      </c>
      <c r="W1623" s="143">
        <f>V1623*K1623</f>
        <v>0</v>
      </c>
      <c r="X1623" s="143">
        <v>1.18E-2</v>
      </c>
      <c r="Y1623" s="143">
        <f>X1623*K1623</f>
        <v>2.9854E-3</v>
      </c>
      <c r="Z1623" s="143">
        <v>0</v>
      </c>
      <c r="AA1623" s="144">
        <f>Z1623*K1623</f>
        <v>0</v>
      </c>
      <c r="AR1623" s="17" t="s">
        <v>385</v>
      </c>
      <c r="AT1623" s="17" t="s">
        <v>382</v>
      </c>
      <c r="AU1623" s="17" t="s">
        <v>190</v>
      </c>
      <c r="AY1623" s="17" t="s">
        <v>221</v>
      </c>
      <c r="BE1623" s="145">
        <f>IF(U1623="základní",N1623,0)</f>
        <v>0</v>
      </c>
      <c r="BF1623" s="145">
        <f>IF(U1623="snížená",N1623,0)</f>
        <v>0</v>
      </c>
      <c r="BG1623" s="145">
        <f>IF(U1623="zákl. přenesená",N1623,0)</f>
        <v>0</v>
      </c>
      <c r="BH1623" s="145">
        <f>IF(U1623="sníž. přenesená",N1623,0)</f>
        <v>0</v>
      </c>
      <c r="BI1623" s="145">
        <f>IF(U1623="nulová",N1623,0)</f>
        <v>0</v>
      </c>
      <c r="BJ1623" s="17" t="s">
        <v>15</v>
      </c>
      <c r="BK1623" s="145">
        <f>ROUND(L1623*K1623,2)</f>
        <v>0</v>
      </c>
      <c r="BL1623" s="17" t="s">
        <v>247</v>
      </c>
      <c r="BM1623" s="17" t="s">
        <v>2934</v>
      </c>
    </row>
    <row r="1624" spans="2:65" s="10" customFormat="1" ht="20.45" customHeight="1" x14ac:dyDescent="0.3">
      <c r="B1624" s="153"/>
      <c r="C1624" s="154"/>
      <c r="D1624" s="154"/>
      <c r="E1624" s="155" t="s">
        <v>3</v>
      </c>
      <c r="F1624" s="274" t="s">
        <v>2935</v>
      </c>
      <c r="G1624" s="273"/>
      <c r="H1624" s="273"/>
      <c r="I1624" s="273"/>
      <c r="J1624" s="154"/>
      <c r="K1624" s="156">
        <v>0.253</v>
      </c>
      <c r="L1624" s="154"/>
      <c r="M1624" s="154"/>
      <c r="N1624" s="154"/>
      <c r="O1624" s="154"/>
      <c r="P1624" s="154"/>
      <c r="Q1624" s="154"/>
      <c r="R1624" s="157"/>
      <c r="T1624" s="158"/>
      <c r="U1624" s="154"/>
      <c r="V1624" s="154"/>
      <c r="W1624" s="154"/>
      <c r="X1624" s="154"/>
      <c r="Y1624" s="154"/>
      <c r="Z1624" s="154"/>
      <c r="AA1624" s="159"/>
      <c r="AT1624" s="160" t="s">
        <v>524</v>
      </c>
      <c r="AU1624" s="160" t="s">
        <v>190</v>
      </c>
      <c r="AV1624" s="10" t="s">
        <v>190</v>
      </c>
      <c r="AW1624" s="10" t="s">
        <v>35</v>
      </c>
      <c r="AX1624" s="10" t="s">
        <v>15</v>
      </c>
      <c r="AY1624" s="160" t="s">
        <v>221</v>
      </c>
    </row>
    <row r="1625" spans="2:65" s="1" customFormat="1" ht="20.45" customHeight="1" x14ac:dyDescent="0.3">
      <c r="B1625" s="136"/>
      <c r="C1625" s="149" t="s">
        <v>2936</v>
      </c>
      <c r="D1625" s="149" t="s">
        <v>382</v>
      </c>
      <c r="E1625" s="150" t="s">
        <v>2937</v>
      </c>
      <c r="F1625" s="267" t="s">
        <v>2938</v>
      </c>
      <c r="G1625" s="268"/>
      <c r="H1625" s="268"/>
      <c r="I1625" s="268"/>
      <c r="J1625" s="151" t="s">
        <v>536</v>
      </c>
      <c r="K1625" s="152">
        <v>3.556</v>
      </c>
      <c r="L1625" s="269"/>
      <c r="M1625" s="268"/>
      <c r="N1625" s="269">
        <f>ROUND(L1625*K1625,2)</f>
        <v>0</v>
      </c>
      <c r="O1625" s="251"/>
      <c r="P1625" s="251"/>
      <c r="Q1625" s="251"/>
      <c r="R1625" s="141"/>
      <c r="T1625" s="142" t="s">
        <v>3</v>
      </c>
      <c r="U1625" s="40" t="s">
        <v>43</v>
      </c>
      <c r="V1625" s="143">
        <v>0</v>
      </c>
      <c r="W1625" s="143">
        <f>V1625*K1625</f>
        <v>0</v>
      </c>
      <c r="X1625" s="143">
        <v>1.18E-2</v>
      </c>
      <c r="Y1625" s="143">
        <f>X1625*K1625</f>
        <v>4.1960799999999999E-2</v>
      </c>
      <c r="Z1625" s="143">
        <v>0</v>
      </c>
      <c r="AA1625" s="144">
        <f>Z1625*K1625</f>
        <v>0</v>
      </c>
      <c r="AR1625" s="17" t="s">
        <v>385</v>
      </c>
      <c r="AT1625" s="17" t="s">
        <v>382</v>
      </c>
      <c r="AU1625" s="17" t="s">
        <v>190</v>
      </c>
      <c r="AY1625" s="17" t="s">
        <v>221</v>
      </c>
      <c r="BE1625" s="145">
        <f>IF(U1625="základní",N1625,0)</f>
        <v>0</v>
      </c>
      <c r="BF1625" s="145">
        <f>IF(U1625="snížená",N1625,0)</f>
        <v>0</v>
      </c>
      <c r="BG1625" s="145">
        <f>IF(U1625="zákl. přenesená",N1625,0)</f>
        <v>0</v>
      </c>
      <c r="BH1625" s="145">
        <f>IF(U1625="sníž. přenesená",N1625,0)</f>
        <v>0</v>
      </c>
      <c r="BI1625" s="145">
        <f>IF(U1625="nulová",N1625,0)</f>
        <v>0</v>
      </c>
      <c r="BJ1625" s="17" t="s">
        <v>15</v>
      </c>
      <c r="BK1625" s="145">
        <f>ROUND(L1625*K1625,2)</f>
        <v>0</v>
      </c>
      <c r="BL1625" s="17" t="s">
        <v>247</v>
      </c>
      <c r="BM1625" s="17" t="s">
        <v>2939</v>
      </c>
    </row>
    <row r="1626" spans="2:65" s="10" customFormat="1" ht="20.45" customHeight="1" x14ac:dyDescent="0.3">
      <c r="B1626" s="153"/>
      <c r="C1626" s="154"/>
      <c r="D1626" s="154"/>
      <c r="E1626" s="155" t="s">
        <v>3</v>
      </c>
      <c r="F1626" s="274" t="s">
        <v>2940</v>
      </c>
      <c r="G1626" s="273"/>
      <c r="H1626" s="273"/>
      <c r="I1626" s="273"/>
      <c r="J1626" s="154"/>
      <c r="K1626" s="156">
        <v>3.556</v>
      </c>
      <c r="L1626" s="154"/>
      <c r="M1626" s="154"/>
      <c r="N1626" s="154"/>
      <c r="O1626" s="154"/>
      <c r="P1626" s="154"/>
      <c r="Q1626" s="154"/>
      <c r="R1626" s="157"/>
      <c r="T1626" s="158"/>
      <c r="U1626" s="154"/>
      <c r="V1626" s="154"/>
      <c r="W1626" s="154"/>
      <c r="X1626" s="154"/>
      <c r="Y1626" s="154"/>
      <c r="Z1626" s="154"/>
      <c r="AA1626" s="159"/>
      <c r="AT1626" s="160" t="s">
        <v>524</v>
      </c>
      <c r="AU1626" s="160" t="s">
        <v>190</v>
      </c>
      <c r="AV1626" s="10" t="s">
        <v>190</v>
      </c>
      <c r="AW1626" s="10" t="s">
        <v>35</v>
      </c>
      <c r="AX1626" s="10" t="s">
        <v>15</v>
      </c>
      <c r="AY1626" s="160" t="s">
        <v>221</v>
      </c>
    </row>
    <row r="1627" spans="2:65" s="1" customFormat="1" ht="20.45" customHeight="1" x14ac:dyDescent="0.3">
      <c r="B1627" s="136"/>
      <c r="C1627" s="149" t="s">
        <v>2941</v>
      </c>
      <c r="D1627" s="149" t="s">
        <v>382</v>
      </c>
      <c r="E1627" s="150" t="s">
        <v>2942</v>
      </c>
      <c r="F1627" s="267" t="s">
        <v>2943</v>
      </c>
      <c r="G1627" s="268"/>
      <c r="H1627" s="268"/>
      <c r="I1627" s="268"/>
      <c r="J1627" s="151" t="s">
        <v>536</v>
      </c>
      <c r="K1627" s="152">
        <v>4.5110000000000001</v>
      </c>
      <c r="L1627" s="269"/>
      <c r="M1627" s="268"/>
      <c r="N1627" s="269">
        <f>ROUND(L1627*K1627,2)</f>
        <v>0</v>
      </c>
      <c r="O1627" s="251"/>
      <c r="P1627" s="251"/>
      <c r="Q1627" s="251"/>
      <c r="R1627" s="141"/>
      <c r="T1627" s="142" t="s">
        <v>3</v>
      </c>
      <c r="U1627" s="40" t="s">
        <v>43</v>
      </c>
      <c r="V1627" s="143">
        <v>0</v>
      </c>
      <c r="W1627" s="143">
        <f>V1627*K1627</f>
        <v>0</v>
      </c>
      <c r="X1627" s="143">
        <v>1.18E-2</v>
      </c>
      <c r="Y1627" s="143">
        <f>X1627*K1627</f>
        <v>5.3229800000000001E-2</v>
      </c>
      <c r="Z1627" s="143">
        <v>0</v>
      </c>
      <c r="AA1627" s="144">
        <f>Z1627*K1627</f>
        <v>0</v>
      </c>
      <c r="AR1627" s="17" t="s">
        <v>385</v>
      </c>
      <c r="AT1627" s="17" t="s">
        <v>382</v>
      </c>
      <c r="AU1627" s="17" t="s">
        <v>190</v>
      </c>
      <c r="AY1627" s="17" t="s">
        <v>221</v>
      </c>
      <c r="BE1627" s="145">
        <f>IF(U1627="základní",N1627,0)</f>
        <v>0</v>
      </c>
      <c r="BF1627" s="145">
        <f>IF(U1627="snížená",N1627,0)</f>
        <v>0</v>
      </c>
      <c r="BG1627" s="145">
        <f>IF(U1627="zákl. přenesená",N1627,0)</f>
        <v>0</v>
      </c>
      <c r="BH1627" s="145">
        <f>IF(U1627="sníž. přenesená",N1627,0)</f>
        <v>0</v>
      </c>
      <c r="BI1627" s="145">
        <f>IF(U1627="nulová",N1627,0)</f>
        <v>0</v>
      </c>
      <c r="BJ1627" s="17" t="s">
        <v>15</v>
      </c>
      <c r="BK1627" s="145">
        <f>ROUND(L1627*K1627,2)</f>
        <v>0</v>
      </c>
      <c r="BL1627" s="17" t="s">
        <v>247</v>
      </c>
      <c r="BM1627" s="17" t="s">
        <v>2944</v>
      </c>
    </row>
    <row r="1628" spans="2:65" s="10" customFormat="1" ht="20.45" customHeight="1" x14ac:dyDescent="0.3">
      <c r="B1628" s="153"/>
      <c r="C1628" s="154"/>
      <c r="D1628" s="154"/>
      <c r="E1628" s="155" t="s">
        <v>3</v>
      </c>
      <c r="F1628" s="274" t="s">
        <v>2945</v>
      </c>
      <c r="G1628" s="273"/>
      <c r="H1628" s="273"/>
      <c r="I1628" s="273"/>
      <c r="J1628" s="154"/>
      <c r="K1628" s="156">
        <v>4.5110000000000001</v>
      </c>
      <c r="L1628" s="154"/>
      <c r="M1628" s="154"/>
      <c r="N1628" s="154"/>
      <c r="O1628" s="154"/>
      <c r="P1628" s="154"/>
      <c r="Q1628" s="154"/>
      <c r="R1628" s="157"/>
      <c r="T1628" s="158"/>
      <c r="U1628" s="154"/>
      <c r="V1628" s="154"/>
      <c r="W1628" s="154"/>
      <c r="X1628" s="154"/>
      <c r="Y1628" s="154"/>
      <c r="Z1628" s="154"/>
      <c r="AA1628" s="159"/>
      <c r="AT1628" s="160" t="s">
        <v>524</v>
      </c>
      <c r="AU1628" s="160" t="s">
        <v>190</v>
      </c>
      <c r="AV1628" s="10" t="s">
        <v>190</v>
      </c>
      <c r="AW1628" s="10" t="s">
        <v>35</v>
      </c>
      <c r="AX1628" s="10" t="s">
        <v>15</v>
      </c>
      <c r="AY1628" s="160" t="s">
        <v>221</v>
      </c>
    </row>
    <row r="1629" spans="2:65" s="1" customFormat="1" ht="20.45" customHeight="1" x14ac:dyDescent="0.3">
      <c r="B1629" s="136"/>
      <c r="C1629" s="149" t="s">
        <v>2946</v>
      </c>
      <c r="D1629" s="149" t="s">
        <v>382</v>
      </c>
      <c r="E1629" s="150" t="s">
        <v>2947</v>
      </c>
      <c r="F1629" s="267" t="s">
        <v>2948</v>
      </c>
      <c r="G1629" s="268"/>
      <c r="H1629" s="268"/>
      <c r="I1629" s="268"/>
      <c r="J1629" s="151" t="s">
        <v>536</v>
      </c>
      <c r="K1629" s="152">
        <v>6.3280000000000003</v>
      </c>
      <c r="L1629" s="269"/>
      <c r="M1629" s="268"/>
      <c r="N1629" s="269">
        <f>ROUND(L1629*K1629,2)</f>
        <v>0</v>
      </c>
      <c r="O1629" s="251"/>
      <c r="P1629" s="251"/>
      <c r="Q1629" s="251"/>
      <c r="R1629" s="141"/>
      <c r="T1629" s="142" t="s">
        <v>3</v>
      </c>
      <c r="U1629" s="40" t="s">
        <v>43</v>
      </c>
      <c r="V1629" s="143">
        <v>0</v>
      </c>
      <c r="W1629" s="143">
        <f>V1629*K1629</f>
        <v>0</v>
      </c>
      <c r="X1629" s="143">
        <v>1.18E-2</v>
      </c>
      <c r="Y1629" s="143">
        <f>X1629*K1629</f>
        <v>7.4670399999999998E-2</v>
      </c>
      <c r="Z1629" s="143">
        <v>0</v>
      </c>
      <c r="AA1629" s="144">
        <f>Z1629*K1629</f>
        <v>0</v>
      </c>
      <c r="AR1629" s="17" t="s">
        <v>385</v>
      </c>
      <c r="AT1629" s="17" t="s">
        <v>382</v>
      </c>
      <c r="AU1629" s="17" t="s">
        <v>190</v>
      </c>
      <c r="AY1629" s="17" t="s">
        <v>221</v>
      </c>
      <c r="BE1629" s="145">
        <f>IF(U1629="základní",N1629,0)</f>
        <v>0</v>
      </c>
      <c r="BF1629" s="145">
        <f>IF(U1629="snížená",N1629,0)</f>
        <v>0</v>
      </c>
      <c r="BG1629" s="145">
        <f>IF(U1629="zákl. přenesená",N1629,0)</f>
        <v>0</v>
      </c>
      <c r="BH1629" s="145">
        <f>IF(U1629="sníž. přenesená",N1629,0)</f>
        <v>0</v>
      </c>
      <c r="BI1629" s="145">
        <f>IF(U1629="nulová",N1629,0)</f>
        <v>0</v>
      </c>
      <c r="BJ1629" s="17" t="s">
        <v>15</v>
      </c>
      <c r="BK1629" s="145">
        <f>ROUND(L1629*K1629,2)</f>
        <v>0</v>
      </c>
      <c r="BL1629" s="17" t="s">
        <v>247</v>
      </c>
      <c r="BM1629" s="17" t="s">
        <v>2949</v>
      </c>
    </row>
    <row r="1630" spans="2:65" s="10" customFormat="1" ht="20.45" customHeight="1" x14ac:dyDescent="0.3">
      <c r="B1630" s="153"/>
      <c r="C1630" s="154"/>
      <c r="D1630" s="154"/>
      <c r="E1630" s="155" t="s">
        <v>3</v>
      </c>
      <c r="F1630" s="274" t="s">
        <v>2950</v>
      </c>
      <c r="G1630" s="273"/>
      <c r="H1630" s="273"/>
      <c r="I1630" s="273"/>
      <c r="J1630" s="154"/>
      <c r="K1630" s="156">
        <v>6.3280000000000003</v>
      </c>
      <c r="L1630" s="154"/>
      <c r="M1630" s="154"/>
      <c r="N1630" s="154"/>
      <c r="O1630" s="154"/>
      <c r="P1630" s="154"/>
      <c r="Q1630" s="154"/>
      <c r="R1630" s="157"/>
      <c r="T1630" s="158"/>
      <c r="U1630" s="154"/>
      <c r="V1630" s="154"/>
      <c r="W1630" s="154"/>
      <c r="X1630" s="154"/>
      <c r="Y1630" s="154"/>
      <c r="Z1630" s="154"/>
      <c r="AA1630" s="159"/>
      <c r="AT1630" s="160" t="s">
        <v>524</v>
      </c>
      <c r="AU1630" s="160" t="s">
        <v>190</v>
      </c>
      <c r="AV1630" s="10" t="s">
        <v>190</v>
      </c>
      <c r="AW1630" s="10" t="s">
        <v>35</v>
      </c>
      <c r="AX1630" s="10" t="s">
        <v>15</v>
      </c>
      <c r="AY1630" s="160" t="s">
        <v>221</v>
      </c>
    </row>
    <row r="1631" spans="2:65" s="1" customFormat="1" ht="40.15" customHeight="1" x14ac:dyDescent="0.3">
      <c r="B1631" s="136"/>
      <c r="C1631" s="137" t="s">
        <v>2951</v>
      </c>
      <c r="D1631" s="137" t="s">
        <v>222</v>
      </c>
      <c r="E1631" s="138" t="s">
        <v>2952</v>
      </c>
      <c r="F1631" s="250" t="s">
        <v>2953</v>
      </c>
      <c r="G1631" s="251"/>
      <c r="H1631" s="251"/>
      <c r="I1631" s="251"/>
      <c r="J1631" s="139" t="s">
        <v>246</v>
      </c>
      <c r="K1631" s="140">
        <v>22.9</v>
      </c>
      <c r="L1631" s="252"/>
      <c r="M1631" s="251"/>
      <c r="N1631" s="252">
        <f>ROUND(L1631*K1631,2)</f>
        <v>0</v>
      </c>
      <c r="O1631" s="251"/>
      <c r="P1631" s="251"/>
      <c r="Q1631" s="251"/>
      <c r="R1631" s="141"/>
      <c r="T1631" s="142" t="s">
        <v>3</v>
      </c>
      <c r="U1631" s="40" t="s">
        <v>43</v>
      </c>
      <c r="V1631" s="143">
        <v>0.24399999999999999</v>
      </c>
      <c r="W1631" s="143">
        <f>V1631*K1631</f>
        <v>5.5875999999999992</v>
      </c>
      <c r="X1631" s="143">
        <v>3.2000000000000003E-4</v>
      </c>
      <c r="Y1631" s="143">
        <f>X1631*K1631</f>
        <v>7.3280000000000003E-3</v>
      </c>
      <c r="Z1631" s="143">
        <v>0</v>
      </c>
      <c r="AA1631" s="144">
        <f>Z1631*K1631</f>
        <v>0</v>
      </c>
      <c r="AR1631" s="17" t="s">
        <v>247</v>
      </c>
      <c r="AT1631" s="17" t="s">
        <v>222</v>
      </c>
      <c r="AU1631" s="17" t="s">
        <v>190</v>
      </c>
      <c r="AY1631" s="17" t="s">
        <v>221</v>
      </c>
      <c r="BE1631" s="145">
        <f>IF(U1631="základní",N1631,0)</f>
        <v>0</v>
      </c>
      <c r="BF1631" s="145">
        <f>IF(U1631="snížená",N1631,0)</f>
        <v>0</v>
      </c>
      <c r="BG1631" s="145">
        <f>IF(U1631="zákl. přenesená",N1631,0)</f>
        <v>0</v>
      </c>
      <c r="BH1631" s="145">
        <f>IF(U1631="sníž. přenesená",N1631,0)</f>
        <v>0</v>
      </c>
      <c r="BI1631" s="145">
        <f>IF(U1631="nulová",N1631,0)</f>
        <v>0</v>
      </c>
      <c r="BJ1631" s="17" t="s">
        <v>15</v>
      </c>
      <c r="BK1631" s="145">
        <f>ROUND(L1631*K1631,2)</f>
        <v>0</v>
      </c>
      <c r="BL1631" s="17" t="s">
        <v>247</v>
      </c>
      <c r="BM1631" s="17" t="s">
        <v>2954</v>
      </c>
    </row>
    <row r="1632" spans="2:65" s="10" customFormat="1" ht="20.45" customHeight="1" x14ac:dyDescent="0.3">
      <c r="B1632" s="153"/>
      <c r="C1632" s="154"/>
      <c r="D1632" s="154"/>
      <c r="E1632" s="155" t="s">
        <v>3</v>
      </c>
      <c r="F1632" s="274" t="s">
        <v>2955</v>
      </c>
      <c r="G1632" s="273"/>
      <c r="H1632" s="273"/>
      <c r="I1632" s="273"/>
      <c r="J1632" s="154"/>
      <c r="K1632" s="156">
        <v>22.9</v>
      </c>
      <c r="L1632" s="154"/>
      <c r="M1632" s="154"/>
      <c r="N1632" s="154"/>
      <c r="O1632" s="154"/>
      <c r="P1632" s="154"/>
      <c r="Q1632" s="154"/>
      <c r="R1632" s="157"/>
      <c r="T1632" s="158"/>
      <c r="U1632" s="154"/>
      <c r="V1632" s="154"/>
      <c r="W1632" s="154"/>
      <c r="X1632" s="154"/>
      <c r="Y1632" s="154"/>
      <c r="Z1632" s="154"/>
      <c r="AA1632" s="159"/>
      <c r="AT1632" s="160" t="s">
        <v>524</v>
      </c>
      <c r="AU1632" s="160" t="s">
        <v>190</v>
      </c>
      <c r="AV1632" s="10" t="s">
        <v>190</v>
      </c>
      <c r="AW1632" s="10" t="s">
        <v>35</v>
      </c>
      <c r="AX1632" s="10" t="s">
        <v>15</v>
      </c>
      <c r="AY1632" s="160" t="s">
        <v>221</v>
      </c>
    </row>
    <row r="1633" spans="2:65" s="1" customFormat="1" ht="20.45" customHeight="1" x14ac:dyDescent="0.3">
      <c r="B1633" s="136"/>
      <c r="C1633" s="149" t="s">
        <v>2956</v>
      </c>
      <c r="D1633" s="149" t="s">
        <v>382</v>
      </c>
      <c r="E1633" s="150" t="s">
        <v>2903</v>
      </c>
      <c r="F1633" s="267" t="s">
        <v>2904</v>
      </c>
      <c r="G1633" s="268"/>
      <c r="H1633" s="268"/>
      <c r="I1633" s="268"/>
      <c r="J1633" s="151" t="s">
        <v>536</v>
      </c>
      <c r="K1633" s="152">
        <v>1.3169999999999999</v>
      </c>
      <c r="L1633" s="269"/>
      <c r="M1633" s="268"/>
      <c r="N1633" s="269">
        <f>ROUND(L1633*K1633,2)</f>
        <v>0</v>
      </c>
      <c r="O1633" s="251"/>
      <c r="P1633" s="251"/>
      <c r="Q1633" s="251"/>
      <c r="R1633" s="141"/>
      <c r="T1633" s="142" t="s">
        <v>3</v>
      </c>
      <c r="U1633" s="40" t="s">
        <v>43</v>
      </c>
      <c r="V1633" s="143">
        <v>0</v>
      </c>
      <c r="W1633" s="143">
        <f>V1633*K1633</f>
        <v>0</v>
      </c>
      <c r="X1633" s="143">
        <v>1.18E-2</v>
      </c>
      <c r="Y1633" s="143">
        <f>X1633*K1633</f>
        <v>1.5540599999999998E-2</v>
      </c>
      <c r="Z1633" s="143">
        <v>0</v>
      </c>
      <c r="AA1633" s="144">
        <f>Z1633*K1633</f>
        <v>0</v>
      </c>
      <c r="AR1633" s="17" t="s">
        <v>385</v>
      </c>
      <c r="AT1633" s="17" t="s">
        <v>382</v>
      </c>
      <c r="AU1633" s="17" t="s">
        <v>190</v>
      </c>
      <c r="AY1633" s="17" t="s">
        <v>221</v>
      </c>
      <c r="BE1633" s="145">
        <f>IF(U1633="základní",N1633,0)</f>
        <v>0</v>
      </c>
      <c r="BF1633" s="145">
        <f>IF(U1633="snížená",N1633,0)</f>
        <v>0</v>
      </c>
      <c r="BG1633" s="145">
        <f>IF(U1633="zákl. přenesená",N1633,0)</f>
        <v>0</v>
      </c>
      <c r="BH1633" s="145">
        <f>IF(U1633="sníž. přenesená",N1633,0)</f>
        <v>0</v>
      </c>
      <c r="BI1633" s="145">
        <f>IF(U1633="nulová",N1633,0)</f>
        <v>0</v>
      </c>
      <c r="BJ1633" s="17" t="s">
        <v>15</v>
      </c>
      <c r="BK1633" s="145">
        <f>ROUND(L1633*K1633,2)</f>
        <v>0</v>
      </c>
      <c r="BL1633" s="17" t="s">
        <v>247</v>
      </c>
      <c r="BM1633" s="17" t="s">
        <v>2957</v>
      </c>
    </row>
    <row r="1634" spans="2:65" s="10" customFormat="1" ht="20.45" customHeight="1" x14ac:dyDescent="0.3">
      <c r="B1634" s="153"/>
      <c r="C1634" s="154"/>
      <c r="D1634" s="154"/>
      <c r="E1634" s="155" t="s">
        <v>3</v>
      </c>
      <c r="F1634" s="274" t="s">
        <v>2958</v>
      </c>
      <c r="G1634" s="273"/>
      <c r="H1634" s="273"/>
      <c r="I1634" s="273"/>
      <c r="J1634" s="154"/>
      <c r="K1634" s="156">
        <v>1.3169999999999999</v>
      </c>
      <c r="L1634" s="154"/>
      <c r="M1634" s="154"/>
      <c r="N1634" s="154"/>
      <c r="O1634" s="154"/>
      <c r="P1634" s="154"/>
      <c r="Q1634" s="154"/>
      <c r="R1634" s="157"/>
      <c r="T1634" s="158"/>
      <c r="U1634" s="154"/>
      <c r="V1634" s="154"/>
      <c r="W1634" s="154"/>
      <c r="X1634" s="154"/>
      <c r="Y1634" s="154"/>
      <c r="Z1634" s="154"/>
      <c r="AA1634" s="159"/>
      <c r="AT1634" s="160" t="s">
        <v>524</v>
      </c>
      <c r="AU1634" s="160" t="s">
        <v>190</v>
      </c>
      <c r="AV1634" s="10" t="s">
        <v>190</v>
      </c>
      <c r="AW1634" s="10" t="s">
        <v>35</v>
      </c>
      <c r="AX1634" s="10" t="s">
        <v>15</v>
      </c>
      <c r="AY1634" s="160" t="s">
        <v>221</v>
      </c>
    </row>
    <row r="1635" spans="2:65" s="1" customFormat="1" ht="28.9" customHeight="1" x14ac:dyDescent="0.3">
      <c r="B1635" s="136"/>
      <c r="C1635" s="137" t="s">
        <v>2959</v>
      </c>
      <c r="D1635" s="137" t="s">
        <v>222</v>
      </c>
      <c r="E1635" s="138" t="s">
        <v>2960</v>
      </c>
      <c r="F1635" s="250" t="s">
        <v>2961</v>
      </c>
      <c r="G1635" s="251"/>
      <c r="H1635" s="251"/>
      <c r="I1635" s="251"/>
      <c r="J1635" s="139" t="s">
        <v>536</v>
      </c>
      <c r="K1635" s="140">
        <v>2.52</v>
      </c>
      <c r="L1635" s="252"/>
      <c r="M1635" s="251"/>
      <c r="N1635" s="252">
        <f>ROUND(L1635*K1635,2)</f>
        <v>0</v>
      </c>
      <c r="O1635" s="251"/>
      <c r="P1635" s="251"/>
      <c r="Q1635" s="251"/>
      <c r="R1635" s="141"/>
      <c r="T1635" s="142" t="s">
        <v>3</v>
      </c>
      <c r="U1635" s="40" t="s">
        <v>43</v>
      </c>
      <c r="V1635" s="143">
        <v>1.5580000000000001</v>
      </c>
      <c r="W1635" s="143">
        <f>V1635*K1635</f>
        <v>3.9261600000000003</v>
      </c>
      <c r="X1635" s="143">
        <v>3.7659999999999999E-2</v>
      </c>
      <c r="Y1635" s="143">
        <f>X1635*K1635</f>
        <v>9.4903199999999993E-2</v>
      </c>
      <c r="Z1635" s="143">
        <v>0</v>
      </c>
      <c r="AA1635" s="144">
        <f>Z1635*K1635</f>
        <v>0</v>
      </c>
      <c r="AR1635" s="17" t="s">
        <v>247</v>
      </c>
      <c r="AT1635" s="17" t="s">
        <v>222</v>
      </c>
      <c r="AU1635" s="17" t="s">
        <v>190</v>
      </c>
      <c r="AY1635" s="17" t="s">
        <v>221</v>
      </c>
      <c r="BE1635" s="145">
        <f>IF(U1635="základní",N1635,0)</f>
        <v>0</v>
      </c>
      <c r="BF1635" s="145">
        <f>IF(U1635="snížená",N1635,0)</f>
        <v>0</v>
      </c>
      <c r="BG1635" s="145">
        <f>IF(U1635="zákl. přenesená",N1635,0)</f>
        <v>0</v>
      </c>
      <c r="BH1635" s="145">
        <f>IF(U1635="sníž. přenesená",N1635,0)</f>
        <v>0</v>
      </c>
      <c r="BI1635" s="145">
        <f>IF(U1635="nulová",N1635,0)</f>
        <v>0</v>
      </c>
      <c r="BJ1635" s="17" t="s">
        <v>15</v>
      </c>
      <c r="BK1635" s="145">
        <f>ROUND(L1635*K1635,2)</f>
        <v>0</v>
      </c>
      <c r="BL1635" s="17" t="s">
        <v>247</v>
      </c>
      <c r="BM1635" s="17" t="s">
        <v>2962</v>
      </c>
    </row>
    <row r="1636" spans="2:65" s="10" customFormat="1" ht="20.45" customHeight="1" x14ac:dyDescent="0.3">
      <c r="B1636" s="153"/>
      <c r="C1636" s="154"/>
      <c r="D1636" s="154"/>
      <c r="E1636" s="155" t="s">
        <v>3</v>
      </c>
      <c r="F1636" s="274" t="s">
        <v>2963</v>
      </c>
      <c r="G1636" s="273"/>
      <c r="H1636" s="273"/>
      <c r="I1636" s="273"/>
      <c r="J1636" s="154"/>
      <c r="K1636" s="156">
        <v>2.52</v>
      </c>
      <c r="L1636" s="154"/>
      <c r="M1636" s="154"/>
      <c r="N1636" s="154"/>
      <c r="O1636" s="154"/>
      <c r="P1636" s="154"/>
      <c r="Q1636" s="154"/>
      <c r="R1636" s="157"/>
      <c r="T1636" s="158"/>
      <c r="U1636" s="154"/>
      <c r="V1636" s="154"/>
      <c r="W1636" s="154"/>
      <c r="X1636" s="154"/>
      <c r="Y1636" s="154"/>
      <c r="Z1636" s="154"/>
      <c r="AA1636" s="159"/>
      <c r="AT1636" s="160" t="s">
        <v>524</v>
      </c>
      <c r="AU1636" s="160" t="s">
        <v>190</v>
      </c>
      <c r="AV1636" s="10" t="s">
        <v>190</v>
      </c>
      <c r="AW1636" s="10" t="s">
        <v>35</v>
      </c>
      <c r="AX1636" s="10" t="s">
        <v>15</v>
      </c>
      <c r="AY1636" s="160" t="s">
        <v>221</v>
      </c>
    </row>
    <row r="1637" spans="2:65" s="1" customFormat="1" ht="20.45" customHeight="1" x14ac:dyDescent="0.3">
      <c r="B1637" s="136"/>
      <c r="C1637" s="149" t="s">
        <v>2964</v>
      </c>
      <c r="D1637" s="149" t="s">
        <v>382</v>
      </c>
      <c r="E1637" s="150" t="s">
        <v>2889</v>
      </c>
      <c r="F1637" s="267" t="s">
        <v>2890</v>
      </c>
      <c r="G1637" s="268"/>
      <c r="H1637" s="268"/>
      <c r="I1637" s="268"/>
      <c r="J1637" s="151" t="s">
        <v>536</v>
      </c>
      <c r="K1637" s="152">
        <v>2.7719999999999998</v>
      </c>
      <c r="L1637" s="269"/>
      <c r="M1637" s="268"/>
      <c r="N1637" s="269">
        <f>ROUND(L1637*K1637,2)</f>
        <v>0</v>
      </c>
      <c r="O1637" s="251"/>
      <c r="P1637" s="251"/>
      <c r="Q1637" s="251"/>
      <c r="R1637" s="141"/>
      <c r="T1637" s="142" t="s">
        <v>3</v>
      </c>
      <c r="U1637" s="40" t="s">
        <v>43</v>
      </c>
      <c r="V1637" s="143">
        <v>0</v>
      </c>
      <c r="W1637" s="143">
        <f>V1637*K1637</f>
        <v>0</v>
      </c>
      <c r="X1637" s="143">
        <v>1.18E-2</v>
      </c>
      <c r="Y1637" s="143">
        <f>X1637*K1637</f>
        <v>3.2709599999999998E-2</v>
      </c>
      <c r="Z1637" s="143">
        <v>0</v>
      </c>
      <c r="AA1637" s="144">
        <f>Z1637*K1637</f>
        <v>0</v>
      </c>
      <c r="AR1637" s="17" t="s">
        <v>385</v>
      </c>
      <c r="AT1637" s="17" t="s">
        <v>382</v>
      </c>
      <c r="AU1637" s="17" t="s">
        <v>190</v>
      </c>
      <c r="AY1637" s="17" t="s">
        <v>221</v>
      </c>
      <c r="BE1637" s="145">
        <f>IF(U1637="základní",N1637,0)</f>
        <v>0</v>
      </c>
      <c r="BF1637" s="145">
        <f>IF(U1637="snížená",N1637,0)</f>
        <v>0</v>
      </c>
      <c r="BG1637" s="145">
        <f>IF(U1637="zákl. přenesená",N1637,0)</f>
        <v>0</v>
      </c>
      <c r="BH1637" s="145">
        <f>IF(U1637="sníž. přenesená",N1637,0)</f>
        <v>0</v>
      </c>
      <c r="BI1637" s="145">
        <f>IF(U1637="nulová",N1637,0)</f>
        <v>0</v>
      </c>
      <c r="BJ1637" s="17" t="s">
        <v>15</v>
      </c>
      <c r="BK1637" s="145">
        <f>ROUND(L1637*K1637,2)</f>
        <v>0</v>
      </c>
      <c r="BL1637" s="17" t="s">
        <v>247</v>
      </c>
      <c r="BM1637" s="17" t="s">
        <v>2965</v>
      </c>
    </row>
    <row r="1638" spans="2:65" s="1" customFormat="1" ht="40.15" customHeight="1" x14ac:dyDescent="0.3">
      <c r="B1638" s="136"/>
      <c r="C1638" s="137" t="s">
        <v>2966</v>
      </c>
      <c r="D1638" s="137" t="s">
        <v>222</v>
      </c>
      <c r="E1638" s="138" t="s">
        <v>2967</v>
      </c>
      <c r="F1638" s="250" t="s">
        <v>2968</v>
      </c>
      <c r="G1638" s="251"/>
      <c r="H1638" s="251"/>
      <c r="I1638" s="251"/>
      <c r="J1638" s="139" t="s">
        <v>536</v>
      </c>
      <c r="K1638" s="140">
        <v>95.57</v>
      </c>
      <c r="L1638" s="252"/>
      <c r="M1638" s="251"/>
      <c r="N1638" s="252">
        <f>ROUND(L1638*K1638,2)</f>
        <v>0</v>
      </c>
      <c r="O1638" s="251"/>
      <c r="P1638" s="251"/>
      <c r="Q1638" s="251"/>
      <c r="R1638" s="141"/>
      <c r="T1638" s="142" t="s">
        <v>3</v>
      </c>
      <c r="U1638" s="40" t="s">
        <v>43</v>
      </c>
      <c r="V1638" s="143">
        <v>0.55000000000000004</v>
      </c>
      <c r="W1638" s="143">
        <f>V1638*K1638</f>
        <v>52.563499999999998</v>
      </c>
      <c r="X1638" s="143">
        <v>3.6700000000000001E-3</v>
      </c>
      <c r="Y1638" s="143">
        <f>X1638*K1638</f>
        <v>0.3507419</v>
      </c>
      <c r="Z1638" s="143">
        <v>0</v>
      </c>
      <c r="AA1638" s="144">
        <f>Z1638*K1638</f>
        <v>0</v>
      </c>
      <c r="AR1638" s="17" t="s">
        <v>247</v>
      </c>
      <c r="AT1638" s="17" t="s">
        <v>222</v>
      </c>
      <c r="AU1638" s="17" t="s">
        <v>190</v>
      </c>
      <c r="AY1638" s="17" t="s">
        <v>221</v>
      </c>
      <c r="BE1638" s="145">
        <f>IF(U1638="základní",N1638,0)</f>
        <v>0</v>
      </c>
      <c r="BF1638" s="145">
        <f>IF(U1638="snížená",N1638,0)</f>
        <v>0</v>
      </c>
      <c r="BG1638" s="145">
        <f>IF(U1638="zákl. přenesená",N1638,0)</f>
        <v>0</v>
      </c>
      <c r="BH1638" s="145">
        <f>IF(U1638="sníž. přenesená",N1638,0)</f>
        <v>0</v>
      </c>
      <c r="BI1638" s="145">
        <f>IF(U1638="nulová",N1638,0)</f>
        <v>0</v>
      </c>
      <c r="BJ1638" s="17" t="s">
        <v>15</v>
      </c>
      <c r="BK1638" s="145">
        <f>ROUND(L1638*K1638,2)</f>
        <v>0</v>
      </c>
      <c r="BL1638" s="17" t="s">
        <v>247</v>
      </c>
      <c r="BM1638" s="17" t="s">
        <v>2969</v>
      </c>
    </row>
    <row r="1639" spans="2:65" s="10" customFormat="1" ht="20.45" customHeight="1" x14ac:dyDescent="0.3">
      <c r="B1639" s="153"/>
      <c r="C1639" s="154"/>
      <c r="D1639" s="154"/>
      <c r="E1639" s="155" t="s">
        <v>859</v>
      </c>
      <c r="F1639" s="274" t="s">
        <v>2970</v>
      </c>
      <c r="G1639" s="273"/>
      <c r="H1639" s="273"/>
      <c r="I1639" s="273"/>
      <c r="J1639" s="154"/>
      <c r="K1639" s="156">
        <v>6.94</v>
      </c>
      <c r="L1639" s="154"/>
      <c r="M1639" s="154"/>
      <c r="N1639" s="154"/>
      <c r="O1639" s="154"/>
      <c r="P1639" s="154"/>
      <c r="Q1639" s="154"/>
      <c r="R1639" s="157"/>
      <c r="T1639" s="158"/>
      <c r="U1639" s="154"/>
      <c r="V1639" s="154"/>
      <c r="W1639" s="154"/>
      <c r="X1639" s="154"/>
      <c r="Y1639" s="154"/>
      <c r="Z1639" s="154"/>
      <c r="AA1639" s="159"/>
      <c r="AT1639" s="160" t="s">
        <v>524</v>
      </c>
      <c r="AU1639" s="160" t="s">
        <v>190</v>
      </c>
      <c r="AV1639" s="10" t="s">
        <v>190</v>
      </c>
      <c r="AW1639" s="10" t="s">
        <v>35</v>
      </c>
      <c r="AX1639" s="10" t="s">
        <v>78</v>
      </c>
      <c r="AY1639" s="160" t="s">
        <v>221</v>
      </c>
    </row>
    <row r="1640" spans="2:65" s="10" customFormat="1" ht="20.45" customHeight="1" x14ac:dyDescent="0.3">
      <c r="B1640" s="153"/>
      <c r="C1640" s="154"/>
      <c r="D1640" s="154"/>
      <c r="E1640" s="155" t="s">
        <v>853</v>
      </c>
      <c r="F1640" s="272" t="s">
        <v>2971</v>
      </c>
      <c r="G1640" s="273"/>
      <c r="H1640" s="273"/>
      <c r="I1640" s="273"/>
      <c r="J1640" s="154"/>
      <c r="K1640" s="156">
        <v>15.54</v>
      </c>
      <c r="L1640" s="154"/>
      <c r="M1640" s="154"/>
      <c r="N1640" s="154"/>
      <c r="O1640" s="154"/>
      <c r="P1640" s="154"/>
      <c r="Q1640" s="154"/>
      <c r="R1640" s="157"/>
      <c r="T1640" s="158"/>
      <c r="U1640" s="154"/>
      <c r="V1640" s="154"/>
      <c r="W1640" s="154"/>
      <c r="X1640" s="154"/>
      <c r="Y1640" s="154"/>
      <c r="Z1640" s="154"/>
      <c r="AA1640" s="159"/>
      <c r="AT1640" s="160" t="s">
        <v>524</v>
      </c>
      <c r="AU1640" s="160" t="s">
        <v>190</v>
      </c>
      <c r="AV1640" s="10" t="s">
        <v>190</v>
      </c>
      <c r="AW1640" s="10" t="s">
        <v>35</v>
      </c>
      <c r="AX1640" s="10" t="s">
        <v>78</v>
      </c>
      <c r="AY1640" s="160" t="s">
        <v>221</v>
      </c>
    </row>
    <row r="1641" spans="2:65" s="10" customFormat="1" ht="20.45" customHeight="1" x14ac:dyDescent="0.3">
      <c r="B1641" s="153"/>
      <c r="C1641" s="154"/>
      <c r="D1641" s="154"/>
      <c r="E1641" s="155" t="s">
        <v>897</v>
      </c>
      <c r="F1641" s="272" t="s">
        <v>2972</v>
      </c>
      <c r="G1641" s="273"/>
      <c r="H1641" s="273"/>
      <c r="I1641" s="273"/>
      <c r="J1641" s="154"/>
      <c r="K1641" s="156">
        <v>27.67</v>
      </c>
      <c r="L1641" s="154"/>
      <c r="M1641" s="154"/>
      <c r="N1641" s="154"/>
      <c r="O1641" s="154"/>
      <c r="P1641" s="154"/>
      <c r="Q1641" s="154"/>
      <c r="R1641" s="157"/>
      <c r="T1641" s="158"/>
      <c r="U1641" s="154"/>
      <c r="V1641" s="154"/>
      <c r="W1641" s="154"/>
      <c r="X1641" s="154"/>
      <c r="Y1641" s="154"/>
      <c r="Z1641" s="154"/>
      <c r="AA1641" s="159"/>
      <c r="AT1641" s="160" t="s">
        <v>524</v>
      </c>
      <c r="AU1641" s="160" t="s">
        <v>190</v>
      </c>
      <c r="AV1641" s="10" t="s">
        <v>190</v>
      </c>
      <c r="AW1641" s="10" t="s">
        <v>35</v>
      </c>
      <c r="AX1641" s="10" t="s">
        <v>78</v>
      </c>
      <c r="AY1641" s="160" t="s">
        <v>221</v>
      </c>
    </row>
    <row r="1642" spans="2:65" s="10" customFormat="1" ht="20.45" customHeight="1" x14ac:dyDescent="0.3">
      <c r="B1642" s="153"/>
      <c r="C1642" s="154"/>
      <c r="D1642" s="154"/>
      <c r="E1642" s="155" t="s">
        <v>894</v>
      </c>
      <c r="F1642" s="272" t="s">
        <v>2973</v>
      </c>
      <c r="G1642" s="273"/>
      <c r="H1642" s="273"/>
      <c r="I1642" s="273"/>
      <c r="J1642" s="154"/>
      <c r="K1642" s="156">
        <v>25.36</v>
      </c>
      <c r="L1642" s="154"/>
      <c r="M1642" s="154"/>
      <c r="N1642" s="154"/>
      <c r="O1642" s="154"/>
      <c r="P1642" s="154"/>
      <c r="Q1642" s="154"/>
      <c r="R1642" s="157"/>
      <c r="T1642" s="158"/>
      <c r="U1642" s="154"/>
      <c r="V1642" s="154"/>
      <c r="W1642" s="154"/>
      <c r="X1642" s="154"/>
      <c r="Y1642" s="154"/>
      <c r="Z1642" s="154"/>
      <c r="AA1642" s="159"/>
      <c r="AT1642" s="160" t="s">
        <v>524</v>
      </c>
      <c r="AU1642" s="160" t="s">
        <v>190</v>
      </c>
      <c r="AV1642" s="10" t="s">
        <v>190</v>
      </c>
      <c r="AW1642" s="10" t="s">
        <v>35</v>
      </c>
      <c r="AX1642" s="10" t="s">
        <v>78</v>
      </c>
      <c r="AY1642" s="160" t="s">
        <v>221</v>
      </c>
    </row>
    <row r="1643" spans="2:65" s="10" customFormat="1" ht="20.45" customHeight="1" x14ac:dyDescent="0.3">
      <c r="B1643" s="153"/>
      <c r="C1643" s="154"/>
      <c r="D1643" s="154"/>
      <c r="E1643" s="155" t="s">
        <v>899</v>
      </c>
      <c r="F1643" s="272" t="s">
        <v>2974</v>
      </c>
      <c r="G1643" s="273"/>
      <c r="H1643" s="273"/>
      <c r="I1643" s="273"/>
      <c r="J1643" s="154"/>
      <c r="K1643" s="156">
        <v>5.2</v>
      </c>
      <c r="L1643" s="154"/>
      <c r="M1643" s="154"/>
      <c r="N1643" s="154"/>
      <c r="O1643" s="154"/>
      <c r="P1643" s="154"/>
      <c r="Q1643" s="154"/>
      <c r="R1643" s="157"/>
      <c r="T1643" s="158"/>
      <c r="U1643" s="154"/>
      <c r="V1643" s="154"/>
      <c r="W1643" s="154"/>
      <c r="X1643" s="154"/>
      <c r="Y1643" s="154"/>
      <c r="Z1643" s="154"/>
      <c r="AA1643" s="159"/>
      <c r="AT1643" s="160" t="s">
        <v>524</v>
      </c>
      <c r="AU1643" s="160" t="s">
        <v>190</v>
      </c>
      <c r="AV1643" s="10" t="s">
        <v>190</v>
      </c>
      <c r="AW1643" s="10" t="s">
        <v>35</v>
      </c>
      <c r="AX1643" s="10" t="s">
        <v>78</v>
      </c>
      <c r="AY1643" s="160" t="s">
        <v>221</v>
      </c>
    </row>
    <row r="1644" spans="2:65" s="10" customFormat="1" ht="20.45" customHeight="1" x14ac:dyDescent="0.3">
      <c r="B1644" s="153"/>
      <c r="C1644" s="154"/>
      <c r="D1644" s="154"/>
      <c r="E1644" s="155" t="s">
        <v>868</v>
      </c>
      <c r="F1644" s="272" t="s">
        <v>2975</v>
      </c>
      <c r="G1644" s="273"/>
      <c r="H1644" s="273"/>
      <c r="I1644" s="273"/>
      <c r="J1644" s="154"/>
      <c r="K1644" s="156">
        <v>4.0599999999999996</v>
      </c>
      <c r="L1644" s="154"/>
      <c r="M1644" s="154"/>
      <c r="N1644" s="154"/>
      <c r="O1644" s="154"/>
      <c r="P1644" s="154"/>
      <c r="Q1644" s="154"/>
      <c r="R1644" s="157"/>
      <c r="T1644" s="158"/>
      <c r="U1644" s="154"/>
      <c r="V1644" s="154"/>
      <c r="W1644" s="154"/>
      <c r="X1644" s="154"/>
      <c r="Y1644" s="154"/>
      <c r="Z1644" s="154"/>
      <c r="AA1644" s="159"/>
      <c r="AT1644" s="160" t="s">
        <v>524</v>
      </c>
      <c r="AU1644" s="160" t="s">
        <v>190</v>
      </c>
      <c r="AV1644" s="10" t="s">
        <v>190</v>
      </c>
      <c r="AW1644" s="10" t="s">
        <v>35</v>
      </c>
      <c r="AX1644" s="10" t="s">
        <v>78</v>
      </c>
      <c r="AY1644" s="160" t="s">
        <v>221</v>
      </c>
    </row>
    <row r="1645" spans="2:65" s="10" customFormat="1" ht="20.45" customHeight="1" x14ac:dyDescent="0.3">
      <c r="B1645" s="153"/>
      <c r="C1645" s="154"/>
      <c r="D1645" s="154"/>
      <c r="E1645" s="155" t="s">
        <v>878</v>
      </c>
      <c r="F1645" s="272" t="s">
        <v>2976</v>
      </c>
      <c r="G1645" s="273"/>
      <c r="H1645" s="273"/>
      <c r="I1645" s="273"/>
      <c r="J1645" s="154"/>
      <c r="K1645" s="156">
        <v>7.6</v>
      </c>
      <c r="L1645" s="154"/>
      <c r="M1645" s="154"/>
      <c r="N1645" s="154"/>
      <c r="O1645" s="154"/>
      <c r="P1645" s="154"/>
      <c r="Q1645" s="154"/>
      <c r="R1645" s="157"/>
      <c r="T1645" s="158"/>
      <c r="U1645" s="154"/>
      <c r="V1645" s="154"/>
      <c r="W1645" s="154"/>
      <c r="X1645" s="154"/>
      <c r="Y1645" s="154"/>
      <c r="Z1645" s="154"/>
      <c r="AA1645" s="159"/>
      <c r="AT1645" s="160" t="s">
        <v>524</v>
      </c>
      <c r="AU1645" s="160" t="s">
        <v>190</v>
      </c>
      <c r="AV1645" s="10" t="s">
        <v>190</v>
      </c>
      <c r="AW1645" s="10" t="s">
        <v>35</v>
      </c>
      <c r="AX1645" s="10" t="s">
        <v>78</v>
      </c>
      <c r="AY1645" s="160" t="s">
        <v>221</v>
      </c>
    </row>
    <row r="1646" spans="2:65" s="10" customFormat="1" ht="20.45" customHeight="1" x14ac:dyDescent="0.3">
      <c r="B1646" s="153"/>
      <c r="C1646" s="154"/>
      <c r="D1646" s="154"/>
      <c r="E1646" s="155" t="s">
        <v>882</v>
      </c>
      <c r="F1646" s="272" t="s">
        <v>2977</v>
      </c>
      <c r="G1646" s="273"/>
      <c r="H1646" s="273"/>
      <c r="I1646" s="273"/>
      <c r="J1646" s="154"/>
      <c r="K1646" s="156">
        <v>3.2</v>
      </c>
      <c r="L1646" s="154"/>
      <c r="M1646" s="154"/>
      <c r="N1646" s="154"/>
      <c r="O1646" s="154"/>
      <c r="P1646" s="154"/>
      <c r="Q1646" s="154"/>
      <c r="R1646" s="157"/>
      <c r="T1646" s="158"/>
      <c r="U1646" s="154"/>
      <c r="V1646" s="154"/>
      <c r="W1646" s="154"/>
      <c r="X1646" s="154"/>
      <c r="Y1646" s="154"/>
      <c r="Z1646" s="154"/>
      <c r="AA1646" s="159"/>
      <c r="AT1646" s="160" t="s">
        <v>524</v>
      </c>
      <c r="AU1646" s="160" t="s">
        <v>190</v>
      </c>
      <c r="AV1646" s="10" t="s">
        <v>190</v>
      </c>
      <c r="AW1646" s="10" t="s">
        <v>35</v>
      </c>
      <c r="AX1646" s="10" t="s">
        <v>78</v>
      </c>
      <c r="AY1646" s="160" t="s">
        <v>221</v>
      </c>
    </row>
    <row r="1647" spans="2:65" s="11" customFormat="1" ht="20.45" customHeight="1" x14ac:dyDescent="0.3">
      <c r="B1647" s="161"/>
      <c r="C1647" s="162"/>
      <c r="D1647" s="162"/>
      <c r="E1647" s="163" t="s">
        <v>3</v>
      </c>
      <c r="F1647" s="270" t="s">
        <v>526</v>
      </c>
      <c r="G1647" s="271"/>
      <c r="H1647" s="271"/>
      <c r="I1647" s="271"/>
      <c r="J1647" s="162"/>
      <c r="K1647" s="164">
        <v>95.57</v>
      </c>
      <c r="L1647" s="162"/>
      <c r="M1647" s="162"/>
      <c r="N1647" s="162"/>
      <c r="O1647" s="162"/>
      <c r="P1647" s="162"/>
      <c r="Q1647" s="162"/>
      <c r="R1647" s="165"/>
      <c r="T1647" s="166"/>
      <c r="U1647" s="162"/>
      <c r="V1647" s="162"/>
      <c r="W1647" s="162"/>
      <c r="X1647" s="162"/>
      <c r="Y1647" s="162"/>
      <c r="Z1647" s="162"/>
      <c r="AA1647" s="167"/>
      <c r="AT1647" s="168" t="s">
        <v>524</v>
      </c>
      <c r="AU1647" s="168" t="s">
        <v>190</v>
      </c>
      <c r="AV1647" s="11" t="s">
        <v>231</v>
      </c>
      <c r="AW1647" s="11" t="s">
        <v>35</v>
      </c>
      <c r="AX1647" s="11" t="s">
        <v>15</v>
      </c>
      <c r="AY1647" s="168" t="s">
        <v>221</v>
      </c>
    </row>
    <row r="1648" spans="2:65" s="1" customFormat="1" ht="20.45" customHeight="1" x14ac:dyDescent="0.3">
      <c r="B1648" s="136"/>
      <c r="C1648" s="149" t="s">
        <v>2978</v>
      </c>
      <c r="D1648" s="149" t="s">
        <v>382</v>
      </c>
      <c r="E1648" s="150" t="s">
        <v>2937</v>
      </c>
      <c r="F1648" s="267" t="s">
        <v>2938</v>
      </c>
      <c r="G1648" s="268"/>
      <c r="H1648" s="268"/>
      <c r="I1648" s="268"/>
      <c r="J1648" s="151" t="s">
        <v>536</v>
      </c>
      <c r="K1648" s="152">
        <v>105.127</v>
      </c>
      <c r="L1648" s="269"/>
      <c r="M1648" s="268"/>
      <c r="N1648" s="269">
        <f>ROUND(L1648*K1648,2)</f>
        <v>0</v>
      </c>
      <c r="O1648" s="251"/>
      <c r="P1648" s="251"/>
      <c r="Q1648" s="251"/>
      <c r="R1648" s="141"/>
      <c r="T1648" s="142" t="s">
        <v>3</v>
      </c>
      <c r="U1648" s="40" t="s">
        <v>43</v>
      </c>
      <c r="V1648" s="143">
        <v>0</v>
      </c>
      <c r="W1648" s="143">
        <f>V1648*K1648</f>
        <v>0</v>
      </c>
      <c r="X1648" s="143">
        <v>1.18E-2</v>
      </c>
      <c r="Y1648" s="143">
        <f>X1648*K1648</f>
        <v>1.2404986</v>
      </c>
      <c r="Z1648" s="143">
        <v>0</v>
      </c>
      <c r="AA1648" s="144">
        <f>Z1648*K1648</f>
        <v>0</v>
      </c>
      <c r="AR1648" s="17" t="s">
        <v>385</v>
      </c>
      <c r="AT1648" s="17" t="s">
        <v>382</v>
      </c>
      <c r="AU1648" s="17" t="s">
        <v>190</v>
      </c>
      <c r="AY1648" s="17" t="s">
        <v>221</v>
      </c>
      <c r="BE1648" s="145">
        <f>IF(U1648="základní",N1648,0)</f>
        <v>0</v>
      </c>
      <c r="BF1648" s="145">
        <f>IF(U1648="snížená",N1648,0)</f>
        <v>0</v>
      </c>
      <c r="BG1648" s="145">
        <f>IF(U1648="zákl. přenesená",N1648,0)</f>
        <v>0</v>
      </c>
      <c r="BH1648" s="145">
        <f>IF(U1648="sníž. přenesená",N1648,0)</f>
        <v>0</v>
      </c>
      <c r="BI1648" s="145">
        <f>IF(U1648="nulová",N1648,0)</f>
        <v>0</v>
      </c>
      <c r="BJ1648" s="17" t="s">
        <v>15</v>
      </c>
      <c r="BK1648" s="145">
        <f>ROUND(L1648*K1648,2)</f>
        <v>0</v>
      </c>
      <c r="BL1648" s="17" t="s">
        <v>247</v>
      </c>
      <c r="BM1648" s="17" t="s">
        <v>2979</v>
      </c>
    </row>
    <row r="1649" spans="2:65" s="1" customFormat="1" ht="40.15" customHeight="1" x14ac:dyDescent="0.3">
      <c r="B1649" s="136"/>
      <c r="C1649" s="137" t="s">
        <v>2980</v>
      </c>
      <c r="D1649" s="137" t="s">
        <v>222</v>
      </c>
      <c r="E1649" s="138" t="s">
        <v>2981</v>
      </c>
      <c r="F1649" s="250" t="s">
        <v>2982</v>
      </c>
      <c r="G1649" s="251"/>
      <c r="H1649" s="251"/>
      <c r="I1649" s="251"/>
      <c r="J1649" s="139" t="s">
        <v>536</v>
      </c>
      <c r="K1649" s="140">
        <v>86.55</v>
      </c>
      <c r="L1649" s="252"/>
      <c r="M1649" s="251"/>
      <c r="N1649" s="252">
        <f>ROUND(L1649*K1649,2)</f>
        <v>0</v>
      </c>
      <c r="O1649" s="251"/>
      <c r="P1649" s="251"/>
      <c r="Q1649" s="251"/>
      <c r="R1649" s="141"/>
      <c r="T1649" s="142" t="s">
        <v>3</v>
      </c>
      <c r="U1649" s="40" t="s">
        <v>43</v>
      </c>
      <c r="V1649" s="143">
        <v>0.61299999999999999</v>
      </c>
      <c r="W1649" s="143">
        <f>V1649*K1649</f>
        <v>53.055149999999998</v>
      </c>
      <c r="X1649" s="143">
        <v>3.5000000000000001E-3</v>
      </c>
      <c r="Y1649" s="143">
        <f>X1649*K1649</f>
        <v>0.302925</v>
      </c>
      <c r="Z1649" s="143">
        <v>0</v>
      </c>
      <c r="AA1649" s="144">
        <f>Z1649*K1649</f>
        <v>0</v>
      </c>
      <c r="AR1649" s="17" t="s">
        <v>247</v>
      </c>
      <c r="AT1649" s="17" t="s">
        <v>222</v>
      </c>
      <c r="AU1649" s="17" t="s">
        <v>190</v>
      </c>
      <c r="AY1649" s="17" t="s">
        <v>221</v>
      </c>
      <c r="BE1649" s="145">
        <f>IF(U1649="základní",N1649,0)</f>
        <v>0</v>
      </c>
      <c r="BF1649" s="145">
        <f>IF(U1649="snížená",N1649,0)</f>
        <v>0</v>
      </c>
      <c r="BG1649" s="145">
        <f>IF(U1649="zákl. přenesená",N1649,0)</f>
        <v>0</v>
      </c>
      <c r="BH1649" s="145">
        <f>IF(U1649="sníž. přenesená",N1649,0)</f>
        <v>0</v>
      </c>
      <c r="BI1649" s="145">
        <f>IF(U1649="nulová",N1649,0)</f>
        <v>0</v>
      </c>
      <c r="BJ1649" s="17" t="s">
        <v>15</v>
      </c>
      <c r="BK1649" s="145">
        <f>ROUND(L1649*K1649,2)</f>
        <v>0</v>
      </c>
      <c r="BL1649" s="17" t="s">
        <v>247</v>
      </c>
      <c r="BM1649" s="17" t="s">
        <v>2983</v>
      </c>
    </row>
    <row r="1650" spans="2:65" s="10" customFormat="1" ht="20.45" customHeight="1" x14ac:dyDescent="0.3">
      <c r="B1650" s="153"/>
      <c r="C1650" s="154"/>
      <c r="D1650" s="154"/>
      <c r="E1650" s="155" t="s">
        <v>884</v>
      </c>
      <c r="F1650" s="274" t="s">
        <v>2984</v>
      </c>
      <c r="G1650" s="273"/>
      <c r="H1650" s="273"/>
      <c r="I1650" s="273"/>
      <c r="J1650" s="154"/>
      <c r="K1650" s="156">
        <v>13.41</v>
      </c>
      <c r="L1650" s="154"/>
      <c r="M1650" s="154"/>
      <c r="N1650" s="154"/>
      <c r="O1650" s="154"/>
      <c r="P1650" s="154"/>
      <c r="Q1650" s="154"/>
      <c r="R1650" s="157"/>
      <c r="T1650" s="158"/>
      <c r="U1650" s="154"/>
      <c r="V1650" s="154"/>
      <c r="W1650" s="154"/>
      <c r="X1650" s="154"/>
      <c r="Y1650" s="154"/>
      <c r="Z1650" s="154"/>
      <c r="AA1650" s="159"/>
      <c r="AT1650" s="160" t="s">
        <v>524</v>
      </c>
      <c r="AU1650" s="160" t="s">
        <v>190</v>
      </c>
      <c r="AV1650" s="10" t="s">
        <v>190</v>
      </c>
      <c r="AW1650" s="10" t="s">
        <v>35</v>
      </c>
      <c r="AX1650" s="10" t="s">
        <v>78</v>
      </c>
      <c r="AY1650" s="160" t="s">
        <v>221</v>
      </c>
    </row>
    <row r="1651" spans="2:65" s="10" customFormat="1" ht="20.45" customHeight="1" x14ac:dyDescent="0.3">
      <c r="B1651" s="153"/>
      <c r="C1651" s="154"/>
      <c r="D1651" s="154"/>
      <c r="E1651" s="155" t="s">
        <v>890</v>
      </c>
      <c r="F1651" s="272" t="s">
        <v>2985</v>
      </c>
      <c r="G1651" s="273"/>
      <c r="H1651" s="273"/>
      <c r="I1651" s="273"/>
      <c r="J1651" s="154"/>
      <c r="K1651" s="156">
        <v>4.75</v>
      </c>
      <c r="L1651" s="154"/>
      <c r="M1651" s="154"/>
      <c r="N1651" s="154"/>
      <c r="O1651" s="154"/>
      <c r="P1651" s="154"/>
      <c r="Q1651" s="154"/>
      <c r="R1651" s="157"/>
      <c r="T1651" s="158"/>
      <c r="U1651" s="154"/>
      <c r="V1651" s="154"/>
      <c r="W1651" s="154"/>
      <c r="X1651" s="154"/>
      <c r="Y1651" s="154"/>
      <c r="Z1651" s="154"/>
      <c r="AA1651" s="159"/>
      <c r="AT1651" s="160" t="s">
        <v>524</v>
      </c>
      <c r="AU1651" s="160" t="s">
        <v>190</v>
      </c>
      <c r="AV1651" s="10" t="s">
        <v>190</v>
      </c>
      <c r="AW1651" s="10" t="s">
        <v>35</v>
      </c>
      <c r="AX1651" s="10" t="s">
        <v>78</v>
      </c>
      <c r="AY1651" s="160" t="s">
        <v>221</v>
      </c>
    </row>
    <row r="1652" spans="2:65" s="10" customFormat="1" ht="40.15" customHeight="1" x14ac:dyDescent="0.3">
      <c r="B1652" s="153"/>
      <c r="C1652" s="154"/>
      <c r="D1652" s="154"/>
      <c r="E1652" s="155" t="s">
        <v>866</v>
      </c>
      <c r="F1652" s="272" t="s">
        <v>2986</v>
      </c>
      <c r="G1652" s="273"/>
      <c r="H1652" s="273"/>
      <c r="I1652" s="273"/>
      <c r="J1652" s="154"/>
      <c r="K1652" s="156">
        <v>61</v>
      </c>
      <c r="L1652" s="154"/>
      <c r="M1652" s="154"/>
      <c r="N1652" s="154"/>
      <c r="O1652" s="154"/>
      <c r="P1652" s="154"/>
      <c r="Q1652" s="154"/>
      <c r="R1652" s="157"/>
      <c r="T1652" s="158"/>
      <c r="U1652" s="154"/>
      <c r="V1652" s="154"/>
      <c r="W1652" s="154"/>
      <c r="X1652" s="154"/>
      <c r="Y1652" s="154"/>
      <c r="Z1652" s="154"/>
      <c r="AA1652" s="159"/>
      <c r="AT1652" s="160" t="s">
        <v>524</v>
      </c>
      <c r="AU1652" s="160" t="s">
        <v>190</v>
      </c>
      <c r="AV1652" s="10" t="s">
        <v>190</v>
      </c>
      <c r="AW1652" s="10" t="s">
        <v>35</v>
      </c>
      <c r="AX1652" s="10" t="s">
        <v>78</v>
      </c>
      <c r="AY1652" s="160" t="s">
        <v>221</v>
      </c>
    </row>
    <row r="1653" spans="2:65" s="10" customFormat="1" ht="20.45" customHeight="1" x14ac:dyDescent="0.3">
      <c r="B1653" s="153"/>
      <c r="C1653" s="154"/>
      <c r="D1653" s="154"/>
      <c r="E1653" s="155" t="s">
        <v>872</v>
      </c>
      <c r="F1653" s="272" t="s">
        <v>2987</v>
      </c>
      <c r="G1653" s="273"/>
      <c r="H1653" s="273"/>
      <c r="I1653" s="273"/>
      <c r="J1653" s="154"/>
      <c r="K1653" s="156">
        <v>7.39</v>
      </c>
      <c r="L1653" s="154"/>
      <c r="M1653" s="154"/>
      <c r="N1653" s="154"/>
      <c r="O1653" s="154"/>
      <c r="P1653" s="154"/>
      <c r="Q1653" s="154"/>
      <c r="R1653" s="157"/>
      <c r="T1653" s="158"/>
      <c r="U1653" s="154"/>
      <c r="V1653" s="154"/>
      <c r="W1653" s="154"/>
      <c r="X1653" s="154"/>
      <c r="Y1653" s="154"/>
      <c r="Z1653" s="154"/>
      <c r="AA1653" s="159"/>
      <c r="AT1653" s="160" t="s">
        <v>524</v>
      </c>
      <c r="AU1653" s="160" t="s">
        <v>190</v>
      </c>
      <c r="AV1653" s="10" t="s">
        <v>190</v>
      </c>
      <c r="AW1653" s="10" t="s">
        <v>35</v>
      </c>
      <c r="AX1653" s="10" t="s">
        <v>78</v>
      </c>
      <c r="AY1653" s="160" t="s">
        <v>221</v>
      </c>
    </row>
    <row r="1654" spans="2:65" s="11" customFormat="1" ht="20.45" customHeight="1" x14ac:dyDescent="0.3">
      <c r="B1654" s="161"/>
      <c r="C1654" s="162"/>
      <c r="D1654" s="162"/>
      <c r="E1654" s="163" t="s">
        <v>3</v>
      </c>
      <c r="F1654" s="270" t="s">
        <v>526</v>
      </c>
      <c r="G1654" s="271"/>
      <c r="H1654" s="271"/>
      <c r="I1654" s="271"/>
      <c r="J1654" s="162"/>
      <c r="K1654" s="164">
        <v>86.55</v>
      </c>
      <c r="L1654" s="162"/>
      <c r="M1654" s="162"/>
      <c r="N1654" s="162"/>
      <c r="O1654" s="162"/>
      <c r="P1654" s="162"/>
      <c r="Q1654" s="162"/>
      <c r="R1654" s="165"/>
      <c r="T1654" s="166"/>
      <c r="U1654" s="162"/>
      <c r="V1654" s="162"/>
      <c r="W1654" s="162"/>
      <c r="X1654" s="162"/>
      <c r="Y1654" s="162"/>
      <c r="Z1654" s="162"/>
      <c r="AA1654" s="167"/>
      <c r="AT1654" s="168" t="s">
        <v>524</v>
      </c>
      <c r="AU1654" s="168" t="s">
        <v>190</v>
      </c>
      <c r="AV1654" s="11" t="s">
        <v>231</v>
      </c>
      <c r="AW1654" s="11" t="s">
        <v>35</v>
      </c>
      <c r="AX1654" s="11" t="s">
        <v>15</v>
      </c>
      <c r="AY1654" s="168" t="s">
        <v>221</v>
      </c>
    </row>
    <row r="1655" spans="2:65" s="1" customFormat="1" ht="20.45" customHeight="1" x14ac:dyDescent="0.3">
      <c r="B1655" s="136"/>
      <c r="C1655" s="149" t="s">
        <v>2988</v>
      </c>
      <c r="D1655" s="149" t="s">
        <v>382</v>
      </c>
      <c r="E1655" s="150" t="s">
        <v>2932</v>
      </c>
      <c r="F1655" s="267" t="s">
        <v>2933</v>
      </c>
      <c r="G1655" s="268"/>
      <c r="H1655" s="268"/>
      <c r="I1655" s="268"/>
      <c r="J1655" s="151" t="s">
        <v>536</v>
      </c>
      <c r="K1655" s="152">
        <v>95.204999999999998</v>
      </c>
      <c r="L1655" s="269"/>
      <c r="M1655" s="268"/>
      <c r="N1655" s="269">
        <f>ROUND(L1655*K1655,2)</f>
        <v>0</v>
      </c>
      <c r="O1655" s="251"/>
      <c r="P1655" s="251"/>
      <c r="Q1655" s="251"/>
      <c r="R1655" s="141"/>
      <c r="T1655" s="142" t="s">
        <v>3</v>
      </c>
      <c r="U1655" s="40" t="s">
        <v>43</v>
      </c>
      <c r="V1655" s="143">
        <v>0</v>
      </c>
      <c r="W1655" s="143">
        <f>V1655*K1655</f>
        <v>0</v>
      </c>
      <c r="X1655" s="143">
        <v>1.18E-2</v>
      </c>
      <c r="Y1655" s="143">
        <f>X1655*K1655</f>
        <v>1.1234189999999999</v>
      </c>
      <c r="Z1655" s="143">
        <v>0</v>
      </c>
      <c r="AA1655" s="144">
        <f>Z1655*K1655</f>
        <v>0</v>
      </c>
      <c r="AR1655" s="17" t="s">
        <v>385</v>
      </c>
      <c r="AT1655" s="17" t="s">
        <v>382</v>
      </c>
      <c r="AU1655" s="17" t="s">
        <v>190</v>
      </c>
      <c r="AY1655" s="17" t="s">
        <v>221</v>
      </c>
      <c r="BE1655" s="145">
        <f>IF(U1655="základní",N1655,0)</f>
        <v>0</v>
      </c>
      <c r="BF1655" s="145">
        <f>IF(U1655="snížená",N1655,0)</f>
        <v>0</v>
      </c>
      <c r="BG1655" s="145">
        <f>IF(U1655="zákl. přenesená",N1655,0)</f>
        <v>0</v>
      </c>
      <c r="BH1655" s="145">
        <f>IF(U1655="sníž. přenesená",N1655,0)</f>
        <v>0</v>
      </c>
      <c r="BI1655" s="145">
        <f>IF(U1655="nulová",N1655,0)</f>
        <v>0</v>
      </c>
      <c r="BJ1655" s="17" t="s">
        <v>15</v>
      </c>
      <c r="BK1655" s="145">
        <f>ROUND(L1655*K1655,2)</f>
        <v>0</v>
      </c>
      <c r="BL1655" s="17" t="s">
        <v>247</v>
      </c>
      <c r="BM1655" s="17" t="s">
        <v>2989</v>
      </c>
    </row>
    <row r="1656" spans="2:65" s="1" customFormat="1" ht="40.15" customHeight="1" x14ac:dyDescent="0.3">
      <c r="B1656" s="136"/>
      <c r="C1656" s="137" t="s">
        <v>2990</v>
      </c>
      <c r="D1656" s="137" t="s">
        <v>222</v>
      </c>
      <c r="E1656" s="138" t="s">
        <v>2991</v>
      </c>
      <c r="F1656" s="250" t="s">
        <v>2992</v>
      </c>
      <c r="G1656" s="251"/>
      <c r="H1656" s="251"/>
      <c r="I1656" s="251"/>
      <c r="J1656" s="139" t="s">
        <v>536</v>
      </c>
      <c r="K1656" s="140">
        <v>392.64</v>
      </c>
      <c r="L1656" s="252"/>
      <c r="M1656" s="251"/>
      <c r="N1656" s="252">
        <f>ROUND(L1656*K1656,2)</f>
        <v>0</v>
      </c>
      <c r="O1656" s="251"/>
      <c r="P1656" s="251"/>
      <c r="Q1656" s="251"/>
      <c r="R1656" s="141"/>
      <c r="T1656" s="142" t="s">
        <v>3</v>
      </c>
      <c r="U1656" s="40" t="s">
        <v>43</v>
      </c>
      <c r="V1656" s="143">
        <v>1.6</v>
      </c>
      <c r="W1656" s="143">
        <f>V1656*K1656</f>
        <v>628.22400000000005</v>
      </c>
      <c r="X1656" s="143">
        <v>8.9999999999999993E-3</v>
      </c>
      <c r="Y1656" s="143">
        <f>X1656*K1656</f>
        <v>3.5337599999999996</v>
      </c>
      <c r="Z1656" s="143">
        <v>0</v>
      </c>
      <c r="AA1656" s="144">
        <f>Z1656*K1656</f>
        <v>0</v>
      </c>
      <c r="AR1656" s="17" t="s">
        <v>247</v>
      </c>
      <c r="AT1656" s="17" t="s">
        <v>222</v>
      </c>
      <c r="AU1656" s="17" t="s">
        <v>190</v>
      </c>
      <c r="AY1656" s="17" t="s">
        <v>221</v>
      </c>
      <c r="BE1656" s="145">
        <f>IF(U1656="základní",N1656,0)</f>
        <v>0</v>
      </c>
      <c r="BF1656" s="145">
        <f>IF(U1656="snížená",N1656,0)</f>
        <v>0</v>
      </c>
      <c r="BG1656" s="145">
        <f>IF(U1656="zákl. přenesená",N1656,0)</f>
        <v>0</v>
      </c>
      <c r="BH1656" s="145">
        <f>IF(U1656="sníž. přenesená",N1656,0)</f>
        <v>0</v>
      </c>
      <c r="BI1656" s="145">
        <f>IF(U1656="nulová",N1656,0)</f>
        <v>0</v>
      </c>
      <c r="BJ1656" s="17" t="s">
        <v>15</v>
      </c>
      <c r="BK1656" s="145">
        <f>ROUND(L1656*K1656,2)</f>
        <v>0</v>
      </c>
      <c r="BL1656" s="17" t="s">
        <v>247</v>
      </c>
      <c r="BM1656" s="17" t="s">
        <v>2993</v>
      </c>
    </row>
    <row r="1657" spans="2:65" s="10" customFormat="1" ht="20.45" customHeight="1" x14ac:dyDescent="0.3">
      <c r="B1657" s="153"/>
      <c r="C1657" s="154"/>
      <c r="D1657" s="154"/>
      <c r="E1657" s="155" t="s">
        <v>851</v>
      </c>
      <c r="F1657" s="274" t="s">
        <v>2994</v>
      </c>
      <c r="G1657" s="273"/>
      <c r="H1657" s="273"/>
      <c r="I1657" s="273"/>
      <c r="J1657" s="154"/>
      <c r="K1657" s="156">
        <v>358.08</v>
      </c>
      <c r="L1657" s="154"/>
      <c r="M1657" s="154"/>
      <c r="N1657" s="154"/>
      <c r="O1657" s="154"/>
      <c r="P1657" s="154"/>
      <c r="Q1657" s="154"/>
      <c r="R1657" s="157"/>
      <c r="T1657" s="158"/>
      <c r="U1657" s="154"/>
      <c r="V1657" s="154"/>
      <c r="W1657" s="154"/>
      <c r="X1657" s="154"/>
      <c r="Y1657" s="154"/>
      <c r="Z1657" s="154"/>
      <c r="AA1657" s="159"/>
      <c r="AT1657" s="160" t="s">
        <v>524</v>
      </c>
      <c r="AU1657" s="160" t="s">
        <v>190</v>
      </c>
      <c r="AV1657" s="10" t="s">
        <v>190</v>
      </c>
      <c r="AW1657" s="10" t="s">
        <v>35</v>
      </c>
      <c r="AX1657" s="10" t="s">
        <v>78</v>
      </c>
      <c r="AY1657" s="160" t="s">
        <v>221</v>
      </c>
    </row>
    <row r="1658" spans="2:65" s="10" customFormat="1" ht="20.45" customHeight="1" x14ac:dyDescent="0.3">
      <c r="B1658" s="153"/>
      <c r="C1658" s="154"/>
      <c r="D1658" s="154"/>
      <c r="E1658" s="155" t="s">
        <v>901</v>
      </c>
      <c r="F1658" s="272" t="s">
        <v>2995</v>
      </c>
      <c r="G1658" s="273"/>
      <c r="H1658" s="273"/>
      <c r="I1658" s="273"/>
      <c r="J1658" s="154"/>
      <c r="K1658" s="156">
        <v>9.1999999999999993</v>
      </c>
      <c r="L1658" s="154"/>
      <c r="M1658" s="154"/>
      <c r="N1658" s="154"/>
      <c r="O1658" s="154"/>
      <c r="P1658" s="154"/>
      <c r="Q1658" s="154"/>
      <c r="R1658" s="157"/>
      <c r="T1658" s="158"/>
      <c r="U1658" s="154"/>
      <c r="V1658" s="154"/>
      <c r="W1658" s="154"/>
      <c r="X1658" s="154"/>
      <c r="Y1658" s="154"/>
      <c r="Z1658" s="154"/>
      <c r="AA1658" s="159"/>
      <c r="AT1658" s="160" t="s">
        <v>524</v>
      </c>
      <c r="AU1658" s="160" t="s">
        <v>190</v>
      </c>
      <c r="AV1658" s="10" t="s">
        <v>190</v>
      </c>
      <c r="AW1658" s="10" t="s">
        <v>35</v>
      </c>
      <c r="AX1658" s="10" t="s">
        <v>78</v>
      </c>
      <c r="AY1658" s="160" t="s">
        <v>221</v>
      </c>
    </row>
    <row r="1659" spans="2:65" s="10" customFormat="1" ht="20.45" customHeight="1" x14ac:dyDescent="0.3">
      <c r="B1659" s="153"/>
      <c r="C1659" s="154"/>
      <c r="D1659" s="154"/>
      <c r="E1659" s="155" t="s">
        <v>870</v>
      </c>
      <c r="F1659" s="272" t="s">
        <v>2996</v>
      </c>
      <c r="G1659" s="273"/>
      <c r="H1659" s="273"/>
      <c r="I1659" s="273"/>
      <c r="J1659" s="154"/>
      <c r="K1659" s="156">
        <v>25.36</v>
      </c>
      <c r="L1659" s="154"/>
      <c r="M1659" s="154"/>
      <c r="N1659" s="154"/>
      <c r="O1659" s="154"/>
      <c r="P1659" s="154"/>
      <c r="Q1659" s="154"/>
      <c r="R1659" s="157"/>
      <c r="T1659" s="158"/>
      <c r="U1659" s="154"/>
      <c r="V1659" s="154"/>
      <c r="W1659" s="154"/>
      <c r="X1659" s="154"/>
      <c r="Y1659" s="154"/>
      <c r="Z1659" s="154"/>
      <c r="AA1659" s="159"/>
      <c r="AT1659" s="160" t="s">
        <v>524</v>
      </c>
      <c r="AU1659" s="160" t="s">
        <v>190</v>
      </c>
      <c r="AV1659" s="10" t="s">
        <v>190</v>
      </c>
      <c r="AW1659" s="10" t="s">
        <v>35</v>
      </c>
      <c r="AX1659" s="10" t="s">
        <v>78</v>
      </c>
      <c r="AY1659" s="160" t="s">
        <v>221</v>
      </c>
    </row>
    <row r="1660" spans="2:65" s="11" customFormat="1" ht="20.45" customHeight="1" x14ac:dyDescent="0.3">
      <c r="B1660" s="161"/>
      <c r="C1660" s="162"/>
      <c r="D1660" s="162"/>
      <c r="E1660" s="163" t="s">
        <v>3</v>
      </c>
      <c r="F1660" s="270" t="s">
        <v>526</v>
      </c>
      <c r="G1660" s="271"/>
      <c r="H1660" s="271"/>
      <c r="I1660" s="271"/>
      <c r="J1660" s="162"/>
      <c r="K1660" s="164">
        <v>392.64</v>
      </c>
      <c r="L1660" s="162"/>
      <c r="M1660" s="162"/>
      <c r="N1660" s="162"/>
      <c r="O1660" s="162"/>
      <c r="P1660" s="162"/>
      <c r="Q1660" s="162"/>
      <c r="R1660" s="165"/>
      <c r="T1660" s="166"/>
      <c r="U1660" s="162"/>
      <c r="V1660" s="162"/>
      <c r="W1660" s="162"/>
      <c r="X1660" s="162"/>
      <c r="Y1660" s="162"/>
      <c r="Z1660" s="162"/>
      <c r="AA1660" s="167"/>
      <c r="AT1660" s="168" t="s">
        <v>524</v>
      </c>
      <c r="AU1660" s="168" t="s">
        <v>190</v>
      </c>
      <c r="AV1660" s="11" t="s">
        <v>231</v>
      </c>
      <c r="AW1660" s="11" t="s">
        <v>35</v>
      </c>
      <c r="AX1660" s="11" t="s">
        <v>15</v>
      </c>
      <c r="AY1660" s="168" t="s">
        <v>221</v>
      </c>
    </row>
    <row r="1661" spans="2:65" s="1" customFormat="1" ht="20.45" customHeight="1" x14ac:dyDescent="0.3">
      <c r="B1661" s="136"/>
      <c r="C1661" s="149" t="s">
        <v>2997</v>
      </c>
      <c r="D1661" s="149" t="s">
        <v>382</v>
      </c>
      <c r="E1661" s="150" t="s">
        <v>2947</v>
      </c>
      <c r="F1661" s="267" t="s">
        <v>2948</v>
      </c>
      <c r="G1661" s="268"/>
      <c r="H1661" s="268"/>
      <c r="I1661" s="268"/>
      <c r="J1661" s="151" t="s">
        <v>536</v>
      </c>
      <c r="K1661" s="152">
        <v>451.536</v>
      </c>
      <c r="L1661" s="269"/>
      <c r="M1661" s="268"/>
      <c r="N1661" s="269">
        <f>ROUND(L1661*K1661,2)</f>
        <v>0</v>
      </c>
      <c r="O1661" s="251"/>
      <c r="P1661" s="251"/>
      <c r="Q1661" s="251"/>
      <c r="R1661" s="141"/>
      <c r="T1661" s="142" t="s">
        <v>3</v>
      </c>
      <c r="U1661" s="40" t="s">
        <v>43</v>
      </c>
      <c r="V1661" s="143">
        <v>0</v>
      </c>
      <c r="W1661" s="143">
        <f>V1661*K1661</f>
        <v>0</v>
      </c>
      <c r="X1661" s="143">
        <v>1.18E-2</v>
      </c>
      <c r="Y1661" s="143">
        <f>X1661*K1661</f>
        <v>5.3281248000000003</v>
      </c>
      <c r="Z1661" s="143">
        <v>0</v>
      </c>
      <c r="AA1661" s="144">
        <f>Z1661*K1661</f>
        <v>0</v>
      </c>
      <c r="AR1661" s="17" t="s">
        <v>385</v>
      </c>
      <c r="AT1661" s="17" t="s">
        <v>382</v>
      </c>
      <c r="AU1661" s="17" t="s">
        <v>190</v>
      </c>
      <c r="AY1661" s="17" t="s">
        <v>221</v>
      </c>
      <c r="BE1661" s="145">
        <f>IF(U1661="základní",N1661,0)</f>
        <v>0</v>
      </c>
      <c r="BF1661" s="145">
        <f>IF(U1661="snížená",N1661,0)</f>
        <v>0</v>
      </c>
      <c r="BG1661" s="145">
        <f>IF(U1661="zákl. přenesená",N1661,0)</f>
        <v>0</v>
      </c>
      <c r="BH1661" s="145">
        <f>IF(U1661="sníž. přenesená",N1661,0)</f>
        <v>0</v>
      </c>
      <c r="BI1661" s="145">
        <f>IF(U1661="nulová",N1661,0)</f>
        <v>0</v>
      </c>
      <c r="BJ1661" s="17" t="s">
        <v>15</v>
      </c>
      <c r="BK1661" s="145">
        <f>ROUND(L1661*K1661,2)</f>
        <v>0</v>
      </c>
      <c r="BL1661" s="17" t="s">
        <v>247</v>
      </c>
      <c r="BM1661" s="17" t="s">
        <v>2998</v>
      </c>
    </row>
    <row r="1662" spans="2:65" s="1" customFormat="1" ht="40.15" customHeight="1" x14ac:dyDescent="0.3">
      <c r="B1662" s="136"/>
      <c r="C1662" s="137" t="s">
        <v>2999</v>
      </c>
      <c r="D1662" s="137" t="s">
        <v>222</v>
      </c>
      <c r="E1662" s="138" t="s">
        <v>3000</v>
      </c>
      <c r="F1662" s="250" t="s">
        <v>3001</v>
      </c>
      <c r="G1662" s="251"/>
      <c r="H1662" s="251"/>
      <c r="I1662" s="251"/>
      <c r="J1662" s="139" t="s">
        <v>536</v>
      </c>
      <c r="K1662" s="140">
        <v>181.07</v>
      </c>
      <c r="L1662" s="252"/>
      <c r="M1662" s="251"/>
      <c r="N1662" s="252">
        <f>ROUND(L1662*K1662,2)</f>
        <v>0</v>
      </c>
      <c r="O1662" s="251"/>
      <c r="P1662" s="251"/>
      <c r="Q1662" s="251"/>
      <c r="R1662" s="141"/>
      <c r="T1662" s="142" t="s">
        <v>3</v>
      </c>
      <c r="U1662" s="40" t="s">
        <v>43</v>
      </c>
      <c r="V1662" s="143">
        <v>1.5</v>
      </c>
      <c r="W1662" s="143">
        <f>V1662*K1662</f>
        <v>271.60500000000002</v>
      </c>
      <c r="X1662" s="143">
        <v>8.9999999999999993E-3</v>
      </c>
      <c r="Y1662" s="143">
        <f>X1662*K1662</f>
        <v>1.6296299999999999</v>
      </c>
      <c r="Z1662" s="143">
        <v>0</v>
      </c>
      <c r="AA1662" s="144">
        <f>Z1662*K1662</f>
        <v>0</v>
      </c>
      <c r="AR1662" s="17" t="s">
        <v>247</v>
      </c>
      <c r="AT1662" s="17" t="s">
        <v>222</v>
      </c>
      <c r="AU1662" s="17" t="s">
        <v>190</v>
      </c>
      <c r="AY1662" s="17" t="s">
        <v>221</v>
      </c>
      <c r="BE1662" s="145">
        <f>IF(U1662="základní",N1662,0)</f>
        <v>0</v>
      </c>
      <c r="BF1662" s="145">
        <f>IF(U1662="snížená",N1662,0)</f>
        <v>0</v>
      </c>
      <c r="BG1662" s="145">
        <f>IF(U1662="zákl. přenesená",N1662,0)</f>
        <v>0</v>
      </c>
      <c r="BH1662" s="145">
        <f>IF(U1662="sníž. přenesená",N1662,0)</f>
        <v>0</v>
      </c>
      <c r="BI1662" s="145">
        <f>IF(U1662="nulová",N1662,0)</f>
        <v>0</v>
      </c>
      <c r="BJ1662" s="17" t="s">
        <v>15</v>
      </c>
      <c r="BK1662" s="145">
        <f>ROUND(L1662*K1662,2)</f>
        <v>0</v>
      </c>
      <c r="BL1662" s="17" t="s">
        <v>247</v>
      </c>
      <c r="BM1662" s="17" t="s">
        <v>3002</v>
      </c>
    </row>
    <row r="1663" spans="2:65" s="10" customFormat="1" ht="20.45" customHeight="1" x14ac:dyDescent="0.3">
      <c r="B1663" s="153"/>
      <c r="C1663" s="154"/>
      <c r="D1663" s="154"/>
      <c r="E1663" s="155" t="s">
        <v>895</v>
      </c>
      <c r="F1663" s="274" t="s">
        <v>3003</v>
      </c>
      <c r="G1663" s="273"/>
      <c r="H1663" s="273"/>
      <c r="I1663" s="273"/>
      <c r="J1663" s="154"/>
      <c r="K1663" s="156">
        <v>56.85</v>
      </c>
      <c r="L1663" s="154"/>
      <c r="M1663" s="154"/>
      <c r="N1663" s="154"/>
      <c r="O1663" s="154"/>
      <c r="P1663" s="154"/>
      <c r="Q1663" s="154"/>
      <c r="R1663" s="157"/>
      <c r="T1663" s="158"/>
      <c r="U1663" s="154"/>
      <c r="V1663" s="154"/>
      <c r="W1663" s="154"/>
      <c r="X1663" s="154"/>
      <c r="Y1663" s="154"/>
      <c r="Z1663" s="154"/>
      <c r="AA1663" s="159"/>
      <c r="AT1663" s="160" t="s">
        <v>524</v>
      </c>
      <c r="AU1663" s="160" t="s">
        <v>190</v>
      </c>
      <c r="AV1663" s="10" t="s">
        <v>190</v>
      </c>
      <c r="AW1663" s="10" t="s">
        <v>35</v>
      </c>
      <c r="AX1663" s="10" t="s">
        <v>78</v>
      </c>
      <c r="AY1663" s="160" t="s">
        <v>221</v>
      </c>
    </row>
    <row r="1664" spans="2:65" s="10" customFormat="1" ht="28.9" customHeight="1" x14ac:dyDescent="0.3">
      <c r="B1664" s="153"/>
      <c r="C1664" s="154"/>
      <c r="D1664" s="154"/>
      <c r="E1664" s="155" t="s">
        <v>886</v>
      </c>
      <c r="F1664" s="272" t="s">
        <v>3004</v>
      </c>
      <c r="G1664" s="273"/>
      <c r="H1664" s="273"/>
      <c r="I1664" s="273"/>
      <c r="J1664" s="154"/>
      <c r="K1664" s="156">
        <v>41.1</v>
      </c>
      <c r="L1664" s="154"/>
      <c r="M1664" s="154"/>
      <c r="N1664" s="154"/>
      <c r="O1664" s="154"/>
      <c r="P1664" s="154"/>
      <c r="Q1664" s="154"/>
      <c r="R1664" s="157"/>
      <c r="T1664" s="158"/>
      <c r="U1664" s="154"/>
      <c r="V1664" s="154"/>
      <c r="W1664" s="154"/>
      <c r="X1664" s="154"/>
      <c r="Y1664" s="154"/>
      <c r="Z1664" s="154"/>
      <c r="AA1664" s="159"/>
      <c r="AT1664" s="160" t="s">
        <v>524</v>
      </c>
      <c r="AU1664" s="160" t="s">
        <v>190</v>
      </c>
      <c r="AV1664" s="10" t="s">
        <v>190</v>
      </c>
      <c r="AW1664" s="10" t="s">
        <v>35</v>
      </c>
      <c r="AX1664" s="10" t="s">
        <v>78</v>
      </c>
      <c r="AY1664" s="160" t="s">
        <v>221</v>
      </c>
    </row>
    <row r="1665" spans="2:65" s="10" customFormat="1" ht="20.45" customHeight="1" x14ac:dyDescent="0.3">
      <c r="B1665" s="153"/>
      <c r="C1665" s="154"/>
      <c r="D1665" s="154"/>
      <c r="E1665" s="155" t="s">
        <v>862</v>
      </c>
      <c r="F1665" s="272" t="s">
        <v>3005</v>
      </c>
      <c r="G1665" s="273"/>
      <c r="H1665" s="273"/>
      <c r="I1665" s="273"/>
      <c r="J1665" s="154"/>
      <c r="K1665" s="156">
        <v>10.85</v>
      </c>
      <c r="L1665" s="154"/>
      <c r="M1665" s="154"/>
      <c r="N1665" s="154"/>
      <c r="O1665" s="154"/>
      <c r="P1665" s="154"/>
      <c r="Q1665" s="154"/>
      <c r="R1665" s="157"/>
      <c r="T1665" s="158"/>
      <c r="U1665" s="154"/>
      <c r="V1665" s="154"/>
      <c r="W1665" s="154"/>
      <c r="X1665" s="154"/>
      <c r="Y1665" s="154"/>
      <c r="Z1665" s="154"/>
      <c r="AA1665" s="159"/>
      <c r="AT1665" s="160" t="s">
        <v>524</v>
      </c>
      <c r="AU1665" s="160" t="s">
        <v>190</v>
      </c>
      <c r="AV1665" s="10" t="s">
        <v>190</v>
      </c>
      <c r="AW1665" s="10" t="s">
        <v>35</v>
      </c>
      <c r="AX1665" s="10" t="s">
        <v>78</v>
      </c>
      <c r="AY1665" s="160" t="s">
        <v>221</v>
      </c>
    </row>
    <row r="1666" spans="2:65" s="10" customFormat="1" ht="20.45" customHeight="1" x14ac:dyDescent="0.3">
      <c r="B1666" s="153"/>
      <c r="C1666" s="154"/>
      <c r="D1666" s="154"/>
      <c r="E1666" s="155" t="s">
        <v>903</v>
      </c>
      <c r="F1666" s="272" t="s">
        <v>3006</v>
      </c>
      <c r="G1666" s="273"/>
      <c r="H1666" s="273"/>
      <c r="I1666" s="273"/>
      <c r="J1666" s="154"/>
      <c r="K1666" s="156">
        <v>29.76</v>
      </c>
      <c r="L1666" s="154"/>
      <c r="M1666" s="154"/>
      <c r="N1666" s="154"/>
      <c r="O1666" s="154"/>
      <c r="P1666" s="154"/>
      <c r="Q1666" s="154"/>
      <c r="R1666" s="157"/>
      <c r="T1666" s="158"/>
      <c r="U1666" s="154"/>
      <c r="V1666" s="154"/>
      <c r="W1666" s="154"/>
      <c r="X1666" s="154"/>
      <c r="Y1666" s="154"/>
      <c r="Z1666" s="154"/>
      <c r="AA1666" s="159"/>
      <c r="AT1666" s="160" t="s">
        <v>524</v>
      </c>
      <c r="AU1666" s="160" t="s">
        <v>190</v>
      </c>
      <c r="AV1666" s="10" t="s">
        <v>190</v>
      </c>
      <c r="AW1666" s="10" t="s">
        <v>35</v>
      </c>
      <c r="AX1666" s="10" t="s">
        <v>78</v>
      </c>
      <c r="AY1666" s="160" t="s">
        <v>221</v>
      </c>
    </row>
    <row r="1667" spans="2:65" s="10" customFormat="1" ht="20.45" customHeight="1" x14ac:dyDescent="0.3">
      <c r="B1667" s="153"/>
      <c r="C1667" s="154"/>
      <c r="D1667" s="154"/>
      <c r="E1667" s="155" t="s">
        <v>857</v>
      </c>
      <c r="F1667" s="272" t="s">
        <v>3007</v>
      </c>
      <c r="G1667" s="273"/>
      <c r="H1667" s="273"/>
      <c r="I1667" s="273"/>
      <c r="J1667" s="154"/>
      <c r="K1667" s="156">
        <v>13.26</v>
      </c>
      <c r="L1667" s="154"/>
      <c r="M1667" s="154"/>
      <c r="N1667" s="154"/>
      <c r="O1667" s="154"/>
      <c r="P1667" s="154"/>
      <c r="Q1667" s="154"/>
      <c r="R1667" s="157"/>
      <c r="T1667" s="158"/>
      <c r="U1667" s="154"/>
      <c r="V1667" s="154"/>
      <c r="W1667" s="154"/>
      <c r="X1667" s="154"/>
      <c r="Y1667" s="154"/>
      <c r="Z1667" s="154"/>
      <c r="AA1667" s="159"/>
      <c r="AT1667" s="160" t="s">
        <v>524</v>
      </c>
      <c r="AU1667" s="160" t="s">
        <v>190</v>
      </c>
      <c r="AV1667" s="10" t="s">
        <v>190</v>
      </c>
      <c r="AW1667" s="10" t="s">
        <v>35</v>
      </c>
      <c r="AX1667" s="10" t="s">
        <v>78</v>
      </c>
      <c r="AY1667" s="160" t="s">
        <v>221</v>
      </c>
    </row>
    <row r="1668" spans="2:65" s="10" customFormat="1" ht="20.45" customHeight="1" x14ac:dyDescent="0.3">
      <c r="B1668" s="153"/>
      <c r="C1668" s="154"/>
      <c r="D1668" s="154"/>
      <c r="E1668" s="155" t="s">
        <v>855</v>
      </c>
      <c r="F1668" s="272" t="s">
        <v>3008</v>
      </c>
      <c r="G1668" s="273"/>
      <c r="H1668" s="273"/>
      <c r="I1668" s="273"/>
      <c r="J1668" s="154"/>
      <c r="K1668" s="156">
        <v>11.2</v>
      </c>
      <c r="L1668" s="154"/>
      <c r="M1668" s="154"/>
      <c r="N1668" s="154"/>
      <c r="O1668" s="154"/>
      <c r="P1668" s="154"/>
      <c r="Q1668" s="154"/>
      <c r="R1668" s="157"/>
      <c r="T1668" s="158"/>
      <c r="U1668" s="154"/>
      <c r="V1668" s="154"/>
      <c r="W1668" s="154"/>
      <c r="X1668" s="154"/>
      <c r="Y1668" s="154"/>
      <c r="Z1668" s="154"/>
      <c r="AA1668" s="159"/>
      <c r="AT1668" s="160" t="s">
        <v>524</v>
      </c>
      <c r="AU1668" s="160" t="s">
        <v>190</v>
      </c>
      <c r="AV1668" s="10" t="s">
        <v>190</v>
      </c>
      <c r="AW1668" s="10" t="s">
        <v>35</v>
      </c>
      <c r="AX1668" s="10" t="s">
        <v>78</v>
      </c>
      <c r="AY1668" s="160" t="s">
        <v>221</v>
      </c>
    </row>
    <row r="1669" spans="2:65" s="10" customFormat="1" ht="20.45" customHeight="1" x14ac:dyDescent="0.3">
      <c r="B1669" s="153"/>
      <c r="C1669" s="154"/>
      <c r="D1669" s="154"/>
      <c r="E1669" s="155" t="s">
        <v>874</v>
      </c>
      <c r="F1669" s="272" t="s">
        <v>3009</v>
      </c>
      <c r="G1669" s="273"/>
      <c r="H1669" s="273"/>
      <c r="I1669" s="273"/>
      <c r="J1669" s="154"/>
      <c r="K1669" s="156">
        <v>5.32</v>
      </c>
      <c r="L1669" s="154"/>
      <c r="M1669" s="154"/>
      <c r="N1669" s="154"/>
      <c r="O1669" s="154"/>
      <c r="P1669" s="154"/>
      <c r="Q1669" s="154"/>
      <c r="R1669" s="157"/>
      <c r="T1669" s="158"/>
      <c r="U1669" s="154"/>
      <c r="V1669" s="154"/>
      <c r="W1669" s="154"/>
      <c r="X1669" s="154"/>
      <c r="Y1669" s="154"/>
      <c r="Z1669" s="154"/>
      <c r="AA1669" s="159"/>
      <c r="AT1669" s="160" t="s">
        <v>524</v>
      </c>
      <c r="AU1669" s="160" t="s">
        <v>190</v>
      </c>
      <c r="AV1669" s="10" t="s">
        <v>190</v>
      </c>
      <c r="AW1669" s="10" t="s">
        <v>35</v>
      </c>
      <c r="AX1669" s="10" t="s">
        <v>78</v>
      </c>
      <c r="AY1669" s="160" t="s">
        <v>221</v>
      </c>
    </row>
    <row r="1670" spans="2:65" s="10" customFormat="1" ht="20.45" customHeight="1" x14ac:dyDescent="0.3">
      <c r="B1670" s="153"/>
      <c r="C1670" s="154"/>
      <c r="D1670" s="154"/>
      <c r="E1670" s="155" t="s">
        <v>876</v>
      </c>
      <c r="F1670" s="272" t="s">
        <v>3010</v>
      </c>
      <c r="G1670" s="273"/>
      <c r="H1670" s="273"/>
      <c r="I1670" s="273"/>
      <c r="J1670" s="154"/>
      <c r="K1670" s="156">
        <v>12.73</v>
      </c>
      <c r="L1670" s="154"/>
      <c r="M1670" s="154"/>
      <c r="N1670" s="154"/>
      <c r="O1670" s="154"/>
      <c r="P1670" s="154"/>
      <c r="Q1670" s="154"/>
      <c r="R1670" s="157"/>
      <c r="T1670" s="158"/>
      <c r="U1670" s="154"/>
      <c r="V1670" s="154"/>
      <c r="W1670" s="154"/>
      <c r="X1670" s="154"/>
      <c r="Y1670" s="154"/>
      <c r="Z1670" s="154"/>
      <c r="AA1670" s="159"/>
      <c r="AT1670" s="160" t="s">
        <v>524</v>
      </c>
      <c r="AU1670" s="160" t="s">
        <v>190</v>
      </c>
      <c r="AV1670" s="10" t="s">
        <v>190</v>
      </c>
      <c r="AW1670" s="10" t="s">
        <v>35</v>
      </c>
      <c r="AX1670" s="10" t="s">
        <v>78</v>
      </c>
      <c r="AY1670" s="160" t="s">
        <v>221</v>
      </c>
    </row>
    <row r="1671" spans="2:65" s="11" customFormat="1" ht="20.45" customHeight="1" x14ac:dyDescent="0.3">
      <c r="B1671" s="161"/>
      <c r="C1671" s="162"/>
      <c r="D1671" s="162"/>
      <c r="E1671" s="163" t="s">
        <v>3</v>
      </c>
      <c r="F1671" s="270" t="s">
        <v>526</v>
      </c>
      <c r="G1671" s="271"/>
      <c r="H1671" s="271"/>
      <c r="I1671" s="271"/>
      <c r="J1671" s="162"/>
      <c r="K1671" s="164">
        <v>181.07</v>
      </c>
      <c r="L1671" s="162"/>
      <c r="M1671" s="162"/>
      <c r="N1671" s="162"/>
      <c r="O1671" s="162"/>
      <c r="P1671" s="162"/>
      <c r="Q1671" s="162"/>
      <c r="R1671" s="165"/>
      <c r="T1671" s="166"/>
      <c r="U1671" s="162"/>
      <c r="V1671" s="162"/>
      <c r="W1671" s="162"/>
      <c r="X1671" s="162"/>
      <c r="Y1671" s="162"/>
      <c r="Z1671" s="162"/>
      <c r="AA1671" s="167"/>
      <c r="AT1671" s="168" t="s">
        <v>524</v>
      </c>
      <c r="AU1671" s="168" t="s">
        <v>190</v>
      </c>
      <c r="AV1671" s="11" t="s">
        <v>231</v>
      </c>
      <c r="AW1671" s="11" t="s">
        <v>35</v>
      </c>
      <c r="AX1671" s="11" t="s">
        <v>15</v>
      </c>
      <c r="AY1671" s="168" t="s">
        <v>221</v>
      </c>
    </row>
    <row r="1672" spans="2:65" s="1" customFormat="1" ht="20.45" customHeight="1" x14ac:dyDescent="0.3">
      <c r="B1672" s="136"/>
      <c r="C1672" s="149" t="s">
        <v>3011</v>
      </c>
      <c r="D1672" s="149" t="s">
        <v>382</v>
      </c>
      <c r="E1672" s="150" t="s">
        <v>2942</v>
      </c>
      <c r="F1672" s="267" t="s">
        <v>2943</v>
      </c>
      <c r="G1672" s="268"/>
      <c r="H1672" s="268"/>
      <c r="I1672" s="268"/>
      <c r="J1672" s="151" t="s">
        <v>536</v>
      </c>
      <c r="K1672" s="152">
        <v>208.23099999999999</v>
      </c>
      <c r="L1672" s="269"/>
      <c r="M1672" s="268"/>
      <c r="N1672" s="269">
        <f>ROUND(L1672*K1672,2)</f>
        <v>0</v>
      </c>
      <c r="O1672" s="251"/>
      <c r="P1672" s="251"/>
      <c r="Q1672" s="251"/>
      <c r="R1672" s="141"/>
      <c r="T1672" s="142" t="s">
        <v>3</v>
      </c>
      <c r="U1672" s="40" t="s">
        <v>43</v>
      </c>
      <c r="V1672" s="143">
        <v>0</v>
      </c>
      <c r="W1672" s="143">
        <f>V1672*K1672</f>
        <v>0</v>
      </c>
      <c r="X1672" s="143">
        <v>1.18E-2</v>
      </c>
      <c r="Y1672" s="143">
        <f>X1672*K1672</f>
        <v>2.4571258</v>
      </c>
      <c r="Z1672" s="143">
        <v>0</v>
      </c>
      <c r="AA1672" s="144">
        <f>Z1672*K1672</f>
        <v>0</v>
      </c>
      <c r="AR1672" s="17" t="s">
        <v>385</v>
      </c>
      <c r="AT1672" s="17" t="s">
        <v>382</v>
      </c>
      <c r="AU1672" s="17" t="s">
        <v>190</v>
      </c>
      <c r="AY1672" s="17" t="s">
        <v>221</v>
      </c>
      <c r="BE1672" s="145">
        <f>IF(U1672="základní",N1672,0)</f>
        <v>0</v>
      </c>
      <c r="BF1672" s="145">
        <f>IF(U1672="snížená",N1672,0)</f>
        <v>0</v>
      </c>
      <c r="BG1672" s="145">
        <f>IF(U1672="zákl. přenesená",N1672,0)</f>
        <v>0</v>
      </c>
      <c r="BH1672" s="145">
        <f>IF(U1672="sníž. přenesená",N1672,0)</f>
        <v>0</v>
      </c>
      <c r="BI1672" s="145">
        <f>IF(U1672="nulová",N1672,0)</f>
        <v>0</v>
      </c>
      <c r="BJ1672" s="17" t="s">
        <v>15</v>
      </c>
      <c r="BK1672" s="145">
        <f>ROUND(L1672*K1672,2)</f>
        <v>0</v>
      </c>
      <c r="BL1672" s="17" t="s">
        <v>247</v>
      </c>
      <c r="BM1672" s="17" t="s">
        <v>3012</v>
      </c>
    </row>
    <row r="1673" spans="2:65" s="1" customFormat="1" ht="28.9" customHeight="1" x14ac:dyDescent="0.3">
      <c r="B1673" s="136"/>
      <c r="C1673" s="137" t="s">
        <v>3013</v>
      </c>
      <c r="D1673" s="137" t="s">
        <v>222</v>
      </c>
      <c r="E1673" s="138" t="s">
        <v>3014</v>
      </c>
      <c r="F1673" s="250" t="s">
        <v>3015</v>
      </c>
      <c r="G1673" s="251"/>
      <c r="H1673" s="251"/>
      <c r="I1673" s="251"/>
      <c r="J1673" s="139" t="s">
        <v>335</v>
      </c>
      <c r="K1673" s="140"/>
      <c r="L1673" s="252"/>
      <c r="M1673" s="251"/>
      <c r="N1673" s="252">
        <f>ROUND(L1673*K1673,2)</f>
        <v>0</v>
      </c>
      <c r="O1673" s="251"/>
      <c r="P1673" s="251"/>
      <c r="Q1673" s="251"/>
      <c r="R1673" s="141"/>
      <c r="T1673" s="142" t="s">
        <v>3</v>
      </c>
      <c r="U1673" s="40" t="s">
        <v>43</v>
      </c>
      <c r="V1673" s="143">
        <v>0</v>
      </c>
      <c r="W1673" s="143">
        <f>V1673*K1673</f>
        <v>0</v>
      </c>
      <c r="X1673" s="143">
        <v>0</v>
      </c>
      <c r="Y1673" s="143">
        <f>X1673*K1673</f>
        <v>0</v>
      </c>
      <c r="Z1673" s="143">
        <v>0</v>
      </c>
      <c r="AA1673" s="144">
        <f>Z1673*K1673</f>
        <v>0</v>
      </c>
      <c r="AR1673" s="17" t="s">
        <v>247</v>
      </c>
      <c r="AT1673" s="17" t="s">
        <v>222</v>
      </c>
      <c r="AU1673" s="17" t="s">
        <v>190</v>
      </c>
      <c r="AY1673" s="17" t="s">
        <v>221</v>
      </c>
      <c r="BE1673" s="145">
        <f>IF(U1673="základní",N1673,0)</f>
        <v>0</v>
      </c>
      <c r="BF1673" s="145">
        <f>IF(U1673="snížená",N1673,0)</f>
        <v>0</v>
      </c>
      <c r="BG1673" s="145">
        <f>IF(U1673="zákl. přenesená",N1673,0)</f>
        <v>0</v>
      </c>
      <c r="BH1673" s="145">
        <f>IF(U1673="sníž. přenesená",N1673,0)</f>
        <v>0</v>
      </c>
      <c r="BI1673" s="145">
        <f>IF(U1673="nulová",N1673,0)</f>
        <v>0</v>
      </c>
      <c r="BJ1673" s="17" t="s">
        <v>15</v>
      </c>
      <c r="BK1673" s="145">
        <f>ROUND(L1673*K1673,2)</f>
        <v>0</v>
      </c>
      <c r="BL1673" s="17" t="s">
        <v>247</v>
      </c>
      <c r="BM1673" s="17" t="s">
        <v>3016</v>
      </c>
    </row>
    <row r="1674" spans="2:65" s="9" customFormat="1" ht="29.85" customHeight="1" x14ac:dyDescent="0.3">
      <c r="B1674" s="125"/>
      <c r="C1674" s="126"/>
      <c r="D1674" s="135" t="s">
        <v>918</v>
      </c>
      <c r="E1674" s="135"/>
      <c r="F1674" s="135"/>
      <c r="G1674" s="135"/>
      <c r="H1674" s="135"/>
      <c r="I1674" s="135"/>
      <c r="J1674" s="135"/>
      <c r="K1674" s="135"/>
      <c r="L1674" s="135"/>
      <c r="M1674" s="135"/>
      <c r="N1674" s="253">
        <f>BK1674</f>
        <v>0</v>
      </c>
      <c r="O1674" s="254"/>
      <c r="P1674" s="254"/>
      <c r="Q1674" s="254"/>
      <c r="R1674" s="128"/>
      <c r="T1674" s="129"/>
      <c r="U1674" s="126"/>
      <c r="V1674" s="126"/>
      <c r="W1674" s="130">
        <f>SUM(W1675:W1706)</f>
        <v>436.692722</v>
      </c>
      <c r="X1674" s="126"/>
      <c r="Y1674" s="130">
        <f>SUM(Y1675:Y1706)</f>
        <v>7.8105753399999989</v>
      </c>
      <c r="Z1674" s="126"/>
      <c r="AA1674" s="131">
        <f>SUM(AA1675:AA1706)</f>
        <v>0</v>
      </c>
      <c r="AR1674" s="132" t="s">
        <v>190</v>
      </c>
      <c r="AT1674" s="133" t="s">
        <v>77</v>
      </c>
      <c r="AU1674" s="133" t="s">
        <v>15</v>
      </c>
      <c r="AY1674" s="132" t="s">
        <v>221</v>
      </c>
      <c r="BK1674" s="134">
        <f>SUM(BK1675:BK1706)</f>
        <v>0</v>
      </c>
    </row>
    <row r="1675" spans="2:65" s="1" customFormat="1" ht="28.9" customHeight="1" x14ac:dyDescent="0.3">
      <c r="B1675" s="136"/>
      <c r="C1675" s="137" t="s">
        <v>3017</v>
      </c>
      <c r="D1675" s="137" t="s">
        <v>222</v>
      </c>
      <c r="E1675" s="138" t="s">
        <v>3018</v>
      </c>
      <c r="F1675" s="250" t="s">
        <v>3019</v>
      </c>
      <c r="G1675" s="251"/>
      <c r="H1675" s="251"/>
      <c r="I1675" s="251"/>
      <c r="J1675" s="139" t="s">
        <v>536</v>
      </c>
      <c r="K1675" s="140">
        <v>773.21799999999996</v>
      </c>
      <c r="L1675" s="252"/>
      <c r="M1675" s="251"/>
      <c r="N1675" s="252">
        <f>ROUND(L1675*K1675,2)</f>
        <v>0</v>
      </c>
      <c r="O1675" s="251"/>
      <c r="P1675" s="251"/>
      <c r="Q1675" s="251"/>
      <c r="R1675" s="141"/>
      <c r="T1675" s="142" t="s">
        <v>3</v>
      </c>
      <c r="U1675" s="40" t="s">
        <v>43</v>
      </c>
      <c r="V1675" s="143">
        <v>0.245</v>
      </c>
      <c r="W1675" s="143">
        <f>V1675*K1675</f>
        <v>189.43840999999998</v>
      </c>
      <c r="X1675" s="143">
        <v>7.5799999999999999E-3</v>
      </c>
      <c r="Y1675" s="143">
        <f>X1675*K1675</f>
        <v>5.8609924399999995</v>
      </c>
      <c r="Z1675" s="143">
        <v>0</v>
      </c>
      <c r="AA1675" s="144">
        <f>Z1675*K1675</f>
        <v>0</v>
      </c>
      <c r="AR1675" s="17" t="s">
        <v>247</v>
      </c>
      <c r="AT1675" s="17" t="s">
        <v>222</v>
      </c>
      <c r="AU1675" s="17" t="s">
        <v>190</v>
      </c>
      <c r="AY1675" s="17" t="s">
        <v>221</v>
      </c>
      <c r="BE1675" s="145">
        <f>IF(U1675="základní",N1675,0)</f>
        <v>0</v>
      </c>
      <c r="BF1675" s="145">
        <f>IF(U1675="snížená",N1675,0)</f>
        <v>0</v>
      </c>
      <c r="BG1675" s="145">
        <f>IF(U1675="zákl. přenesená",N1675,0)</f>
        <v>0</v>
      </c>
      <c r="BH1675" s="145">
        <f>IF(U1675="sníž. přenesená",N1675,0)</f>
        <v>0</v>
      </c>
      <c r="BI1675" s="145">
        <f>IF(U1675="nulová",N1675,0)</f>
        <v>0</v>
      </c>
      <c r="BJ1675" s="17" t="s">
        <v>15</v>
      </c>
      <c r="BK1675" s="145">
        <f>ROUND(L1675*K1675,2)</f>
        <v>0</v>
      </c>
      <c r="BL1675" s="17" t="s">
        <v>247</v>
      </c>
      <c r="BM1675" s="17" t="s">
        <v>3020</v>
      </c>
    </row>
    <row r="1676" spans="2:65" s="10" customFormat="1" ht="20.45" customHeight="1" x14ac:dyDescent="0.3">
      <c r="B1676" s="153"/>
      <c r="C1676" s="154"/>
      <c r="D1676" s="154"/>
      <c r="E1676" s="155" t="s">
        <v>3</v>
      </c>
      <c r="F1676" s="274" t="s">
        <v>3021</v>
      </c>
      <c r="G1676" s="273"/>
      <c r="H1676" s="273"/>
      <c r="I1676" s="273"/>
      <c r="J1676" s="154"/>
      <c r="K1676" s="156">
        <v>773.21799999999996</v>
      </c>
      <c r="L1676" s="154"/>
      <c r="M1676" s="154"/>
      <c r="N1676" s="154"/>
      <c r="O1676" s="154"/>
      <c r="P1676" s="154"/>
      <c r="Q1676" s="154"/>
      <c r="R1676" s="157"/>
      <c r="T1676" s="158"/>
      <c r="U1676" s="154"/>
      <c r="V1676" s="154"/>
      <c r="W1676" s="154"/>
      <c r="X1676" s="154"/>
      <c r="Y1676" s="154"/>
      <c r="Z1676" s="154"/>
      <c r="AA1676" s="159"/>
      <c r="AT1676" s="160" t="s">
        <v>524</v>
      </c>
      <c r="AU1676" s="160" t="s">
        <v>190</v>
      </c>
      <c r="AV1676" s="10" t="s">
        <v>190</v>
      </c>
      <c r="AW1676" s="10" t="s">
        <v>35</v>
      </c>
      <c r="AX1676" s="10" t="s">
        <v>15</v>
      </c>
      <c r="AY1676" s="160" t="s">
        <v>221</v>
      </c>
    </row>
    <row r="1677" spans="2:65" s="1" customFormat="1" ht="20.45" customHeight="1" x14ac:dyDescent="0.3">
      <c r="B1677" s="136"/>
      <c r="C1677" s="137" t="s">
        <v>3022</v>
      </c>
      <c r="D1677" s="137" t="s">
        <v>222</v>
      </c>
      <c r="E1677" s="138" t="s">
        <v>3023</v>
      </c>
      <c r="F1677" s="250" t="s">
        <v>3024</v>
      </c>
      <c r="G1677" s="251"/>
      <c r="H1677" s="251"/>
      <c r="I1677" s="251"/>
      <c r="J1677" s="139" t="s">
        <v>536</v>
      </c>
      <c r="K1677" s="140">
        <v>16.100000000000001</v>
      </c>
      <c r="L1677" s="252"/>
      <c r="M1677" s="251"/>
      <c r="N1677" s="252">
        <f>ROUND(L1677*K1677,2)</f>
        <v>0</v>
      </c>
      <c r="O1677" s="251"/>
      <c r="P1677" s="251"/>
      <c r="Q1677" s="251"/>
      <c r="R1677" s="141"/>
      <c r="T1677" s="142" t="s">
        <v>3</v>
      </c>
      <c r="U1677" s="40" t="s">
        <v>43</v>
      </c>
      <c r="V1677" s="143">
        <v>0.219</v>
      </c>
      <c r="W1677" s="143">
        <f>V1677*K1677</f>
        <v>3.5259000000000005</v>
      </c>
      <c r="X1677" s="143">
        <v>5.0000000000000001E-4</v>
      </c>
      <c r="Y1677" s="143">
        <f>X1677*K1677</f>
        <v>8.0500000000000016E-3</v>
      </c>
      <c r="Z1677" s="143">
        <v>0</v>
      </c>
      <c r="AA1677" s="144">
        <f>Z1677*K1677</f>
        <v>0</v>
      </c>
      <c r="AR1677" s="17" t="s">
        <v>247</v>
      </c>
      <c r="AT1677" s="17" t="s">
        <v>222</v>
      </c>
      <c r="AU1677" s="17" t="s">
        <v>190</v>
      </c>
      <c r="AY1677" s="17" t="s">
        <v>221</v>
      </c>
      <c r="BE1677" s="145">
        <f>IF(U1677="základní",N1677,0)</f>
        <v>0</v>
      </c>
      <c r="BF1677" s="145">
        <f>IF(U1677="snížená",N1677,0)</f>
        <v>0</v>
      </c>
      <c r="BG1677" s="145">
        <f>IF(U1677="zákl. přenesená",N1677,0)</f>
        <v>0</v>
      </c>
      <c r="BH1677" s="145">
        <f>IF(U1677="sníž. přenesená",N1677,0)</f>
        <v>0</v>
      </c>
      <c r="BI1677" s="145">
        <f>IF(U1677="nulová",N1677,0)</f>
        <v>0</v>
      </c>
      <c r="BJ1677" s="17" t="s">
        <v>15</v>
      </c>
      <c r="BK1677" s="145">
        <f>ROUND(L1677*K1677,2)</f>
        <v>0</v>
      </c>
      <c r="BL1677" s="17" t="s">
        <v>247</v>
      </c>
      <c r="BM1677" s="17" t="s">
        <v>3025</v>
      </c>
    </row>
    <row r="1678" spans="2:65" s="10" customFormat="1" ht="20.45" customHeight="1" x14ac:dyDescent="0.3">
      <c r="B1678" s="153"/>
      <c r="C1678" s="154"/>
      <c r="D1678" s="154"/>
      <c r="E1678" s="155" t="s">
        <v>888</v>
      </c>
      <c r="F1678" s="274" t="s">
        <v>3026</v>
      </c>
      <c r="G1678" s="273"/>
      <c r="H1678" s="273"/>
      <c r="I1678" s="273"/>
      <c r="J1678" s="154"/>
      <c r="K1678" s="156">
        <v>9.1</v>
      </c>
      <c r="L1678" s="154"/>
      <c r="M1678" s="154"/>
      <c r="N1678" s="154"/>
      <c r="O1678" s="154"/>
      <c r="P1678" s="154"/>
      <c r="Q1678" s="154"/>
      <c r="R1678" s="157"/>
      <c r="T1678" s="158"/>
      <c r="U1678" s="154"/>
      <c r="V1678" s="154"/>
      <c r="W1678" s="154"/>
      <c r="X1678" s="154"/>
      <c r="Y1678" s="154"/>
      <c r="Z1678" s="154"/>
      <c r="AA1678" s="159"/>
      <c r="AT1678" s="160" t="s">
        <v>524</v>
      </c>
      <c r="AU1678" s="160" t="s">
        <v>190</v>
      </c>
      <c r="AV1678" s="10" t="s">
        <v>190</v>
      </c>
      <c r="AW1678" s="10" t="s">
        <v>35</v>
      </c>
      <c r="AX1678" s="10" t="s">
        <v>78</v>
      </c>
      <c r="AY1678" s="160" t="s">
        <v>221</v>
      </c>
    </row>
    <row r="1679" spans="2:65" s="10" customFormat="1" ht="20.45" customHeight="1" x14ac:dyDescent="0.3">
      <c r="B1679" s="153"/>
      <c r="C1679" s="154"/>
      <c r="D1679" s="154"/>
      <c r="E1679" s="155" t="s">
        <v>3</v>
      </c>
      <c r="F1679" s="272" t="s">
        <v>3027</v>
      </c>
      <c r="G1679" s="273"/>
      <c r="H1679" s="273"/>
      <c r="I1679" s="273"/>
      <c r="J1679" s="154"/>
      <c r="K1679" s="156">
        <v>7</v>
      </c>
      <c r="L1679" s="154"/>
      <c r="M1679" s="154"/>
      <c r="N1679" s="154"/>
      <c r="O1679" s="154"/>
      <c r="P1679" s="154"/>
      <c r="Q1679" s="154"/>
      <c r="R1679" s="157"/>
      <c r="T1679" s="158"/>
      <c r="U1679" s="154"/>
      <c r="V1679" s="154"/>
      <c r="W1679" s="154"/>
      <c r="X1679" s="154"/>
      <c r="Y1679" s="154"/>
      <c r="Z1679" s="154"/>
      <c r="AA1679" s="159"/>
      <c r="AT1679" s="160" t="s">
        <v>524</v>
      </c>
      <c r="AU1679" s="160" t="s">
        <v>190</v>
      </c>
      <c r="AV1679" s="10" t="s">
        <v>190</v>
      </c>
      <c r="AW1679" s="10" t="s">
        <v>35</v>
      </c>
      <c r="AX1679" s="10" t="s">
        <v>78</v>
      </c>
      <c r="AY1679" s="160" t="s">
        <v>221</v>
      </c>
    </row>
    <row r="1680" spans="2:65" s="11" customFormat="1" ht="20.45" customHeight="1" x14ac:dyDescent="0.3">
      <c r="B1680" s="161"/>
      <c r="C1680" s="162"/>
      <c r="D1680" s="162"/>
      <c r="E1680" s="163" t="s">
        <v>3</v>
      </c>
      <c r="F1680" s="270" t="s">
        <v>526</v>
      </c>
      <c r="G1680" s="271"/>
      <c r="H1680" s="271"/>
      <c r="I1680" s="271"/>
      <c r="J1680" s="162"/>
      <c r="K1680" s="164">
        <v>16.100000000000001</v>
      </c>
      <c r="L1680" s="162"/>
      <c r="M1680" s="162"/>
      <c r="N1680" s="162"/>
      <c r="O1680" s="162"/>
      <c r="P1680" s="162"/>
      <c r="Q1680" s="162"/>
      <c r="R1680" s="165"/>
      <c r="T1680" s="166"/>
      <c r="U1680" s="162"/>
      <c r="V1680" s="162"/>
      <c r="W1680" s="162"/>
      <c r="X1680" s="162"/>
      <c r="Y1680" s="162"/>
      <c r="Z1680" s="162"/>
      <c r="AA1680" s="167"/>
      <c r="AT1680" s="168" t="s">
        <v>524</v>
      </c>
      <c r="AU1680" s="168" t="s">
        <v>190</v>
      </c>
      <c r="AV1680" s="11" t="s">
        <v>231</v>
      </c>
      <c r="AW1680" s="11" t="s">
        <v>35</v>
      </c>
      <c r="AX1680" s="11" t="s">
        <v>15</v>
      </c>
      <c r="AY1680" s="168" t="s">
        <v>221</v>
      </c>
    </row>
    <row r="1681" spans="2:65" s="1" customFormat="1" ht="20.45" customHeight="1" x14ac:dyDescent="0.3">
      <c r="B1681" s="136"/>
      <c r="C1681" s="149" t="s">
        <v>3028</v>
      </c>
      <c r="D1681" s="149" t="s">
        <v>382</v>
      </c>
      <c r="E1681" s="150" t="s">
        <v>3029</v>
      </c>
      <c r="F1681" s="267" t="s">
        <v>3030</v>
      </c>
      <c r="G1681" s="268"/>
      <c r="H1681" s="268"/>
      <c r="I1681" s="268"/>
      <c r="J1681" s="151" t="s">
        <v>536</v>
      </c>
      <c r="K1681" s="152">
        <v>17.71</v>
      </c>
      <c r="L1681" s="269"/>
      <c r="M1681" s="268"/>
      <c r="N1681" s="269">
        <f>ROUND(L1681*K1681,2)</f>
        <v>0</v>
      </c>
      <c r="O1681" s="251"/>
      <c r="P1681" s="251"/>
      <c r="Q1681" s="251"/>
      <c r="R1681" s="141"/>
      <c r="T1681" s="142" t="s">
        <v>3</v>
      </c>
      <c r="U1681" s="40" t="s">
        <v>43</v>
      </c>
      <c r="V1681" s="143">
        <v>0</v>
      </c>
      <c r="W1681" s="143">
        <f>V1681*K1681</f>
        <v>0</v>
      </c>
      <c r="X1681" s="143">
        <v>1.75E-3</v>
      </c>
      <c r="Y1681" s="143">
        <f>X1681*K1681</f>
        <v>3.0992500000000003E-2</v>
      </c>
      <c r="Z1681" s="143">
        <v>0</v>
      </c>
      <c r="AA1681" s="144">
        <f>Z1681*K1681</f>
        <v>0</v>
      </c>
      <c r="AR1681" s="17" t="s">
        <v>385</v>
      </c>
      <c r="AT1681" s="17" t="s">
        <v>382</v>
      </c>
      <c r="AU1681" s="17" t="s">
        <v>190</v>
      </c>
      <c r="AY1681" s="17" t="s">
        <v>221</v>
      </c>
      <c r="BE1681" s="145">
        <f>IF(U1681="základní",N1681,0)</f>
        <v>0</v>
      </c>
      <c r="BF1681" s="145">
        <f>IF(U1681="snížená",N1681,0)</f>
        <v>0</v>
      </c>
      <c r="BG1681" s="145">
        <f>IF(U1681="zákl. přenesená",N1681,0)</f>
        <v>0</v>
      </c>
      <c r="BH1681" s="145">
        <f>IF(U1681="sníž. přenesená",N1681,0)</f>
        <v>0</v>
      </c>
      <c r="BI1681" s="145">
        <f>IF(U1681="nulová",N1681,0)</f>
        <v>0</v>
      </c>
      <c r="BJ1681" s="17" t="s">
        <v>15</v>
      </c>
      <c r="BK1681" s="145">
        <f>ROUND(L1681*K1681,2)</f>
        <v>0</v>
      </c>
      <c r="BL1681" s="17" t="s">
        <v>247</v>
      </c>
      <c r="BM1681" s="17" t="s">
        <v>3031</v>
      </c>
    </row>
    <row r="1682" spans="2:65" s="1" customFormat="1" ht="28.9" customHeight="1" x14ac:dyDescent="0.3">
      <c r="B1682" s="136"/>
      <c r="C1682" s="137" t="s">
        <v>3032</v>
      </c>
      <c r="D1682" s="137" t="s">
        <v>222</v>
      </c>
      <c r="E1682" s="138" t="s">
        <v>3033</v>
      </c>
      <c r="F1682" s="250" t="s">
        <v>3034</v>
      </c>
      <c r="G1682" s="251"/>
      <c r="H1682" s="251"/>
      <c r="I1682" s="251"/>
      <c r="J1682" s="139" t="s">
        <v>536</v>
      </c>
      <c r="K1682" s="140">
        <v>757.11800000000005</v>
      </c>
      <c r="L1682" s="252"/>
      <c r="M1682" s="251"/>
      <c r="N1682" s="252">
        <f>ROUND(L1682*K1682,2)</f>
        <v>0</v>
      </c>
      <c r="O1682" s="251"/>
      <c r="P1682" s="251"/>
      <c r="Q1682" s="251"/>
      <c r="R1682" s="141"/>
      <c r="T1682" s="142" t="s">
        <v>3</v>
      </c>
      <c r="U1682" s="40" t="s">
        <v>43</v>
      </c>
      <c r="V1682" s="143">
        <v>0.224</v>
      </c>
      <c r="W1682" s="143">
        <f>V1682*K1682</f>
        <v>169.59443200000001</v>
      </c>
      <c r="X1682" s="143">
        <v>2.9999999999999997E-4</v>
      </c>
      <c r="Y1682" s="143">
        <f>X1682*K1682</f>
        <v>0.22713539999999999</v>
      </c>
      <c r="Z1682" s="143">
        <v>0</v>
      </c>
      <c r="AA1682" s="144">
        <f>Z1682*K1682</f>
        <v>0</v>
      </c>
      <c r="AR1682" s="17" t="s">
        <v>247</v>
      </c>
      <c r="AT1682" s="17" t="s">
        <v>222</v>
      </c>
      <c r="AU1682" s="17" t="s">
        <v>190</v>
      </c>
      <c r="AY1682" s="17" t="s">
        <v>221</v>
      </c>
      <c r="BE1682" s="145">
        <f>IF(U1682="základní",N1682,0)</f>
        <v>0</v>
      </c>
      <c r="BF1682" s="145">
        <f>IF(U1682="snížená",N1682,0)</f>
        <v>0</v>
      </c>
      <c r="BG1682" s="145">
        <f>IF(U1682="zákl. přenesená",N1682,0)</f>
        <v>0</v>
      </c>
      <c r="BH1682" s="145">
        <f>IF(U1682="sníž. přenesená",N1682,0)</f>
        <v>0</v>
      </c>
      <c r="BI1682" s="145">
        <f>IF(U1682="nulová",N1682,0)</f>
        <v>0</v>
      </c>
      <c r="BJ1682" s="17" t="s">
        <v>15</v>
      </c>
      <c r="BK1682" s="145">
        <f>ROUND(L1682*K1682,2)</f>
        <v>0</v>
      </c>
      <c r="BL1682" s="17" t="s">
        <v>247</v>
      </c>
      <c r="BM1682" s="17" t="s">
        <v>3035</v>
      </c>
    </row>
    <row r="1683" spans="2:65" s="10" customFormat="1" ht="28.9" customHeight="1" x14ac:dyDescent="0.3">
      <c r="B1683" s="153"/>
      <c r="C1683" s="154"/>
      <c r="D1683" s="154"/>
      <c r="E1683" s="155" t="s">
        <v>892</v>
      </c>
      <c r="F1683" s="274" t="s">
        <v>3036</v>
      </c>
      <c r="G1683" s="273"/>
      <c r="H1683" s="273"/>
      <c r="I1683" s="273"/>
      <c r="J1683" s="154"/>
      <c r="K1683" s="156">
        <v>259.66000000000003</v>
      </c>
      <c r="L1683" s="154"/>
      <c r="M1683" s="154"/>
      <c r="N1683" s="154"/>
      <c r="O1683" s="154"/>
      <c r="P1683" s="154"/>
      <c r="Q1683" s="154"/>
      <c r="R1683" s="157"/>
      <c r="T1683" s="158"/>
      <c r="U1683" s="154"/>
      <c r="V1683" s="154"/>
      <c r="W1683" s="154"/>
      <c r="X1683" s="154"/>
      <c r="Y1683" s="154"/>
      <c r="Z1683" s="154"/>
      <c r="AA1683" s="159"/>
      <c r="AT1683" s="160" t="s">
        <v>524</v>
      </c>
      <c r="AU1683" s="160" t="s">
        <v>190</v>
      </c>
      <c r="AV1683" s="10" t="s">
        <v>190</v>
      </c>
      <c r="AW1683" s="10" t="s">
        <v>35</v>
      </c>
      <c r="AX1683" s="10" t="s">
        <v>78</v>
      </c>
      <c r="AY1683" s="160" t="s">
        <v>221</v>
      </c>
    </row>
    <row r="1684" spans="2:65" s="10" customFormat="1" ht="28.9" customHeight="1" x14ac:dyDescent="0.3">
      <c r="B1684" s="153"/>
      <c r="C1684" s="154"/>
      <c r="D1684" s="154"/>
      <c r="E1684" s="155" t="s">
        <v>864</v>
      </c>
      <c r="F1684" s="272" t="s">
        <v>3037</v>
      </c>
      <c r="G1684" s="273"/>
      <c r="H1684" s="273"/>
      <c r="I1684" s="273"/>
      <c r="J1684" s="154"/>
      <c r="K1684" s="156">
        <v>458.35</v>
      </c>
      <c r="L1684" s="154"/>
      <c r="M1684" s="154"/>
      <c r="N1684" s="154"/>
      <c r="O1684" s="154"/>
      <c r="P1684" s="154"/>
      <c r="Q1684" s="154"/>
      <c r="R1684" s="157"/>
      <c r="T1684" s="158"/>
      <c r="U1684" s="154"/>
      <c r="V1684" s="154"/>
      <c r="W1684" s="154"/>
      <c r="X1684" s="154"/>
      <c r="Y1684" s="154"/>
      <c r="Z1684" s="154"/>
      <c r="AA1684" s="159"/>
      <c r="AT1684" s="160" t="s">
        <v>524</v>
      </c>
      <c r="AU1684" s="160" t="s">
        <v>190</v>
      </c>
      <c r="AV1684" s="10" t="s">
        <v>190</v>
      </c>
      <c r="AW1684" s="10" t="s">
        <v>35</v>
      </c>
      <c r="AX1684" s="10" t="s">
        <v>78</v>
      </c>
      <c r="AY1684" s="160" t="s">
        <v>221</v>
      </c>
    </row>
    <row r="1685" spans="2:65" s="10" customFormat="1" ht="28.9" customHeight="1" x14ac:dyDescent="0.3">
      <c r="B1685" s="153"/>
      <c r="C1685" s="154"/>
      <c r="D1685" s="154"/>
      <c r="E1685" s="155" t="s">
        <v>3038</v>
      </c>
      <c r="F1685" s="272" t="s">
        <v>3039</v>
      </c>
      <c r="G1685" s="273"/>
      <c r="H1685" s="273"/>
      <c r="I1685" s="273"/>
      <c r="J1685" s="154"/>
      <c r="K1685" s="156">
        <v>39.107999999999997</v>
      </c>
      <c r="L1685" s="154"/>
      <c r="M1685" s="154"/>
      <c r="N1685" s="154"/>
      <c r="O1685" s="154"/>
      <c r="P1685" s="154"/>
      <c r="Q1685" s="154"/>
      <c r="R1685" s="157"/>
      <c r="T1685" s="158"/>
      <c r="U1685" s="154"/>
      <c r="V1685" s="154"/>
      <c r="W1685" s="154"/>
      <c r="X1685" s="154"/>
      <c r="Y1685" s="154"/>
      <c r="Z1685" s="154"/>
      <c r="AA1685" s="159"/>
      <c r="AT1685" s="160" t="s">
        <v>524</v>
      </c>
      <c r="AU1685" s="160" t="s">
        <v>190</v>
      </c>
      <c r="AV1685" s="10" t="s">
        <v>190</v>
      </c>
      <c r="AW1685" s="10" t="s">
        <v>35</v>
      </c>
      <c r="AX1685" s="10" t="s">
        <v>78</v>
      </c>
      <c r="AY1685" s="160" t="s">
        <v>221</v>
      </c>
    </row>
    <row r="1686" spans="2:65" s="11" customFormat="1" ht="20.45" customHeight="1" x14ac:dyDescent="0.3">
      <c r="B1686" s="161"/>
      <c r="C1686" s="162"/>
      <c r="D1686" s="162"/>
      <c r="E1686" s="163" t="s">
        <v>3</v>
      </c>
      <c r="F1686" s="270" t="s">
        <v>526</v>
      </c>
      <c r="G1686" s="271"/>
      <c r="H1686" s="271"/>
      <c r="I1686" s="271"/>
      <c r="J1686" s="162"/>
      <c r="K1686" s="164">
        <v>757.11800000000005</v>
      </c>
      <c r="L1686" s="162"/>
      <c r="M1686" s="162"/>
      <c r="N1686" s="162"/>
      <c r="O1686" s="162"/>
      <c r="P1686" s="162"/>
      <c r="Q1686" s="162"/>
      <c r="R1686" s="165"/>
      <c r="T1686" s="166"/>
      <c r="U1686" s="162"/>
      <c r="V1686" s="162"/>
      <c r="W1686" s="162"/>
      <c r="X1686" s="162"/>
      <c r="Y1686" s="162"/>
      <c r="Z1686" s="162"/>
      <c r="AA1686" s="167"/>
      <c r="AT1686" s="168" t="s">
        <v>524</v>
      </c>
      <c r="AU1686" s="168" t="s">
        <v>190</v>
      </c>
      <c r="AV1686" s="11" t="s">
        <v>231</v>
      </c>
      <c r="AW1686" s="11" t="s">
        <v>35</v>
      </c>
      <c r="AX1686" s="11" t="s">
        <v>15</v>
      </c>
      <c r="AY1686" s="168" t="s">
        <v>221</v>
      </c>
    </row>
    <row r="1687" spans="2:65" s="1" customFormat="1" ht="20.45" customHeight="1" x14ac:dyDescent="0.3">
      <c r="B1687" s="136"/>
      <c r="C1687" s="149" t="s">
        <v>3040</v>
      </c>
      <c r="D1687" s="149" t="s">
        <v>382</v>
      </c>
      <c r="E1687" s="150" t="s">
        <v>3041</v>
      </c>
      <c r="F1687" s="267" t="s">
        <v>3042</v>
      </c>
      <c r="G1687" s="268"/>
      <c r="H1687" s="268"/>
      <c r="I1687" s="268"/>
      <c r="J1687" s="151" t="s">
        <v>536</v>
      </c>
      <c r="K1687" s="152">
        <v>832.83</v>
      </c>
      <c r="L1687" s="269"/>
      <c r="M1687" s="268"/>
      <c r="N1687" s="269">
        <f>ROUND(L1687*K1687,2)</f>
        <v>0</v>
      </c>
      <c r="O1687" s="251"/>
      <c r="P1687" s="251"/>
      <c r="Q1687" s="251"/>
      <c r="R1687" s="141"/>
      <c r="T1687" s="142" t="s">
        <v>3</v>
      </c>
      <c r="U1687" s="40" t="s">
        <v>43</v>
      </c>
      <c r="V1687" s="143">
        <v>0</v>
      </c>
      <c r="W1687" s="143">
        <f>V1687*K1687</f>
        <v>0</v>
      </c>
      <c r="X1687" s="143">
        <v>1.8E-3</v>
      </c>
      <c r="Y1687" s="143">
        <f>X1687*K1687</f>
        <v>1.4990939999999999</v>
      </c>
      <c r="Z1687" s="143">
        <v>0</v>
      </c>
      <c r="AA1687" s="144">
        <f>Z1687*K1687</f>
        <v>0</v>
      </c>
      <c r="AR1687" s="17" t="s">
        <v>385</v>
      </c>
      <c r="AT1687" s="17" t="s">
        <v>382</v>
      </c>
      <c r="AU1687" s="17" t="s">
        <v>190</v>
      </c>
      <c r="AY1687" s="17" t="s">
        <v>221</v>
      </c>
      <c r="BE1687" s="145">
        <f>IF(U1687="základní",N1687,0)</f>
        <v>0</v>
      </c>
      <c r="BF1687" s="145">
        <f>IF(U1687="snížená",N1687,0)</f>
        <v>0</v>
      </c>
      <c r="BG1687" s="145">
        <f>IF(U1687="zákl. přenesená",N1687,0)</f>
        <v>0</v>
      </c>
      <c r="BH1687" s="145">
        <f>IF(U1687="sníž. přenesená",N1687,0)</f>
        <v>0</v>
      </c>
      <c r="BI1687" s="145">
        <f>IF(U1687="nulová",N1687,0)</f>
        <v>0</v>
      </c>
      <c r="BJ1687" s="17" t="s">
        <v>15</v>
      </c>
      <c r="BK1687" s="145">
        <f>ROUND(L1687*K1687,2)</f>
        <v>0</v>
      </c>
      <c r="BL1687" s="17" t="s">
        <v>247</v>
      </c>
      <c r="BM1687" s="17" t="s">
        <v>3043</v>
      </c>
    </row>
    <row r="1688" spans="2:65" s="1" customFormat="1" ht="20.45" customHeight="1" x14ac:dyDescent="0.3">
      <c r="B1688" s="136"/>
      <c r="C1688" s="137" t="s">
        <v>3044</v>
      </c>
      <c r="D1688" s="137" t="s">
        <v>222</v>
      </c>
      <c r="E1688" s="138" t="s">
        <v>3045</v>
      </c>
      <c r="F1688" s="250" t="s">
        <v>3046</v>
      </c>
      <c r="G1688" s="251"/>
      <c r="H1688" s="251"/>
      <c r="I1688" s="251"/>
      <c r="J1688" s="139" t="s">
        <v>246</v>
      </c>
      <c r="K1688" s="140">
        <v>409.58</v>
      </c>
      <c r="L1688" s="252"/>
      <c r="M1688" s="251"/>
      <c r="N1688" s="252">
        <f>ROUND(L1688*K1688,2)</f>
        <v>0</v>
      </c>
      <c r="O1688" s="251"/>
      <c r="P1688" s="251"/>
      <c r="Q1688" s="251"/>
      <c r="R1688" s="141"/>
      <c r="T1688" s="142" t="s">
        <v>3</v>
      </c>
      <c r="U1688" s="40" t="s">
        <v>43</v>
      </c>
      <c r="V1688" s="143">
        <v>0.18099999999999999</v>
      </c>
      <c r="W1688" s="143">
        <f>V1688*K1688</f>
        <v>74.133979999999994</v>
      </c>
      <c r="X1688" s="143">
        <v>1.0000000000000001E-5</v>
      </c>
      <c r="Y1688" s="143">
        <f>X1688*K1688</f>
        <v>4.0958000000000001E-3</v>
      </c>
      <c r="Z1688" s="143">
        <v>0</v>
      </c>
      <c r="AA1688" s="144">
        <f>Z1688*K1688</f>
        <v>0</v>
      </c>
      <c r="AR1688" s="17" t="s">
        <v>247</v>
      </c>
      <c r="AT1688" s="17" t="s">
        <v>222</v>
      </c>
      <c r="AU1688" s="17" t="s">
        <v>190</v>
      </c>
      <c r="AY1688" s="17" t="s">
        <v>221</v>
      </c>
      <c r="BE1688" s="145">
        <f>IF(U1688="základní",N1688,0)</f>
        <v>0</v>
      </c>
      <c r="BF1688" s="145">
        <f>IF(U1688="snížená",N1688,0)</f>
        <v>0</v>
      </c>
      <c r="BG1688" s="145">
        <f>IF(U1688="zákl. přenesená",N1688,0)</f>
        <v>0</v>
      </c>
      <c r="BH1688" s="145">
        <f>IF(U1688="sníž. přenesená",N1688,0)</f>
        <v>0</v>
      </c>
      <c r="BI1688" s="145">
        <f>IF(U1688="nulová",N1688,0)</f>
        <v>0</v>
      </c>
      <c r="BJ1688" s="17" t="s">
        <v>15</v>
      </c>
      <c r="BK1688" s="145">
        <f>ROUND(L1688*K1688,2)</f>
        <v>0</v>
      </c>
      <c r="BL1688" s="17" t="s">
        <v>247</v>
      </c>
      <c r="BM1688" s="17" t="s">
        <v>3047</v>
      </c>
    </row>
    <row r="1689" spans="2:65" s="12" customFormat="1" ht="20.45" customHeight="1" x14ac:dyDescent="0.3">
      <c r="B1689" s="173"/>
      <c r="C1689" s="174"/>
      <c r="D1689" s="174"/>
      <c r="E1689" s="175" t="s">
        <v>3</v>
      </c>
      <c r="F1689" s="281" t="s">
        <v>1136</v>
      </c>
      <c r="G1689" s="278"/>
      <c r="H1689" s="278"/>
      <c r="I1689" s="278"/>
      <c r="J1689" s="174"/>
      <c r="K1689" s="176" t="s">
        <v>3</v>
      </c>
      <c r="L1689" s="174"/>
      <c r="M1689" s="174"/>
      <c r="N1689" s="174"/>
      <c r="O1689" s="174"/>
      <c r="P1689" s="174"/>
      <c r="Q1689" s="174"/>
      <c r="R1689" s="177"/>
      <c r="T1689" s="178"/>
      <c r="U1689" s="174"/>
      <c r="V1689" s="174"/>
      <c r="W1689" s="174"/>
      <c r="X1689" s="174"/>
      <c r="Y1689" s="174"/>
      <c r="Z1689" s="174"/>
      <c r="AA1689" s="179"/>
      <c r="AT1689" s="180" t="s">
        <v>524</v>
      </c>
      <c r="AU1689" s="180" t="s">
        <v>190</v>
      </c>
      <c r="AV1689" s="12" t="s">
        <v>15</v>
      </c>
      <c r="AW1689" s="12" t="s">
        <v>35</v>
      </c>
      <c r="AX1689" s="12" t="s">
        <v>78</v>
      </c>
      <c r="AY1689" s="180" t="s">
        <v>221</v>
      </c>
    </row>
    <row r="1690" spans="2:65" s="10" customFormat="1" ht="28.9" customHeight="1" x14ac:dyDescent="0.3">
      <c r="B1690" s="153"/>
      <c r="C1690" s="154"/>
      <c r="D1690" s="154"/>
      <c r="E1690" s="155" t="s">
        <v>3</v>
      </c>
      <c r="F1690" s="272" t="s">
        <v>3048</v>
      </c>
      <c r="G1690" s="273"/>
      <c r="H1690" s="273"/>
      <c r="I1690" s="273"/>
      <c r="J1690" s="154"/>
      <c r="K1690" s="156">
        <v>56.8</v>
      </c>
      <c r="L1690" s="154"/>
      <c r="M1690" s="154"/>
      <c r="N1690" s="154"/>
      <c r="O1690" s="154"/>
      <c r="P1690" s="154"/>
      <c r="Q1690" s="154"/>
      <c r="R1690" s="157"/>
      <c r="T1690" s="158"/>
      <c r="U1690" s="154"/>
      <c r="V1690" s="154"/>
      <c r="W1690" s="154"/>
      <c r="X1690" s="154"/>
      <c r="Y1690" s="154"/>
      <c r="Z1690" s="154"/>
      <c r="AA1690" s="159"/>
      <c r="AT1690" s="160" t="s">
        <v>524</v>
      </c>
      <c r="AU1690" s="160" t="s">
        <v>190</v>
      </c>
      <c r="AV1690" s="10" t="s">
        <v>190</v>
      </c>
      <c r="AW1690" s="10" t="s">
        <v>35</v>
      </c>
      <c r="AX1690" s="10" t="s">
        <v>78</v>
      </c>
      <c r="AY1690" s="160" t="s">
        <v>221</v>
      </c>
    </row>
    <row r="1691" spans="2:65" s="10" customFormat="1" ht="20.45" customHeight="1" x14ac:dyDescent="0.3">
      <c r="B1691" s="153"/>
      <c r="C1691" s="154"/>
      <c r="D1691" s="154"/>
      <c r="E1691" s="155" t="s">
        <v>3</v>
      </c>
      <c r="F1691" s="272" t="s">
        <v>3049</v>
      </c>
      <c r="G1691" s="273"/>
      <c r="H1691" s="273"/>
      <c r="I1691" s="273"/>
      <c r="J1691" s="154"/>
      <c r="K1691" s="156">
        <v>12.43</v>
      </c>
      <c r="L1691" s="154"/>
      <c r="M1691" s="154"/>
      <c r="N1691" s="154"/>
      <c r="O1691" s="154"/>
      <c r="P1691" s="154"/>
      <c r="Q1691" s="154"/>
      <c r="R1691" s="157"/>
      <c r="T1691" s="158"/>
      <c r="U1691" s="154"/>
      <c r="V1691" s="154"/>
      <c r="W1691" s="154"/>
      <c r="X1691" s="154"/>
      <c r="Y1691" s="154"/>
      <c r="Z1691" s="154"/>
      <c r="AA1691" s="159"/>
      <c r="AT1691" s="160" t="s">
        <v>524</v>
      </c>
      <c r="AU1691" s="160" t="s">
        <v>190</v>
      </c>
      <c r="AV1691" s="10" t="s">
        <v>190</v>
      </c>
      <c r="AW1691" s="10" t="s">
        <v>35</v>
      </c>
      <c r="AX1691" s="10" t="s">
        <v>78</v>
      </c>
      <c r="AY1691" s="160" t="s">
        <v>221</v>
      </c>
    </row>
    <row r="1692" spans="2:65" s="12" customFormat="1" ht="20.45" customHeight="1" x14ac:dyDescent="0.3">
      <c r="B1692" s="173"/>
      <c r="C1692" s="174"/>
      <c r="D1692" s="174"/>
      <c r="E1692" s="175" t="s">
        <v>3</v>
      </c>
      <c r="F1692" s="277" t="s">
        <v>1131</v>
      </c>
      <c r="G1692" s="278"/>
      <c r="H1692" s="278"/>
      <c r="I1692" s="278"/>
      <c r="J1692" s="174"/>
      <c r="K1692" s="176" t="s">
        <v>3</v>
      </c>
      <c r="L1692" s="174"/>
      <c r="M1692" s="174"/>
      <c r="N1692" s="174"/>
      <c r="O1692" s="174"/>
      <c r="P1692" s="174"/>
      <c r="Q1692" s="174"/>
      <c r="R1692" s="177"/>
      <c r="T1692" s="178"/>
      <c r="U1692" s="174"/>
      <c r="V1692" s="174"/>
      <c r="W1692" s="174"/>
      <c r="X1692" s="174"/>
      <c r="Y1692" s="174"/>
      <c r="Z1692" s="174"/>
      <c r="AA1692" s="179"/>
      <c r="AT1692" s="180" t="s">
        <v>524</v>
      </c>
      <c r="AU1692" s="180" t="s">
        <v>190</v>
      </c>
      <c r="AV1692" s="12" t="s">
        <v>15</v>
      </c>
      <c r="AW1692" s="12" t="s">
        <v>35</v>
      </c>
      <c r="AX1692" s="12" t="s">
        <v>78</v>
      </c>
      <c r="AY1692" s="180" t="s">
        <v>221</v>
      </c>
    </row>
    <row r="1693" spans="2:65" s="10" customFormat="1" ht="20.45" customHeight="1" x14ac:dyDescent="0.3">
      <c r="B1693" s="153"/>
      <c r="C1693" s="154"/>
      <c r="D1693" s="154"/>
      <c r="E1693" s="155" t="s">
        <v>3</v>
      </c>
      <c r="F1693" s="272" t="s">
        <v>3050</v>
      </c>
      <c r="G1693" s="273"/>
      <c r="H1693" s="273"/>
      <c r="I1693" s="273"/>
      <c r="J1693" s="154"/>
      <c r="K1693" s="156">
        <v>18.7</v>
      </c>
      <c r="L1693" s="154"/>
      <c r="M1693" s="154"/>
      <c r="N1693" s="154"/>
      <c r="O1693" s="154"/>
      <c r="P1693" s="154"/>
      <c r="Q1693" s="154"/>
      <c r="R1693" s="157"/>
      <c r="T1693" s="158"/>
      <c r="U1693" s="154"/>
      <c r="V1693" s="154"/>
      <c r="W1693" s="154"/>
      <c r="X1693" s="154"/>
      <c r="Y1693" s="154"/>
      <c r="Z1693" s="154"/>
      <c r="AA1693" s="159"/>
      <c r="AT1693" s="160" t="s">
        <v>524</v>
      </c>
      <c r="AU1693" s="160" t="s">
        <v>190</v>
      </c>
      <c r="AV1693" s="10" t="s">
        <v>190</v>
      </c>
      <c r="AW1693" s="10" t="s">
        <v>35</v>
      </c>
      <c r="AX1693" s="10" t="s">
        <v>78</v>
      </c>
      <c r="AY1693" s="160" t="s">
        <v>221</v>
      </c>
    </row>
    <row r="1694" spans="2:65" s="10" customFormat="1" ht="20.45" customHeight="1" x14ac:dyDescent="0.3">
      <c r="B1694" s="153"/>
      <c r="C1694" s="154"/>
      <c r="D1694" s="154"/>
      <c r="E1694" s="155" t="s">
        <v>3</v>
      </c>
      <c r="F1694" s="272" t="s">
        <v>3051</v>
      </c>
      <c r="G1694" s="273"/>
      <c r="H1694" s="273"/>
      <c r="I1694" s="273"/>
      <c r="J1694" s="154"/>
      <c r="K1694" s="156">
        <v>30.5</v>
      </c>
      <c r="L1694" s="154"/>
      <c r="M1694" s="154"/>
      <c r="N1694" s="154"/>
      <c r="O1694" s="154"/>
      <c r="P1694" s="154"/>
      <c r="Q1694" s="154"/>
      <c r="R1694" s="157"/>
      <c r="T1694" s="158"/>
      <c r="U1694" s="154"/>
      <c r="V1694" s="154"/>
      <c r="W1694" s="154"/>
      <c r="X1694" s="154"/>
      <c r="Y1694" s="154"/>
      <c r="Z1694" s="154"/>
      <c r="AA1694" s="159"/>
      <c r="AT1694" s="160" t="s">
        <v>524</v>
      </c>
      <c r="AU1694" s="160" t="s">
        <v>190</v>
      </c>
      <c r="AV1694" s="10" t="s">
        <v>190</v>
      </c>
      <c r="AW1694" s="10" t="s">
        <v>35</v>
      </c>
      <c r="AX1694" s="10" t="s">
        <v>78</v>
      </c>
      <c r="AY1694" s="160" t="s">
        <v>221</v>
      </c>
    </row>
    <row r="1695" spans="2:65" s="10" customFormat="1" ht="20.45" customHeight="1" x14ac:dyDescent="0.3">
      <c r="B1695" s="153"/>
      <c r="C1695" s="154"/>
      <c r="D1695" s="154"/>
      <c r="E1695" s="155" t="s">
        <v>3</v>
      </c>
      <c r="F1695" s="272" t="s">
        <v>3052</v>
      </c>
      <c r="G1695" s="273"/>
      <c r="H1695" s="273"/>
      <c r="I1695" s="273"/>
      <c r="J1695" s="154"/>
      <c r="K1695" s="156">
        <v>30.7</v>
      </c>
      <c r="L1695" s="154"/>
      <c r="M1695" s="154"/>
      <c r="N1695" s="154"/>
      <c r="O1695" s="154"/>
      <c r="P1695" s="154"/>
      <c r="Q1695" s="154"/>
      <c r="R1695" s="157"/>
      <c r="T1695" s="158"/>
      <c r="U1695" s="154"/>
      <c r="V1695" s="154"/>
      <c r="W1695" s="154"/>
      <c r="X1695" s="154"/>
      <c r="Y1695" s="154"/>
      <c r="Z1695" s="154"/>
      <c r="AA1695" s="159"/>
      <c r="AT1695" s="160" t="s">
        <v>524</v>
      </c>
      <c r="AU1695" s="160" t="s">
        <v>190</v>
      </c>
      <c r="AV1695" s="10" t="s">
        <v>190</v>
      </c>
      <c r="AW1695" s="10" t="s">
        <v>35</v>
      </c>
      <c r="AX1695" s="10" t="s">
        <v>78</v>
      </c>
      <c r="AY1695" s="160" t="s">
        <v>221</v>
      </c>
    </row>
    <row r="1696" spans="2:65" s="10" customFormat="1" ht="20.45" customHeight="1" x14ac:dyDescent="0.3">
      <c r="B1696" s="153"/>
      <c r="C1696" s="154"/>
      <c r="D1696" s="154"/>
      <c r="E1696" s="155" t="s">
        <v>3</v>
      </c>
      <c r="F1696" s="272" t="s">
        <v>3053</v>
      </c>
      <c r="G1696" s="273"/>
      <c r="H1696" s="273"/>
      <c r="I1696" s="273"/>
      <c r="J1696" s="154"/>
      <c r="K1696" s="156">
        <v>30.5</v>
      </c>
      <c r="L1696" s="154"/>
      <c r="M1696" s="154"/>
      <c r="N1696" s="154"/>
      <c r="O1696" s="154"/>
      <c r="P1696" s="154"/>
      <c r="Q1696" s="154"/>
      <c r="R1696" s="157"/>
      <c r="T1696" s="158"/>
      <c r="U1696" s="154"/>
      <c r="V1696" s="154"/>
      <c r="W1696" s="154"/>
      <c r="X1696" s="154"/>
      <c r="Y1696" s="154"/>
      <c r="Z1696" s="154"/>
      <c r="AA1696" s="159"/>
      <c r="AT1696" s="160" t="s">
        <v>524</v>
      </c>
      <c r="AU1696" s="160" t="s">
        <v>190</v>
      </c>
      <c r="AV1696" s="10" t="s">
        <v>190</v>
      </c>
      <c r="AW1696" s="10" t="s">
        <v>35</v>
      </c>
      <c r="AX1696" s="10" t="s">
        <v>78</v>
      </c>
      <c r="AY1696" s="160" t="s">
        <v>221</v>
      </c>
    </row>
    <row r="1697" spans="2:65" s="10" customFormat="1" ht="20.45" customHeight="1" x14ac:dyDescent="0.3">
      <c r="B1697" s="153"/>
      <c r="C1697" s="154"/>
      <c r="D1697" s="154"/>
      <c r="E1697" s="155" t="s">
        <v>3</v>
      </c>
      <c r="F1697" s="272" t="s">
        <v>3054</v>
      </c>
      <c r="G1697" s="273"/>
      <c r="H1697" s="273"/>
      <c r="I1697" s="273"/>
      <c r="J1697" s="154"/>
      <c r="K1697" s="156">
        <v>32.700000000000003</v>
      </c>
      <c r="L1697" s="154"/>
      <c r="M1697" s="154"/>
      <c r="N1697" s="154"/>
      <c r="O1697" s="154"/>
      <c r="P1697" s="154"/>
      <c r="Q1697" s="154"/>
      <c r="R1697" s="157"/>
      <c r="T1697" s="158"/>
      <c r="U1697" s="154"/>
      <c r="V1697" s="154"/>
      <c r="W1697" s="154"/>
      <c r="X1697" s="154"/>
      <c r="Y1697" s="154"/>
      <c r="Z1697" s="154"/>
      <c r="AA1697" s="159"/>
      <c r="AT1697" s="160" t="s">
        <v>524</v>
      </c>
      <c r="AU1697" s="160" t="s">
        <v>190</v>
      </c>
      <c r="AV1697" s="10" t="s">
        <v>190</v>
      </c>
      <c r="AW1697" s="10" t="s">
        <v>35</v>
      </c>
      <c r="AX1697" s="10" t="s">
        <v>78</v>
      </c>
      <c r="AY1697" s="160" t="s">
        <v>221</v>
      </c>
    </row>
    <row r="1698" spans="2:65" s="10" customFormat="1" ht="20.45" customHeight="1" x14ac:dyDescent="0.3">
      <c r="B1698" s="153"/>
      <c r="C1698" s="154"/>
      <c r="D1698" s="154"/>
      <c r="E1698" s="155" t="s">
        <v>3</v>
      </c>
      <c r="F1698" s="272" t="s">
        <v>3055</v>
      </c>
      <c r="G1698" s="273"/>
      <c r="H1698" s="273"/>
      <c r="I1698" s="273"/>
      <c r="J1698" s="154"/>
      <c r="K1698" s="156">
        <v>32.1</v>
      </c>
      <c r="L1698" s="154"/>
      <c r="M1698" s="154"/>
      <c r="N1698" s="154"/>
      <c r="O1698" s="154"/>
      <c r="P1698" s="154"/>
      <c r="Q1698" s="154"/>
      <c r="R1698" s="157"/>
      <c r="T1698" s="158"/>
      <c r="U1698" s="154"/>
      <c r="V1698" s="154"/>
      <c r="W1698" s="154"/>
      <c r="X1698" s="154"/>
      <c r="Y1698" s="154"/>
      <c r="Z1698" s="154"/>
      <c r="AA1698" s="159"/>
      <c r="AT1698" s="160" t="s">
        <v>524</v>
      </c>
      <c r="AU1698" s="160" t="s">
        <v>190</v>
      </c>
      <c r="AV1698" s="10" t="s">
        <v>190</v>
      </c>
      <c r="AW1698" s="10" t="s">
        <v>35</v>
      </c>
      <c r="AX1698" s="10" t="s">
        <v>78</v>
      </c>
      <c r="AY1698" s="160" t="s">
        <v>221</v>
      </c>
    </row>
    <row r="1699" spans="2:65" s="10" customFormat="1" ht="20.45" customHeight="1" x14ac:dyDescent="0.3">
      <c r="B1699" s="153"/>
      <c r="C1699" s="154"/>
      <c r="D1699" s="154"/>
      <c r="E1699" s="155" t="s">
        <v>3</v>
      </c>
      <c r="F1699" s="272" t="s">
        <v>3056</v>
      </c>
      <c r="G1699" s="273"/>
      <c r="H1699" s="273"/>
      <c r="I1699" s="273"/>
      <c r="J1699" s="154"/>
      <c r="K1699" s="156">
        <v>15.2</v>
      </c>
      <c r="L1699" s="154"/>
      <c r="M1699" s="154"/>
      <c r="N1699" s="154"/>
      <c r="O1699" s="154"/>
      <c r="P1699" s="154"/>
      <c r="Q1699" s="154"/>
      <c r="R1699" s="157"/>
      <c r="T1699" s="158"/>
      <c r="U1699" s="154"/>
      <c r="V1699" s="154"/>
      <c r="W1699" s="154"/>
      <c r="X1699" s="154"/>
      <c r="Y1699" s="154"/>
      <c r="Z1699" s="154"/>
      <c r="AA1699" s="159"/>
      <c r="AT1699" s="160" t="s">
        <v>524</v>
      </c>
      <c r="AU1699" s="160" t="s">
        <v>190</v>
      </c>
      <c r="AV1699" s="10" t="s">
        <v>190</v>
      </c>
      <c r="AW1699" s="10" t="s">
        <v>35</v>
      </c>
      <c r="AX1699" s="10" t="s">
        <v>78</v>
      </c>
      <c r="AY1699" s="160" t="s">
        <v>221</v>
      </c>
    </row>
    <row r="1700" spans="2:65" s="10" customFormat="1" ht="51.6" customHeight="1" x14ac:dyDescent="0.3">
      <c r="B1700" s="153"/>
      <c r="C1700" s="154"/>
      <c r="D1700" s="154"/>
      <c r="E1700" s="155" t="s">
        <v>3</v>
      </c>
      <c r="F1700" s="272" t="s">
        <v>3057</v>
      </c>
      <c r="G1700" s="273"/>
      <c r="H1700" s="273"/>
      <c r="I1700" s="273"/>
      <c r="J1700" s="154"/>
      <c r="K1700" s="156">
        <v>64.8</v>
      </c>
      <c r="L1700" s="154"/>
      <c r="M1700" s="154"/>
      <c r="N1700" s="154"/>
      <c r="O1700" s="154"/>
      <c r="P1700" s="154"/>
      <c r="Q1700" s="154"/>
      <c r="R1700" s="157"/>
      <c r="T1700" s="158"/>
      <c r="U1700" s="154"/>
      <c r="V1700" s="154"/>
      <c r="W1700" s="154"/>
      <c r="X1700" s="154"/>
      <c r="Y1700" s="154"/>
      <c r="Z1700" s="154"/>
      <c r="AA1700" s="159"/>
      <c r="AT1700" s="160" t="s">
        <v>524</v>
      </c>
      <c r="AU1700" s="160" t="s">
        <v>190</v>
      </c>
      <c r="AV1700" s="10" t="s">
        <v>190</v>
      </c>
      <c r="AW1700" s="10" t="s">
        <v>35</v>
      </c>
      <c r="AX1700" s="10" t="s">
        <v>78</v>
      </c>
      <c r="AY1700" s="160" t="s">
        <v>221</v>
      </c>
    </row>
    <row r="1701" spans="2:65" s="10" customFormat="1" ht="28.9" customHeight="1" x14ac:dyDescent="0.3">
      <c r="B1701" s="153"/>
      <c r="C1701" s="154"/>
      <c r="D1701" s="154"/>
      <c r="E1701" s="155" t="s">
        <v>3</v>
      </c>
      <c r="F1701" s="272" t="s">
        <v>3058</v>
      </c>
      <c r="G1701" s="273"/>
      <c r="H1701" s="273"/>
      <c r="I1701" s="273"/>
      <c r="J1701" s="154"/>
      <c r="K1701" s="156">
        <v>52.9</v>
      </c>
      <c r="L1701" s="154"/>
      <c r="M1701" s="154"/>
      <c r="N1701" s="154"/>
      <c r="O1701" s="154"/>
      <c r="P1701" s="154"/>
      <c r="Q1701" s="154"/>
      <c r="R1701" s="157"/>
      <c r="T1701" s="158"/>
      <c r="U1701" s="154"/>
      <c r="V1701" s="154"/>
      <c r="W1701" s="154"/>
      <c r="X1701" s="154"/>
      <c r="Y1701" s="154"/>
      <c r="Z1701" s="154"/>
      <c r="AA1701" s="159"/>
      <c r="AT1701" s="160" t="s">
        <v>524</v>
      </c>
      <c r="AU1701" s="160" t="s">
        <v>190</v>
      </c>
      <c r="AV1701" s="10" t="s">
        <v>190</v>
      </c>
      <c r="AW1701" s="10" t="s">
        <v>35</v>
      </c>
      <c r="AX1701" s="10" t="s">
        <v>78</v>
      </c>
      <c r="AY1701" s="160" t="s">
        <v>221</v>
      </c>
    </row>
    <row r="1702" spans="2:65" s="12" customFormat="1" ht="20.45" customHeight="1" x14ac:dyDescent="0.3">
      <c r="B1702" s="173"/>
      <c r="C1702" s="174"/>
      <c r="D1702" s="174"/>
      <c r="E1702" s="175" t="s">
        <v>3</v>
      </c>
      <c r="F1702" s="277" t="s">
        <v>1141</v>
      </c>
      <c r="G1702" s="278"/>
      <c r="H1702" s="278"/>
      <c r="I1702" s="278"/>
      <c r="J1702" s="174"/>
      <c r="K1702" s="176" t="s">
        <v>3</v>
      </c>
      <c r="L1702" s="174"/>
      <c r="M1702" s="174"/>
      <c r="N1702" s="174"/>
      <c r="O1702" s="174"/>
      <c r="P1702" s="174"/>
      <c r="Q1702" s="174"/>
      <c r="R1702" s="177"/>
      <c r="T1702" s="178"/>
      <c r="U1702" s="174"/>
      <c r="V1702" s="174"/>
      <c r="W1702" s="174"/>
      <c r="X1702" s="174"/>
      <c r="Y1702" s="174"/>
      <c r="Z1702" s="174"/>
      <c r="AA1702" s="179"/>
      <c r="AT1702" s="180" t="s">
        <v>524</v>
      </c>
      <c r="AU1702" s="180" t="s">
        <v>190</v>
      </c>
      <c r="AV1702" s="12" t="s">
        <v>15</v>
      </c>
      <c r="AW1702" s="12" t="s">
        <v>35</v>
      </c>
      <c r="AX1702" s="12" t="s">
        <v>78</v>
      </c>
      <c r="AY1702" s="180" t="s">
        <v>221</v>
      </c>
    </row>
    <row r="1703" spans="2:65" s="10" customFormat="1" ht="28.9" customHeight="1" x14ac:dyDescent="0.3">
      <c r="B1703" s="153"/>
      <c r="C1703" s="154"/>
      <c r="D1703" s="154"/>
      <c r="E1703" s="155" t="s">
        <v>3</v>
      </c>
      <c r="F1703" s="272" t="s">
        <v>3059</v>
      </c>
      <c r="G1703" s="273"/>
      <c r="H1703" s="273"/>
      <c r="I1703" s="273"/>
      <c r="J1703" s="154"/>
      <c r="K1703" s="156">
        <v>32.25</v>
      </c>
      <c r="L1703" s="154"/>
      <c r="M1703" s="154"/>
      <c r="N1703" s="154"/>
      <c r="O1703" s="154"/>
      <c r="P1703" s="154"/>
      <c r="Q1703" s="154"/>
      <c r="R1703" s="157"/>
      <c r="T1703" s="158"/>
      <c r="U1703" s="154"/>
      <c r="V1703" s="154"/>
      <c r="W1703" s="154"/>
      <c r="X1703" s="154"/>
      <c r="Y1703" s="154"/>
      <c r="Z1703" s="154"/>
      <c r="AA1703" s="159"/>
      <c r="AT1703" s="160" t="s">
        <v>524</v>
      </c>
      <c r="AU1703" s="160" t="s">
        <v>190</v>
      </c>
      <c r="AV1703" s="10" t="s">
        <v>190</v>
      </c>
      <c r="AW1703" s="10" t="s">
        <v>35</v>
      </c>
      <c r="AX1703" s="10" t="s">
        <v>78</v>
      </c>
      <c r="AY1703" s="160" t="s">
        <v>221</v>
      </c>
    </row>
    <row r="1704" spans="2:65" s="11" customFormat="1" ht="20.45" customHeight="1" x14ac:dyDescent="0.3">
      <c r="B1704" s="161"/>
      <c r="C1704" s="162"/>
      <c r="D1704" s="162"/>
      <c r="E1704" s="163" t="s">
        <v>3</v>
      </c>
      <c r="F1704" s="270" t="s">
        <v>526</v>
      </c>
      <c r="G1704" s="271"/>
      <c r="H1704" s="271"/>
      <c r="I1704" s="271"/>
      <c r="J1704" s="162"/>
      <c r="K1704" s="164">
        <v>409.58</v>
      </c>
      <c r="L1704" s="162"/>
      <c r="M1704" s="162"/>
      <c r="N1704" s="162"/>
      <c r="O1704" s="162"/>
      <c r="P1704" s="162"/>
      <c r="Q1704" s="162"/>
      <c r="R1704" s="165"/>
      <c r="T1704" s="166"/>
      <c r="U1704" s="162"/>
      <c r="V1704" s="162"/>
      <c r="W1704" s="162"/>
      <c r="X1704" s="162"/>
      <c r="Y1704" s="162"/>
      <c r="Z1704" s="162"/>
      <c r="AA1704" s="167"/>
      <c r="AT1704" s="168" t="s">
        <v>524</v>
      </c>
      <c r="AU1704" s="168" t="s">
        <v>190</v>
      </c>
      <c r="AV1704" s="11" t="s">
        <v>231</v>
      </c>
      <c r="AW1704" s="11" t="s">
        <v>35</v>
      </c>
      <c r="AX1704" s="11" t="s">
        <v>15</v>
      </c>
      <c r="AY1704" s="168" t="s">
        <v>221</v>
      </c>
    </row>
    <row r="1705" spans="2:65" s="1" customFormat="1" ht="20.45" customHeight="1" x14ac:dyDescent="0.3">
      <c r="B1705" s="136"/>
      <c r="C1705" s="149" t="s">
        <v>3060</v>
      </c>
      <c r="D1705" s="149" t="s">
        <v>382</v>
      </c>
      <c r="E1705" s="150" t="s">
        <v>3061</v>
      </c>
      <c r="F1705" s="267" t="s">
        <v>3062</v>
      </c>
      <c r="G1705" s="268"/>
      <c r="H1705" s="268"/>
      <c r="I1705" s="268"/>
      <c r="J1705" s="151" t="s">
        <v>246</v>
      </c>
      <c r="K1705" s="152">
        <v>450.53800000000001</v>
      </c>
      <c r="L1705" s="269"/>
      <c r="M1705" s="268"/>
      <c r="N1705" s="269">
        <f>ROUND(L1705*K1705,2)</f>
        <v>0</v>
      </c>
      <c r="O1705" s="251"/>
      <c r="P1705" s="251"/>
      <c r="Q1705" s="251"/>
      <c r="R1705" s="141"/>
      <c r="T1705" s="142" t="s">
        <v>3</v>
      </c>
      <c r="U1705" s="40" t="s">
        <v>43</v>
      </c>
      <c r="V1705" s="143">
        <v>0</v>
      </c>
      <c r="W1705" s="143">
        <f>V1705*K1705</f>
        <v>0</v>
      </c>
      <c r="X1705" s="143">
        <v>4.0000000000000002E-4</v>
      </c>
      <c r="Y1705" s="143">
        <f>X1705*K1705</f>
        <v>0.18021520000000002</v>
      </c>
      <c r="Z1705" s="143">
        <v>0</v>
      </c>
      <c r="AA1705" s="144">
        <f>Z1705*K1705</f>
        <v>0</v>
      </c>
      <c r="AR1705" s="17" t="s">
        <v>385</v>
      </c>
      <c r="AT1705" s="17" t="s">
        <v>382</v>
      </c>
      <c r="AU1705" s="17" t="s">
        <v>190</v>
      </c>
      <c r="AY1705" s="17" t="s">
        <v>221</v>
      </c>
      <c r="BE1705" s="145">
        <f>IF(U1705="základní",N1705,0)</f>
        <v>0</v>
      </c>
      <c r="BF1705" s="145">
        <f>IF(U1705="snížená",N1705,0)</f>
        <v>0</v>
      </c>
      <c r="BG1705" s="145">
        <f>IF(U1705="zákl. přenesená",N1705,0)</f>
        <v>0</v>
      </c>
      <c r="BH1705" s="145">
        <f>IF(U1705="sníž. přenesená",N1705,0)</f>
        <v>0</v>
      </c>
      <c r="BI1705" s="145">
        <f>IF(U1705="nulová",N1705,0)</f>
        <v>0</v>
      </c>
      <c r="BJ1705" s="17" t="s">
        <v>15</v>
      </c>
      <c r="BK1705" s="145">
        <f>ROUND(L1705*K1705,2)</f>
        <v>0</v>
      </c>
      <c r="BL1705" s="17" t="s">
        <v>247</v>
      </c>
      <c r="BM1705" s="17" t="s">
        <v>3063</v>
      </c>
    </row>
    <row r="1706" spans="2:65" s="1" customFormat="1" ht="28.9" customHeight="1" x14ac:dyDescent="0.3">
      <c r="B1706" s="136"/>
      <c r="C1706" s="137" t="s">
        <v>3064</v>
      </c>
      <c r="D1706" s="137" t="s">
        <v>222</v>
      </c>
      <c r="E1706" s="138" t="s">
        <v>3065</v>
      </c>
      <c r="F1706" s="250" t="s">
        <v>3066</v>
      </c>
      <c r="G1706" s="251"/>
      <c r="H1706" s="251"/>
      <c r="I1706" s="251"/>
      <c r="J1706" s="139" t="s">
        <v>335</v>
      </c>
      <c r="K1706" s="140"/>
      <c r="L1706" s="252"/>
      <c r="M1706" s="251"/>
      <c r="N1706" s="252">
        <f>ROUND(L1706*K1706,2)</f>
        <v>0</v>
      </c>
      <c r="O1706" s="251"/>
      <c r="P1706" s="251"/>
      <c r="Q1706" s="251"/>
      <c r="R1706" s="141"/>
      <c r="T1706" s="142" t="s">
        <v>3</v>
      </c>
      <c r="U1706" s="40" t="s">
        <v>43</v>
      </c>
      <c r="V1706" s="143">
        <v>0</v>
      </c>
      <c r="W1706" s="143">
        <f>V1706*K1706</f>
        <v>0</v>
      </c>
      <c r="X1706" s="143">
        <v>0</v>
      </c>
      <c r="Y1706" s="143">
        <f>X1706*K1706</f>
        <v>0</v>
      </c>
      <c r="Z1706" s="143">
        <v>0</v>
      </c>
      <c r="AA1706" s="144">
        <f>Z1706*K1706</f>
        <v>0</v>
      </c>
      <c r="AR1706" s="17" t="s">
        <v>247</v>
      </c>
      <c r="AT1706" s="17" t="s">
        <v>222</v>
      </c>
      <c r="AU1706" s="17" t="s">
        <v>190</v>
      </c>
      <c r="AY1706" s="17" t="s">
        <v>221</v>
      </c>
      <c r="BE1706" s="145">
        <f>IF(U1706="základní",N1706,0)</f>
        <v>0</v>
      </c>
      <c r="BF1706" s="145">
        <f>IF(U1706="snížená",N1706,0)</f>
        <v>0</v>
      </c>
      <c r="BG1706" s="145">
        <f>IF(U1706="zákl. přenesená",N1706,0)</f>
        <v>0</v>
      </c>
      <c r="BH1706" s="145">
        <f>IF(U1706="sníž. přenesená",N1706,0)</f>
        <v>0</v>
      </c>
      <c r="BI1706" s="145">
        <f>IF(U1706="nulová",N1706,0)</f>
        <v>0</v>
      </c>
      <c r="BJ1706" s="17" t="s">
        <v>15</v>
      </c>
      <c r="BK1706" s="145">
        <f>ROUND(L1706*K1706,2)</f>
        <v>0</v>
      </c>
      <c r="BL1706" s="17" t="s">
        <v>247</v>
      </c>
      <c r="BM1706" s="17" t="s">
        <v>3067</v>
      </c>
    </row>
    <row r="1707" spans="2:65" s="9" customFormat="1" ht="29.85" customHeight="1" x14ac:dyDescent="0.3">
      <c r="B1707" s="125"/>
      <c r="C1707" s="126"/>
      <c r="D1707" s="135" t="s">
        <v>919</v>
      </c>
      <c r="E1707" s="135"/>
      <c r="F1707" s="135"/>
      <c r="G1707" s="135"/>
      <c r="H1707" s="135"/>
      <c r="I1707" s="135"/>
      <c r="J1707" s="135"/>
      <c r="K1707" s="135"/>
      <c r="L1707" s="135"/>
      <c r="M1707" s="135"/>
      <c r="N1707" s="253">
        <f>BK1707</f>
        <v>0</v>
      </c>
      <c r="O1707" s="254"/>
      <c r="P1707" s="254"/>
      <c r="Q1707" s="254"/>
      <c r="R1707" s="128"/>
      <c r="T1707" s="129"/>
      <c r="U1707" s="126"/>
      <c r="V1707" s="126"/>
      <c r="W1707" s="130">
        <f>SUM(W1708:W1715)</f>
        <v>1247.7072000000001</v>
      </c>
      <c r="X1707" s="126"/>
      <c r="Y1707" s="130">
        <f>SUM(Y1708:Y1715)</f>
        <v>46.723351199999996</v>
      </c>
      <c r="Z1707" s="126"/>
      <c r="AA1707" s="131">
        <f>SUM(AA1708:AA1715)</f>
        <v>0</v>
      </c>
      <c r="AR1707" s="132" t="s">
        <v>190</v>
      </c>
      <c r="AT1707" s="133" t="s">
        <v>77</v>
      </c>
      <c r="AU1707" s="133" t="s">
        <v>15</v>
      </c>
      <c r="AY1707" s="132" t="s">
        <v>221</v>
      </c>
      <c r="BK1707" s="134">
        <f>SUM(BK1708:BK1715)</f>
        <v>0</v>
      </c>
    </row>
    <row r="1708" spans="2:65" s="1" customFormat="1" ht="40.15" customHeight="1" x14ac:dyDescent="0.3">
      <c r="B1708" s="136"/>
      <c r="C1708" s="137" t="s">
        <v>3068</v>
      </c>
      <c r="D1708" s="137" t="s">
        <v>222</v>
      </c>
      <c r="E1708" s="138" t="s">
        <v>3069</v>
      </c>
      <c r="F1708" s="250" t="s">
        <v>3070</v>
      </c>
      <c r="G1708" s="251"/>
      <c r="H1708" s="251"/>
      <c r="I1708" s="251"/>
      <c r="J1708" s="139" t="s">
        <v>536</v>
      </c>
      <c r="K1708" s="140">
        <v>83.26</v>
      </c>
      <c r="L1708" s="252"/>
      <c r="M1708" s="251"/>
      <c r="N1708" s="252">
        <f>ROUND(L1708*K1708,2)</f>
        <v>0</v>
      </c>
      <c r="O1708" s="251"/>
      <c r="P1708" s="251"/>
      <c r="Q1708" s="251"/>
      <c r="R1708" s="141"/>
      <c r="T1708" s="142" t="s">
        <v>3</v>
      </c>
      <c r="U1708" s="40" t="s">
        <v>43</v>
      </c>
      <c r="V1708" s="143">
        <v>0.38</v>
      </c>
      <c r="W1708" s="143">
        <f>V1708*K1708</f>
        <v>31.638800000000003</v>
      </c>
      <c r="X1708" s="143">
        <v>1.423E-2</v>
      </c>
      <c r="Y1708" s="143">
        <f>X1708*K1708</f>
        <v>1.1847898000000001</v>
      </c>
      <c r="Z1708" s="143">
        <v>0</v>
      </c>
      <c r="AA1708" s="144">
        <f>Z1708*K1708</f>
        <v>0</v>
      </c>
      <c r="AR1708" s="17" t="s">
        <v>247</v>
      </c>
      <c r="AT1708" s="17" t="s">
        <v>222</v>
      </c>
      <c r="AU1708" s="17" t="s">
        <v>190</v>
      </c>
      <c r="AY1708" s="17" t="s">
        <v>221</v>
      </c>
      <c r="BE1708" s="145">
        <f>IF(U1708="základní",N1708,0)</f>
        <v>0</v>
      </c>
      <c r="BF1708" s="145">
        <f>IF(U1708="snížená",N1708,0)</f>
        <v>0</v>
      </c>
      <c r="BG1708" s="145">
        <f>IF(U1708="zákl. přenesená",N1708,0)</f>
        <v>0</v>
      </c>
      <c r="BH1708" s="145">
        <f>IF(U1708="sníž. přenesená",N1708,0)</f>
        <v>0</v>
      </c>
      <c r="BI1708" s="145">
        <f>IF(U1708="nulová",N1708,0)</f>
        <v>0</v>
      </c>
      <c r="BJ1708" s="17" t="s">
        <v>15</v>
      </c>
      <c r="BK1708" s="145">
        <f>ROUND(L1708*K1708,2)</f>
        <v>0</v>
      </c>
      <c r="BL1708" s="17" t="s">
        <v>247</v>
      </c>
      <c r="BM1708" s="17" t="s">
        <v>3071</v>
      </c>
    </row>
    <row r="1709" spans="2:65" s="10" customFormat="1" ht="20.45" customHeight="1" x14ac:dyDescent="0.3">
      <c r="B1709" s="153"/>
      <c r="C1709" s="154"/>
      <c r="D1709" s="154"/>
      <c r="E1709" s="155" t="s">
        <v>880</v>
      </c>
      <c r="F1709" s="274" t="s">
        <v>3072</v>
      </c>
      <c r="G1709" s="273"/>
      <c r="H1709" s="273"/>
      <c r="I1709" s="273"/>
      <c r="J1709" s="154"/>
      <c r="K1709" s="156">
        <v>83.26</v>
      </c>
      <c r="L1709" s="154"/>
      <c r="M1709" s="154"/>
      <c r="N1709" s="154"/>
      <c r="O1709" s="154"/>
      <c r="P1709" s="154"/>
      <c r="Q1709" s="154"/>
      <c r="R1709" s="157"/>
      <c r="T1709" s="158"/>
      <c r="U1709" s="154"/>
      <c r="V1709" s="154"/>
      <c r="W1709" s="154"/>
      <c r="X1709" s="154"/>
      <c r="Y1709" s="154"/>
      <c r="Z1709" s="154"/>
      <c r="AA1709" s="159"/>
      <c r="AT1709" s="160" t="s">
        <v>524</v>
      </c>
      <c r="AU1709" s="160" t="s">
        <v>190</v>
      </c>
      <c r="AV1709" s="10" t="s">
        <v>190</v>
      </c>
      <c r="AW1709" s="10" t="s">
        <v>35</v>
      </c>
      <c r="AX1709" s="10" t="s">
        <v>15</v>
      </c>
      <c r="AY1709" s="160" t="s">
        <v>221</v>
      </c>
    </row>
    <row r="1710" spans="2:65" s="1" customFormat="1" ht="40.15" customHeight="1" x14ac:dyDescent="0.3">
      <c r="B1710" s="136"/>
      <c r="C1710" s="137" t="s">
        <v>3073</v>
      </c>
      <c r="D1710" s="137" t="s">
        <v>222</v>
      </c>
      <c r="E1710" s="138" t="s">
        <v>3074</v>
      </c>
      <c r="F1710" s="250" t="s">
        <v>3075</v>
      </c>
      <c r="G1710" s="251"/>
      <c r="H1710" s="251"/>
      <c r="I1710" s="251"/>
      <c r="J1710" s="139" t="s">
        <v>536</v>
      </c>
      <c r="K1710" s="140">
        <v>2.72</v>
      </c>
      <c r="L1710" s="252"/>
      <c r="M1710" s="251"/>
      <c r="N1710" s="252">
        <f>ROUND(L1710*K1710,2)</f>
        <v>0</v>
      </c>
      <c r="O1710" s="251"/>
      <c r="P1710" s="251"/>
      <c r="Q1710" s="251"/>
      <c r="R1710" s="141"/>
      <c r="T1710" s="142" t="s">
        <v>3</v>
      </c>
      <c r="U1710" s="40" t="s">
        <v>43</v>
      </c>
      <c r="V1710" s="143">
        <v>0.38</v>
      </c>
      <c r="W1710" s="143">
        <f>V1710*K1710</f>
        <v>1.0336000000000001</v>
      </c>
      <c r="X1710" s="143">
        <v>1.423E-2</v>
      </c>
      <c r="Y1710" s="143">
        <f>X1710*K1710</f>
        <v>3.87056E-2</v>
      </c>
      <c r="Z1710" s="143">
        <v>0</v>
      </c>
      <c r="AA1710" s="144">
        <f>Z1710*K1710</f>
        <v>0</v>
      </c>
      <c r="AR1710" s="17" t="s">
        <v>247</v>
      </c>
      <c r="AT1710" s="17" t="s">
        <v>222</v>
      </c>
      <c r="AU1710" s="17" t="s">
        <v>190</v>
      </c>
      <c r="AY1710" s="17" t="s">
        <v>221</v>
      </c>
      <c r="BE1710" s="145">
        <f>IF(U1710="základní",N1710,0)</f>
        <v>0</v>
      </c>
      <c r="BF1710" s="145">
        <f>IF(U1710="snížená",N1710,0)</f>
        <v>0</v>
      </c>
      <c r="BG1710" s="145">
        <f>IF(U1710="zákl. přenesená",N1710,0)</f>
        <v>0</v>
      </c>
      <c r="BH1710" s="145">
        <f>IF(U1710="sníž. přenesená",N1710,0)</f>
        <v>0</v>
      </c>
      <c r="BI1710" s="145">
        <f>IF(U1710="nulová",N1710,0)</f>
        <v>0</v>
      </c>
      <c r="BJ1710" s="17" t="s">
        <v>15</v>
      </c>
      <c r="BK1710" s="145">
        <f>ROUND(L1710*K1710,2)</f>
        <v>0</v>
      </c>
      <c r="BL1710" s="17" t="s">
        <v>247</v>
      </c>
      <c r="BM1710" s="17" t="s">
        <v>3076</v>
      </c>
    </row>
    <row r="1711" spans="2:65" s="1" customFormat="1" ht="20.45" customHeight="1" x14ac:dyDescent="0.3">
      <c r="B1711" s="136"/>
      <c r="C1711" s="137" t="s">
        <v>3077</v>
      </c>
      <c r="D1711" s="137" t="s">
        <v>222</v>
      </c>
      <c r="E1711" s="138" t="s">
        <v>3078</v>
      </c>
      <c r="F1711" s="250" t="s">
        <v>3079</v>
      </c>
      <c r="G1711" s="251"/>
      <c r="H1711" s="251"/>
      <c r="I1711" s="251"/>
      <c r="J1711" s="139" t="s">
        <v>536</v>
      </c>
      <c r="K1711" s="140">
        <v>3197.46</v>
      </c>
      <c r="L1711" s="252"/>
      <c r="M1711" s="251"/>
      <c r="N1711" s="252">
        <f>ROUND(L1711*K1711,2)</f>
        <v>0</v>
      </c>
      <c r="O1711" s="251"/>
      <c r="P1711" s="251"/>
      <c r="Q1711" s="251"/>
      <c r="R1711" s="141"/>
      <c r="T1711" s="142" t="s">
        <v>3</v>
      </c>
      <c r="U1711" s="40" t="s">
        <v>43</v>
      </c>
      <c r="V1711" s="143">
        <v>0.38</v>
      </c>
      <c r="W1711" s="143">
        <f>V1711*K1711</f>
        <v>1215.0348000000001</v>
      </c>
      <c r="X1711" s="143">
        <v>1.423E-2</v>
      </c>
      <c r="Y1711" s="143">
        <f>X1711*K1711</f>
        <v>45.499855799999999</v>
      </c>
      <c r="Z1711" s="143">
        <v>0</v>
      </c>
      <c r="AA1711" s="144">
        <f>Z1711*K1711</f>
        <v>0</v>
      </c>
      <c r="AR1711" s="17" t="s">
        <v>247</v>
      </c>
      <c r="AT1711" s="17" t="s">
        <v>222</v>
      </c>
      <c r="AU1711" s="17" t="s">
        <v>190</v>
      </c>
      <c r="AY1711" s="17" t="s">
        <v>221</v>
      </c>
      <c r="BE1711" s="145">
        <f>IF(U1711="základní",N1711,0)</f>
        <v>0</v>
      </c>
      <c r="BF1711" s="145">
        <f>IF(U1711="snížená",N1711,0)</f>
        <v>0</v>
      </c>
      <c r="BG1711" s="145">
        <f>IF(U1711="zákl. přenesená",N1711,0)</f>
        <v>0</v>
      </c>
      <c r="BH1711" s="145">
        <f>IF(U1711="sníž. přenesená",N1711,0)</f>
        <v>0</v>
      </c>
      <c r="BI1711" s="145">
        <f>IF(U1711="nulová",N1711,0)</f>
        <v>0</v>
      </c>
      <c r="BJ1711" s="17" t="s">
        <v>15</v>
      </c>
      <c r="BK1711" s="145">
        <f>ROUND(L1711*K1711,2)</f>
        <v>0</v>
      </c>
      <c r="BL1711" s="17" t="s">
        <v>247</v>
      </c>
      <c r="BM1711" s="17" t="s">
        <v>3080</v>
      </c>
    </row>
    <row r="1712" spans="2:65" s="10" customFormat="1" ht="20.45" customHeight="1" x14ac:dyDescent="0.3">
      <c r="B1712" s="153"/>
      <c r="C1712" s="154"/>
      <c r="D1712" s="154"/>
      <c r="E1712" s="155" t="s">
        <v>3</v>
      </c>
      <c r="F1712" s="274" t="s">
        <v>3081</v>
      </c>
      <c r="G1712" s="273"/>
      <c r="H1712" s="273"/>
      <c r="I1712" s="273"/>
      <c r="J1712" s="154"/>
      <c r="K1712" s="156">
        <v>3114.2</v>
      </c>
      <c r="L1712" s="154"/>
      <c r="M1712" s="154"/>
      <c r="N1712" s="154"/>
      <c r="O1712" s="154"/>
      <c r="P1712" s="154"/>
      <c r="Q1712" s="154"/>
      <c r="R1712" s="157"/>
      <c r="T1712" s="158"/>
      <c r="U1712" s="154"/>
      <c r="V1712" s="154"/>
      <c r="W1712" s="154"/>
      <c r="X1712" s="154"/>
      <c r="Y1712" s="154"/>
      <c r="Z1712" s="154"/>
      <c r="AA1712" s="159"/>
      <c r="AT1712" s="160" t="s">
        <v>524</v>
      </c>
      <c r="AU1712" s="160" t="s">
        <v>190</v>
      </c>
      <c r="AV1712" s="10" t="s">
        <v>190</v>
      </c>
      <c r="AW1712" s="10" t="s">
        <v>35</v>
      </c>
      <c r="AX1712" s="10" t="s">
        <v>78</v>
      </c>
      <c r="AY1712" s="160" t="s">
        <v>221</v>
      </c>
    </row>
    <row r="1713" spans="2:65" s="10" customFormat="1" ht="20.45" customHeight="1" x14ac:dyDescent="0.3">
      <c r="B1713" s="153"/>
      <c r="C1713" s="154"/>
      <c r="D1713" s="154"/>
      <c r="E1713" s="155" t="s">
        <v>3</v>
      </c>
      <c r="F1713" s="272" t="s">
        <v>880</v>
      </c>
      <c r="G1713" s="273"/>
      <c r="H1713" s="273"/>
      <c r="I1713" s="273"/>
      <c r="J1713" s="154"/>
      <c r="K1713" s="156">
        <v>83.26</v>
      </c>
      <c r="L1713" s="154"/>
      <c r="M1713" s="154"/>
      <c r="N1713" s="154"/>
      <c r="O1713" s="154"/>
      <c r="P1713" s="154"/>
      <c r="Q1713" s="154"/>
      <c r="R1713" s="157"/>
      <c r="T1713" s="158"/>
      <c r="U1713" s="154"/>
      <c r="V1713" s="154"/>
      <c r="W1713" s="154"/>
      <c r="X1713" s="154"/>
      <c r="Y1713" s="154"/>
      <c r="Z1713" s="154"/>
      <c r="AA1713" s="159"/>
      <c r="AT1713" s="160" t="s">
        <v>524</v>
      </c>
      <c r="AU1713" s="160" t="s">
        <v>190</v>
      </c>
      <c r="AV1713" s="10" t="s">
        <v>190</v>
      </c>
      <c r="AW1713" s="10" t="s">
        <v>35</v>
      </c>
      <c r="AX1713" s="10" t="s">
        <v>78</v>
      </c>
      <c r="AY1713" s="160" t="s">
        <v>221</v>
      </c>
    </row>
    <row r="1714" spans="2:65" s="11" customFormat="1" ht="20.45" customHeight="1" x14ac:dyDescent="0.3">
      <c r="B1714" s="161"/>
      <c r="C1714" s="162"/>
      <c r="D1714" s="162"/>
      <c r="E1714" s="163" t="s">
        <v>3</v>
      </c>
      <c r="F1714" s="270" t="s">
        <v>526</v>
      </c>
      <c r="G1714" s="271"/>
      <c r="H1714" s="271"/>
      <c r="I1714" s="271"/>
      <c r="J1714" s="162"/>
      <c r="K1714" s="164">
        <v>3197.46</v>
      </c>
      <c r="L1714" s="162"/>
      <c r="M1714" s="162"/>
      <c r="N1714" s="162"/>
      <c r="O1714" s="162"/>
      <c r="P1714" s="162"/>
      <c r="Q1714" s="162"/>
      <c r="R1714" s="165"/>
      <c r="T1714" s="166"/>
      <c r="U1714" s="162"/>
      <c r="V1714" s="162"/>
      <c r="W1714" s="162"/>
      <c r="X1714" s="162"/>
      <c r="Y1714" s="162"/>
      <c r="Z1714" s="162"/>
      <c r="AA1714" s="167"/>
      <c r="AT1714" s="168" t="s">
        <v>524</v>
      </c>
      <c r="AU1714" s="168" t="s">
        <v>190</v>
      </c>
      <c r="AV1714" s="11" t="s">
        <v>231</v>
      </c>
      <c r="AW1714" s="11" t="s">
        <v>35</v>
      </c>
      <c r="AX1714" s="11" t="s">
        <v>15</v>
      </c>
      <c r="AY1714" s="168" t="s">
        <v>221</v>
      </c>
    </row>
    <row r="1715" spans="2:65" s="1" customFormat="1" ht="28.9" customHeight="1" x14ac:dyDescent="0.3">
      <c r="B1715" s="136"/>
      <c r="C1715" s="137" t="s">
        <v>3082</v>
      </c>
      <c r="D1715" s="137" t="s">
        <v>222</v>
      </c>
      <c r="E1715" s="138" t="s">
        <v>3083</v>
      </c>
      <c r="F1715" s="250" t="s">
        <v>3084</v>
      </c>
      <c r="G1715" s="251"/>
      <c r="H1715" s="251"/>
      <c r="I1715" s="251"/>
      <c r="J1715" s="139" t="s">
        <v>335</v>
      </c>
      <c r="K1715" s="140"/>
      <c r="L1715" s="252"/>
      <c r="M1715" s="251"/>
      <c r="N1715" s="252">
        <f>ROUND(L1715*K1715,2)</f>
        <v>0</v>
      </c>
      <c r="O1715" s="251"/>
      <c r="P1715" s="251"/>
      <c r="Q1715" s="251"/>
      <c r="R1715" s="141"/>
      <c r="T1715" s="142" t="s">
        <v>3</v>
      </c>
      <c r="U1715" s="40" t="s">
        <v>43</v>
      </c>
      <c r="V1715" s="143">
        <v>0</v>
      </c>
      <c r="W1715" s="143">
        <f>V1715*K1715</f>
        <v>0</v>
      </c>
      <c r="X1715" s="143">
        <v>0</v>
      </c>
      <c r="Y1715" s="143">
        <f>X1715*K1715</f>
        <v>0</v>
      </c>
      <c r="Z1715" s="143">
        <v>0</v>
      </c>
      <c r="AA1715" s="144">
        <f>Z1715*K1715</f>
        <v>0</v>
      </c>
      <c r="AR1715" s="17" t="s">
        <v>247</v>
      </c>
      <c r="AT1715" s="17" t="s">
        <v>222</v>
      </c>
      <c r="AU1715" s="17" t="s">
        <v>190</v>
      </c>
      <c r="AY1715" s="17" t="s">
        <v>221</v>
      </c>
      <c r="BE1715" s="145">
        <f>IF(U1715="základní",N1715,0)</f>
        <v>0</v>
      </c>
      <c r="BF1715" s="145">
        <f>IF(U1715="snížená",N1715,0)</f>
        <v>0</v>
      </c>
      <c r="BG1715" s="145">
        <f>IF(U1715="zákl. přenesená",N1715,0)</f>
        <v>0</v>
      </c>
      <c r="BH1715" s="145">
        <f>IF(U1715="sníž. přenesená",N1715,0)</f>
        <v>0</v>
      </c>
      <c r="BI1715" s="145">
        <f>IF(U1715="nulová",N1715,0)</f>
        <v>0</v>
      </c>
      <c r="BJ1715" s="17" t="s">
        <v>15</v>
      </c>
      <c r="BK1715" s="145">
        <f>ROUND(L1715*K1715,2)</f>
        <v>0</v>
      </c>
      <c r="BL1715" s="17" t="s">
        <v>247</v>
      </c>
      <c r="BM1715" s="17" t="s">
        <v>3085</v>
      </c>
    </row>
    <row r="1716" spans="2:65" s="9" customFormat="1" ht="29.85" customHeight="1" x14ac:dyDescent="0.3">
      <c r="B1716" s="125"/>
      <c r="C1716" s="126"/>
      <c r="D1716" s="135" t="s">
        <v>920</v>
      </c>
      <c r="E1716" s="135"/>
      <c r="F1716" s="135"/>
      <c r="G1716" s="135"/>
      <c r="H1716" s="135"/>
      <c r="I1716" s="135"/>
      <c r="J1716" s="135"/>
      <c r="K1716" s="135"/>
      <c r="L1716" s="135"/>
      <c r="M1716" s="135"/>
      <c r="N1716" s="253">
        <f>BK1716</f>
        <v>0</v>
      </c>
      <c r="O1716" s="254"/>
      <c r="P1716" s="254"/>
      <c r="Q1716" s="254"/>
      <c r="R1716" s="128"/>
      <c r="T1716" s="129"/>
      <c r="U1716" s="126"/>
      <c r="V1716" s="126"/>
      <c r="W1716" s="130">
        <f>SUM(W1717:W1788)</f>
        <v>738.66483100000005</v>
      </c>
      <c r="X1716" s="126"/>
      <c r="Y1716" s="130">
        <f>SUM(Y1717:Y1788)</f>
        <v>13.2004684</v>
      </c>
      <c r="Z1716" s="126"/>
      <c r="AA1716" s="131">
        <f>SUM(AA1717:AA1788)</f>
        <v>0</v>
      </c>
      <c r="AR1716" s="132" t="s">
        <v>190</v>
      </c>
      <c r="AT1716" s="133" t="s">
        <v>77</v>
      </c>
      <c r="AU1716" s="133" t="s">
        <v>15</v>
      </c>
      <c r="AY1716" s="132" t="s">
        <v>221</v>
      </c>
      <c r="BK1716" s="134">
        <f>SUM(BK1717:BK1788)</f>
        <v>0</v>
      </c>
    </row>
    <row r="1717" spans="2:65" s="1" customFormat="1" ht="40.15" customHeight="1" x14ac:dyDescent="0.3">
      <c r="B1717" s="136"/>
      <c r="C1717" s="137" t="s">
        <v>3086</v>
      </c>
      <c r="D1717" s="137" t="s">
        <v>222</v>
      </c>
      <c r="E1717" s="138" t="s">
        <v>3087</v>
      </c>
      <c r="F1717" s="250" t="s">
        <v>3088</v>
      </c>
      <c r="G1717" s="251"/>
      <c r="H1717" s="251"/>
      <c r="I1717" s="251"/>
      <c r="J1717" s="139" t="s">
        <v>536</v>
      </c>
      <c r="K1717" s="140">
        <v>314.71100000000001</v>
      </c>
      <c r="L1717" s="252"/>
      <c r="M1717" s="251"/>
      <c r="N1717" s="252">
        <f>ROUND(L1717*K1717,2)</f>
        <v>0</v>
      </c>
      <c r="O1717" s="251"/>
      <c r="P1717" s="251"/>
      <c r="Q1717" s="251"/>
      <c r="R1717" s="141"/>
      <c r="T1717" s="142" t="s">
        <v>3</v>
      </c>
      <c r="U1717" s="40" t="s">
        <v>43</v>
      </c>
      <c r="V1717" s="143">
        <v>1.135</v>
      </c>
      <c r="W1717" s="143">
        <f>V1717*K1717</f>
        <v>357.19698500000004</v>
      </c>
      <c r="X1717" s="143">
        <v>3.0000000000000001E-3</v>
      </c>
      <c r="Y1717" s="143">
        <f>X1717*K1717</f>
        <v>0.94413300000000011</v>
      </c>
      <c r="Z1717" s="143">
        <v>0</v>
      </c>
      <c r="AA1717" s="144">
        <f>Z1717*K1717</f>
        <v>0</v>
      </c>
      <c r="AR1717" s="17" t="s">
        <v>247</v>
      </c>
      <c r="AT1717" s="17" t="s">
        <v>222</v>
      </c>
      <c r="AU1717" s="17" t="s">
        <v>190</v>
      </c>
      <c r="AY1717" s="17" t="s">
        <v>221</v>
      </c>
      <c r="BE1717" s="145">
        <f>IF(U1717="základní",N1717,0)</f>
        <v>0</v>
      </c>
      <c r="BF1717" s="145">
        <f>IF(U1717="snížená",N1717,0)</f>
        <v>0</v>
      </c>
      <c r="BG1717" s="145">
        <f>IF(U1717="zákl. přenesená",N1717,0)</f>
        <v>0</v>
      </c>
      <c r="BH1717" s="145">
        <f>IF(U1717="sníž. přenesená",N1717,0)</f>
        <v>0</v>
      </c>
      <c r="BI1717" s="145">
        <f>IF(U1717="nulová",N1717,0)</f>
        <v>0</v>
      </c>
      <c r="BJ1717" s="17" t="s">
        <v>15</v>
      </c>
      <c r="BK1717" s="145">
        <f>ROUND(L1717*K1717,2)</f>
        <v>0</v>
      </c>
      <c r="BL1717" s="17" t="s">
        <v>247</v>
      </c>
      <c r="BM1717" s="17" t="s">
        <v>3089</v>
      </c>
    </row>
    <row r="1718" spans="2:65" s="12" customFormat="1" ht="20.45" customHeight="1" x14ac:dyDescent="0.3">
      <c r="B1718" s="173"/>
      <c r="C1718" s="174"/>
      <c r="D1718" s="174"/>
      <c r="E1718" s="175" t="s">
        <v>3</v>
      </c>
      <c r="F1718" s="281" t="s">
        <v>3090</v>
      </c>
      <c r="G1718" s="278"/>
      <c r="H1718" s="278"/>
      <c r="I1718" s="278"/>
      <c r="J1718" s="174"/>
      <c r="K1718" s="176" t="s">
        <v>3</v>
      </c>
      <c r="L1718" s="174"/>
      <c r="M1718" s="174"/>
      <c r="N1718" s="174"/>
      <c r="O1718" s="174"/>
      <c r="P1718" s="174"/>
      <c r="Q1718" s="174"/>
      <c r="R1718" s="177"/>
      <c r="T1718" s="178"/>
      <c r="U1718" s="174"/>
      <c r="V1718" s="174"/>
      <c r="W1718" s="174"/>
      <c r="X1718" s="174"/>
      <c r="Y1718" s="174"/>
      <c r="Z1718" s="174"/>
      <c r="AA1718" s="179"/>
      <c r="AT1718" s="180" t="s">
        <v>524</v>
      </c>
      <c r="AU1718" s="180" t="s">
        <v>190</v>
      </c>
      <c r="AV1718" s="12" t="s">
        <v>15</v>
      </c>
      <c r="AW1718" s="12" t="s">
        <v>35</v>
      </c>
      <c r="AX1718" s="12" t="s">
        <v>78</v>
      </c>
      <c r="AY1718" s="180" t="s">
        <v>221</v>
      </c>
    </row>
    <row r="1719" spans="2:65" s="10" customFormat="1" ht="20.45" customHeight="1" x14ac:dyDescent="0.3">
      <c r="B1719" s="153"/>
      <c r="C1719" s="154"/>
      <c r="D1719" s="154"/>
      <c r="E1719" s="155" t="s">
        <v>3</v>
      </c>
      <c r="F1719" s="272" t="s">
        <v>3091</v>
      </c>
      <c r="G1719" s="273"/>
      <c r="H1719" s="273"/>
      <c r="I1719" s="273"/>
      <c r="J1719" s="154"/>
      <c r="K1719" s="156">
        <v>15.96</v>
      </c>
      <c r="L1719" s="154"/>
      <c r="M1719" s="154"/>
      <c r="N1719" s="154"/>
      <c r="O1719" s="154"/>
      <c r="P1719" s="154"/>
      <c r="Q1719" s="154"/>
      <c r="R1719" s="157"/>
      <c r="T1719" s="158"/>
      <c r="U1719" s="154"/>
      <c r="V1719" s="154"/>
      <c r="W1719" s="154"/>
      <c r="X1719" s="154"/>
      <c r="Y1719" s="154"/>
      <c r="Z1719" s="154"/>
      <c r="AA1719" s="159"/>
      <c r="AT1719" s="160" t="s">
        <v>524</v>
      </c>
      <c r="AU1719" s="160" t="s">
        <v>190</v>
      </c>
      <c r="AV1719" s="10" t="s">
        <v>190</v>
      </c>
      <c r="AW1719" s="10" t="s">
        <v>35</v>
      </c>
      <c r="AX1719" s="10" t="s">
        <v>78</v>
      </c>
      <c r="AY1719" s="160" t="s">
        <v>221</v>
      </c>
    </row>
    <row r="1720" spans="2:65" s="10" customFormat="1" ht="28.9" customHeight="1" x14ac:dyDescent="0.3">
      <c r="B1720" s="153"/>
      <c r="C1720" s="154"/>
      <c r="D1720" s="154"/>
      <c r="E1720" s="155" t="s">
        <v>3</v>
      </c>
      <c r="F1720" s="272" t="s">
        <v>3092</v>
      </c>
      <c r="G1720" s="273"/>
      <c r="H1720" s="273"/>
      <c r="I1720" s="273"/>
      <c r="J1720" s="154"/>
      <c r="K1720" s="156">
        <v>8.6630000000000003</v>
      </c>
      <c r="L1720" s="154"/>
      <c r="M1720" s="154"/>
      <c r="N1720" s="154"/>
      <c r="O1720" s="154"/>
      <c r="P1720" s="154"/>
      <c r="Q1720" s="154"/>
      <c r="R1720" s="157"/>
      <c r="T1720" s="158"/>
      <c r="U1720" s="154"/>
      <c r="V1720" s="154"/>
      <c r="W1720" s="154"/>
      <c r="X1720" s="154"/>
      <c r="Y1720" s="154"/>
      <c r="Z1720" s="154"/>
      <c r="AA1720" s="159"/>
      <c r="AT1720" s="160" t="s">
        <v>524</v>
      </c>
      <c r="AU1720" s="160" t="s">
        <v>190</v>
      </c>
      <c r="AV1720" s="10" t="s">
        <v>190</v>
      </c>
      <c r="AW1720" s="10" t="s">
        <v>35</v>
      </c>
      <c r="AX1720" s="10" t="s">
        <v>78</v>
      </c>
      <c r="AY1720" s="160" t="s">
        <v>221</v>
      </c>
    </row>
    <row r="1721" spans="2:65" s="10" customFormat="1" ht="20.45" customHeight="1" x14ac:dyDescent="0.3">
      <c r="B1721" s="153"/>
      <c r="C1721" s="154"/>
      <c r="D1721" s="154"/>
      <c r="E1721" s="155" t="s">
        <v>3</v>
      </c>
      <c r="F1721" s="272" t="s">
        <v>3093</v>
      </c>
      <c r="G1721" s="273"/>
      <c r="H1721" s="273"/>
      <c r="I1721" s="273"/>
      <c r="J1721" s="154"/>
      <c r="K1721" s="156">
        <v>20.58</v>
      </c>
      <c r="L1721" s="154"/>
      <c r="M1721" s="154"/>
      <c r="N1721" s="154"/>
      <c r="O1721" s="154"/>
      <c r="P1721" s="154"/>
      <c r="Q1721" s="154"/>
      <c r="R1721" s="157"/>
      <c r="T1721" s="158"/>
      <c r="U1721" s="154"/>
      <c r="V1721" s="154"/>
      <c r="W1721" s="154"/>
      <c r="X1721" s="154"/>
      <c r="Y1721" s="154"/>
      <c r="Z1721" s="154"/>
      <c r="AA1721" s="159"/>
      <c r="AT1721" s="160" t="s">
        <v>524</v>
      </c>
      <c r="AU1721" s="160" t="s">
        <v>190</v>
      </c>
      <c r="AV1721" s="10" t="s">
        <v>190</v>
      </c>
      <c r="AW1721" s="10" t="s">
        <v>35</v>
      </c>
      <c r="AX1721" s="10" t="s">
        <v>78</v>
      </c>
      <c r="AY1721" s="160" t="s">
        <v>221</v>
      </c>
    </row>
    <row r="1722" spans="2:65" s="10" customFormat="1" ht="20.45" customHeight="1" x14ac:dyDescent="0.3">
      <c r="B1722" s="153"/>
      <c r="C1722" s="154"/>
      <c r="D1722" s="154"/>
      <c r="E1722" s="155" t="s">
        <v>3</v>
      </c>
      <c r="F1722" s="272" t="s">
        <v>3094</v>
      </c>
      <c r="G1722" s="273"/>
      <c r="H1722" s="273"/>
      <c r="I1722" s="273"/>
      <c r="J1722" s="154"/>
      <c r="K1722" s="156">
        <v>6.1429999999999998</v>
      </c>
      <c r="L1722" s="154"/>
      <c r="M1722" s="154"/>
      <c r="N1722" s="154"/>
      <c r="O1722" s="154"/>
      <c r="P1722" s="154"/>
      <c r="Q1722" s="154"/>
      <c r="R1722" s="157"/>
      <c r="T1722" s="158"/>
      <c r="U1722" s="154"/>
      <c r="V1722" s="154"/>
      <c r="W1722" s="154"/>
      <c r="X1722" s="154"/>
      <c r="Y1722" s="154"/>
      <c r="Z1722" s="154"/>
      <c r="AA1722" s="159"/>
      <c r="AT1722" s="160" t="s">
        <v>524</v>
      </c>
      <c r="AU1722" s="160" t="s">
        <v>190</v>
      </c>
      <c r="AV1722" s="10" t="s">
        <v>190</v>
      </c>
      <c r="AW1722" s="10" t="s">
        <v>35</v>
      </c>
      <c r="AX1722" s="10" t="s">
        <v>78</v>
      </c>
      <c r="AY1722" s="160" t="s">
        <v>221</v>
      </c>
    </row>
    <row r="1723" spans="2:65" s="10" customFormat="1" ht="28.9" customHeight="1" x14ac:dyDescent="0.3">
      <c r="B1723" s="153"/>
      <c r="C1723" s="154"/>
      <c r="D1723" s="154"/>
      <c r="E1723" s="155" t="s">
        <v>3</v>
      </c>
      <c r="F1723" s="272" t="s">
        <v>3095</v>
      </c>
      <c r="G1723" s="273"/>
      <c r="H1723" s="273"/>
      <c r="I1723" s="273"/>
      <c r="J1723" s="154"/>
      <c r="K1723" s="156">
        <v>34.965000000000003</v>
      </c>
      <c r="L1723" s="154"/>
      <c r="M1723" s="154"/>
      <c r="N1723" s="154"/>
      <c r="O1723" s="154"/>
      <c r="P1723" s="154"/>
      <c r="Q1723" s="154"/>
      <c r="R1723" s="157"/>
      <c r="T1723" s="158"/>
      <c r="U1723" s="154"/>
      <c r="V1723" s="154"/>
      <c r="W1723" s="154"/>
      <c r="X1723" s="154"/>
      <c r="Y1723" s="154"/>
      <c r="Z1723" s="154"/>
      <c r="AA1723" s="159"/>
      <c r="AT1723" s="160" t="s">
        <v>524</v>
      </c>
      <c r="AU1723" s="160" t="s">
        <v>190</v>
      </c>
      <c r="AV1723" s="10" t="s">
        <v>190</v>
      </c>
      <c r="AW1723" s="10" t="s">
        <v>35</v>
      </c>
      <c r="AX1723" s="10" t="s">
        <v>78</v>
      </c>
      <c r="AY1723" s="160" t="s">
        <v>221</v>
      </c>
    </row>
    <row r="1724" spans="2:65" s="10" customFormat="1" ht="28.9" customHeight="1" x14ac:dyDescent="0.3">
      <c r="B1724" s="153"/>
      <c r="C1724" s="154"/>
      <c r="D1724" s="154"/>
      <c r="E1724" s="155" t="s">
        <v>3</v>
      </c>
      <c r="F1724" s="272" t="s">
        <v>3096</v>
      </c>
      <c r="G1724" s="273"/>
      <c r="H1724" s="273"/>
      <c r="I1724" s="273"/>
      <c r="J1724" s="154"/>
      <c r="K1724" s="156">
        <v>20.867999999999999</v>
      </c>
      <c r="L1724" s="154"/>
      <c r="M1724" s="154"/>
      <c r="N1724" s="154"/>
      <c r="O1724" s="154"/>
      <c r="P1724" s="154"/>
      <c r="Q1724" s="154"/>
      <c r="R1724" s="157"/>
      <c r="T1724" s="158"/>
      <c r="U1724" s="154"/>
      <c r="V1724" s="154"/>
      <c r="W1724" s="154"/>
      <c r="X1724" s="154"/>
      <c r="Y1724" s="154"/>
      <c r="Z1724" s="154"/>
      <c r="AA1724" s="159"/>
      <c r="AT1724" s="160" t="s">
        <v>524</v>
      </c>
      <c r="AU1724" s="160" t="s">
        <v>190</v>
      </c>
      <c r="AV1724" s="10" t="s">
        <v>190</v>
      </c>
      <c r="AW1724" s="10" t="s">
        <v>35</v>
      </c>
      <c r="AX1724" s="10" t="s">
        <v>78</v>
      </c>
      <c r="AY1724" s="160" t="s">
        <v>221</v>
      </c>
    </row>
    <row r="1725" spans="2:65" s="10" customFormat="1" ht="28.9" customHeight="1" x14ac:dyDescent="0.3">
      <c r="B1725" s="153"/>
      <c r="C1725" s="154"/>
      <c r="D1725" s="154"/>
      <c r="E1725" s="155" t="s">
        <v>3</v>
      </c>
      <c r="F1725" s="272" t="s">
        <v>3097</v>
      </c>
      <c r="G1725" s="273"/>
      <c r="H1725" s="273"/>
      <c r="I1725" s="273"/>
      <c r="J1725" s="154"/>
      <c r="K1725" s="156">
        <v>24.045000000000002</v>
      </c>
      <c r="L1725" s="154"/>
      <c r="M1725" s="154"/>
      <c r="N1725" s="154"/>
      <c r="O1725" s="154"/>
      <c r="P1725" s="154"/>
      <c r="Q1725" s="154"/>
      <c r="R1725" s="157"/>
      <c r="T1725" s="158"/>
      <c r="U1725" s="154"/>
      <c r="V1725" s="154"/>
      <c r="W1725" s="154"/>
      <c r="X1725" s="154"/>
      <c r="Y1725" s="154"/>
      <c r="Z1725" s="154"/>
      <c r="AA1725" s="159"/>
      <c r="AT1725" s="160" t="s">
        <v>524</v>
      </c>
      <c r="AU1725" s="160" t="s">
        <v>190</v>
      </c>
      <c r="AV1725" s="10" t="s">
        <v>190</v>
      </c>
      <c r="AW1725" s="10" t="s">
        <v>35</v>
      </c>
      <c r="AX1725" s="10" t="s">
        <v>78</v>
      </c>
      <c r="AY1725" s="160" t="s">
        <v>221</v>
      </c>
    </row>
    <row r="1726" spans="2:65" s="10" customFormat="1" ht="28.9" customHeight="1" x14ac:dyDescent="0.3">
      <c r="B1726" s="153"/>
      <c r="C1726" s="154"/>
      <c r="D1726" s="154"/>
      <c r="E1726" s="155" t="s">
        <v>3</v>
      </c>
      <c r="F1726" s="272" t="s">
        <v>3098</v>
      </c>
      <c r="G1726" s="273"/>
      <c r="H1726" s="273"/>
      <c r="I1726" s="273"/>
      <c r="J1726" s="154"/>
      <c r="K1726" s="156">
        <v>13.519</v>
      </c>
      <c r="L1726" s="154"/>
      <c r="M1726" s="154"/>
      <c r="N1726" s="154"/>
      <c r="O1726" s="154"/>
      <c r="P1726" s="154"/>
      <c r="Q1726" s="154"/>
      <c r="R1726" s="157"/>
      <c r="T1726" s="158"/>
      <c r="U1726" s="154"/>
      <c r="V1726" s="154"/>
      <c r="W1726" s="154"/>
      <c r="X1726" s="154"/>
      <c r="Y1726" s="154"/>
      <c r="Z1726" s="154"/>
      <c r="AA1726" s="159"/>
      <c r="AT1726" s="160" t="s">
        <v>524</v>
      </c>
      <c r="AU1726" s="160" t="s">
        <v>190</v>
      </c>
      <c r="AV1726" s="10" t="s">
        <v>190</v>
      </c>
      <c r="AW1726" s="10" t="s">
        <v>35</v>
      </c>
      <c r="AX1726" s="10" t="s">
        <v>78</v>
      </c>
      <c r="AY1726" s="160" t="s">
        <v>221</v>
      </c>
    </row>
    <row r="1727" spans="2:65" s="10" customFormat="1" ht="28.9" customHeight="1" x14ac:dyDescent="0.3">
      <c r="B1727" s="153"/>
      <c r="C1727" s="154"/>
      <c r="D1727" s="154"/>
      <c r="E1727" s="155" t="s">
        <v>3</v>
      </c>
      <c r="F1727" s="272" t="s">
        <v>3099</v>
      </c>
      <c r="G1727" s="273"/>
      <c r="H1727" s="273"/>
      <c r="I1727" s="273"/>
      <c r="J1727" s="154"/>
      <c r="K1727" s="156">
        <v>13.23</v>
      </c>
      <c r="L1727" s="154"/>
      <c r="M1727" s="154"/>
      <c r="N1727" s="154"/>
      <c r="O1727" s="154"/>
      <c r="P1727" s="154"/>
      <c r="Q1727" s="154"/>
      <c r="R1727" s="157"/>
      <c r="T1727" s="158"/>
      <c r="U1727" s="154"/>
      <c r="V1727" s="154"/>
      <c r="W1727" s="154"/>
      <c r="X1727" s="154"/>
      <c r="Y1727" s="154"/>
      <c r="Z1727" s="154"/>
      <c r="AA1727" s="159"/>
      <c r="AT1727" s="160" t="s">
        <v>524</v>
      </c>
      <c r="AU1727" s="160" t="s">
        <v>190</v>
      </c>
      <c r="AV1727" s="10" t="s">
        <v>190</v>
      </c>
      <c r="AW1727" s="10" t="s">
        <v>35</v>
      </c>
      <c r="AX1727" s="10" t="s">
        <v>78</v>
      </c>
      <c r="AY1727" s="160" t="s">
        <v>221</v>
      </c>
    </row>
    <row r="1728" spans="2:65" s="13" customFormat="1" ht="20.45" customHeight="1" x14ac:dyDescent="0.3">
      <c r="B1728" s="181"/>
      <c r="C1728" s="182"/>
      <c r="D1728" s="182"/>
      <c r="E1728" s="183" t="s">
        <v>3</v>
      </c>
      <c r="F1728" s="279" t="s">
        <v>946</v>
      </c>
      <c r="G1728" s="280"/>
      <c r="H1728" s="280"/>
      <c r="I1728" s="280"/>
      <c r="J1728" s="182"/>
      <c r="K1728" s="184">
        <v>157.97300000000001</v>
      </c>
      <c r="L1728" s="182"/>
      <c r="M1728" s="182"/>
      <c r="N1728" s="182"/>
      <c r="O1728" s="182"/>
      <c r="P1728" s="182"/>
      <c r="Q1728" s="182"/>
      <c r="R1728" s="185"/>
      <c r="T1728" s="186"/>
      <c r="U1728" s="182"/>
      <c r="V1728" s="182"/>
      <c r="W1728" s="182"/>
      <c r="X1728" s="182"/>
      <c r="Y1728" s="182"/>
      <c r="Z1728" s="182"/>
      <c r="AA1728" s="187"/>
      <c r="AT1728" s="188" t="s">
        <v>524</v>
      </c>
      <c r="AU1728" s="188" t="s">
        <v>190</v>
      </c>
      <c r="AV1728" s="13" t="s">
        <v>254</v>
      </c>
      <c r="AW1728" s="13" t="s">
        <v>35</v>
      </c>
      <c r="AX1728" s="13" t="s">
        <v>78</v>
      </c>
      <c r="AY1728" s="188" t="s">
        <v>221</v>
      </c>
    </row>
    <row r="1729" spans="2:51" s="12" customFormat="1" ht="20.45" customHeight="1" x14ac:dyDescent="0.3">
      <c r="B1729" s="173"/>
      <c r="C1729" s="174"/>
      <c r="D1729" s="174"/>
      <c r="E1729" s="175" t="s">
        <v>3</v>
      </c>
      <c r="F1729" s="277" t="s">
        <v>1131</v>
      </c>
      <c r="G1729" s="278"/>
      <c r="H1729" s="278"/>
      <c r="I1729" s="278"/>
      <c r="J1729" s="174"/>
      <c r="K1729" s="176" t="s">
        <v>3</v>
      </c>
      <c r="L1729" s="174"/>
      <c r="M1729" s="174"/>
      <c r="N1729" s="174"/>
      <c r="O1729" s="174"/>
      <c r="P1729" s="174"/>
      <c r="Q1729" s="174"/>
      <c r="R1729" s="177"/>
      <c r="T1729" s="178"/>
      <c r="U1729" s="174"/>
      <c r="V1729" s="174"/>
      <c r="W1729" s="174"/>
      <c r="X1729" s="174"/>
      <c r="Y1729" s="174"/>
      <c r="Z1729" s="174"/>
      <c r="AA1729" s="179"/>
      <c r="AT1729" s="180" t="s">
        <v>524</v>
      </c>
      <c r="AU1729" s="180" t="s">
        <v>190</v>
      </c>
      <c r="AV1729" s="12" t="s">
        <v>15</v>
      </c>
      <c r="AW1729" s="12" t="s">
        <v>35</v>
      </c>
      <c r="AX1729" s="12" t="s">
        <v>78</v>
      </c>
      <c r="AY1729" s="180" t="s">
        <v>221</v>
      </c>
    </row>
    <row r="1730" spans="2:51" s="10" customFormat="1" ht="20.45" customHeight="1" x14ac:dyDescent="0.3">
      <c r="B1730" s="153"/>
      <c r="C1730" s="154"/>
      <c r="D1730" s="154"/>
      <c r="E1730" s="155" t="s">
        <v>3</v>
      </c>
      <c r="F1730" s="272" t="s">
        <v>3100</v>
      </c>
      <c r="G1730" s="273"/>
      <c r="H1730" s="273"/>
      <c r="I1730" s="273"/>
      <c r="J1730" s="154"/>
      <c r="K1730" s="156">
        <v>2.6240000000000001</v>
      </c>
      <c r="L1730" s="154"/>
      <c r="M1730" s="154"/>
      <c r="N1730" s="154"/>
      <c r="O1730" s="154"/>
      <c r="P1730" s="154"/>
      <c r="Q1730" s="154"/>
      <c r="R1730" s="157"/>
      <c r="T1730" s="158"/>
      <c r="U1730" s="154"/>
      <c r="V1730" s="154"/>
      <c r="W1730" s="154"/>
      <c r="X1730" s="154"/>
      <c r="Y1730" s="154"/>
      <c r="Z1730" s="154"/>
      <c r="AA1730" s="159"/>
      <c r="AT1730" s="160" t="s">
        <v>524</v>
      </c>
      <c r="AU1730" s="160" t="s">
        <v>190</v>
      </c>
      <c r="AV1730" s="10" t="s">
        <v>190</v>
      </c>
      <c r="AW1730" s="10" t="s">
        <v>35</v>
      </c>
      <c r="AX1730" s="10" t="s">
        <v>78</v>
      </c>
      <c r="AY1730" s="160" t="s">
        <v>221</v>
      </c>
    </row>
    <row r="1731" spans="2:51" s="10" customFormat="1" ht="20.45" customHeight="1" x14ac:dyDescent="0.3">
      <c r="B1731" s="153"/>
      <c r="C1731" s="154"/>
      <c r="D1731" s="154"/>
      <c r="E1731" s="155" t="s">
        <v>3</v>
      </c>
      <c r="F1731" s="272" t="s">
        <v>3101</v>
      </c>
      <c r="G1731" s="273"/>
      <c r="H1731" s="273"/>
      <c r="I1731" s="273"/>
      <c r="J1731" s="154"/>
      <c r="K1731" s="156">
        <v>3.6</v>
      </c>
      <c r="L1731" s="154"/>
      <c r="M1731" s="154"/>
      <c r="N1731" s="154"/>
      <c r="O1731" s="154"/>
      <c r="P1731" s="154"/>
      <c r="Q1731" s="154"/>
      <c r="R1731" s="157"/>
      <c r="T1731" s="158"/>
      <c r="U1731" s="154"/>
      <c r="V1731" s="154"/>
      <c r="W1731" s="154"/>
      <c r="X1731" s="154"/>
      <c r="Y1731" s="154"/>
      <c r="Z1731" s="154"/>
      <c r="AA1731" s="159"/>
      <c r="AT1731" s="160" t="s">
        <v>524</v>
      </c>
      <c r="AU1731" s="160" t="s">
        <v>190</v>
      </c>
      <c r="AV1731" s="10" t="s">
        <v>190</v>
      </c>
      <c r="AW1731" s="10" t="s">
        <v>35</v>
      </c>
      <c r="AX1731" s="10" t="s">
        <v>78</v>
      </c>
      <c r="AY1731" s="160" t="s">
        <v>221</v>
      </c>
    </row>
    <row r="1732" spans="2:51" s="10" customFormat="1" ht="20.45" customHeight="1" x14ac:dyDescent="0.3">
      <c r="B1732" s="153"/>
      <c r="C1732" s="154"/>
      <c r="D1732" s="154"/>
      <c r="E1732" s="155" t="s">
        <v>3</v>
      </c>
      <c r="F1732" s="272" t="s">
        <v>3102</v>
      </c>
      <c r="G1732" s="273"/>
      <c r="H1732" s="273"/>
      <c r="I1732" s="273"/>
      <c r="J1732" s="154"/>
      <c r="K1732" s="156">
        <v>2.2240000000000002</v>
      </c>
      <c r="L1732" s="154"/>
      <c r="M1732" s="154"/>
      <c r="N1732" s="154"/>
      <c r="O1732" s="154"/>
      <c r="P1732" s="154"/>
      <c r="Q1732" s="154"/>
      <c r="R1732" s="157"/>
      <c r="T1732" s="158"/>
      <c r="U1732" s="154"/>
      <c r="V1732" s="154"/>
      <c r="W1732" s="154"/>
      <c r="X1732" s="154"/>
      <c r="Y1732" s="154"/>
      <c r="Z1732" s="154"/>
      <c r="AA1732" s="159"/>
      <c r="AT1732" s="160" t="s">
        <v>524</v>
      </c>
      <c r="AU1732" s="160" t="s">
        <v>190</v>
      </c>
      <c r="AV1732" s="10" t="s">
        <v>190</v>
      </c>
      <c r="AW1732" s="10" t="s">
        <v>35</v>
      </c>
      <c r="AX1732" s="10" t="s">
        <v>78</v>
      </c>
      <c r="AY1732" s="160" t="s">
        <v>221</v>
      </c>
    </row>
    <row r="1733" spans="2:51" s="10" customFormat="1" ht="20.45" customHeight="1" x14ac:dyDescent="0.3">
      <c r="B1733" s="153"/>
      <c r="C1733" s="154"/>
      <c r="D1733" s="154"/>
      <c r="E1733" s="155" t="s">
        <v>3</v>
      </c>
      <c r="F1733" s="272" t="s">
        <v>3103</v>
      </c>
      <c r="G1733" s="273"/>
      <c r="H1733" s="273"/>
      <c r="I1733" s="273"/>
      <c r="J1733" s="154"/>
      <c r="K1733" s="156">
        <v>8.8650000000000002</v>
      </c>
      <c r="L1733" s="154"/>
      <c r="M1733" s="154"/>
      <c r="N1733" s="154"/>
      <c r="O1733" s="154"/>
      <c r="P1733" s="154"/>
      <c r="Q1733" s="154"/>
      <c r="R1733" s="157"/>
      <c r="T1733" s="158"/>
      <c r="U1733" s="154"/>
      <c r="V1733" s="154"/>
      <c r="W1733" s="154"/>
      <c r="X1733" s="154"/>
      <c r="Y1733" s="154"/>
      <c r="Z1733" s="154"/>
      <c r="AA1733" s="159"/>
      <c r="AT1733" s="160" t="s">
        <v>524</v>
      </c>
      <c r="AU1733" s="160" t="s">
        <v>190</v>
      </c>
      <c r="AV1733" s="10" t="s">
        <v>190</v>
      </c>
      <c r="AW1733" s="10" t="s">
        <v>35</v>
      </c>
      <c r="AX1733" s="10" t="s">
        <v>78</v>
      </c>
      <c r="AY1733" s="160" t="s">
        <v>221</v>
      </c>
    </row>
    <row r="1734" spans="2:51" s="10" customFormat="1" ht="28.9" customHeight="1" x14ac:dyDescent="0.3">
      <c r="B1734" s="153"/>
      <c r="C1734" s="154"/>
      <c r="D1734" s="154"/>
      <c r="E1734" s="155" t="s">
        <v>3</v>
      </c>
      <c r="F1734" s="272" t="s">
        <v>3104</v>
      </c>
      <c r="G1734" s="273"/>
      <c r="H1734" s="273"/>
      <c r="I1734" s="273"/>
      <c r="J1734" s="154"/>
      <c r="K1734" s="156">
        <v>26.905000000000001</v>
      </c>
      <c r="L1734" s="154"/>
      <c r="M1734" s="154"/>
      <c r="N1734" s="154"/>
      <c r="O1734" s="154"/>
      <c r="P1734" s="154"/>
      <c r="Q1734" s="154"/>
      <c r="R1734" s="157"/>
      <c r="T1734" s="158"/>
      <c r="U1734" s="154"/>
      <c r="V1734" s="154"/>
      <c r="W1734" s="154"/>
      <c r="X1734" s="154"/>
      <c r="Y1734" s="154"/>
      <c r="Z1734" s="154"/>
      <c r="AA1734" s="159"/>
      <c r="AT1734" s="160" t="s">
        <v>524</v>
      </c>
      <c r="AU1734" s="160" t="s">
        <v>190</v>
      </c>
      <c r="AV1734" s="10" t="s">
        <v>190</v>
      </c>
      <c r="AW1734" s="10" t="s">
        <v>35</v>
      </c>
      <c r="AX1734" s="10" t="s">
        <v>78</v>
      </c>
      <c r="AY1734" s="160" t="s">
        <v>221</v>
      </c>
    </row>
    <row r="1735" spans="2:51" s="10" customFormat="1" ht="20.45" customHeight="1" x14ac:dyDescent="0.3">
      <c r="B1735" s="153"/>
      <c r="C1735" s="154"/>
      <c r="D1735" s="154"/>
      <c r="E1735" s="155" t="s">
        <v>3</v>
      </c>
      <c r="F1735" s="272" t="s">
        <v>3105</v>
      </c>
      <c r="G1735" s="273"/>
      <c r="H1735" s="273"/>
      <c r="I1735" s="273"/>
      <c r="J1735" s="154"/>
      <c r="K1735" s="156">
        <v>9.6</v>
      </c>
      <c r="L1735" s="154"/>
      <c r="M1735" s="154"/>
      <c r="N1735" s="154"/>
      <c r="O1735" s="154"/>
      <c r="P1735" s="154"/>
      <c r="Q1735" s="154"/>
      <c r="R1735" s="157"/>
      <c r="T1735" s="158"/>
      <c r="U1735" s="154"/>
      <c r="V1735" s="154"/>
      <c r="W1735" s="154"/>
      <c r="X1735" s="154"/>
      <c r="Y1735" s="154"/>
      <c r="Z1735" s="154"/>
      <c r="AA1735" s="159"/>
      <c r="AT1735" s="160" t="s">
        <v>524</v>
      </c>
      <c r="AU1735" s="160" t="s">
        <v>190</v>
      </c>
      <c r="AV1735" s="10" t="s">
        <v>190</v>
      </c>
      <c r="AW1735" s="10" t="s">
        <v>35</v>
      </c>
      <c r="AX1735" s="10" t="s">
        <v>78</v>
      </c>
      <c r="AY1735" s="160" t="s">
        <v>221</v>
      </c>
    </row>
    <row r="1736" spans="2:51" s="10" customFormat="1" ht="20.45" customHeight="1" x14ac:dyDescent="0.3">
      <c r="B1736" s="153"/>
      <c r="C1736" s="154"/>
      <c r="D1736" s="154"/>
      <c r="E1736" s="155" t="s">
        <v>3</v>
      </c>
      <c r="F1736" s="272" t="s">
        <v>3106</v>
      </c>
      <c r="G1736" s="273"/>
      <c r="H1736" s="273"/>
      <c r="I1736" s="273"/>
      <c r="J1736" s="154"/>
      <c r="K1736" s="156">
        <v>6.3</v>
      </c>
      <c r="L1736" s="154"/>
      <c r="M1736" s="154"/>
      <c r="N1736" s="154"/>
      <c r="O1736" s="154"/>
      <c r="P1736" s="154"/>
      <c r="Q1736" s="154"/>
      <c r="R1736" s="157"/>
      <c r="T1736" s="158"/>
      <c r="U1736" s="154"/>
      <c r="V1736" s="154"/>
      <c r="W1736" s="154"/>
      <c r="X1736" s="154"/>
      <c r="Y1736" s="154"/>
      <c r="Z1736" s="154"/>
      <c r="AA1736" s="159"/>
      <c r="AT1736" s="160" t="s">
        <v>524</v>
      </c>
      <c r="AU1736" s="160" t="s">
        <v>190</v>
      </c>
      <c r="AV1736" s="10" t="s">
        <v>190</v>
      </c>
      <c r="AW1736" s="10" t="s">
        <v>35</v>
      </c>
      <c r="AX1736" s="10" t="s">
        <v>78</v>
      </c>
      <c r="AY1736" s="160" t="s">
        <v>221</v>
      </c>
    </row>
    <row r="1737" spans="2:51" s="10" customFormat="1" ht="20.45" customHeight="1" x14ac:dyDescent="0.3">
      <c r="B1737" s="153"/>
      <c r="C1737" s="154"/>
      <c r="D1737" s="154"/>
      <c r="E1737" s="155" t="s">
        <v>3</v>
      </c>
      <c r="F1737" s="272" t="s">
        <v>1553</v>
      </c>
      <c r="G1737" s="273"/>
      <c r="H1737" s="273"/>
      <c r="I1737" s="273"/>
      <c r="J1737" s="154"/>
      <c r="K1737" s="156">
        <v>4.4800000000000004</v>
      </c>
      <c r="L1737" s="154"/>
      <c r="M1737" s="154"/>
      <c r="N1737" s="154"/>
      <c r="O1737" s="154"/>
      <c r="P1737" s="154"/>
      <c r="Q1737" s="154"/>
      <c r="R1737" s="157"/>
      <c r="T1737" s="158"/>
      <c r="U1737" s="154"/>
      <c r="V1737" s="154"/>
      <c r="W1737" s="154"/>
      <c r="X1737" s="154"/>
      <c r="Y1737" s="154"/>
      <c r="Z1737" s="154"/>
      <c r="AA1737" s="159"/>
      <c r="AT1737" s="160" t="s">
        <v>524</v>
      </c>
      <c r="AU1737" s="160" t="s">
        <v>190</v>
      </c>
      <c r="AV1737" s="10" t="s">
        <v>190</v>
      </c>
      <c r="AW1737" s="10" t="s">
        <v>35</v>
      </c>
      <c r="AX1737" s="10" t="s">
        <v>78</v>
      </c>
      <c r="AY1737" s="160" t="s">
        <v>221</v>
      </c>
    </row>
    <row r="1738" spans="2:51" s="10" customFormat="1" ht="28.9" customHeight="1" x14ac:dyDescent="0.3">
      <c r="B1738" s="153"/>
      <c r="C1738" s="154"/>
      <c r="D1738" s="154"/>
      <c r="E1738" s="155" t="s">
        <v>3</v>
      </c>
      <c r="F1738" s="272" t="s">
        <v>3107</v>
      </c>
      <c r="G1738" s="273"/>
      <c r="H1738" s="273"/>
      <c r="I1738" s="273"/>
      <c r="J1738" s="154"/>
      <c r="K1738" s="156">
        <v>26.074999999999999</v>
      </c>
      <c r="L1738" s="154"/>
      <c r="M1738" s="154"/>
      <c r="N1738" s="154"/>
      <c r="O1738" s="154"/>
      <c r="P1738" s="154"/>
      <c r="Q1738" s="154"/>
      <c r="R1738" s="157"/>
      <c r="T1738" s="158"/>
      <c r="U1738" s="154"/>
      <c r="V1738" s="154"/>
      <c r="W1738" s="154"/>
      <c r="X1738" s="154"/>
      <c r="Y1738" s="154"/>
      <c r="Z1738" s="154"/>
      <c r="AA1738" s="159"/>
      <c r="AT1738" s="160" t="s">
        <v>524</v>
      </c>
      <c r="AU1738" s="160" t="s">
        <v>190</v>
      </c>
      <c r="AV1738" s="10" t="s">
        <v>190</v>
      </c>
      <c r="AW1738" s="10" t="s">
        <v>35</v>
      </c>
      <c r="AX1738" s="10" t="s">
        <v>78</v>
      </c>
      <c r="AY1738" s="160" t="s">
        <v>221</v>
      </c>
    </row>
    <row r="1739" spans="2:51" s="10" customFormat="1" ht="20.45" customHeight="1" x14ac:dyDescent="0.3">
      <c r="B1739" s="153"/>
      <c r="C1739" s="154"/>
      <c r="D1739" s="154"/>
      <c r="E1739" s="155" t="s">
        <v>3</v>
      </c>
      <c r="F1739" s="272" t="s">
        <v>3108</v>
      </c>
      <c r="G1739" s="273"/>
      <c r="H1739" s="273"/>
      <c r="I1739" s="273"/>
      <c r="J1739" s="154"/>
      <c r="K1739" s="156">
        <v>8.8650000000000002</v>
      </c>
      <c r="L1739" s="154"/>
      <c r="M1739" s="154"/>
      <c r="N1739" s="154"/>
      <c r="O1739" s="154"/>
      <c r="P1739" s="154"/>
      <c r="Q1739" s="154"/>
      <c r="R1739" s="157"/>
      <c r="T1739" s="158"/>
      <c r="U1739" s="154"/>
      <c r="V1739" s="154"/>
      <c r="W1739" s="154"/>
      <c r="X1739" s="154"/>
      <c r="Y1739" s="154"/>
      <c r="Z1739" s="154"/>
      <c r="AA1739" s="159"/>
      <c r="AT1739" s="160" t="s">
        <v>524</v>
      </c>
      <c r="AU1739" s="160" t="s">
        <v>190</v>
      </c>
      <c r="AV1739" s="10" t="s">
        <v>190</v>
      </c>
      <c r="AW1739" s="10" t="s">
        <v>35</v>
      </c>
      <c r="AX1739" s="10" t="s">
        <v>78</v>
      </c>
      <c r="AY1739" s="160" t="s">
        <v>221</v>
      </c>
    </row>
    <row r="1740" spans="2:51" s="10" customFormat="1" ht="20.45" customHeight="1" x14ac:dyDescent="0.3">
      <c r="B1740" s="153"/>
      <c r="C1740" s="154"/>
      <c r="D1740" s="154"/>
      <c r="E1740" s="155" t="s">
        <v>3</v>
      </c>
      <c r="F1740" s="272" t="s">
        <v>3109</v>
      </c>
      <c r="G1740" s="273"/>
      <c r="H1740" s="273"/>
      <c r="I1740" s="273"/>
      <c r="J1740" s="154"/>
      <c r="K1740" s="156">
        <v>16.12</v>
      </c>
      <c r="L1740" s="154"/>
      <c r="M1740" s="154"/>
      <c r="N1740" s="154"/>
      <c r="O1740" s="154"/>
      <c r="P1740" s="154"/>
      <c r="Q1740" s="154"/>
      <c r="R1740" s="157"/>
      <c r="T1740" s="158"/>
      <c r="U1740" s="154"/>
      <c r="V1740" s="154"/>
      <c r="W1740" s="154"/>
      <c r="X1740" s="154"/>
      <c r="Y1740" s="154"/>
      <c r="Z1740" s="154"/>
      <c r="AA1740" s="159"/>
      <c r="AT1740" s="160" t="s">
        <v>524</v>
      </c>
      <c r="AU1740" s="160" t="s">
        <v>190</v>
      </c>
      <c r="AV1740" s="10" t="s">
        <v>190</v>
      </c>
      <c r="AW1740" s="10" t="s">
        <v>35</v>
      </c>
      <c r="AX1740" s="10" t="s">
        <v>78</v>
      </c>
      <c r="AY1740" s="160" t="s">
        <v>221</v>
      </c>
    </row>
    <row r="1741" spans="2:51" s="10" customFormat="1" ht="20.45" customHeight="1" x14ac:dyDescent="0.3">
      <c r="B1741" s="153"/>
      <c r="C1741" s="154"/>
      <c r="D1741" s="154"/>
      <c r="E1741" s="155" t="s">
        <v>3</v>
      </c>
      <c r="F1741" s="272" t="s">
        <v>3110</v>
      </c>
      <c r="G1741" s="273"/>
      <c r="H1741" s="273"/>
      <c r="I1741" s="273"/>
      <c r="J1741" s="154"/>
      <c r="K1741" s="156">
        <v>10.48</v>
      </c>
      <c r="L1741" s="154"/>
      <c r="M1741" s="154"/>
      <c r="N1741" s="154"/>
      <c r="O1741" s="154"/>
      <c r="P1741" s="154"/>
      <c r="Q1741" s="154"/>
      <c r="R1741" s="157"/>
      <c r="T1741" s="158"/>
      <c r="U1741" s="154"/>
      <c r="V1741" s="154"/>
      <c r="W1741" s="154"/>
      <c r="X1741" s="154"/>
      <c r="Y1741" s="154"/>
      <c r="Z1741" s="154"/>
      <c r="AA1741" s="159"/>
      <c r="AT1741" s="160" t="s">
        <v>524</v>
      </c>
      <c r="AU1741" s="160" t="s">
        <v>190</v>
      </c>
      <c r="AV1741" s="10" t="s">
        <v>190</v>
      </c>
      <c r="AW1741" s="10" t="s">
        <v>35</v>
      </c>
      <c r="AX1741" s="10" t="s">
        <v>78</v>
      </c>
      <c r="AY1741" s="160" t="s">
        <v>221</v>
      </c>
    </row>
    <row r="1742" spans="2:51" s="10" customFormat="1" ht="20.45" customHeight="1" x14ac:dyDescent="0.3">
      <c r="B1742" s="153"/>
      <c r="C1742" s="154"/>
      <c r="D1742" s="154"/>
      <c r="E1742" s="155" t="s">
        <v>3</v>
      </c>
      <c r="F1742" s="272" t="s">
        <v>3111</v>
      </c>
      <c r="G1742" s="273"/>
      <c r="H1742" s="273"/>
      <c r="I1742" s="273"/>
      <c r="J1742" s="154"/>
      <c r="K1742" s="156">
        <v>10.48</v>
      </c>
      <c r="L1742" s="154"/>
      <c r="M1742" s="154"/>
      <c r="N1742" s="154"/>
      <c r="O1742" s="154"/>
      <c r="P1742" s="154"/>
      <c r="Q1742" s="154"/>
      <c r="R1742" s="157"/>
      <c r="T1742" s="158"/>
      <c r="U1742" s="154"/>
      <c r="V1742" s="154"/>
      <c r="W1742" s="154"/>
      <c r="X1742" s="154"/>
      <c r="Y1742" s="154"/>
      <c r="Z1742" s="154"/>
      <c r="AA1742" s="159"/>
      <c r="AT1742" s="160" t="s">
        <v>524</v>
      </c>
      <c r="AU1742" s="160" t="s">
        <v>190</v>
      </c>
      <c r="AV1742" s="10" t="s">
        <v>190</v>
      </c>
      <c r="AW1742" s="10" t="s">
        <v>35</v>
      </c>
      <c r="AX1742" s="10" t="s">
        <v>78</v>
      </c>
      <c r="AY1742" s="160" t="s">
        <v>221</v>
      </c>
    </row>
    <row r="1743" spans="2:51" s="10" customFormat="1" ht="20.45" customHeight="1" x14ac:dyDescent="0.3">
      <c r="B1743" s="153"/>
      <c r="C1743" s="154"/>
      <c r="D1743" s="154"/>
      <c r="E1743" s="155" t="s">
        <v>3</v>
      </c>
      <c r="F1743" s="272" t="s">
        <v>3112</v>
      </c>
      <c r="G1743" s="273"/>
      <c r="H1743" s="273"/>
      <c r="I1743" s="273"/>
      <c r="J1743" s="154"/>
      <c r="K1743" s="156">
        <v>20.12</v>
      </c>
      <c r="L1743" s="154"/>
      <c r="M1743" s="154"/>
      <c r="N1743" s="154"/>
      <c r="O1743" s="154"/>
      <c r="P1743" s="154"/>
      <c r="Q1743" s="154"/>
      <c r="R1743" s="157"/>
      <c r="T1743" s="158"/>
      <c r="U1743" s="154"/>
      <c r="V1743" s="154"/>
      <c r="W1743" s="154"/>
      <c r="X1743" s="154"/>
      <c r="Y1743" s="154"/>
      <c r="Z1743" s="154"/>
      <c r="AA1743" s="159"/>
      <c r="AT1743" s="160" t="s">
        <v>524</v>
      </c>
      <c r="AU1743" s="160" t="s">
        <v>190</v>
      </c>
      <c r="AV1743" s="10" t="s">
        <v>190</v>
      </c>
      <c r="AW1743" s="10" t="s">
        <v>35</v>
      </c>
      <c r="AX1743" s="10" t="s">
        <v>78</v>
      </c>
      <c r="AY1743" s="160" t="s">
        <v>221</v>
      </c>
    </row>
    <row r="1744" spans="2:51" s="13" customFormat="1" ht="20.45" customHeight="1" x14ac:dyDescent="0.3">
      <c r="B1744" s="181"/>
      <c r="C1744" s="182"/>
      <c r="D1744" s="182"/>
      <c r="E1744" s="183" t="s">
        <v>3</v>
      </c>
      <c r="F1744" s="279" t="s">
        <v>946</v>
      </c>
      <c r="G1744" s="280"/>
      <c r="H1744" s="280"/>
      <c r="I1744" s="280"/>
      <c r="J1744" s="182"/>
      <c r="K1744" s="184">
        <v>156.738</v>
      </c>
      <c r="L1744" s="182"/>
      <c r="M1744" s="182"/>
      <c r="N1744" s="182"/>
      <c r="O1744" s="182"/>
      <c r="P1744" s="182"/>
      <c r="Q1744" s="182"/>
      <c r="R1744" s="185"/>
      <c r="T1744" s="186"/>
      <c r="U1744" s="182"/>
      <c r="V1744" s="182"/>
      <c r="W1744" s="182"/>
      <c r="X1744" s="182"/>
      <c r="Y1744" s="182"/>
      <c r="Z1744" s="182"/>
      <c r="AA1744" s="187"/>
      <c r="AT1744" s="188" t="s">
        <v>524</v>
      </c>
      <c r="AU1744" s="188" t="s">
        <v>190</v>
      </c>
      <c r="AV1744" s="13" t="s">
        <v>254</v>
      </c>
      <c r="AW1744" s="13" t="s">
        <v>35</v>
      </c>
      <c r="AX1744" s="13" t="s">
        <v>78</v>
      </c>
      <c r="AY1744" s="188" t="s">
        <v>221</v>
      </c>
    </row>
    <row r="1745" spans="2:65" s="11" customFormat="1" ht="20.45" customHeight="1" x14ac:dyDescent="0.3">
      <c r="B1745" s="161"/>
      <c r="C1745" s="162"/>
      <c r="D1745" s="162"/>
      <c r="E1745" s="163" t="s">
        <v>3</v>
      </c>
      <c r="F1745" s="270" t="s">
        <v>526</v>
      </c>
      <c r="G1745" s="271"/>
      <c r="H1745" s="271"/>
      <c r="I1745" s="271"/>
      <c r="J1745" s="162"/>
      <c r="K1745" s="164">
        <v>314.71100000000001</v>
      </c>
      <c r="L1745" s="162"/>
      <c r="M1745" s="162"/>
      <c r="N1745" s="162"/>
      <c r="O1745" s="162"/>
      <c r="P1745" s="162"/>
      <c r="Q1745" s="162"/>
      <c r="R1745" s="165"/>
      <c r="T1745" s="166"/>
      <c r="U1745" s="162"/>
      <c r="V1745" s="162"/>
      <c r="W1745" s="162"/>
      <c r="X1745" s="162"/>
      <c r="Y1745" s="162"/>
      <c r="Z1745" s="162"/>
      <c r="AA1745" s="167"/>
      <c r="AT1745" s="168" t="s">
        <v>524</v>
      </c>
      <c r="AU1745" s="168" t="s">
        <v>190</v>
      </c>
      <c r="AV1745" s="11" t="s">
        <v>231</v>
      </c>
      <c r="AW1745" s="11" t="s">
        <v>35</v>
      </c>
      <c r="AX1745" s="11" t="s">
        <v>15</v>
      </c>
      <c r="AY1745" s="168" t="s">
        <v>221</v>
      </c>
    </row>
    <row r="1746" spans="2:65" s="1" customFormat="1" ht="20.45" customHeight="1" x14ac:dyDescent="0.3">
      <c r="B1746" s="136"/>
      <c r="C1746" s="149" t="s">
        <v>3113</v>
      </c>
      <c r="D1746" s="149" t="s">
        <v>382</v>
      </c>
      <c r="E1746" s="150" t="s">
        <v>3114</v>
      </c>
      <c r="F1746" s="267" t="s">
        <v>3115</v>
      </c>
      <c r="G1746" s="268"/>
      <c r="H1746" s="268"/>
      <c r="I1746" s="268"/>
      <c r="J1746" s="151" t="s">
        <v>536</v>
      </c>
      <c r="K1746" s="152">
        <v>346.18200000000002</v>
      </c>
      <c r="L1746" s="269"/>
      <c r="M1746" s="268"/>
      <c r="N1746" s="269">
        <f>ROUND(L1746*K1746,2)</f>
        <v>0</v>
      </c>
      <c r="O1746" s="251"/>
      <c r="P1746" s="251"/>
      <c r="Q1746" s="251"/>
      <c r="R1746" s="141"/>
      <c r="T1746" s="142" t="s">
        <v>3</v>
      </c>
      <c r="U1746" s="40" t="s">
        <v>43</v>
      </c>
      <c r="V1746" s="143">
        <v>0</v>
      </c>
      <c r="W1746" s="143">
        <f>V1746*K1746</f>
        <v>0</v>
      </c>
      <c r="X1746" s="143">
        <v>1.18E-2</v>
      </c>
      <c r="Y1746" s="143">
        <f>X1746*K1746</f>
        <v>4.0849476000000005</v>
      </c>
      <c r="Z1746" s="143">
        <v>0</v>
      </c>
      <c r="AA1746" s="144">
        <f>Z1746*K1746</f>
        <v>0</v>
      </c>
      <c r="AR1746" s="17" t="s">
        <v>385</v>
      </c>
      <c r="AT1746" s="17" t="s">
        <v>382</v>
      </c>
      <c r="AU1746" s="17" t="s">
        <v>190</v>
      </c>
      <c r="AY1746" s="17" t="s">
        <v>221</v>
      </c>
      <c r="BE1746" s="145">
        <f>IF(U1746="základní",N1746,0)</f>
        <v>0</v>
      </c>
      <c r="BF1746" s="145">
        <f>IF(U1746="snížená",N1746,0)</f>
        <v>0</v>
      </c>
      <c r="BG1746" s="145">
        <f>IF(U1746="zákl. přenesená",N1746,0)</f>
        <v>0</v>
      </c>
      <c r="BH1746" s="145">
        <f>IF(U1746="sníž. přenesená",N1746,0)</f>
        <v>0</v>
      </c>
      <c r="BI1746" s="145">
        <f>IF(U1746="nulová",N1746,0)</f>
        <v>0</v>
      </c>
      <c r="BJ1746" s="17" t="s">
        <v>15</v>
      </c>
      <c r="BK1746" s="145">
        <f>ROUND(L1746*K1746,2)</f>
        <v>0</v>
      </c>
      <c r="BL1746" s="17" t="s">
        <v>247</v>
      </c>
      <c r="BM1746" s="17" t="s">
        <v>3116</v>
      </c>
    </row>
    <row r="1747" spans="2:65" s="1" customFormat="1" ht="40.15" customHeight="1" x14ac:dyDescent="0.3">
      <c r="B1747" s="136"/>
      <c r="C1747" s="137" t="s">
        <v>3117</v>
      </c>
      <c r="D1747" s="137" t="s">
        <v>222</v>
      </c>
      <c r="E1747" s="138" t="s">
        <v>3118</v>
      </c>
      <c r="F1747" s="250" t="s">
        <v>3119</v>
      </c>
      <c r="G1747" s="251"/>
      <c r="H1747" s="251"/>
      <c r="I1747" s="251"/>
      <c r="J1747" s="139" t="s">
        <v>536</v>
      </c>
      <c r="K1747" s="140">
        <v>511.351</v>
      </c>
      <c r="L1747" s="252"/>
      <c r="M1747" s="251"/>
      <c r="N1747" s="252">
        <f>ROUND(L1747*K1747,2)</f>
        <v>0</v>
      </c>
      <c r="O1747" s="251"/>
      <c r="P1747" s="251"/>
      <c r="Q1747" s="251"/>
      <c r="R1747" s="141"/>
      <c r="T1747" s="142" t="s">
        <v>3</v>
      </c>
      <c r="U1747" s="40" t="s">
        <v>43</v>
      </c>
      <c r="V1747" s="143">
        <v>0.746</v>
      </c>
      <c r="W1747" s="143">
        <f>V1747*K1747</f>
        <v>381.46784600000001</v>
      </c>
      <c r="X1747" s="143">
        <v>3.0000000000000001E-3</v>
      </c>
      <c r="Y1747" s="143">
        <f>X1747*K1747</f>
        <v>1.5340530000000001</v>
      </c>
      <c r="Z1747" s="143">
        <v>0</v>
      </c>
      <c r="AA1747" s="144">
        <f>Z1747*K1747</f>
        <v>0</v>
      </c>
      <c r="AR1747" s="17" t="s">
        <v>247</v>
      </c>
      <c r="AT1747" s="17" t="s">
        <v>222</v>
      </c>
      <c r="AU1747" s="17" t="s">
        <v>190</v>
      </c>
      <c r="AY1747" s="17" t="s">
        <v>221</v>
      </c>
      <c r="BE1747" s="145">
        <f>IF(U1747="základní",N1747,0)</f>
        <v>0</v>
      </c>
      <c r="BF1747" s="145">
        <f>IF(U1747="snížená",N1747,0)</f>
        <v>0</v>
      </c>
      <c r="BG1747" s="145">
        <f>IF(U1747="zákl. přenesená",N1747,0)</f>
        <v>0</v>
      </c>
      <c r="BH1747" s="145">
        <f>IF(U1747="sníž. přenesená",N1747,0)</f>
        <v>0</v>
      </c>
      <c r="BI1747" s="145">
        <f>IF(U1747="nulová",N1747,0)</f>
        <v>0</v>
      </c>
      <c r="BJ1747" s="17" t="s">
        <v>15</v>
      </c>
      <c r="BK1747" s="145">
        <f>ROUND(L1747*K1747,2)</f>
        <v>0</v>
      </c>
      <c r="BL1747" s="17" t="s">
        <v>247</v>
      </c>
      <c r="BM1747" s="17" t="s">
        <v>3120</v>
      </c>
    </row>
    <row r="1748" spans="2:65" s="12" customFormat="1" ht="20.45" customHeight="1" x14ac:dyDescent="0.3">
      <c r="B1748" s="173"/>
      <c r="C1748" s="174"/>
      <c r="D1748" s="174"/>
      <c r="E1748" s="175" t="s">
        <v>3</v>
      </c>
      <c r="F1748" s="281" t="s">
        <v>3121</v>
      </c>
      <c r="G1748" s="278"/>
      <c r="H1748" s="278"/>
      <c r="I1748" s="278"/>
      <c r="J1748" s="174"/>
      <c r="K1748" s="176" t="s">
        <v>3</v>
      </c>
      <c r="L1748" s="174"/>
      <c r="M1748" s="174"/>
      <c r="N1748" s="174"/>
      <c r="O1748" s="174"/>
      <c r="P1748" s="174"/>
      <c r="Q1748" s="174"/>
      <c r="R1748" s="177"/>
      <c r="T1748" s="178"/>
      <c r="U1748" s="174"/>
      <c r="V1748" s="174"/>
      <c r="W1748" s="174"/>
      <c r="X1748" s="174"/>
      <c r="Y1748" s="174"/>
      <c r="Z1748" s="174"/>
      <c r="AA1748" s="179"/>
      <c r="AT1748" s="180" t="s">
        <v>524</v>
      </c>
      <c r="AU1748" s="180" t="s">
        <v>190</v>
      </c>
      <c r="AV1748" s="12" t="s">
        <v>15</v>
      </c>
      <c r="AW1748" s="12" t="s">
        <v>35</v>
      </c>
      <c r="AX1748" s="12" t="s">
        <v>78</v>
      </c>
      <c r="AY1748" s="180" t="s">
        <v>221</v>
      </c>
    </row>
    <row r="1749" spans="2:65" s="10" customFormat="1" ht="20.45" customHeight="1" x14ac:dyDescent="0.3">
      <c r="B1749" s="153"/>
      <c r="C1749" s="154"/>
      <c r="D1749" s="154"/>
      <c r="E1749" s="155" t="s">
        <v>3</v>
      </c>
      <c r="F1749" s="272" t="s">
        <v>3091</v>
      </c>
      <c r="G1749" s="273"/>
      <c r="H1749" s="273"/>
      <c r="I1749" s="273"/>
      <c r="J1749" s="154"/>
      <c r="K1749" s="156">
        <v>15.96</v>
      </c>
      <c r="L1749" s="154"/>
      <c r="M1749" s="154"/>
      <c r="N1749" s="154"/>
      <c r="O1749" s="154"/>
      <c r="P1749" s="154"/>
      <c r="Q1749" s="154"/>
      <c r="R1749" s="157"/>
      <c r="T1749" s="158"/>
      <c r="U1749" s="154"/>
      <c r="V1749" s="154"/>
      <c r="W1749" s="154"/>
      <c r="X1749" s="154"/>
      <c r="Y1749" s="154"/>
      <c r="Z1749" s="154"/>
      <c r="AA1749" s="159"/>
      <c r="AT1749" s="160" t="s">
        <v>524</v>
      </c>
      <c r="AU1749" s="160" t="s">
        <v>190</v>
      </c>
      <c r="AV1749" s="10" t="s">
        <v>190</v>
      </c>
      <c r="AW1749" s="10" t="s">
        <v>35</v>
      </c>
      <c r="AX1749" s="10" t="s">
        <v>78</v>
      </c>
      <c r="AY1749" s="160" t="s">
        <v>221</v>
      </c>
    </row>
    <row r="1750" spans="2:65" s="10" customFormat="1" ht="28.9" customHeight="1" x14ac:dyDescent="0.3">
      <c r="B1750" s="153"/>
      <c r="C1750" s="154"/>
      <c r="D1750" s="154"/>
      <c r="E1750" s="155" t="s">
        <v>3</v>
      </c>
      <c r="F1750" s="272" t="s">
        <v>3092</v>
      </c>
      <c r="G1750" s="273"/>
      <c r="H1750" s="273"/>
      <c r="I1750" s="273"/>
      <c r="J1750" s="154"/>
      <c r="K1750" s="156">
        <v>8.6630000000000003</v>
      </c>
      <c r="L1750" s="154"/>
      <c r="M1750" s="154"/>
      <c r="N1750" s="154"/>
      <c r="O1750" s="154"/>
      <c r="P1750" s="154"/>
      <c r="Q1750" s="154"/>
      <c r="R1750" s="157"/>
      <c r="T1750" s="158"/>
      <c r="U1750" s="154"/>
      <c r="V1750" s="154"/>
      <c r="W1750" s="154"/>
      <c r="X1750" s="154"/>
      <c r="Y1750" s="154"/>
      <c r="Z1750" s="154"/>
      <c r="AA1750" s="159"/>
      <c r="AT1750" s="160" t="s">
        <v>524</v>
      </c>
      <c r="AU1750" s="160" t="s">
        <v>190</v>
      </c>
      <c r="AV1750" s="10" t="s">
        <v>190</v>
      </c>
      <c r="AW1750" s="10" t="s">
        <v>35</v>
      </c>
      <c r="AX1750" s="10" t="s">
        <v>78</v>
      </c>
      <c r="AY1750" s="160" t="s">
        <v>221</v>
      </c>
    </row>
    <row r="1751" spans="2:65" s="10" customFormat="1" ht="20.45" customHeight="1" x14ac:dyDescent="0.3">
      <c r="B1751" s="153"/>
      <c r="C1751" s="154"/>
      <c r="D1751" s="154"/>
      <c r="E1751" s="155" t="s">
        <v>3</v>
      </c>
      <c r="F1751" s="272" t="s">
        <v>3093</v>
      </c>
      <c r="G1751" s="273"/>
      <c r="H1751" s="273"/>
      <c r="I1751" s="273"/>
      <c r="J1751" s="154"/>
      <c r="K1751" s="156">
        <v>20.58</v>
      </c>
      <c r="L1751" s="154"/>
      <c r="M1751" s="154"/>
      <c r="N1751" s="154"/>
      <c r="O1751" s="154"/>
      <c r="P1751" s="154"/>
      <c r="Q1751" s="154"/>
      <c r="R1751" s="157"/>
      <c r="T1751" s="158"/>
      <c r="U1751" s="154"/>
      <c r="V1751" s="154"/>
      <c r="W1751" s="154"/>
      <c r="X1751" s="154"/>
      <c r="Y1751" s="154"/>
      <c r="Z1751" s="154"/>
      <c r="AA1751" s="159"/>
      <c r="AT1751" s="160" t="s">
        <v>524</v>
      </c>
      <c r="AU1751" s="160" t="s">
        <v>190</v>
      </c>
      <c r="AV1751" s="10" t="s">
        <v>190</v>
      </c>
      <c r="AW1751" s="10" t="s">
        <v>35</v>
      </c>
      <c r="AX1751" s="10" t="s">
        <v>78</v>
      </c>
      <c r="AY1751" s="160" t="s">
        <v>221</v>
      </c>
    </row>
    <row r="1752" spans="2:65" s="10" customFormat="1" ht="20.45" customHeight="1" x14ac:dyDescent="0.3">
      <c r="B1752" s="153"/>
      <c r="C1752" s="154"/>
      <c r="D1752" s="154"/>
      <c r="E1752" s="155" t="s">
        <v>3</v>
      </c>
      <c r="F1752" s="272" t="s">
        <v>3094</v>
      </c>
      <c r="G1752" s="273"/>
      <c r="H1752" s="273"/>
      <c r="I1752" s="273"/>
      <c r="J1752" s="154"/>
      <c r="K1752" s="156">
        <v>6.1429999999999998</v>
      </c>
      <c r="L1752" s="154"/>
      <c r="M1752" s="154"/>
      <c r="N1752" s="154"/>
      <c r="O1752" s="154"/>
      <c r="P1752" s="154"/>
      <c r="Q1752" s="154"/>
      <c r="R1752" s="157"/>
      <c r="T1752" s="158"/>
      <c r="U1752" s="154"/>
      <c r="V1752" s="154"/>
      <c r="W1752" s="154"/>
      <c r="X1752" s="154"/>
      <c r="Y1752" s="154"/>
      <c r="Z1752" s="154"/>
      <c r="AA1752" s="159"/>
      <c r="AT1752" s="160" t="s">
        <v>524</v>
      </c>
      <c r="AU1752" s="160" t="s">
        <v>190</v>
      </c>
      <c r="AV1752" s="10" t="s">
        <v>190</v>
      </c>
      <c r="AW1752" s="10" t="s">
        <v>35</v>
      </c>
      <c r="AX1752" s="10" t="s">
        <v>78</v>
      </c>
      <c r="AY1752" s="160" t="s">
        <v>221</v>
      </c>
    </row>
    <row r="1753" spans="2:65" s="10" customFormat="1" ht="28.9" customHeight="1" x14ac:dyDescent="0.3">
      <c r="B1753" s="153"/>
      <c r="C1753" s="154"/>
      <c r="D1753" s="154"/>
      <c r="E1753" s="155" t="s">
        <v>3</v>
      </c>
      <c r="F1753" s="272" t="s">
        <v>3095</v>
      </c>
      <c r="G1753" s="273"/>
      <c r="H1753" s="273"/>
      <c r="I1753" s="273"/>
      <c r="J1753" s="154"/>
      <c r="K1753" s="156">
        <v>34.965000000000003</v>
      </c>
      <c r="L1753" s="154"/>
      <c r="M1753" s="154"/>
      <c r="N1753" s="154"/>
      <c r="O1753" s="154"/>
      <c r="P1753" s="154"/>
      <c r="Q1753" s="154"/>
      <c r="R1753" s="157"/>
      <c r="T1753" s="158"/>
      <c r="U1753" s="154"/>
      <c r="V1753" s="154"/>
      <c r="W1753" s="154"/>
      <c r="X1753" s="154"/>
      <c r="Y1753" s="154"/>
      <c r="Z1753" s="154"/>
      <c r="AA1753" s="159"/>
      <c r="AT1753" s="160" t="s">
        <v>524</v>
      </c>
      <c r="AU1753" s="160" t="s">
        <v>190</v>
      </c>
      <c r="AV1753" s="10" t="s">
        <v>190</v>
      </c>
      <c r="AW1753" s="10" t="s">
        <v>35</v>
      </c>
      <c r="AX1753" s="10" t="s">
        <v>78</v>
      </c>
      <c r="AY1753" s="160" t="s">
        <v>221</v>
      </c>
    </row>
    <row r="1754" spans="2:65" s="10" customFormat="1" ht="28.9" customHeight="1" x14ac:dyDescent="0.3">
      <c r="B1754" s="153"/>
      <c r="C1754" s="154"/>
      <c r="D1754" s="154"/>
      <c r="E1754" s="155" t="s">
        <v>3</v>
      </c>
      <c r="F1754" s="272" t="s">
        <v>3096</v>
      </c>
      <c r="G1754" s="273"/>
      <c r="H1754" s="273"/>
      <c r="I1754" s="273"/>
      <c r="J1754" s="154"/>
      <c r="K1754" s="156">
        <v>20.867999999999999</v>
      </c>
      <c r="L1754" s="154"/>
      <c r="M1754" s="154"/>
      <c r="N1754" s="154"/>
      <c r="O1754" s="154"/>
      <c r="P1754" s="154"/>
      <c r="Q1754" s="154"/>
      <c r="R1754" s="157"/>
      <c r="T1754" s="158"/>
      <c r="U1754" s="154"/>
      <c r="V1754" s="154"/>
      <c r="W1754" s="154"/>
      <c r="X1754" s="154"/>
      <c r="Y1754" s="154"/>
      <c r="Z1754" s="154"/>
      <c r="AA1754" s="159"/>
      <c r="AT1754" s="160" t="s">
        <v>524</v>
      </c>
      <c r="AU1754" s="160" t="s">
        <v>190</v>
      </c>
      <c r="AV1754" s="10" t="s">
        <v>190</v>
      </c>
      <c r="AW1754" s="10" t="s">
        <v>35</v>
      </c>
      <c r="AX1754" s="10" t="s">
        <v>78</v>
      </c>
      <c r="AY1754" s="160" t="s">
        <v>221</v>
      </c>
    </row>
    <row r="1755" spans="2:65" s="10" customFormat="1" ht="28.9" customHeight="1" x14ac:dyDescent="0.3">
      <c r="B1755" s="153"/>
      <c r="C1755" s="154"/>
      <c r="D1755" s="154"/>
      <c r="E1755" s="155" t="s">
        <v>3</v>
      </c>
      <c r="F1755" s="272" t="s">
        <v>3097</v>
      </c>
      <c r="G1755" s="273"/>
      <c r="H1755" s="273"/>
      <c r="I1755" s="273"/>
      <c r="J1755" s="154"/>
      <c r="K1755" s="156">
        <v>24.045000000000002</v>
      </c>
      <c r="L1755" s="154"/>
      <c r="M1755" s="154"/>
      <c r="N1755" s="154"/>
      <c r="O1755" s="154"/>
      <c r="P1755" s="154"/>
      <c r="Q1755" s="154"/>
      <c r="R1755" s="157"/>
      <c r="T1755" s="158"/>
      <c r="U1755" s="154"/>
      <c r="V1755" s="154"/>
      <c r="W1755" s="154"/>
      <c r="X1755" s="154"/>
      <c r="Y1755" s="154"/>
      <c r="Z1755" s="154"/>
      <c r="AA1755" s="159"/>
      <c r="AT1755" s="160" t="s">
        <v>524</v>
      </c>
      <c r="AU1755" s="160" t="s">
        <v>190</v>
      </c>
      <c r="AV1755" s="10" t="s">
        <v>190</v>
      </c>
      <c r="AW1755" s="10" t="s">
        <v>35</v>
      </c>
      <c r="AX1755" s="10" t="s">
        <v>78</v>
      </c>
      <c r="AY1755" s="160" t="s">
        <v>221</v>
      </c>
    </row>
    <row r="1756" spans="2:65" s="10" customFormat="1" ht="28.9" customHeight="1" x14ac:dyDescent="0.3">
      <c r="B1756" s="153"/>
      <c r="C1756" s="154"/>
      <c r="D1756" s="154"/>
      <c r="E1756" s="155" t="s">
        <v>3</v>
      </c>
      <c r="F1756" s="272" t="s">
        <v>3098</v>
      </c>
      <c r="G1756" s="273"/>
      <c r="H1756" s="273"/>
      <c r="I1756" s="273"/>
      <c r="J1756" s="154"/>
      <c r="K1756" s="156">
        <v>13.519</v>
      </c>
      <c r="L1756" s="154"/>
      <c r="M1756" s="154"/>
      <c r="N1756" s="154"/>
      <c r="O1756" s="154"/>
      <c r="P1756" s="154"/>
      <c r="Q1756" s="154"/>
      <c r="R1756" s="157"/>
      <c r="T1756" s="158"/>
      <c r="U1756" s="154"/>
      <c r="V1756" s="154"/>
      <c r="W1756" s="154"/>
      <c r="X1756" s="154"/>
      <c r="Y1756" s="154"/>
      <c r="Z1756" s="154"/>
      <c r="AA1756" s="159"/>
      <c r="AT1756" s="160" t="s">
        <v>524</v>
      </c>
      <c r="AU1756" s="160" t="s">
        <v>190</v>
      </c>
      <c r="AV1756" s="10" t="s">
        <v>190</v>
      </c>
      <c r="AW1756" s="10" t="s">
        <v>35</v>
      </c>
      <c r="AX1756" s="10" t="s">
        <v>78</v>
      </c>
      <c r="AY1756" s="160" t="s">
        <v>221</v>
      </c>
    </row>
    <row r="1757" spans="2:65" s="10" customFormat="1" ht="28.9" customHeight="1" x14ac:dyDescent="0.3">
      <c r="B1757" s="153"/>
      <c r="C1757" s="154"/>
      <c r="D1757" s="154"/>
      <c r="E1757" s="155" t="s">
        <v>3</v>
      </c>
      <c r="F1757" s="272" t="s">
        <v>3099</v>
      </c>
      <c r="G1757" s="273"/>
      <c r="H1757" s="273"/>
      <c r="I1757" s="273"/>
      <c r="J1757" s="154"/>
      <c r="K1757" s="156">
        <v>13.23</v>
      </c>
      <c r="L1757" s="154"/>
      <c r="M1757" s="154"/>
      <c r="N1757" s="154"/>
      <c r="O1757" s="154"/>
      <c r="P1757" s="154"/>
      <c r="Q1757" s="154"/>
      <c r="R1757" s="157"/>
      <c r="T1757" s="158"/>
      <c r="U1757" s="154"/>
      <c r="V1757" s="154"/>
      <c r="W1757" s="154"/>
      <c r="X1757" s="154"/>
      <c r="Y1757" s="154"/>
      <c r="Z1757" s="154"/>
      <c r="AA1757" s="159"/>
      <c r="AT1757" s="160" t="s">
        <v>524</v>
      </c>
      <c r="AU1757" s="160" t="s">
        <v>190</v>
      </c>
      <c r="AV1757" s="10" t="s">
        <v>190</v>
      </c>
      <c r="AW1757" s="10" t="s">
        <v>35</v>
      </c>
      <c r="AX1757" s="10" t="s">
        <v>78</v>
      </c>
      <c r="AY1757" s="160" t="s">
        <v>221</v>
      </c>
    </row>
    <row r="1758" spans="2:65" s="10" customFormat="1" ht="20.45" customHeight="1" x14ac:dyDescent="0.3">
      <c r="B1758" s="153"/>
      <c r="C1758" s="154"/>
      <c r="D1758" s="154"/>
      <c r="E1758" s="155" t="s">
        <v>3</v>
      </c>
      <c r="F1758" s="272" t="s">
        <v>1538</v>
      </c>
      <c r="G1758" s="273"/>
      <c r="H1758" s="273"/>
      <c r="I1758" s="273"/>
      <c r="J1758" s="154"/>
      <c r="K1758" s="156">
        <v>14.49</v>
      </c>
      <c r="L1758" s="154"/>
      <c r="M1758" s="154"/>
      <c r="N1758" s="154"/>
      <c r="O1758" s="154"/>
      <c r="P1758" s="154"/>
      <c r="Q1758" s="154"/>
      <c r="R1758" s="157"/>
      <c r="T1758" s="158"/>
      <c r="U1758" s="154"/>
      <c r="V1758" s="154"/>
      <c r="W1758" s="154"/>
      <c r="X1758" s="154"/>
      <c r="Y1758" s="154"/>
      <c r="Z1758" s="154"/>
      <c r="AA1758" s="159"/>
      <c r="AT1758" s="160" t="s">
        <v>524</v>
      </c>
      <c r="AU1758" s="160" t="s">
        <v>190</v>
      </c>
      <c r="AV1758" s="10" t="s">
        <v>190</v>
      </c>
      <c r="AW1758" s="10" t="s">
        <v>35</v>
      </c>
      <c r="AX1758" s="10" t="s">
        <v>78</v>
      </c>
      <c r="AY1758" s="160" t="s">
        <v>221</v>
      </c>
    </row>
    <row r="1759" spans="2:65" s="10" customFormat="1" ht="20.45" customHeight="1" x14ac:dyDescent="0.3">
      <c r="B1759" s="153"/>
      <c r="C1759" s="154"/>
      <c r="D1759" s="154"/>
      <c r="E1759" s="155" t="s">
        <v>3</v>
      </c>
      <c r="F1759" s="272" t="s">
        <v>3122</v>
      </c>
      <c r="G1759" s="273"/>
      <c r="H1759" s="273"/>
      <c r="I1759" s="273"/>
      <c r="J1759" s="154"/>
      <c r="K1759" s="156">
        <v>33.18</v>
      </c>
      <c r="L1759" s="154"/>
      <c r="M1759" s="154"/>
      <c r="N1759" s="154"/>
      <c r="O1759" s="154"/>
      <c r="P1759" s="154"/>
      <c r="Q1759" s="154"/>
      <c r="R1759" s="157"/>
      <c r="T1759" s="158"/>
      <c r="U1759" s="154"/>
      <c r="V1759" s="154"/>
      <c r="W1759" s="154"/>
      <c r="X1759" s="154"/>
      <c r="Y1759" s="154"/>
      <c r="Z1759" s="154"/>
      <c r="AA1759" s="159"/>
      <c r="AT1759" s="160" t="s">
        <v>524</v>
      </c>
      <c r="AU1759" s="160" t="s">
        <v>190</v>
      </c>
      <c r="AV1759" s="10" t="s">
        <v>190</v>
      </c>
      <c r="AW1759" s="10" t="s">
        <v>35</v>
      </c>
      <c r="AX1759" s="10" t="s">
        <v>78</v>
      </c>
      <c r="AY1759" s="160" t="s">
        <v>221</v>
      </c>
    </row>
    <row r="1760" spans="2:65" s="10" customFormat="1" ht="20.45" customHeight="1" x14ac:dyDescent="0.3">
      <c r="B1760" s="153"/>
      <c r="C1760" s="154"/>
      <c r="D1760" s="154"/>
      <c r="E1760" s="155" t="s">
        <v>3</v>
      </c>
      <c r="F1760" s="272" t="s">
        <v>3123</v>
      </c>
      <c r="G1760" s="273"/>
      <c r="H1760" s="273"/>
      <c r="I1760" s="273"/>
      <c r="J1760" s="154"/>
      <c r="K1760" s="156">
        <v>17.850000000000001</v>
      </c>
      <c r="L1760" s="154"/>
      <c r="M1760" s="154"/>
      <c r="N1760" s="154"/>
      <c r="O1760" s="154"/>
      <c r="P1760" s="154"/>
      <c r="Q1760" s="154"/>
      <c r="R1760" s="157"/>
      <c r="T1760" s="158"/>
      <c r="U1760" s="154"/>
      <c r="V1760" s="154"/>
      <c r="W1760" s="154"/>
      <c r="X1760" s="154"/>
      <c r="Y1760" s="154"/>
      <c r="Z1760" s="154"/>
      <c r="AA1760" s="159"/>
      <c r="AT1760" s="160" t="s">
        <v>524</v>
      </c>
      <c r="AU1760" s="160" t="s">
        <v>190</v>
      </c>
      <c r="AV1760" s="10" t="s">
        <v>190</v>
      </c>
      <c r="AW1760" s="10" t="s">
        <v>35</v>
      </c>
      <c r="AX1760" s="10" t="s">
        <v>78</v>
      </c>
      <c r="AY1760" s="160" t="s">
        <v>221</v>
      </c>
    </row>
    <row r="1761" spans="2:51" s="10" customFormat="1" ht="20.45" customHeight="1" x14ac:dyDescent="0.3">
      <c r="B1761" s="153"/>
      <c r="C1761" s="154"/>
      <c r="D1761" s="154"/>
      <c r="E1761" s="155" t="s">
        <v>3</v>
      </c>
      <c r="F1761" s="272" t="s">
        <v>3124</v>
      </c>
      <c r="G1761" s="273"/>
      <c r="H1761" s="273"/>
      <c r="I1761" s="273"/>
      <c r="J1761" s="154"/>
      <c r="K1761" s="156">
        <v>33.270000000000003</v>
      </c>
      <c r="L1761" s="154"/>
      <c r="M1761" s="154"/>
      <c r="N1761" s="154"/>
      <c r="O1761" s="154"/>
      <c r="P1761" s="154"/>
      <c r="Q1761" s="154"/>
      <c r="R1761" s="157"/>
      <c r="T1761" s="158"/>
      <c r="U1761" s="154"/>
      <c r="V1761" s="154"/>
      <c r="W1761" s="154"/>
      <c r="X1761" s="154"/>
      <c r="Y1761" s="154"/>
      <c r="Z1761" s="154"/>
      <c r="AA1761" s="159"/>
      <c r="AT1761" s="160" t="s">
        <v>524</v>
      </c>
      <c r="AU1761" s="160" t="s">
        <v>190</v>
      </c>
      <c r="AV1761" s="10" t="s">
        <v>190</v>
      </c>
      <c r="AW1761" s="10" t="s">
        <v>35</v>
      </c>
      <c r="AX1761" s="10" t="s">
        <v>78</v>
      </c>
      <c r="AY1761" s="160" t="s">
        <v>221</v>
      </c>
    </row>
    <row r="1762" spans="2:51" s="10" customFormat="1" ht="20.45" customHeight="1" x14ac:dyDescent="0.3">
      <c r="B1762" s="153"/>
      <c r="C1762" s="154"/>
      <c r="D1762" s="154"/>
      <c r="E1762" s="155" t="s">
        <v>3</v>
      </c>
      <c r="F1762" s="272" t="s">
        <v>1543</v>
      </c>
      <c r="G1762" s="273"/>
      <c r="H1762" s="273"/>
      <c r="I1762" s="273"/>
      <c r="J1762" s="154"/>
      <c r="K1762" s="156">
        <v>9.4499999999999993</v>
      </c>
      <c r="L1762" s="154"/>
      <c r="M1762" s="154"/>
      <c r="N1762" s="154"/>
      <c r="O1762" s="154"/>
      <c r="P1762" s="154"/>
      <c r="Q1762" s="154"/>
      <c r="R1762" s="157"/>
      <c r="T1762" s="158"/>
      <c r="U1762" s="154"/>
      <c r="V1762" s="154"/>
      <c r="W1762" s="154"/>
      <c r="X1762" s="154"/>
      <c r="Y1762" s="154"/>
      <c r="Z1762" s="154"/>
      <c r="AA1762" s="159"/>
      <c r="AT1762" s="160" t="s">
        <v>524</v>
      </c>
      <c r="AU1762" s="160" t="s">
        <v>190</v>
      </c>
      <c r="AV1762" s="10" t="s">
        <v>190</v>
      </c>
      <c r="AW1762" s="10" t="s">
        <v>35</v>
      </c>
      <c r="AX1762" s="10" t="s">
        <v>78</v>
      </c>
      <c r="AY1762" s="160" t="s">
        <v>221</v>
      </c>
    </row>
    <row r="1763" spans="2:51" s="10" customFormat="1" ht="20.45" customHeight="1" x14ac:dyDescent="0.3">
      <c r="B1763" s="153"/>
      <c r="C1763" s="154"/>
      <c r="D1763" s="154"/>
      <c r="E1763" s="155" t="s">
        <v>3</v>
      </c>
      <c r="F1763" s="272" t="s">
        <v>3125</v>
      </c>
      <c r="G1763" s="273"/>
      <c r="H1763" s="273"/>
      <c r="I1763" s="273"/>
      <c r="J1763" s="154"/>
      <c r="K1763" s="156">
        <v>15.33</v>
      </c>
      <c r="L1763" s="154"/>
      <c r="M1763" s="154"/>
      <c r="N1763" s="154"/>
      <c r="O1763" s="154"/>
      <c r="P1763" s="154"/>
      <c r="Q1763" s="154"/>
      <c r="R1763" s="157"/>
      <c r="T1763" s="158"/>
      <c r="U1763" s="154"/>
      <c r="V1763" s="154"/>
      <c r="W1763" s="154"/>
      <c r="X1763" s="154"/>
      <c r="Y1763" s="154"/>
      <c r="Z1763" s="154"/>
      <c r="AA1763" s="159"/>
      <c r="AT1763" s="160" t="s">
        <v>524</v>
      </c>
      <c r="AU1763" s="160" t="s">
        <v>190</v>
      </c>
      <c r="AV1763" s="10" t="s">
        <v>190</v>
      </c>
      <c r="AW1763" s="10" t="s">
        <v>35</v>
      </c>
      <c r="AX1763" s="10" t="s">
        <v>78</v>
      </c>
      <c r="AY1763" s="160" t="s">
        <v>221</v>
      </c>
    </row>
    <row r="1764" spans="2:51" s="10" customFormat="1" ht="20.45" customHeight="1" x14ac:dyDescent="0.3">
      <c r="B1764" s="153"/>
      <c r="C1764" s="154"/>
      <c r="D1764" s="154"/>
      <c r="E1764" s="155" t="s">
        <v>3</v>
      </c>
      <c r="F1764" s="272" t="s">
        <v>3126</v>
      </c>
      <c r="G1764" s="273"/>
      <c r="H1764" s="273"/>
      <c r="I1764" s="273"/>
      <c r="J1764" s="154"/>
      <c r="K1764" s="156">
        <v>17.43</v>
      </c>
      <c r="L1764" s="154"/>
      <c r="M1764" s="154"/>
      <c r="N1764" s="154"/>
      <c r="O1764" s="154"/>
      <c r="P1764" s="154"/>
      <c r="Q1764" s="154"/>
      <c r="R1764" s="157"/>
      <c r="T1764" s="158"/>
      <c r="U1764" s="154"/>
      <c r="V1764" s="154"/>
      <c r="W1764" s="154"/>
      <c r="X1764" s="154"/>
      <c r="Y1764" s="154"/>
      <c r="Z1764" s="154"/>
      <c r="AA1764" s="159"/>
      <c r="AT1764" s="160" t="s">
        <v>524</v>
      </c>
      <c r="AU1764" s="160" t="s">
        <v>190</v>
      </c>
      <c r="AV1764" s="10" t="s">
        <v>190</v>
      </c>
      <c r="AW1764" s="10" t="s">
        <v>35</v>
      </c>
      <c r="AX1764" s="10" t="s">
        <v>78</v>
      </c>
      <c r="AY1764" s="160" t="s">
        <v>221</v>
      </c>
    </row>
    <row r="1765" spans="2:51" s="13" customFormat="1" ht="20.45" customHeight="1" x14ac:dyDescent="0.3">
      <c r="B1765" s="181"/>
      <c r="C1765" s="182"/>
      <c r="D1765" s="182"/>
      <c r="E1765" s="183" t="s">
        <v>3</v>
      </c>
      <c r="F1765" s="279" t="s">
        <v>946</v>
      </c>
      <c r="G1765" s="280"/>
      <c r="H1765" s="280"/>
      <c r="I1765" s="280"/>
      <c r="J1765" s="182"/>
      <c r="K1765" s="184">
        <v>298.97300000000001</v>
      </c>
      <c r="L1765" s="182"/>
      <c r="M1765" s="182"/>
      <c r="N1765" s="182"/>
      <c r="O1765" s="182"/>
      <c r="P1765" s="182"/>
      <c r="Q1765" s="182"/>
      <c r="R1765" s="185"/>
      <c r="T1765" s="186"/>
      <c r="U1765" s="182"/>
      <c r="V1765" s="182"/>
      <c r="W1765" s="182"/>
      <c r="X1765" s="182"/>
      <c r="Y1765" s="182"/>
      <c r="Z1765" s="182"/>
      <c r="AA1765" s="187"/>
      <c r="AT1765" s="188" t="s">
        <v>524</v>
      </c>
      <c r="AU1765" s="188" t="s">
        <v>190</v>
      </c>
      <c r="AV1765" s="13" t="s">
        <v>254</v>
      </c>
      <c r="AW1765" s="13" t="s">
        <v>35</v>
      </c>
      <c r="AX1765" s="13" t="s">
        <v>78</v>
      </c>
      <c r="AY1765" s="188" t="s">
        <v>221</v>
      </c>
    </row>
    <row r="1766" spans="2:51" s="12" customFormat="1" ht="20.45" customHeight="1" x14ac:dyDescent="0.3">
      <c r="B1766" s="173"/>
      <c r="C1766" s="174"/>
      <c r="D1766" s="174"/>
      <c r="E1766" s="175" t="s">
        <v>3</v>
      </c>
      <c r="F1766" s="277" t="s">
        <v>1131</v>
      </c>
      <c r="G1766" s="278"/>
      <c r="H1766" s="278"/>
      <c r="I1766" s="278"/>
      <c r="J1766" s="174"/>
      <c r="K1766" s="176" t="s">
        <v>3</v>
      </c>
      <c r="L1766" s="174"/>
      <c r="M1766" s="174"/>
      <c r="N1766" s="174"/>
      <c r="O1766" s="174"/>
      <c r="P1766" s="174"/>
      <c r="Q1766" s="174"/>
      <c r="R1766" s="177"/>
      <c r="T1766" s="178"/>
      <c r="U1766" s="174"/>
      <c r="V1766" s="174"/>
      <c r="W1766" s="174"/>
      <c r="X1766" s="174"/>
      <c r="Y1766" s="174"/>
      <c r="Z1766" s="174"/>
      <c r="AA1766" s="179"/>
      <c r="AT1766" s="180" t="s">
        <v>524</v>
      </c>
      <c r="AU1766" s="180" t="s">
        <v>190</v>
      </c>
      <c r="AV1766" s="12" t="s">
        <v>15</v>
      </c>
      <c r="AW1766" s="12" t="s">
        <v>35</v>
      </c>
      <c r="AX1766" s="12" t="s">
        <v>78</v>
      </c>
      <c r="AY1766" s="180" t="s">
        <v>221</v>
      </c>
    </row>
    <row r="1767" spans="2:51" s="10" customFormat="1" ht="20.45" customHeight="1" x14ac:dyDescent="0.3">
      <c r="B1767" s="153"/>
      <c r="C1767" s="154"/>
      <c r="D1767" s="154"/>
      <c r="E1767" s="155" t="s">
        <v>3</v>
      </c>
      <c r="F1767" s="272" t="s">
        <v>3100</v>
      </c>
      <c r="G1767" s="273"/>
      <c r="H1767" s="273"/>
      <c r="I1767" s="273"/>
      <c r="J1767" s="154"/>
      <c r="K1767" s="156">
        <v>2.6240000000000001</v>
      </c>
      <c r="L1767" s="154"/>
      <c r="M1767" s="154"/>
      <c r="N1767" s="154"/>
      <c r="O1767" s="154"/>
      <c r="P1767" s="154"/>
      <c r="Q1767" s="154"/>
      <c r="R1767" s="157"/>
      <c r="T1767" s="158"/>
      <c r="U1767" s="154"/>
      <c r="V1767" s="154"/>
      <c r="W1767" s="154"/>
      <c r="X1767" s="154"/>
      <c r="Y1767" s="154"/>
      <c r="Z1767" s="154"/>
      <c r="AA1767" s="159"/>
      <c r="AT1767" s="160" t="s">
        <v>524</v>
      </c>
      <c r="AU1767" s="160" t="s">
        <v>190</v>
      </c>
      <c r="AV1767" s="10" t="s">
        <v>190</v>
      </c>
      <c r="AW1767" s="10" t="s">
        <v>35</v>
      </c>
      <c r="AX1767" s="10" t="s">
        <v>78</v>
      </c>
      <c r="AY1767" s="160" t="s">
        <v>221</v>
      </c>
    </row>
    <row r="1768" spans="2:51" s="10" customFormat="1" ht="20.45" customHeight="1" x14ac:dyDescent="0.3">
      <c r="B1768" s="153"/>
      <c r="C1768" s="154"/>
      <c r="D1768" s="154"/>
      <c r="E1768" s="155" t="s">
        <v>3</v>
      </c>
      <c r="F1768" s="272" t="s">
        <v>3101</v>
      </c>
      <c r="G1768" s="273"/>
      <c r="H1768" s="273"/>
      <c r="I1768" s="273"/>
      <c r="J1768" s="154"/>
      <c r="K1768" s="156">
        <v>3.6</v>
      </c>
      <c r="L1768" s="154"/>
      <c r="M1768" s="154"/>
      <c r="N1768" s="154"/>
      <c r="O1768" s="154"/>
      <c r="P1768" s="154"/>
      <c r="Q1768" s="154"/>
      <c r="R1768" s="157"/>
      <c r="T1768" s="158"/>
      <c r="U1768" s="154"/>
      <c r="V1768" s="154"/>
      <c r="W1768" s="154"/>
      <c r="X1768" s="154"/>
      <c r="Y1768" s="154"/>
      <c r="Z1768" s="154"/>
      <c r="AA1768" s="159"/>
      <c r="AT1768" s="160" t="s">
        <v>524</v>
      </c>
      <c r="AU1768" s="160" t="s">
        <v>190</v>
      </c>
      <c r="AV1768" s="10" t="s">
        <v>190</v>
      </c>
      <c r="AW1768" s="10" t="s">
        <v>35</v>
      </c>
      <c r="AX1768" s="10" t="s">
        <v>78</v>
      </c>
      <c r="AY1768" s="160" t="s">
        <v>221</v>
      </c>
    </row>
    <row r="1769" spans="2:51" s="10" customFormat="1" ht="20.45" customHeight="1" x14ac:dyDescent="0.3">
      <c r="B1769" s="153"/>
      <c r="C1769" s="154"/>
      <c r="D1769" s="154"/>
      <c r="E1769" s="155" t="s">
        <v>3</v>
      </c>
      <c r="F1769" s="272" t="s">
        <v>3102</v>
      </c>
      <c r="G1769" s="273"/>
      <c r="H1769" s="273"/>
      <c r="I1769" s="273"/>
      <c r="J1769" s="154"/>
      <c r="K1769" s="156">
        <v>2.2240000000000002</v>
      </c>
      <c r="L1769" s="154"/>
      <c r="M1769" s="154"/>
      <c r="N1769" s="154"/>
      <c r="O1769" s="154"/>
      <c r="P1769" s="154"/>
      <c r="Q1769" s="154"/>
      <c r="R1769" s="157"/>
      <c r="T1769" s="158"/>
      <c r="U1769" s="154"/>
      <c r="V1769" s="154"/>
      <c r="W1769" s="154"/>
      <c r="X1769" s="154"/>
      <c r="Y1769" s="154"/>
      <c r="Z1769" s="154"/>
      <c r="AA1769" s="159"/>
      <c r="AT1769" s="160" t="s">
        <v>524</v>
      </c>
      <c r="AU1769" s="160" t="s">
        <v>190</v>
      </c>
      <c r="AV1769" s="10" t="s">
        <v>190</v>
      </c>
      <c r="AW1769" s="10" t="s">
        <v>35</v>
      </c>
      <c r="AX1769" s="10" t="s">
        <v>78</v>
      </c>
      <c r="AY1769" s="160" t="s">
        <v>221</v>
      </c>
    </row>
    <row r="1770" spans="2:51" s="10" customFormat="1" ht="20.45" customHeight="1" x14ac:dyDescent="0.3">
      <c r="B1770" s="153"/>
      <c r="C1770" s="154"/>
      <c r="D1770" s="154"/>
      <c r="E1770" s="155" t="s">
        <v>3</v>
      </c>
      <c r="F1770" s="272" t="s">
        <v>3103</v>
      </c>
      <c r="G1770" s="273"/>
      <c r="H1770" s="273"/>
      <c r="I1770" s="273"/>
      <c r="J1770" s="154"/>
      <c r="K1770" s="156">
        <v>8.8650000000000002</v>
      </c>
      <c r="L1770" s="154"/>
      <c r="M1770" s="154"/>
      <c r="N1770" s="154"/>
      <c r="O1770" s="154"/>
      <c r="P1770" s="154"/>
      <c r="Q1770" s="154"/>
      <c r="R1770" s="157"/>
      <c r="T1770" s="158"/>
      <c r="U1770" s="154"/>
      <c r="V1770" s="154"/>
      <c r="W1770" s="154"/>
      <c r="X1770" s="154"/>
      <c r="Y1770" s="154"/>
      <c r="Z1770" s="154"/>
      <c r="AA1770" s="159"/>
      <c r="AT1770" s="160" t="s">
        <v>524</v>
      </c>
      <c r="AU1770" s="160" t="s">
        <v>190</v>
      </c>
      <c r="AV1770" s="10" t="s">
        <v>190</v>
      </c>
      <c r="AW1770" s="10" t="s">
        <v>35</v>
      </c>
      <c r="AX1770" s="10" t="s">
        <v>78</v>
      </c>
      <c r="AY1770" s="160" t="s">
        <v>221</v>
      </c>
    </row>
    <row r="1771" spans="2:51" s="10" customFormat="1" ht="28.9" customHeight="1" x14ac:dyDescent="0.3">
      <c r="B1771" s="153"/>
      <c r="C1771" s="154"/>
      <c r="D1771" s="154"/>
      <c r="E1771" s="155" t="s">
        <v>3</v>
      </c>
      <c r="F1771" s="272" t="s">
        <v>3104</v>
      </c>
      <c r="G1771" s="273"/>
      <c r="H1771" s="273"/>
      <c r="I1771" s="273"/>
      <c r="J1771" s="154"/>
      <c r="K1771" s="156">
        <v>26.905000000000001</v>
      </c>
      <c r="L1771" s="154"/>
      <c r="M1771" s="154"/>
      <c r="N1771" s="154"/>
      <c r="O1771" s="154"/>
      <c r="P1771" s="154"/>
      <c r="Q1771" s="154"/>
      <c r="R1771" s="157"/>
      <c r="T1771" s="158"/>
      <c r="U1771" s="154"/>
      <c r="V1771" s="154"/>
      <c r="W1771" s="154"/>
      <c r="X1771" s="154"/>
      <c r="Y1771" s="154"/>
      <c r="Z1771" s="154"/>
      <c r="AA1771" s="159"/>
      <c r="AT1771" s="160" t="s">
        <v>524</v>
      </c>
      <c r="AU1771" s="160" t="s">
        <v>190</v>
      </c>
      <c r="AV1771" s="10" t="s">
        <v>190</v>
      </c>
      <c r="AW1771" s="10" t="s">
        <v>35</v>
      </c>
      <c r="AX1771" s="10" t="s">
        <v>78</v>
      </c>
      <c r="AY1771" s="160" t="s">
        <v>221</v>
      </c>
    </row>
    <row r="1772" spans="2:51" s="10" customFormat="1" ht="20.45" customHeight="1" x14ac:dyDescent="0.3">
      <c r="B1772" s="153"/>
      <c r="C1772" s="154"/>
      <c r="D1772" s="154"/>
      <c r="E1772" s="155" t="s">
        <v>3</v>
      </c>
      <c r="F1772" s="272" t="s">
        <v>3105</v>
      </c>
      <c r="G1772" s="273"/>
      <c r="H1772" s="273"/>
      <c r="I1772" s="273"/>
      <c r="J1772" s="154"/>
      <c r="K1772" s="156">
        <v>9.6</v>
      </c>
      <c r="L1772" s="154"/>
      <c r="M1772" s="154"/>
      <c r="N1772" s="154"/>
      <c r="O1772" s="154"/>
      <c r="P1772" s="154"/>
      <c r="Q1772" s="154"/>
      <c r="R1772" s="157"/>
      <c r="T1772" s="158"/>
      <c r="U1772" s="154"/>
      <c r="V1772" s="154"/>
      <c r="W1772" s="154"/>
      <c r="X1772" s="154"/>
      <c r="Y1772" s="154"/>
      <c r="Z1772" s="154"/>
      <c r="AA1772" s="159"/>
      <c r="AT1772" s="160" t="s">
        <v>524</v>
      </c>
      <c r="AU1772" s="160" t="s">
        <v>190</v>
      </c>
      <c r="AV1772" s="10" t="s">
        <v>190</v>
      </c>
      <c r="AW1772" s="10" t="s">
        <v>35</v>
      </c>
      <c r="AX1772" s="10" t="s">
        <v>78</v>
      </c>
      <c r="AY1772" s="160" t="s">
        <v>221</v>
      </c>
    </row>
    <row r="1773" spans="2:51" s="10" customFormat="1" ht="28.9" customHeight="1" x14ac:dyDescent="0.3">
      <c r="B1773" s="153"/>
      <c r="C1773" s="154"/>
      <c r="D1773" s="154"/>
      <c r="E1773" s="155" t="s">
        <v>3</v>
      </c>
      <c r="F1773" s="272" t="s">
        <v>3107</v>
      </c>
      <c r="G1773" s="273"/>
      <c r="H1773" s="273"/>
      <c r="I1773" s="273"/>
      <c r="J1773" s="154"/>
      <c r="K1773" s="156">
        <v>26.074999999999999</v>
      </c>
      <c r="L1773" s="154"/>
      <c r="M1773" s="154"/>
      <c r="N1773" s="154"/>
      <c r="O1773" s="154"/>
      <c r="P1773" s="154"/>
      <c r="Q1773" s="154"/>
      <c r="R1773" s="157"/>
      <c r="T1773" s="158"/>
      <c r="U1773" s="154"/>
      <c r="V1773" s="154"/>
      <c r="W1773" s="154"/>
      <c r="X1773" s="154"/>
      <c r="Y1773" s="154"/>
      <c r="Z1773" s="154"/>
      <c r="AA1773" s="159"/>
      <c r="AT1773" s="160" t="s">
        <v>524</v>
      </c>
      <c r="AU1773" s="160" t="s">
        <v>190</v>
      </c>
      <c r="AV1773" s="10" t="s">
        <v>190</v>
      </c>
      <c r="AW1773" s="10" t="s">
        <v>35</v>
      </c>
      <c r="AX1773" s="10" t="s">
        <v>78</v>
      </c>
      <c r="AY1773" s="160" t="s">
        <v>221</v>
      </c>
    </row>
    <row r="1774" spans="2:51" s="10" customFormat="1" ht="20.45" customHeight="1" x14ac:dyDescent="0.3">
      <c r="B1774" s="153"/>
      <c r="C1774" s="154"/>
      <c r="D1774" s="154"/>
      <c r="E1774" s="155" t="s">
        <v>3</v>
      </c>
      <c r="F1774" s="272" t="s">
        <v>3108</v>
      </c>
      <c r="G1774" s="273"/>
      <c r="H1774" s="273"/>
      <c r="I1774" s="273"/>
      <c r="J1774" s="154"/>
      <c r="K1774" s="156">
        <v>8.8650000000000002</v>
      </c>
      <c r="L1774" s="154"/>
      <c r="M1774" s="154"/>
      <c r="N1774" s="154"/>
      <c r="O1774" s="154"/>
      <c r="P1774" s="154"/>
      <c r="Q1774" s="154"/>
      <c r="R1774" s="157"/>
      <c r="T1774" s="158"/>
      <c r="U1774" s="154"/>
      <c r="V1774" s="154"/>
      <c r="W1774" s="154"/>
      <c r="X1774" s="154"/>
      <c r="Y1774" s="154"/>
      <c r="Z1774" s="154"/>
      <c r="AA1774" s="159"/>
      <c r="AT1774" s="160" t="s">
        <v>524</v>
      </c>
      <c r="AU1774" s="160" t="s">
        <v>190</v>
      </c>
      <c r="AV1774" s="10" t="s">
        <v>190</v>
      </c>
      <c r="AW1774" s="10" t="s">
        <v>35</v>
      </c>
      <c r="AX1774" s="10" t="s">
        <v>78</v>
      </c>
      <c r="AY1774" s="160" t="s">
        <v>221</v>
      </c>
    </row>
    <row r="1775" spans="2:51" s="10" customFormat="1" ht="20.45" customHeight="1" x14ac:dyDescent="0.3">
      <c r="B1775" s="153"/>
      <c r="C1775" s="154"/>
      <c r="D1775" s="154"/>
      <c r="E1775" s="155" t="s">
        <v>3</v>
      </c>
      <c r="F1775" s="272" t="s">
        <v>3109</v>
      </c>
      <c r="G1775" s="273"/>
      <c r="H1775" s="273"/>
      <c r="I1775" s="273"/>
      <c r="J1775" s="154"/>
      <c r="K1775" s="156">
        <v>16.12</v>
      </c>
      <c r="L1775" s="154"/>
      <c r="M1775" s="154"/>
      <c r="N1775" s="154"/>
      <c r="O1775" s="154"/>
      <c r="P1775" s="154"/>
      <c r="Q1775" s="154"/>
      <c r="R1775" s="157"/>
      <c r="T1775" s="158"/>
      <c r="U1775" s="154"/>
      <c r="V1775" s="154"/>
      <c r="W1775" s="154"/>
      <c r="X1775" s="154"/>
      <c r="Y1775" s="154"/>
      <c r="Z1775" s="154"/>
      <c r="AA1775" s="159"/>
      <c r="AT1775" s="160" t="s">
        <v>524</v>
      </c>
      <c r="AU1775" s="160" t="s">
        <v>190</v>
      </c>
      <c r="AV1775" s="10" t="s">
        <v>190</v>
      </c>
      <c r="AW1775" s="10" t="s">
        <v>35</v>
      </c>
      <c r="AX1775" s="10" t="s">
        <v>78</v>
      </c>
      <c r="AY1775" s="160" t="s">
        <v>221</v>
      </c>
    </row>
    <row r="1776" spans="2:51" s="10" customFormat="1" ht="20.45" customHeight="1" x14ac:dyDescent="0.3">
      <c r="B1776" s="153"/>
      <c r="C1776" s="154"/>
      <c r="D1776" s="154"/>
      <c r="E1776" s="155" t="s">
        <v>3</v>
      </c>
      <c r="F1776" s="272" t="s">
        <v>3110</v>
      </c>
      <c r="G1776" s="273"/>
      <c r="H1776" s="273"/>
      <c r="I1776" s="273"/>
      <c r="J1776" s="154"/>
      <c r="K1776" s="156">
        <v>10.48</v>
      </c>
      <c r="L1776" s="154"/>
      <c r="M1776" s="154"/>
      <c r="N1776" s="154"/>
      <c r="O1776" s="154"/>
      <c r="P1776" s="154"/>
      <c r="Q1776" s="154"/>
      <c r="R1776" s="157"/>
      <c r="T1776" s="158"/>
      <c r="U1776" s="154"/>
      <c r="V1776" s="154"/>
      <c r="W1776" s="154"/>
      <c r="X1776" s="154"/>
      <c r="Y1776" s="154"/>
      <c r="Z1776" s="154"/>
      <c r="AA1776" s="159"/>
      <c r="AT1776" s="160" t="s">
        <v>524</v>
      </c>
      <c r="AU1776" s="160" t="s">
        <v>190</v>
      </c>
      <c r="AV1776" s="10" t="s">
        <v>190</v>
      </c>
      <c r="AW1776" s="10" t="s">
        <v>35</v>
      </c>
      <c r="AX1776" s="10" t="s">
        <v>78</v>
      </c>
      <c r="AY1776" s="160" t="s">
        <v>221</v>
      </c>
    </row>
    <row r="1777" spans="2:65" s="10" customFormat="1" ht="20.45" customHeight="1" x14ac:dyDescent="0.3">
      <c r="B1777" s="153"/>
      <c r="C1777" s="154"/>
      <c r="D1777" s="154"/>
      <c r="E1777" s="155" t="s">
        <v>3</v>
      </c>
      <c r="F1777" s="272" t="s">
        <v>3111</v>
      </c>
      <c r="G1777" s="273"/>
      <c r="H1777" s="273"/>
      <c r="I1777" s="273"/>
      <c r="J1777" s="154"/>
      <c r="K1777" s="156">
        <v>10.48</v>
      </c>
      <c r="L1777" s="154"/>
      <c r="M1777" s="154"/>
      <c r="N1777" s="154"/>
      <c r="O1777" s="154"/>
      <c r="P1777" s="154"/>
      <c r="Q1777" s="154"/>
      <c r="R1777" s="157"/>
      <c r="T1777" s="158"/>
      <c r="U1777" s="154"/>
      <c r="V1777" s="154"/>
      <c r="W1777" s="154"/>
      <c r="X1777" s="154"/>
      <c r="Y1777" s="154"/>
      <c r="Z1777" s="154"/>
      <c r="AA1777" s="159"/>
      <c r="AT1777" s="160" t="s">
        <v>524</v>
      </c>
      <c r="AU1777" s="160" t="s">
        <v>190</v>
      </c>
      <c r="AV1777" s="10" t="s">
        <v>190</v>
      </c>
      <c r="AW1777" s="10" t="s">
        <v>35</v>
      </c>
      <c r="AX1777" s="10" t="s">
        <v>78</v>
      </c>
      <c r="AY1777" s="160" t="s">
        <v>221</v>
      </c>
    </row>
    <row r="1778" spans="2:65" s="10" customFormat="1" ht="20.45" customHeight="1" x14ac:dyDescent="0.3">
      <c r="B1778" s="153"/>
      <c r="C1778" s="154"/>
      <c r="D1778" s="154"/>
      <c r="E1778" s="155" t="s">
        <v>3</v>
      </c>
      <c r="F1778" s="272" t="s">
        <v>3112</v>
      </c>
      <c r="G1778" s="273"/>
      <c r="H1778" s="273"/>
      <c r="I1778" s="273"/>
      <c r="J1778" s="154"/>
      <c r="K1778" s="156">
        <v>20.12</v>
      </c>
      <c r="L1778" s="154"/>
      <c r="M1778" s="154"/>
      <c r="N1778" s="154"/>
      <c r="O1778" s="154"/>
      <c r="P1778" s="154"/>
      <c r="Q1778" s="154"/>
      <c r="R1778" s="157"/>
      <c r="T1778" s="158"/>
      <c r="U1778" s="154"/>
      <c r="V1778" s="154"/>
      <c r="W1778" s="154"/>
      <c r="X1778" s="154"/>
      <c r="Y1778" s="154"/>
      <c r="Z1778" s="154"/>
      <c r="AA1778" s="159"/>
      <c r="AT1778" s="160" t="s">
        <v>524</v>
      </c>
      <c r="AU1778" s="160" t="s">
        <v>190</v>
      </c>
      <c r="AV1778" s="10" t="s">
        <v>190</v>
      </c>
      <c r="AW1778" s="10" t="s">
        <v>35</v>
      </c>
      <c r="AX1778" s="10" t="s">
        <v>78</v>
      </c>
      <c r="AY1778" s="160" t="s">
        <v>221</v>
      </c>
    </row>
    <row r="1779" spans="2:65" s="10" customFormat="1" ht="20.45" customHeight="1" x14ac:dyDescent="0.3">
      <c r="B1779" s="153"/>
      <c r="C1779" s="154"/>
      <c r="D1779" s="154"/>
      <c r="E1779" s="155" t="s">
        <v>3</v>
      </c>
      <c r="F1779" s="272" t="s">
        <v>3127</v>
      </c>
      <c r="G1779" s="273"/>
      <c r="H1779" s="273"/>
      <c r="I1779" s="273"/>
      <c r="J1779" s="154"/>
      <c r="K1779" s="156">
        <v>17.52</v>
      </c>
      <c r="L1779" s="154"/>
      <c r="M1779" s="154"/>
      <c r="N1779" s="154"/>
      <c r="O1779" s="154"/>
      <c r="P1779" s="154"/>
      <c r="Q1779" s="154"/>
      <c r="R1779" s="157"/>
      <c r="T1779" s="158"/>
      <c r="U1779" s="154"/>
      <c r="V1779" s="154"/>
      <c r="W1779" s="154"/>
      <c r="X1779" s="154"/>
      <c r="Y1779" s="154"/>
      <c r="Z1779" s="154"/>
      <c r="AA1779" s="159"/>
      <c r="AT1779" s="160" t="s">
        <v>524</v>
      </c>
      <c r="AU1779" s="160" t="s">
        <v>190</v>
      </c>
      <c r="AV1779" s="10" t="s">
        <v>190</v>
      </c>
      <c r="AW1779" s="10" t="s">
        <v>35</v>
      </c>
      <c r="AX1779" s="10" t="s">
        <v>78</v>
      </c>
      <c r="AY1779" s="160" t="s">
        <v>221</v>
      </c>
    </row>
    <row r="1780" spans="2:65" s="10" customFormat="1" ht="20.45" customHeight="1" x14ac:dyDescent="0.3">
      <c r="B1780" s="153"/>
      <c r="C1780" s="154"/>
      <c r="D1780" s="154"/>
      <c r="E1780" s="155" t="s">
        <v>3</v>
      </c>
      <c r="F1780" s="272" t="s">
        <v>1555</v>
      </c>
      <c r="G1780" s="273"/>
      <c r="H1780" s="273"/>
      <c r="I1780" s="273"/>
      <c r="J1780" s="154"/>
      <c r="K1780" s="156">
        <v>16.239999999999998</v>
      </c>
      <c r="L1780" s="154"/>
      <c r="M1780" s="154"/>
      <c r="N1780" s="154"/>
      <c r="O1780" s="154"/>
      <c r="P1780" s="154"/>
      <c r="Q1780" s="154"/>
      <c r="R1780" s="157"/>
      <c r="T1780" s="158"/>
      <c r="U1780" s="154"/>
      <c r="V1780" s="154"/>
      <c r="W1780" s="154"/>
      <c r="X1780" s="154"/>
      <c r="Y1780" s="154"/>
      <c r="Z1780" s="154"/>
      <c r="AA1780" s="159"/>
      <c r="AT1780" s="160" t="s">
        <v>524</v>
      </c>
      <c r="AU1780" s="160" t="s">
        <v>190</v>
      </c>
      <c r="AV1780" s="10" t="s">
        <v>190</v>
      </c>
      <c r="AW1780" s="10" t="s">
        <v>35</v>
      </c>
      <c r="AX1780" s="10" t="s">
        <v>78</v>
      </c>
      <c r="AY1780" s="160" t="s">
        <v>221</v>
      </c>
    </row>
    <row r="1781" spans="2:65" s="10" customFormat="1" ht="20.45" customHeight="1" x14ac:dyDescent="0.3">
      <c r="B1781" s="153"/>
      <c r="C1781" s="154"/>
      <c r="D1781" s="154"/>
      <c r="E1781" s="155" t="s">
        <v>3</v>
      </c>
      <c r="F1781" s="272" t="s">
        <v>1558</v>
      </c>
      <c r="G1781" s="273"/>
      <c r="H1781" s="273"/>
      <c r="I1781" s="273"/>
      <c r="J1781" s="154"/>
      <c r="K1781" s="156">
        <v>18.8</v>
      </c>
      <c r="L1781" s="154"/>
      <c r="M1781" s="154"/>
      <c r="N1781" s="154"/>
      <c r="O1781" s="154"/>
      <c r="P1781" s="154"/>
      <c r="Q1781" s="154"/>
      <c r="R1781" s="157"/>
      <c r="T1781" s="158"/>
      <c r="U1781" s="154"/>
      <c r="V1781" s="154"/>
      <c r="W1781" s="154"/>
      <c r="X1781" s="154"/>
      <c r="Y1781" s="154"/>
      <c r="Z1781" s="154"/>
      <c r="AA1781" s="159"/>
      <c r="AT1781" s="160" t="s">
        <v>524</v>
      </c>
      <c r="AU1781" s="160" t="s">
        <v>190</v>
      </c>
      <c r="AV1781" s="10" t="s">
        <v>190</v>
      </c>
      <c r="AW1781" s="10" t="s">
        <v>35</v>
      </c>
      <c r="AX1781" s="10" t="s">
        <v>78</v>
      </c>
      <c r="AY1781" s="160" t="s">
        <v>221</v>
      </c>
    </row>
    <row r="1782" spans="2:65" s="13" customFormat="1" ht="20.45" customHeight="1" x14ac:dyDescent="0.3">
      <c r="B1782" s="181"/>
      <c r="C1782" s="182"/>
      <c r="D1782" s="182"/>
      <c r="E1782" s="183" t="s">
        <v>3</v>
      </c>
      <c r="F1782" s="279" t="s">
        <v>946</v>
      </c>
      <c r="G1782" s="280"/>
      <c r="H1782" s="280"/>
      <c r="I1782" s="280"/>
      <c r="J1782" s="182"/>
      <c r="K1782" s="184">
        <v>198.518</v>
      </c>
      <c r="L1782" s="182"/>
      <c r="M1782" s="182"/>
      <c r="N1782" s="182"/>
      <c r="O1782" s="182"/>
      <c r="P1782" s="182"/>
      <c r="Q1782" s="182"/>
      <c r="R1782" s="185"/>
      <c r="T1782" s="186"/>
      <c r="U1782" s="182"/>
      <c r="V1782" s="182"/>
      <c r="W1782" s="182"/>
      <c r="X1782" s="182"/>
      <c r="Y1782" s="182"/>
      <c r="Z1782" s="182"/>
      <c r="AA1782" s="187"/>
      <c r="AT1782" s="188" t="s">
        <v>524</v>
      </c>
      <c r="AU1782" s="188" t="s">
        <v>190</v>
      </c>
      <c r="AV1782" s="13" t="s">
        <v>254</v>
      </c>
      <c r="AW1782" s="13" t="s">
        <v>35</v>
      </c>
      <c r="AX1782" s="13" t="s">
        <v>78</v>
      </c>
      <c r="AY1782" s="188" t="s">
        <v>221</v>
      </c>
    </row>
    <row r="1783" spans="2:65" s="12" customFormat="1" ht="20.45" customHeight="1" x14ac:dyDescent="0.3">
      <c r="B1783" s="173"/>
      <c r="C1783" s="174"/>
      <c r="D1783" s="174"/>
      <c r="E1783" s="175" t="s">
        <v>3</v>
      </c>
      <c r="F1783" s="277" t="s">
        <v>1141</v>
      </c>
      <c r="G1783" s="278"/>
      <c r="H1783" s="278"/>
      <c r="I1783" s="278"/>
      <c r="J1783" s="174"/>
      <c r="K1783" s="176" t="s">
        <v>3</v>
      </c>
      <c r="L1783" s="174"/>
      <c r="M1783" s="174"/>
      <c r="N1783" s="174"/>
      <c r="O1783" s="174"/>
      <c r="P1783" s="174"/>
      <c r="Q1783" s="174"/>
      <c r="R1783" s="177"/>
      <c r="T1783" s="178"/>
      <c r="U1783" s="174"/>
      <c r="V1783" s="174"/>
      <c r="W1783" s="174"/>
      <c r="X1783" s="174"/>
      <c r="Y1783" s="174"/>
      <c r="Z1783" s="174"/>
      <c r="AA1783" s="179"/>
      <c r="AT1783" s="180" t="s">
        <v>524</v>
      </c>
      <c r="AU1783" s="180" t="s">
        <v>190</v>
      </c>
      <c r="AV1783" s="12" t="s">
        <v>15</v>
      </c>
      <c r="AW1783" s="12" t="s">
        <v>35</v>
      </c>
      <c r="AX1783" s="12" t="s">
        <v>78</v>
      </c>
      <c r="AY1783" s="180" t="s">
        <v>221</v>
      </c>
    </row>
    <row r="1784" spans="2:65" s="10" customFormat="1" ht="20.45" customHeight="1" x14ac:dyDescent="0.3">
      <c r="B1784" s="153"/>
      <c r="C1784" s="154"/>
      <c r="D1784" s="154"/>
      <c r="E1784" s="155" t="s">
        <v>3</v>
      </c>
      <c r="F1784" s="272" t="s">
        <v>3128</v>
      </c>
      <c r="G1784" s="273"/>
      <c r="H1784" s="273"/>
      <c r="I1784" s="273"/>
      <c r="J1784" s="154"/>
      <c r="K1784" s="156">
        <v>13.86</v>
      </c>
      <c r="L1784" s="154"/>
      <c r="M1784" s="154"/>
      <c r="N1784" s="154"/>
      <c r="O1784" s="154"/>
      <c r="P1784" s="154"/>
      <c r="Q1784" s="154"/>
      <c r="R1784" s="157"/>
      <c r="T1784" s="158"/>
      <c r="U1784" s="154"/>
      <c r="V1784" s="154"/>
      <c r="W1784" s="154"/>
      <c r="X1784" s="154"/>
      <c r="Y1784" s="154"/>
      <c r="Z1784" s="154"/>
      <c r="AA1784" s="159"/>
      <c r="AT1784" s="160" t="s">
        <v>524</v>
      </c>
      <c r="AU1784" s="160" t="s">
        <v>190</v>
      </c>
      <c r="AV1784" s="10" t="s">
        <v>190</v>
      </c>
      <c r="AW1784" s="10" t="s">
        <v>35</v>
      </c>
      <c r="AX1784" s="10" t="s">
        <v>78</v>
      </c>
      <c r="AY1784" s="160" t="s">
        <v>221</v>
      </c>
    </row>
    <row r="1785" spans="2:65" s="13" customFormat="1" ht="20.45" customHeight="1" x14ac:dyDescent="0.3">
      <c r="B1785" s="181"/>
      <c r="C1785" s="182"/>
      <c r="D1785" s="182"/>
      <c r="E1785" s="183" t="s">
        <v>3</v>
      </c>
      <c r="F1785" s="279" t="s">
        <v>946</v>
      </c>
      <c r="G1785" s="280"/>
      <c r="H1785" s="280"/>
      <c r="I1785" s="280"/>
      <c r="J1785" s="182"/>
      <c r="K1785" s="184">
        <v>13.86</v>
      </c>
      <c r="L1785" s="182"/>
      <c r="M1785" s="182"/>
      <c r="N1785" s="182"/>
      <c r="O1785" s="182"/>
      <c r="P1785" s="182"/>
      <c r="Q1785" s="182"/>
      <c r="R1785" s="185"/>
      <c r="T1785" s="186"/>
      <c r="U1785" s="182"/>
      <c r="V1785" s="182"/>
      <c r="W1785" s="182"/>
      <c r="X1785" s="182"/>
      <c r="Y1785" s="182"/>
      <c r="Z1785" s="182"/>
      <c r="AA1785" s="187"/>
      <c r="AT1785" s="188" t="s">
        <v>524</v>
      </c>
      <c r="AU1785" s="188" t="s">
        <v>190</v>
      </c>
      <c r="AV1785" s="13" t="s">
        <v>254</v>
      </c>
      <c r="AW1785" s="13" t="s">
        <v>35</v>
      </c>
      <c r="AX1785" s="13" t="s">
        <v>78</v>
      </c>
      <c r="AY1785" s="188" t="s">
        <v>221</v>
      </c>
    </row>
    <row r="1786" spans="2:65" s="11" customFormat="1" ht="20.45" customHeight="1" x14ac:dyDescent="0.3">
      <c r="B1786" s="161"/>
      <c r="C1786" s="162"/>
      <c r="D1786" s="162"/>
      <c r="E1786" s="163" t="s">
        <v>3</v>
      </c>
      <c r="F1786" s="270" t="s">
        <v>526</v>
      </c>
      <c r="G1786" s="271"/>
      <c r="H1786" s="271"/>
      <c r="I1786" s="271"/>
      <c r="J1786" s="162"/>
      <c r="K1786" s="164">
        <v>511.351</v>
      </c>
      <c r="L1786" s="162"/>
      <c r="M1786" s="162"/>
      <c r="N1786" s="162"/>
      <c r="O1786" s="162"/>
      <c r="P1786" s="162"/>
      <c r="Q1786" s="162"/>
      <c r="R1786" s="165"/>
      <c r="T1786" s="166"/>
      <c r="U1786" s="162"/>
      <c r="V1786" s="162"/>
      <c r="W1786" s="162"/>
      <c r="X1786" s="162"/>
      <c r="Y1786" s="162"/>
      <c r="Z1786" s="162"/>
      <c r="AA1786" s="167"/>
      <c r="AT1786" s="168" t="s">
        <v>524</v>
      </c>
      <c r="AU1786" s="168" t="s">
        <v>190</v>
      </c>
      <c r="AV1786" s="11" t="s">
        <v>231</v>
      </c>
      <c r="AW1786" s="11" t="s">
        <v>35</v>
      </c>
      <c r="AX1786" s="11" t="s">
        <v>15</v>
      </c>
      <c r="AY1786" s="168" t="s">
        <v>221</v>
      </c>
    </row>
    <row r="1787" spans="2:65" s="1" customFormat="1" ht="20.45" customHeight="1" x14ac:dyDescent="0.3">
      <c r="B1787" s="136"/>
      <c r="C1787" s="149" t="s">
        <v>3129</v>
      </c>
      <c r="D1787" s="149" t="s">
        <v>382</v>
      </c>
      <c r="E1787" s="150" t="s">
        <v>3130</v>
      </c>
      <c r="F1787" s="267" t="s">
        <v>3131</v>
      </c>
      <c r="G1787" s="268"/>
      <c r="H1787" s="268"/>
      <c r="I1787" s="268"/>
      <c r="J1787" s="151" t="s">
        <v>536</v>
      </c>
      <c r="K1787" s="152">
        <v>562.48599999999999</v>
      </c>
      <c r="L1787" s="269"/>
      <c r="M1787" s="268"/>
      <c r="N1787" s="269">
        <f>ROUND(L1787*K1787,2)</f>
        <v>0</v>
      </c>
      <c r="O1787" s="251"/>
      <c r="P1787" s="251"/>
      <c r="Q1787" s="251"/>
      <c r="R1787" s="141"/>
      <c r="T1787" s="142" t="s">
        <v>3</v>
      </c>
      <c r="U1787" s="40" t="s">
        <v>43</v>
      </c>
      <c r="V1787" s="143">
        <v>0</v>
      </c>
      <c r="W1787" s="143">
        <f>V1787*K1787</f>
        <v>0</v>
      </c>
      <c r="X1787" s="143">
        <v>1.18E-2</v>
      </c>
      <c r="Y1787" s="143">
        <f>X1787*K1787</f>
        <v>6.6373347999999996</v>
      </c>
      <c r="Z1787" s="143">
        <v>0</v>
      </c>
      <c r="AA1787" s="144">
        <f>Z1787*K1787</f>
        <v>0</v>
      </c>
      <c r="AR1787" s="17" t="s">
        <v>385</v>
      </c>
      <c r="AT1787" s="17" t="s">
        <v>382</v>
      </c>
      <c r="AU1787" s="17" t="s">
        <v>190</v>
      </c>
      <c r="AY1787" s="17" t="s">
        <v>221</v>
      </c>
      <c r="BE1787" s="145">
        <f>IF(U1787="základní",N1787,0)</f>
        <v>0</v>
      </c>
      <c r="BF1787" s="145">
        <f>IF(U1787="snížená",N1787,0)</f>
        <v>0</v>
      </c>
      <c r="BG1787" s="145">
        <f>IF(U1787="zákl. přenesená",N1787,0)</f>
        <v>0</v>
      </c>
      <c r="BH1787" s="145">
        <f>IF(U1787="sníž. přenesená",N1787,0)</f>
        <v>0</v>
      </c>
      <c r="BI1787" s="145">
        <f>IF(U1787="nulová",N1787,0)</f>
        <v>0</v>
      </c>
      <c r="BJ1787" s="17" t="s">
        <v>15</v>
      </c>
      <c r="BK1787" s="145">
        <f>ROUND(L1787*K1787,2)</f>
        <v>0</v>
      </c>
      <c r="BL1787" s="17" t="s">
        <v>247</v>
      </c>
      <c r="BM1787" s="17" t="s">
        <v>3132</v>
      </c>
    </row>
    <row r="1788" spans="2:65" s="1" customFormat="1" ht="28.9" customHeight="1" x14ac:dyDescent="0.3">
      <c r="B1788" s="136"/>
      <c r="C1788" s="137" t="s">
        <v>3133</v>
      </c>
      <c r="D1788" s="137" t="s">
        <v>222</v>
      </c>
      <c r="E1788" s="138" t="s">
        <v>3134</v>
      </c>
      <c r="F1788" s="250" t="s">
        <v>3135</v>
      </c>
      <c r="G1788" s="251"/>
      <c r="H1788" s="251"/>
      <c r="I1788" s="251"/>
      <c r="J1788" s="139" t="s">
        <v>335</v>
      </c>
      <c r="K1788" s="140"/>
      <c r="L1788" s="252"/>
      <c r="M1788" s="251"/>
      <c r="N1788" s="252">
        <f>ROUND(L1788*K1788,2)</f>
        <v>0</v>
      </c>
      <c r="O1788" s="251"/>
      <c r="P1788" s="251"/>
      <c r="Q1788" s="251"/>
      <c r="R1788" s="141"/>
      <c r="T1788" s="142" t="s">
        <v>3</v>
      </c>
      <c r="U1788" s="40" t="s">
        <v>43</v>
      </c>
      <c r="V1788" s="143">
        <v>0</v>
      </c>
      <c r="W1788" s="143">
        <f>V1788*K1788</f>
        <v>0</v>
      </c>
      <c r="X1788" s="143">
        <v>0</v>
      </c>
      <c r="Y1788" s="143">
        <f>X1788*K1788</f>
        <v>0</v>
      </c>
      <c r="Z1788" s="143">
        <v>0</v>
      </c>
      <c r="AA1788" s="144">
        <f>Z1788*K1788</f>
        <v>0</v>
      </c>
      <c r="AR1788" s="17" t="s">
        <v>247</v>
      </c>
      <c r="AT1788" s="17" t="s">
        <v>222</v>
      </c>
      <c r="AU1788" s="17" t="s">
        <v>190</v>
      </c>
      <c r="AY1788" s="17" t="s">
        <v>221</v>
      </c>
      <c r="BE1788" s="145">
        <f>IF(U1788="základní",N1788,0)</f>
        <v>0</v>
      </c>
      <c r="BF1788" s="145">
        <f>IF(U1788="snížená",N1788,0)</f>
        <v>0</v>
      </c>
      <c r="BG1788" s="145">
        <f>IF(U1788="zákl. přenesená",N1788,0)</f>
        <v>0</v>
      </c>
      <c r="BH1788" s="145">
        <f>IF(U1788="sníž. přenesená",N1788,0)</f>
        <v>0</v>
      </c>
      <c r="BI1788" s="145">
        <f>IF(U1788="nulová",N1788,0)</f>
        <v>0</v>
      </c>
      <c r="BJ1788" s="17" t="s">
        <v>15</v>
      </c>
      <c r="BK1788" s="145">
        <f>ROUND(L1788*K1788,2)</f>
        <v>0</v>
      </c>
      <c r="BL1788" s="17" t="s">
        <v>247</v>
      </c>
      <c r="BM1788" s="17" t="s">
        <v>3136</v>
      </c>
    </row>
    <row r="1789" spans="2:65" s="9" customFormat="1" ht="29.85" customHeight="1" x14ac:dyDescent="0.3">
      <c r="B1789" s="125"/>
      <c r="C1789" s="126"/>
      <c r="D1789" s="135" t="s">
        <v>921</v>
      </c>
      <c r="E1789" s="135"/>
      <c r="F1789" s="135"/>
      <c r="G1789" s="135"/>
      <c r="H1789" s="135"/>
      <c r="I1789" s="135"/>
      <c r="J1789" s="135"/>
      <c r="K1789" s="135"/>
      <c r="L1789" s="135"/>
      <c r="M1789" s="135"/>
      <c r="N1789" s="253">
        <f>BK1789</f>
        <v>0</v>
      </c>
      <c r="O1789" s="254"/>
      <c r="P1789" s="254"/>
      <c r="Q1789" s="254"/>
      <c r="R1789" s="128"/>
      <c r="T1789" s="129"/>
      <c r="U1789" s="126"/>
      <c r="V1789" s="126"/>
      <c r="W1789" s="130">
        <f>SUM(W1790:W1809)</f>
        <v>29.199300000000001</v>
      </c>
      <c r="X1789" s="126"/>
      <c r="Y1789" s="130">
        <f>SUM(Y1790:Y1809)</f>
        <v>0</v>
      </c>
      <c r="Z1789" s="126"/>
      <c r="AA1789" s="131">
        <f>SUM(AA1790:AA1809)</f>
        <v>0</v>
      </c>
      <c r="AR1789" s="132" t="s">
        <v>190</v>
      </c>
      <c r="AT1789" s="133" t="s">
        <v>77</v>
      </c>
      <c r="AU1789" s="133" t="s">
        <v>15</v>
      </c>
      <c r="AY1789" s="132" t="s">
        <v>221</v>
      </c>
      <c r="BK1789" s="134">
        <f>SUM(BK1790:BK1809)</f>
        <v>0</v>
      </c>
    </row>
    <row r="1790" spans="2:65" s="1" customFormat="1" ht="20.45" customHeight="1" x14ac:dyDescent="0.3">
      <c r="B1790" s="136"/>
      <c r="C1790" s="137" t="s">
        <v>3137</v>
      </c>
      <c r="D1790" s="137" t="s">
        <v>222</v>
      </c>
      <c r="E1790" s="138" t="s">
        <v>3138</v>
      </c>
      <c r="F1790" s="250" t="s">
        <v>3139</v>
      </c>
      <c r="G1790" s="251"/>
      <c r="H1790" s="251"/>
      <c r="I1790" s="251"/>
      <c r="J1790" s="139" t="s">
        <v>246</v>
      </c>
      <c r="K1790" s="140">
        <v>117.4</v>
      </c>
      <c r="L1790" s="252"/>
      <c r="M1790" s="251"/>
      <c r="N1790" s="252">
        <f>ROUND(L1790*K1790,2)</f>
        <v>0</v>
      </c>
      <c r="O1790" s="251"/>
      <c r="P1790" s="251"/>
      <c r="Q1790" s="251"/>
      <c r="R1790" s="141"/>
      <c r="T1790" s="142" t="s">
        <v>3</v>
      </c>
      <c r="U1790" s="40" t="s">
        <v>43</v>
      </c>
      <c r="V1790" s="143">
        <v>0.03</v>
      </c>
      <c r="W1790" s="143">
        <f>V1790*K1790</f>
        <v>3.5220000000000002</v>
      </c>
      <c r="X1790" s="143">
        <v>0</v>
      </c>
      <c r="Y1790" s="143">
        <f>X1790*K1790</f>
        <v>0</v>
      </c>
      <c r="Z1790" s="143">
        <v>0</v>
      </c>
      <c r="AA1790" s="144">
        <f>Z1790*K1790</f>
        <v>0</v>
      </c>
      <c r="AR1790" s="17" t="s">
        <v>247</v>
      </c>
      <c r="AT1790" s="17" t="s">
        <v>222</v>
      </c>
      <c r="AU1790" s="17" t="s">
        <v>190</v>
      </c>
      <c r="AY1790" s="17" t="s">
        <v>221</v>
      </c>
      <c r="BE1790" s="145">
        <f>IF(U1790="základní",N1790,0)</f>
        <v>0</v>
      </c>
      <c r="BF1790" s="145">
        <f>IF(U1790="snížená",N1790,0)</f>
        <v>0</v>
      </c>
      <c r="BG1790" s="145">
        <f>IF(U1790="zákl. přenesená",N1790,0)</f>
        <v>0</v>
      </c>
      <c r="BH1790" s="145">
        <f>IF(U1790="sníž. přenesená",N1790,0)</f>
        <v>0</v>
      </c>
      <c r="BI1790" s="145">
        <f>IF(U1790="nulová",N1790,0)</f>
        <v>0</v>
      </c>
      <c r="BJ1790" s="17" t="s">
        <v>15</v>
      </c>
      <c r="BK1790" s="145">
        <f>ROUND(L1790*K1790,2)</f>
        <v>0</v>
      </c>
      <c r="BL1790" s="17" t="s">
        <v>247</v>
      </c>
      <c r="BM1790" s="17" t="s">
        <v>3140</v>
      </c>
    </row>
    <row r="1791" spans="2:65" s="10" customFormat="1" ht="20.45" customHeight="1" x14ac:dyDescent="0.3">
      <c r="B1791" s="153"/>
      <c r="C1791" s="154"/>
      <c r="D1791" s="154"/>
      <c r="E1791" s="155" t="s">
        <v>3</v>
      </c>
      <c r="F1791" s="274" t="s">
        <v>3141</v>
      </c>
      <c r="G1791" s="273"/>
      <c r="H1791" s="273"/>
      <c r="I1791" s="273"/>
      <c r="J1791" s="154"/>
      <c r="K1791" s="156">
        <v>24.5</v>
      </c>
      <c r="L1791" s="154"/>
      <c r="M1791" s="154"/>
      <c r="N1791" s="154"/>
      <c r="O1791" s="154"/>
      <c r="P1791" s="154"/>
      <c r="Q1791" s="154"/>
      <c r="R1791" s="157"/>
      <c r="T1791" s="158"/>
      <c r="U1791" s="154"/>
      <c r="V1791" s="154"/>
      <c r="W1791" s="154"/>
      <c r="X1791" s="154"/>
      <c r="Y1791" s="154"/>
      <c r="Z1791" s="154"/>
      <c r="AA1791" s="159"/>
      <c r="AT1791" s="160" t="s">
        <v>524</v>
      </c>
      <c r="AU1791" s="160" t="s">
        <v>190</v>
      </c>
      <c r="AV1791" s="10" t="s">
        <v>190</v>
      </c>
      <c r="AW1791" s="10" t="s">
        <v>35</v>
      </c>
      <c r="AX1791" s="10" t="s">
        <v>78</v>
      </c>
      <c r="AY1791" s="160" t="s">
        <v>221</v>
      </c>
    </row>
    <row r="1792" spans="2:65" s="10" customFormat="1" ht="20.45" customHeight="1" x14ac:dyDescent="0.3">
      <c r="B1792" s="153"/>
      <c r="C1792" s="154"/>
      <c r="D1792" s="154"/>
      <c r="E1792" s="155" t="s">
        <v>3</v>
      </c>
      <c r="F1792" s="272" t="s">
        <v>3142</v>
      </c>
      <c r="G1792" s="273"/>
      <c r="H1792" s="273"/>
      <c r="I1792" s="273"/>
      <c r="J1792" s="154"/>
      <c r="K1792" s="156">
        <v>55</v>
      </c>
      <c r="L1792" s="154"/>
      <c r="M1792" s="154"/>
      <c r="N1792" s="154"/>
      <c r="O1792" s="154"/>
      <c r="P1792" s="154"/>
      <c r="Q1792" s="154"/>
      <c r="R1792" s="157"/>
      <c r="T1792" s="158"/>
      <c r="U1792" s="154"/>
      <c r="V1792" s="154"/>
      <c r="W1792" s="154"/>
      <c r="X1792" s="154"/>
      <c r="Y1792" s="154"/>
      <c r="Z1792" s="154"/>
      <c r="AA1792" s="159"/>
      <c r="AT1792" s="160" t="s">
        <v>524</v>
      </c>
      <c r="AU1792" s="160" t="s">
        <v>190</v>
      </c>
      <c r="AV1792" s="10" t="s">
        <v>190</v>
      </c>
      <c r="AW1792" s="10" t="s">
        <v>35</v>
      </c>
      <c r="AX1792" s="10" t="s">
        <v>78</v>
      </c>
      <c r="AY1792" s="160" t="s">
        <v>221</v>
      </c>
    </row>
    <row r="1793" spans="2:65" s="10" customFormat="1" ht="20.45" customHeight="1" x14ac:dyDescent="0.3">
      <c r="B1793" s="153"/>
      <c r="C1793" s="154"/>
      <c r="D1793" s="154"/>
      <c r="E1793" s="155" t="s">
        <v>3</v>
      </c>
      <c r="F1793" s="272" t="s">
        <v>3143</v>
      </c>
      <c r="G1793" s="273"/>
      <c r="H1793" s="273"/>
      <c r="I1793" s="273"/>
      <c r="J1793" s="154"/>
      <c r="K1793" s="156">
        <v>12.4</v>
      </c>
      <c r="L1793" s="154"/>
      <c r="M1793" s="154"/>
      <c r="N1793" s="154"/>
      <c r="O1793" s="154"/>
      <c r="P1793" s="154"/>
      <c r="Q1793" s="154"/>
      <c r="R1793" s="157"/>
      <c r="T1793" s="158"/>
      <c r="U1793" s="154"/>
      <c r="V1793" s="154"/>
      <c r="W1793" s="154"/>
      <c r="X1793" s="154"/>
      <c r="Y1793" s="154"/>
      <c r="Z1793" s="154"/>
      <c r="AA1793" s="159"/>
      <c r="AT1793" s="160" t="s">
        <v>524</v>
      </c>
      <c r="AU1793" s="160" t="s">
        <v>190</v>
      </c>
      <c r="AV1793" s="10" t="s">
        <v>190</v>
      </c>
      <c r="AW1793" s="10" t="s">
        <v>35</v>
      </c>
      <c r="AX1793" s="10" t="s">
        <v>78</v>
      </c>
      <c r="AY1793" s="160" t="s">
        <v>221</v>
      </c>
    </row>
    <row r="1794" spans="2:65" s="10" customFormat="1" ht="20.45" customHeight="1" x14ac:dyDescent="0.3">
      <c r="B1794" s="153"/>
      <c r="C1794" s="154"/>
      <c r="D1794" s="154"/>
      <c r="E1794" s="155" t="s">
        <v>3</v>
      </c>
      <c r="F1794" s="272" t="s">
        <v>3144</v>
      </c>
      <c r="G1794" s="273"/>
      <c r="H1794" s="273"/>
      <c r="I1794" s="273"/>
      <c r="J1794" s="154"/>
      <c r="K1794" s="156">
        <v>25.5</v>
      </c>
      <c r="L1794" s="154"/>
      <c r="M1794" s="154"/>
      <c r="N1794" s="154"/>
      <c r="O1794" s="154"/>
      <c r="P1794" s="154"/>
      <c r="Q1794" s="154"/>
      <c r="R1794" s="157"/>
      <c r="T1794" s="158"/>
      <c r="U1794" s="154"/>
      <c r="V1794" s="154"/>
      <c r="W1794" s="154"/>
      <c r="X1794" s="154"/>
      <c r="Y1794" s="154"/>
      <c r="Z1794" s="154"/>
      <c r="AA1794" s="159"/>
      <c r="AT1794" s="160" t="s">
        <v>524</v>
      </c>
      <c r="AU1794" s="160" t="s">
        <v>190</v>
      </c>
      <c r="AV1794" s="10" t="s">
        <v>190</v>
      </c>
      <c r="AW1794" s="10" t="s">
        <v>35</v>
      </c>
      <c r="AX1794" s="10" t="s">
        <v>78</v>
      </c>
      <c r="AY1794" s="160" t="s">
        <v>221</v>
      </c>
    </row>
    <row r="1795" spans="2:65" s="11" customFormat="1" ht="20.45" customHeight="1" x14ac:dyDescent="0.3">
      <c r="B1795" s="161"/>
      <c r="C1795" s="162"/>
      <c r="D1795" s="162"/>
      <c r="E1795" s="163" t="s">
        <v>3</v>
      </c>
      <c r="F1795" s="270" t="s">
        <v>526</v>
      </c>
      <c r="G1795" s="271"/>
      <c r="H1795" s="271"/>
      <c r="I1795" s="271"/>
      <c r="J1795" s="162"/>
      <c r="K1795" s="164">
        <v>117.4</v>
      </c>
      <c r="L1795" s="162"/>
      <c r="M1795" s="162"/>
      <c r="N1795" s="162"/>
      <c r="O1795" s="162"/>
      <c r="P1795" s="162"/>
      <c r="Q1795" s="162"/>
      <c r="R1795" s="165"/>
      <c r="T1795" s="166"/>
      <c r="U1795" s="162"/>
      <c r="V1795" s="162"/>
      <c r="W1795" s="162"/>
      <c r="X1795" s="162"/>
      <c r="Y1795" s="162"/>
      <c r="Z1795" s="162"/>
      <c r="AA1795" s="167"/>
      <c r="AT1795" s="168" t="s">
        <v>524</v>
      </c>
      <c r="AU1795" s="168" t="s">
        <v>190</v>
      </c>
      <c r="AV1795" s="11" t="s">
        <v>231</v>
      </c>
      <c r="AW1795" s="11" t="s">
        <v>35</v>
      </c>
      <c r="AX1795" s="11" t="s">
        <v>15</v>
      </c>
      <c r="AY1795" s="168" t="s">
        <v>221</v>
      </c>
    </row>
    <row r="1796" spans="2:65" s="1" customFormat="1" ht="20.45" customHeight="1" x14ac:dyDescent="0.3">
      <c r="B1796" s="136"/>
      <c r="C1796" s="137" t="s">
        <v>3145</v>
      </c>
      <c r="D1796" s="137" t="s">
        <v>222</v>
      </c>
      <c r="E1796" s="138" t="s">
        <v>3146</v>
      </c>
      <c r="F1796" s="250" t="s">
        <v>3147</v>
      </c>
      <c r="G1796" s="251"/>
      <c r="H1796" s="251"/>
      <c r="I1796" s="251"/>
      <c r="J1796" s="139" t="s">
        <v>246</v>
      </c>
      <c r="K1796" s="140">
        <v>70.7</v>
      </c>
      <c r="L1796" s="252"/>
      <c r="M1796" s="251"/>
      <c r="N1796" s="252">
        <f>ROUND(L1796*K1796,2)</f>
        <v>0</v>
      </c>
      <c r="O1796" s="251"/>
      <c r="P1796" s="251"/>
      <c r="Q1796" s="251"/>
      <c r="R1796" s="141"/>
      <c r="T1796" s="142" t="s">
        <v>3</v>
      </c>
      <c r="U1796" s="40" t="s">
        <v>43</v>
      </c>
      <c r="V1796" s="143">
        <v>0.03</v>
      </c>
      <c r="W1796" s="143">
        <f>V1796*K1796</f>
        <v>2.121</v>
      </c>
      <c r="X1796" s="143">
        <v>0</v>
      </c>
      <c r="Y1796" s="143">
        <f>X1796*K1796</f>
        <v>0</v>
      </c>
      <c r="Z1796" s="143">
        <v>0</v>
      </c>
      <c r="AA1796" s="144">
        <f>Z1796*K1796</f>
        <v>0</v>
      </c>
      <c r="AR1796" s="17" t="s">
        <v>247</v>
      </c>
      <c r="AT1796" s="17" t="s">
        <v>222</v>
      </c>
      <c r="AU1796" s="17" t="s">
        <v>190</v>
      </c>
      <c r="AY1796" s="17" t="s">
        <v>221</v>
      </c>
      <c r="BE1796" s="145">
        <f>IF(U1796="základní",N1796,0)</f>
        <v>0</v>
      </c>
      <c r="BF1796" s="145">
        <f>IF(U1796="snížená",N1796,0)</f>
        <v>0</v>
      </c>
      <c r="BG1796" s="145">
        <f>IF(U1796="zákl. přenesená",N1796,0)</f>
        <v>0</v>
      </c>
      <c r="BH1796" s="145">
        <f>IF(U1796="sníž. přenesená",N1796,0)</f>
        <v>0</v>
      </c>
      <c r="BI1796" s="145">
        <f>IF(U1796="nulová",N1796,0)</f>
        <v>0</v>
      </c>
      <c r="BJ1796" s="17" t="s">
        <v>15</v>
      </c>
      <c r="BK1796" s="145">
        <f>ROUND(L1796*K1796,2)</f>
        <v>0</v>
      </c>
      <c r="BL1796" s="17" t="s">
        <v>247</v>
      </c>
      <c r="BM1796" s="17" t="s">
        <v>3148</v>
      </c>
    </row>
    <row r="1797" spans="2:65" s="10" customFormat="1" ht="20.45" customHeight="1" x14ac:dyDescent="0.3">
      <c r="B1797" s="153"/>
      <c r="C1797" s="154"/>
      <c r="D1797" s="154"/>
      <c r="E1797" s="155" t="s">
        <v>3</v>
      </c>
      <c r="F1797" s="274" t="s">
        <v>3149</v>
      </c>
      <c r="G1797" s="273"/>
      <c r="H1797" s="273"/>
      <c r="I1797" s="273"/>
      <c r="J1797" s="154"/>
      <c r="K1797" s="156">
        <v>35</v>
      </c>
      <c r="L1797" s="154"/>
      <c r="M1797" s="154"/>
      <c r="N1797" s="154"/>
      <c r="O1797" s="154"/>
      <c r="P1797" s="154"/>
      <c r="Q1797" s="154"/>
      <c r="R1797" s="157"/>
      <c r="T1797" s="158"/>
      <c r="U1797" s="154"/>
      <c r="V1797" s="154"/>
      <c r="W1797" s="154"/>
      <c r="X1797" s="154"/>
      <c r="Y1797" s="154"/>
      <c r="Z1797" s="154"/>
      <c r="AA1797" s="159"/>
      <c r="AT1797" s="160" t="s">
        <v>524</v>
      </c>
      <c r="AU1797" s="160" t="s">
        <v>190</v>
      </c>
      <c r="AV1797" s="10" t="s">
        <v>190</v>
      </c>
      <c r="AW1797" s="10" t="s">
        <v>35</v>
      </c>
      <c r="AX1797" s="10" t="s">
        <v>78</v>
      </c>
      <c r="AY1797" s="160" t="s">
        <v>221</v>
      </c>
    </row>
    <row r="1798" spans="2:65" s="10" customFormat="1" ht="20.45" customHeight="1" x14ac:dyDescent="0.3">
      <c r="B1798" s="153"/>
      <c r="C1798" s="154"/>
      <c r="D1798" s="154"/>
      <c r="E1798" s="155" t="s">
        <v>3</v>
      </c>
      <c r="F1798" s="272" t="s">
        <v>3150</v>
      </c>
      <c r="G1798" s="273"/>
      <c r="H1798" s="273"/>
      <c r="I1798" s="273"/>
      <c r="J1798" s="154"/>
      <c r="K1798" s="156">
        <v>35.700000000000003</v>
      </c>
      <c r="L1798" s="154"/>
      <c r="M1798" s="154"/>
      <c r="N1798" s="154"/>
      <c r="O1798" s="154"/>
      <c r="P1798" s="154"/>
      <c r="Q1798" s="154"/>
      <c r="R1798" s="157"/>
      <c r="T1798" s="158"/>
      <c r="U1798" s="154"/>
      <c r="V1798" s="154"/>
      <c r="W1798" s="154"/>
      <c r="X1798" s="154"/>
      <c r="Y1798" s="154"/>
      <c r="Z1798" s="154"/>
      <c r="AA1798" s="159"/>
      <c r="AT1798" s="160" t="s">
        <v>524</v>
      </c>
      <c r="AU1798" s="160" t="s">
        <v>190</v>
      </c>
      <c r="AV1798" s="10" t="s">
        <v>190</v>
      </c>
      <c r="AW1798" s="10" t="s">
        <v>35</v>
      </c>
      <c r="AX1798" s="10" t="s">
        <v>78</v>
      </c>
      <c r="AY1798" s="160" t="s">
        <v>221</v>
      </c>
    </row>
    <row r="1799" spans="2:65" s="11" customFormat="1" ht="20.45" customHeight="1" x14ac:dyDescent="0.3">
      <c r="B1799" s="161"/>
      <c r="C1799" s="162"/>
      <c r="D1799" s="162"/>
      <c r="E1799" s="163" t="s">
        <v>3</v>
      </c>
      <c r="F1799" s="270" t="s">
        <v>526</v>
      </c>
      <c r="G1799" s="271"/>
      <c r="H1799" s="271"/>
      <c r="I1799" s="271"/>
      <c r="J1799" s="162"/>
      <c r="K1799" s="164">
        <v>70.7</v>
      </c>
      <c r="L1799" s="162"/>
      <c r="M1799" s="162"/>
      <c r="N1799" s="162"/>
      <c r="O1799" s="162"/>
      <c r="P1799" s="162"/>
      <c r="Q1799" s="162"/>
      <c r="R1799" s="165"/>
      <c r="T1799" s="166"/>
      <c r="U1799" s="162"/>
      <c r="V1799" s="162"/>
      <c r="W1799" s="162"/>
      <c r="X1799" s="162"/>
      <c r="Y1799" s="162"/>
      <c r="Z1799" s="162"/>
      <c r="AA1799" s="167"/>
      <c r="AT1799" s="168" t="s">
        <v>524</v>
      </c>
      <c r="AU1799" s="168" t="s">
        <v>190</v>
      </c>
      <c r="AV1799" s="11" t="s">
        <v>231</v>
      </c>
      <c r="AW1799" s="11" t="s">
        <v>35</v>
      </c>
      <c r="AX1799" s="11" t="s">
        <v>15</v>
      </c>
      <c r="AY1799" s="168" t="s">
        <v>221</v>
      </c>
    </row>
    <row r="1800" spans="2:65" s="1" customFormat="1" ht="20.45" customHeight="1" x14ac:dyDescent="0.3">
      <c r="B1800" s="136"/>
      <c r="C1800" s="137" t="s">
        <v>3151</v>
      </c>
      <c r="D1800" s="137" t="s">
        <v>222</v>
      </c>
      <c r="E1800" s="138" t="s">
        <v>3152</v>
      </c>
      <c r="F1800" s="250" t="s">
        <v>3153</v>
      </c>
      <c r="G1800" s="251"/>
      <c r="H1800" s="251"/>
      <c r="I1800" s="251"/>
      <c r="J1800" s="139" t="s">
        <v>246</v>
      </c>
      <c r="K1800" s="140">
        <v>5.0999999999999996</v>
      </c>
      <c r="L1800" s="252"/>
      <c r="M1800" s="251"/>
      <c r="N1800" s="252">
        <f>ROUND(L1800*K1800,2)</f>
        <v>0</v>
      </c>
      <c r="O1800" s="251"/>
      <c r="P1800" s="251"/>
      <c r="Q1800" s="251"/>
      <c r="R1800" s="141"/>
      <c r="T1800" s="142" t="s">
        <v>3</v>
      </c>
      <c r="U1800" s="40" t="s">
        <v>43</v>
      </c>
      <c r="V1800" s="143">
        <v>0.03</v>
      </c>
      <c r="W1800" s="143">
        <f>V1800*K1800</f>
        <v>0.153</v>
      </c>
      <c r="X1800" s="143">
        <v>0</v>
      </c>
      <c r="Y1800" s="143">
        <f>X1800*K1800</f>
        <v>0</v>
      </c>
      <c r="Z1800" s="143">
        <v>0</v>
      </c>
      <c r="AA1800" s="144">
        <f>Z1800*K1800</f>
        <v>0</v>
      </c>
      <c r="AR1800" s="17" t="s">
        <v>247</v>
      </c>
      <c r="AT1800" s="17" t="s">
        <v>222</v>
      </c>
      <c r="AU1800" s="17" t="s">
        <v>190</v>
      </c>
      <c r="AY1800" s="17" t="s">
        <v>221</v>
      </c>
      <c r="BE1800" s="145">
        <f>IF(U1800="základní",N1800,0)</f>
        <v>0</v>
      </c>
      <c r="BF1800" s="145">
        <f>IF(U1800="snížená",N1800,0)</f>
        <v>0</v>
      </c>
      <c r="BG1800" s="145">
        <f>IF(U1800="zákl. přenesená",N1800,0)</f>
        <v>0</v>
      </c>
      <c r="BH1800" s="145">
        <f>IF(U1800="sníž. přenesená",N1800,0)</f>
        <v>0</v>
      </c>
      <c r="BI1800" s="145">
        <f>IF(U1800="nulová",N1800,0)</f>
        <v>0</v>
      </c>
      <c r="BJ1800" s="17" t="s">
        <v>15</v>
      </c>
      <c r="BK1800" s="145">
        <f>ROUND(L1800*K1800,2)</f>
        <v>0</v>
      </c>
      <c r="BL1800" s="17" t="s">
        <v>247</v>
      </c>
      <c r="BM1800" s="17" t="s">
        <v>3154</v>
      </c>
    </row>
    <row r="1801" spans="2:65" s="10" customFormat="1" ht="20.45" customHeight="1" x14ac:dyDescent="0.3">
      <c r="B1801" s="153"/>
      <c r="C1801" s="154"/>
      <c r="D1801" s="154"/>
      <c r="E1801" s="155" t="s">
        <v>3</v>
      </c>
      <c r="F1801" s="274" t="s">
        <v>3155</v>
      </c>
      <c r="G1801" s="273"/>
      <c r="H1801" s="273"/>
      <c r="I1801" s="273"/>
      <c r="J1801" s="154"/>
      <c r="K1801" s="156">
        <v>5.0999999999999996</v>
      </c>
      <c r="L1801" s="154"/>
      <c r="M1801" s="154"/>
      <c r="N1801" s="154"/>
      <c r="O1801" s="154"/>
      <c r="P1801" s="154"/>
      <c r="Q1801" s="154"/>
      <c r="R1801" s="157"/>
      <c r="T1801" s="158"/>
      <c r="U1801" s="154"/>
      <c r="V1801" s="154"/>
      <c r="W1801" s="154"/>
      <c r="X1801" s="154"/>
      <c r="Y1801" s="154"/>
      <c r="Z1801" s="154"/>
      <c r="AA1801" s="159"/>
      <c r="AT1801" s="160" t="s">
        <v>524</v>
      </c>
      <c r="AU1801" s="160" t="s">
        <v>190</v>
      </c>
      <c r="AV1801" s="10" t="s">
        <v>190</v>
      </c>
      <c r="AW1801" s="10" t="s">
        <v>35</v>
      </c>
      <c r="AX1801" s="10" t="s">
        <v>15</v>
      </c>
      <c r="AY1801" s="160" t="s">
        <v>221</v>
      </c>
    </row>
    <row r="1802" spans="2:65" s="1" customFormat="1" ht="20.45" customHeight="1" x14ac:dyDescent="0.3">
      <c r="B1802" s="136"/>
      <c r="C1802" s="137" t="s">
        <v>3156</v>
      </c>
      <c r="D1802" s="137" t="s">
        <v>222</v>
      </c>
      <c r="E1802" s="138" t="s">
        <v>3157</v>
      </c>
      <c r="F1802" s="250" t="s">
        <v>3158</v>
      </c>
      <c r="G1802" s="251"/>
      <c r="H1802" s="251"/>
      <c r="I1802" s="251"/>
      <c r="J1802" s="139" t="s">
        <v>536</v>
      </c>
      <c r="K1802" s="140">
        <v>397.7</v>
      </c>
      <c r="L1802" s="252"/>
      <c r="M1802" s="251"/>
      <c r="N1802" s="252">
        <f>ROUND(L1802*K1802,2)</f>
        <v>0</v>
      </c>
      <c r="O1802" s="251"/>
      <c r="P1802" s="251"/>
      <c r="Q1802" s="251"/>
      <c r="R1802" s="141"/>
      <c r="T1802" s="142" t="s">
        <v>3</v>
      </c>
      <c r="U1802" s="40" t="s">
        <v>43</v>
      </c>
      <c r="V1802" s="143">
        <v>0.03</v>
      </c>
      <c r="W1802" s="143">
        <f>V1802*K1802</f>
        <v>11.930999999999999</v>
      </c>
      <c r="X1802" s="143">
        <v>0</v>
      </c>
      <c r="Y1802" s="143">
        <f>X1802*K1802</f>
        <v>0</v>
      </c>
      <c r="Z1802" s="143">
        <v>0</v>
      </c>
      <c r="AA1802" s="144">
        <f>Z1802*K1802</f>
        <v>0</v>
      </c>
      <c r="AR1802" s="17" t="s">
        <v>247</v>
      </c>
      <c r="AT1802" s="17" t="s">
        <v>222</v>
      </c>
      <c r="AU1802" s="17" t="s">
        <v>190</v>
      </c>
      <c r="AY1802" s="17" t="s">
        <v>221</v>
      </c>
      <c r="BE1802" s="145">
        <f>IF(U1802="základní",N1802,0)</f>
        <v>0</v>
      </c>
      <c r="BF1802" s="145">
        <f>IF(U1802="snížená",N1802,0)</f>
        <v>0</v>
      </c>
      <c r="BG1802" s="145">
        <f>IF(U1802="zákl. přenesená",N1802,0)</f>
        <v>0</v>
      </c>
      <c r="BH1802" s="145">
        <f>IF(U1802="sníž. přenesená",N1802,0)</f>
        <v>0</v>
      </c>
      <c r="BI1802" s="145">
        <f>IF(U1802="nulová",N1802,0)</f>
        <v>0</v>
      </c>
      <c r="BJ1802" s="17" t="s">
        <v>15</v>
      </c>
      <c r="BK1802" s="145">
        <f>ROUND(L1802*K1802,2)</f>
        <v>0</v>
      </c>
      <c r="BL1802" s="17" t="s">
        <v>247</v>
      </c>
      <c r="BM1802" s="17" t="s">
        <v>3159</v>
      </c>
    </row>
    <row r="1803" spans="2:65" s="10" customFormat="1" ht="20.45" customHeight="1" x14ac:dyDescent="0.3">
      <c r="B1803" s="153"/>
      <c r="C1803" s="154"/>
      <c r="D1803" s="154"/>
      <c r="E1803" s="155" t="s">
        <v>3</v>
      </c>
      <c r="F1803" s="274" t="s">
        <v>3160</v>
      </c>
      <c r="G1803" s="273"/>
      <c r="H1803" s="273"/>
      <c r="I1803" s="273"/>
      <c r="J1803" s="154"/>
      <c r="K1803" s="156">
        <v>216.3</v>
      </c>
      <c r="L1803" s="154"/>
      <c r="M1803" s="154"/>
      <c r="N1803" s="154"/>
      <c r="O1803" s="154"/>
      <c r="P1803" s="154"/>
      <c r="Q1803" s="154"/>
      <c r="R1803" s="157"/>
      <c r="T1803" s="158"/>
      <c r="U1803" s="154"/>
      <c r="V1803" s="154"/>
      <c r="W1803" s="154"/>
      <c r="X1803" s="154"/>
      <c r="Y1803" s="154"/>
      <c r="Z1803" s="154"/>
      <c r="AA1803" s="159"/>
      <c r="AT1803" s="160" t="s">
        <v>524</v>
      </c>
      <c r="AU1803" s="160" t="s">
        <v>190</v>
      </c>
      <c r="AV1803" s="10" t="s">
        <v>190</v>
      </c>
      <c r="AW1803" s="10" t="s">
        <v>35</v>
      </c>
      <c r="AX1803" s="10" t="s">
        <v>78</v>
      </c>
      <c r="AY1803" s="160" t="s">
        <v>221</v>
      </c>
    </row>
    <row r="1804" spans="2:65" s="10" customFormat="1" ht="20.45" customHeight="1" x14ac:dyDescent="0.3">
      <c r="B1804" s="153"/>
      <c r="C1804" s="154"/>
      <c r="D1804" s="154"/>
      <c r="E1804" s="155" t="s">
        <v>3</v>
      </c>
      <c r="F1804" s="272" t="s">
        <v>3161</v>
      </c>
      <c r="G1804" s="273"/>
      <c r="H1804" s="273"/>
      <c r="I1804" s="273"/>
      <c r="J1804" s="154"/>
      <c r="K1804" s="156">
        <v>61.8</v>
      </c>
      <c r="L1804" s="154"/>
      <c r="M1804" s="154"/>
      <c r="N1804" s="154"/>
      <c r="O1804" s="154"/>
      <c r="P1804" s="154"/>
      <c r="Q1804" s="154"/>
      <c r="R1804" s="157"/>
      <c r="T1804" s="158"/>
      <c r="U1804" s="154"/>
      <c r="V1804" s="154"/>
      <c r="W1804" s="154"/>
      <c r="X1804" s="154"/>
      <c r="Y1804" s="154"/>
      <c r="Z1804" s="154"/>
      <c r="AA1804" s="159"/>
      <c r="AT1804" s="160" t="s">
        <v>524</v>
      </c>
      <c r="AU1804" s="160" t="s">
        <v>190</v>
      </c>
      <c r="AV1804" s="10" t="s">
        <v>190</v>
      </c>
      <c r="AW1804" s="10" t="s">
        <v>35</v>
      </c>
      <c r="AX1804" s="10" t="s">
        <v>78</v>
      </c>
      <c r="AY1804" s="160" t="s">
        <v>221</v>
      </c>
    </row>
    <row r="1805" spans="2:65" s="10" customFormat="1" ht="20.45" customHeight="1" x14ac:dyDescent="0.3">
      <c r="B1805" s="153"/>
      <c r="C1805" s="154"/>
      <c r="D1805" s="154"/>
      <c r="E1805" s="155" t="s">
        <v>3</v>
      </c>
      <c r="F1805" s="272" t="s">
        <v>3162</v>
      </c>
      <c r="G1805" s="273"/>
      <c r="H1805" s="273"/>
      <c r="I1805" s="273"/>
      <c r="J1805" s="154"/>
      <c r="K1805" s="156">
        <v>44.2</v>
      </c>
      <c r="L1805" s="154"/>
      <c r="M1805" s="154"/>
      <c r="N1805" s="154"/>
      <c r="O1805" s="154"/>
      <c r="P1805" s="154"/>
      <c r="Q1805" s="154"/>
      <c r="R1805" s="157"/>
      <c r="T1805" s="158"/>
      <c r="U1805" s="154"/>
      <c r="V1805" s="154"/>
      <c r="W1805" s="154"/>
      <c r="X1805" s="154"/>
      <c r="Y1805" s="154"/>
      <c r="Z1805" s="154"/>
      <c r="AA1805" s="159"/>
      <c r="AT1805" s="160" t="s">
        <v>524</v>
      </c>
      <c r="AU1805" s="160" t="s">
        <v>190</v>
      </c>
      <c r="AV1805" s="10" t="s">
        <v>190</v>
      </c>
      <c r="AW1805" s="10" t="s">
        <v>35</v>
      </c>
      <c r="AX1805" s="10" t="s">
        <v>78</v>
      </c>
      <c r="AY1805" s="160" t="s">
        <v>221</v>
      </c>
    </row>
    <row r="1806" spans="2:65" s="10" customFormat="1" ht="20.45" customHeight="1" x14ac:dyDescent="0.3">
      <c r="B1806" s="153"/>
      <c r="C1806" s="154"/>
      <c r="D1806" s="154"/>
      <c r="E1806" s="155" t="s">
        <v>3</v>
      </c>
      <c r="F1806" s="272" t="s">
        <v>3163</v>
      </c>
      <c r="G1806" s="273"/>
      <c r="H1806" s="273"/>
      <c r="I1806" s="273"/>
      <c r="J1806" s="154"/>
      <c r="K1806" s="156">
        <v>75.400000000000006</v>
      </c>
      <c r="L1806" s="154"/>
      <c r="M1806" s="154"/>
      <c r="N1806" s="154"/>
      <c r="O1806" s="154"/>
      <c r="P1806" s="154"/>
      <c r="Q1806" s="154"/>
      <c r="R1806" s="157"/>
      <c r="T1806" s="158"/>
      <c r="U1806" s="154"/>
      <c r="V1806" s="154"/>
      <c r="W1806" s="154"/>
      <c r="X1806" s="154"/>
      <c r="Y1806" s="154"/>
      <c r="Z1806" s="154"/>
      <c r="AA1806" s="159"/>
      <c r="AT1806" s="160" t="s">
        <v>524</v>
      </c>
      <c r="AU1806" s="160" t="s">
        <v>190</v>
      </c>
      <c r="AV1806" s="10" t="s">
        <v>190</v>
      </c>
      <c r="AW1806" s="10" t="s">
        <v>35</v>
      </c>
      <c r="AX1806" s="10" t="s">
        <v>78</v>
      </c>
      <c r="AY1806" s="160" t="s">
        <v>221</v>
      </c>
    </row>
    <row r="1807" spans="2:65" s="11" customFormat="1" ht="20.45" customHeight="1" x14ac:dyDescent="0.3">
      <c r="B1807" s="161"/>
      <c r="C1807" s="162"/>
      <c r="D1807" s="162"/>
      <c r="E1807" s="163" t="s">
        <v>3</v>
      </c>
      <c r="F1807" s="270" t="s">
        <v>526</v>
      </c>
      <c r="G1807" s="271"/>
      <c r="H1807" s="271"/>
      <c r="I1807" s="271"/>
      <c r="J1807" s="162"/>
      <c r="K1807" s="164">
        <v>397.7</v>
      </c>
      <c r="L1807" s="162"/>
      <c r="M1807" s="162"/>
      <c r="N1807" s="162"/>
      <c r="O1807" s="162"/>
      <c r="P1807" s="162"/>
      <c r="Q1807" s="162"/>
      <c r="R1807" s="165"/>
      <c r="T1807" s="166"/>
      <c r="U1807" s="162"/>
      <c r="V1807" s="162"/>
      <c r="W1807" s="162"/>
      <c r="X1807" s="162"/>
      <c r="Y1807" s="162"/>
      <c r="Z1807" s="162"/>
      <c r="AA1807" s="167"/>
      <c r="AT1807" s="168" t="s">
        <v>524</v>
      </c>
      <c r="AU1807" s="168" t="s">
        <v>190</v>
      </c>
      <c r="AV1807" s="11" t="s">
        <v>231</v>
      </c>
      <c r="AW1807" s="11" t="s">
        <v>35</v>
      </c>
      <c r="AX1807" s="11" t="s">
        <v>15</v>
      </c>
      <c r="AY1807" s="168" t="s">
        <v>221</v>
      </c>
    </row>
    <row r="1808" spans="2:65" s="1" customFormat="1" ht="28.9" customHeight="1" x14ac:dyDescent="0.3">
      <c r="B1808" s="136"/>
      <c r="C1808" s="137" t="s">
        <v>3164</v>
      </c>
      <c r="D1808" s="137" t="s">
        <v>222</v>
      </c>
      <c r="E1808" s="138" t="s">
        <v>3165</v>
      </c>
      <c r="F1808" s="250" t="s">
        <v>3166</v>
      </c>
      <c r="G1808" s="251"/>
      <c r="H1808" s="251"/>
      <c r="I1808" s="251"/>
      <c r="J1808" s="139" t="s">
        <v>536</v>
      </c>
      <c r="K1808" s="140">
        <v>382.41</v>
      </c>
      <c r="L1808" s="252"/>
      <c r="M1808" s="251"/>
      <c r="N1808" s="252">
        <f>ROUND(L1808*K1808,2)</f>
        <v>0</v>
      </c>
      <c r="O1808" s="251"/>
      <c r="P1808" s="251"/>
      <c r="Q1808" s="251"/>
      <c r="R1808" s="141"/>
      <c r="T1808" s="142" t="s">
        <v>3</v>
      </c>
      <c r="U1808" s="40" t="s">
        <v>43</v>
      </c>
      <c r="V1808" s="143">
        <v>0.03</v>
      </c>
      <c r="W1808" s="143">
        <f>V1808*K1808</f>
        <v>11.472300000000001</v>
      </c>
      <c r="X1808" s="143">
        <v>0</v>
      </c>
      <c r="Y1808" s="143">
        <f>X1808*K1808</f>
        <v>0</v>
      </c>
      <c r="Z1808" s="143">
        <v>0</v>
      </c>
      <c r="AA1808" s="144">
        <f>Z1808*K1808</f>
        <v>0</v>
      </c>
      <c r="AR1808" s="17" t="s">
        <v>247</v>
      </c>
      <c r="AT1808" s="17" t="s">
        <v>222</v>
      </c>
      <c r="AU1808" s="17" t="s">
        <v>190</v>
      </c>
      <c r="AY1808" s="17" t="s">
        <v>221</v>
      </c>
      <c r="BE1808" s="145">
        <f>IF(U1808="základní",N1808,0)</f>
        <v>0</v>
      </c>
      <c r="BF1808" s="145">
        <f>IF(U1808="snížená",N1808,0)</f>
        <v>0</v>
      </c>
      <c r="BG1808" s="145">
        <f>IF(U1808="zákl. přenesená",N1808,0)</f>
        <v>0</v>
      </c>
      <c r="BH1808" s="145">
        <f>IF(U1808="sníž. přenesená",N1808,0)</f>
        <v>0</v>
      </c>
      <c r="BI1808" s="145">
        <f>IF(U1808="nulová",N1808,0)</f>
        <v>0</v>
      </c>
      <c r="BJ1808" s="17" t="s">
        <v>15</v>
      </c>
      <c r="BK1808" s="145">
        <f>ROUND(L1808*K1808,2)</f>
        <v>0</v>
      </c>
      <c r="BL1808" s="17" t="s">
        <v>247</v>
      </c>
      <c r="BM1808" s="17" t="s">
        <v>3167</v>
      </c>
    </row>
    <row r="1809" spans="2:65" s="10" customFormat="1" ht="20.45" customHeight="1" x14ac:dyDescent="0.3">
      <c r="B1809" s="153"/>
      <c r="C1809" s="154"/>
      <c r="D1809" s="154"/>
      <c r="E1809" s="155" t="s">
        <v>3</v>
      </c>
      <c r="F1809" s="274" t="s">
        <v>3168</v>
      </c>
      <c r="G1809" s="273"/>
      <c r="H1809" s="273"/>
      <c r="I1809" s="273"/>
      <c r="J1809" s="154"/>
      <c r="K1809" s="156">
        <v>382.41</v>
      </c>
      <c r="L1809" s="154"/>
      <c r="M1809" s="154"/>
      <c r="N1809" s="154"/>
      <c r="O1809" s="154"/>
      <c r="P1809" s="154"/>
      <c r="Q1809" s="154"/>
      <c r="R1809" s="157"/>
      <c r="T1809" s="158"/>
      <c r="U1809" s="154"/>
      <c r="V1809" s="154"/>
      <c r="W1809" s="154"/>
      <c r="X1809" s="154"/>
      <c r="Y1809" s="154"/>
      <c r="Z1809" s="154"/>
      <c r="AA1809" s="159"/>
      <c r="AT1809" s="160" t="s">
        <v>524</v>
      </c>
      <c r="AU1809" s="160" t="s">
        <v>190</v>
      </c>
      <c r="AV1809" s="10" t="s">
        <v>190</v>
      </c>
      <c r="AW1809" s="10" t="s">
        <v>35</v>
      </c>
      <c r="AX1809" s="10" t="s">
        <v>15</v>
      </c>
      <c r="AY1809" s="160" t="s">
        <v>221</v>
      </c>
    </row>
    <row r="1810" spans="2:65" s="9" customFormat="1" ht="29.85" customHeight="1" x14ac:dyDescent="0.3">
      <c r="B1810" s="125"/>
      <c r="C1810" s="126"/>
      <c r="D1810" s="135" t="s">
        <v>922</v>
      </c>
      <c r="E1810" s="135"/>
      <c r="F1810" s="135"/>
      <c r="G1810" s="135"/>
      <c r="H1810" s="135"/>
      <c r="I1810" s="135"/>
      <c r="J1810" s="135"/>
      <c r="K1810" s="135"/>
      <c r="L1810" s="135"/>
      <c r="M1810" s="135"/>
      <c r="N1810" s="240">
        <f>BK1810</f>
        <v>0</v>
      </c>
      <c r="O1810" s="241"/>
      <c r="P1810" s="241"/>
      <c r="Q1810" s="241"/>
      <c r="R1810" s="128"/>
      <c r="T1810" s="129"/>
      <c r="U1810" s="126"/>
      <c r="V1810" s="126"/>
      <c r="W1810" s="130">
        <f>SUM(W1811:W1856)</f>
        <v>30.924047999999999</v>
      </c>
      <c r="X1810" s="126"/>
      <c r="Y1810" s="130">
        <f>SUM(Y1811:Y1856)</f>
        <v>0</v>
      </c>
      <c r="Z1810" s="126"/>
      <c r="AA1810" s="131">
        <f>SUM(AA1811:AA1856)</f>
        <v>0</v>
      </c>
      <c r="AR1810" s="132" t="s">
        <v>190</v>
      </c>
      <c r="AT1810" s="133" t="s">
        <v>77</v>
      </c>
      <c r="AU1810" s="133" t="s">
        <v>15</v>
      </c>
      <c r="AY1810" s="132" t="s">
        <v>221</v>
      </c>
      <c r="BK1810" s="134">
        <f>SUM(BK1811:BK1856)</f>
        <v>0</v>
      </c>
    </row>
    <row r="1811" spans="2:65" s="1" customFormat="1" ht="20.45" customHeight="1" x14ac:dyDescent="0.3">
      <c r="B1811" s="136"/>
      <c r="C1811" s="137" t="s">
        <v>3169</v>
      </c>
      <c r="D1811" s="137" t="s">
        <v>222</v>
      </c>
      <c r="E1811" s="138" t="s">
        <v>3170</v>
      </c>
      <c r="F1811" s="250" t="s">
        <v>3171</v>
      </c>
      <c r="G1811" s="251"/>
      <c r="H1811" s="251"/>
      <c r="I1811" s="251"/>
      <c r="J1811" s="139" t="s">
        <v>536</v>
      </c>
      <c r="K1811" s="140">
        <v>2577.0039999999999</v>
      </c>
      <c r="L1811" s="252"/>
      <c r="M1811" s="251"/>
      <c r="N1811" s="252">
        <f>ROUND(L1811*K1811,2)</f>
        <v>0</v>
      </c>
      <c r="O1811" s="251"/>
      <c r="P1811" s="251"/>
      <c r="Q1811" s="251"/>
      <c r="R1811" s="141"/>
      <c r="T1811" s="142" t="s">
        <v>3</v>
      </c>
      <c r="U1811" s="40" t="s">
        <v>43</v>
      </c>
      <c r="V1811" s="143">
        <v>1.2E-2</v>
      </c>
      <c r="W1811" s="143">
        <f>V1811*K1811</f>
        <v>30.924047999999999</v>
      </c>
      <c r="X1811" s="143">
        <v>0</v>
      </c>
      <c r="Y1811" s="143">
        <f>X1811*K1811</f>
        <v>0</v>
      </c>
      <c r="Z1811" s="143">
        <v>0</v>
      </c>
      <c r="AA1811" s="144">
        <f>Z1811*K1811</f>
        <v>0</v>
      </c>
      <c r="AR1811" s="17" t="s">
        <v>247</v>
      </c>
      <c r="AT1811" s="17" t="s">
        <v>222</v>
      </c>
      <c r="AU1811" s="17" t="s">
        <v>190</v>
      </c>
      <c r="AY1811" s="17" t="s">
        <v>221</v>
      </c>
      <c r="BE1811" s="145">
        <f>IF(U1811="základní",N1811,0)</f>
        <v>0</v>
      </c>
      <c r="BF1811" s="145">
        <f>IF(U1811="snížená",N1811,0)</f>
        <v>0</v>
      </c>
      <c r="BG1811" s="145">
        <f>IF(U1811="zákl. přenesená",N1811,0)</f>
        <v>0</v>
      </c>
      <c r="BH1811" s="145">
        <f>IF(U1811="sníž. přenesená",N1811,0)</f>
        <v>0</v>
      </c>
      <c r="BI1811" s="145">
        <f>IF(U1811="nulová",N1811,0)</f>
        <v>0</v>
      </c>
      <c r="BJ1811" s="17" t="s">
        <v>15</v>
      </c>
      <c r="BK1811" s="145">
        <f>ROUND(L1811*K1811,2)</f>
        <v>0</v>
      </c>
      <c r="BL1811" s="17" t="s">
        <v>247</v>
      </c>
      <c r="BM1811" s="17" t="s">
        <v>3172</v>
      </c>
    </row>
    <row r="1812" spans="2:65" s="12" customFormat="1" ht="20.45" customHeight="1" x14ac:dyDescent="0.3">
      <c r="B1812" s="173"/>
      <c r="C1812" s="174"/>
      <c r="D1812" s="174"/>
      <c r="E1812" s="175" t="s">
        <v>3</v>
      </c>
      <c r="F1812" s="281" t="s">
        <v>3173</v>
      </c>
      <c r="G1812" s="278"/>
      <c r="H1812" s="278"/>
      <c r="I1812" s="278"/>
      <c r="J1812" s="174"/>
      <c r="K1812" s="176" t="s">
        <v>3</v>
      </c>
      <c r="L1812" s="174"/>
      <c r="M1812" s="174"/>
      <c r="N1812" s="174"/>
      <c r="O1812" s="174"/>
      <c r="P1812" s="174"/>
      <c r="Q1812" s="174"/>
      <c r="R1812" s="177"/>
      <c r="T1812" s="178"/>
      <c r="U1812" s="174"/>
      <c r="V1812" s="174"/>
      <c r="W1812" s="174"/>
      <c r="X1812" s="174"/>
      <c r="Y1812" s="174"/>
      <c r="Z1812" s="174"/>
      <c r="AA1812" s="179"/>
      <c r="AT1812" s="180" t="s">
        <v>524</v>
      </c>
      <c r="AU1812" s="180" t="s">
        <v>190</v>
      </c>
      <c r="AV1812" s="12" t="s">
        <v>15</v>
      </c>
      <c r="AW1812" s="12" t="s">
        <v>35</v>
      </c>
      <c r="AX1812" s="12" t="s">
        <v>78</v>
      </c>
      <c r="AY1812" s="180" t="s">
        <v>221</v>
      </c>
    </row>
    <row r="1813" spans="2:65" s="12" customFormat="1" ht="20.45" customHeight="1" x14ac:dyDescent="0.3">
      <c r="B1813" s="173"/>
      <c r="C1813" s="174"/>
      <c r="D1813" s="174"/>
      <c r="E1813" s="175" t="s">
        <v>3</v>
      </c>
      <c r="F1813" s="277" t="s">
        <v>1136</v>
      </c>
      <c r="G1813" s="278"/>
      <c r="H1813" s="278"/>
      <c r="I1813" s="278"/>
      <c r="J1813" s="174"/>
      <c r="K1813" s="176" t="s">
        <v>3</v>
      </c>
      <c r="L1813" s="174"/>
      <c r="M1813" s="174"/>
      <c r="N1813" s="174"/>
      <c r="O1813" s="174"/>
      <c r="P1813" s="174"/>
      <c r="Q1813" s="174"/>
      <c r="R1813" s="177"/>
      <c r="T1813" s="178"/>
      <c r="U1813" s="174"/>
      <c r="V1813" s="174"/>
      <c r="W1813" s="174"/>
      <c r="X1813" s="174"/>
      <c r="Y1813" s="174"/>
      <c r="Z1813" s="174"/>
      <c r="AA1813" s="179"/>
      <c r="AT1813" s="180" t="s">
        <v>524</v>
      </c>
      <c r="AU1813" s="180" t="s">
        <v>190</v>
      </c>
      <c r="AV1813" s="12" t="s">
        <v>15</v>
      </c>
      <c r="AW1813" s="12" t="s">
        <v>35</v>
      </c>
      <c r="AX1813" s="12" t="s">
        <v>78</v>
      </c>
      <c r="AY1813" s="180" t="s">
        <v>221</v>
      </c>
    </row>
    <row r="1814" spans="2:65" s="10" customFormat="1" ht="40.15" customHeight="1" x14ac:dyDescent="0.3">
      <c r="B1814" s="153"/>
      <c r="C1814" s="154"/>
      <c r="D1814" s="154"/>
      <c r="E1814" s="155" t="s">
        <v>3</v>
      </c>
      <c r="F1814" s="272" t="s">
        <v>3174</v>
      </c>
      <c r="G1814" s="273"/>
      <c r="H1814" s="273"/>
      <c r="I1814" s="273"/>
      <c r="J1814" s="154"/>
      <c r="K1814" s="156">
        <v>270.22000000000003</v>
      </c>
      <c r="L1814" s="154"/>
      <c r="M1814" s="154"/>
      <c r="N1814" s="154"/>
      <c r="O1814" s="154"/>
      <c r="P1814" s="154"/>
      <c r="Q1814" s="154"/>
      <c r="R1814" s="157"/>
      <c r="T1814" s="158"/>
      <c r="U1814" s="154"/>
      <c r="V1814" s="154"/>
      <c r="W1814" s="154"/>
      <c r="X1814" s="154"/>
      <c r="Y1814" s="154"/>
      <c r="Z1814" s="154"/>
      <c r="AA1814" s="159"/>
      <c r="AT1814" s="160" t="s">
        <v>524</v>
      </c>
      <c r="AU1814" s="160" t="s">
        <v>190</v>
      </c>
      <c r="AV1814" s="10" t="s">
        <v>190</v>
      </c>
      <c r="AW1814" s="10" t="s">
        <v>35</v>
      </c>
      <c r="AX1814" s="10" t="s">
        <v>78</v>
      </c>
      <c r="AY1814" s="160" t="s">
        <v>221</v>
      </c>
    </row>
    <row r="1815" spans="2:65" s="10" customFormat="1" ht="20.45" customHeight="1" x14ac:dyDescent="0.3">
      <c r="B1815" s="153"/>
      <c r="C1815" s="154"/>
      <c r="D1815" s="154"/>
      <c r="E1815" s="155" t="s">
        <v>3</v>
      </c>
      <c r="F1815" s="272" t="s">
        <v>1571</v>
      </c>
      <c r="G1815" s="273"/>
      <c r="H1815" s="273"/>
      <c r="I1815" s="273"/>
      <c r="J1815" s="154"/>
      <c r="K1815" s="156">
        <v>17.010000000000002</v>
      </c>
      <c r="L1815" s="154"/>
      <c r="M1815" s="154"/>
      <c r="N1815" s="154"/>
      <c r="O1815" s="154"/>
      <c r="P1815" s="154"/>
      <c r="Q1815" s="154"/>
      <c r="R1815" s="157"/>
      <c r="T1815" s="158"/>
      <c r="U1815" s="154"/>
      <c r="V1815" s="154"/>
      <c r="W1815" s="154"/>
      <c r="X1815" s="154"/>
      <c r="Y1815" s="154"/>
      <c r="Z1815" s="154"/>
      <c r="AA1815" s="159"/>
      <c r="AT1815" s="160" t="s">
        <v>524</v>
      </c>
      <c r="AU1815" s="160" t="s">
        <v>190</v>
      </c>
      <c r="AV1815" s="10" t="s">
        <v>190</v>
      </c>
      <c r="AW1815" s="10" t="s">
        <v>35</v>
      </c>
      <c r="AX1815" s="10" t="s">
        <v>78</v>
      </c>
      <c r="AY1815" s="160" t="s">
        <v>221</v>
      </c>
    </row>
    <row r="1816" spans="2:65" s="10" customFormat="1" ht="20.45" customHeight="1" x14ac:dyDescent="0.3">
      <c r="B1816" s="153"/>
      <c r="C1816" s="154"/>
      <c r="D1816" s="154"/>
      <c r="E1816" s="155" t="s">
        <v>3</v>
      </c>
      <c r="F1816" s="272" t="s">
        <v>1573</v>
      </c>
      <c r="G1816" s="273"/>
      <c r="H1816" s="273"/>
      <c r="I1816" s="273"/>
      <c r="J1816" s="154"/>
      <c r="K1816" s="156">
        <v>29.67</v>
      </c>
      <c r="L1816" s="154"/>
      <c r="M1816" s="154"/>
      <c r="N1816" s="154"/>
      <c r="O1816" s="154"/>
      <c r="P1816" s="154"/>
      <c r="Q1816" s="154"/>
      <c r="R1816" s="157"/>
      <c r="T1816" s="158"/>
      <c r="U1816" s="154"/>
      <c r="V1816" s="154"/>
      <c r="W1816" s="154"/>
      <c r="X1816" s="154"/>
      <c r="Y1816" s="154"/>
      <c r="Z1816" s="154"/>
      <c r="AA1816" s="159"/>
      <c r="AT1816" s="160" t="s">
        <v>524</v>
      </c>
      <c r="AU1816" s="160" t="s">
        <v>190</v>
      </c>
      <c r="AV1816" s="10" t="s">
        <v>190</v>
      </c>
      <c r="AW1816" s="10" t="s">
        <v>35</v>
      </c>
      <c r="AX1816" s="10" t="s">
        <v>78</v>
      </c>
      <c r="AY1816" s="160" t="s">
        <v>221</v>
      </c>
    </row>
    <row r="1817" spans="2:65" s="10" customFormat="1" ht="28.9" customHeight="1" x14ac:dyDescent="0.3">
      <c r="B1817" s="153"/>
      <c r="C1817" s="154"/>
      <c r="D1817" s="154"/>
      <c r="E1817" s="155" t="s">
        <v>3</v>
      </c>
      <c r="F1817" s="272" t="s">
        <v>3175</v>
      </c>
      <c r="G1817" s="273"/>
      <c r="H1817" s="273"/>
      <c r="I1817" s="273"/>
      <c r="J1817" s="154"/>
      <c r="K1817" s="156">
        <v>214.065</v>
      </c>
      <c r="L1817" s="154"/>
      <c r="M1817" s="154"/>
      <c r="N1817" s="154"/>
      <c r="O1817" s="154"/>
      <c r="P1817" s="154"/>
      <c r="Q1817" s="154"/>
      <c r="R1817" s="157"/>
      <c r="T1817" s="158"/>
      <c r="U1817" s="154"/>
      <c r="V1817" s="154"/>
      <c r="W1817" s="154"/>
      <c r="X1817" s="154"/>
      <c r="Y1817" s="154"/>
      <c r="Z1817" s="154"/>
      <c r="AA1817" s="159"/>
      <c r="AT1817" s="160" t="s">
        <v>524</v>
      </c>
      <c r="AU1817" s="160" t="s">
        <v>190</v>
      </c>
      <c r="AV1817" s="10" t="s">
        <v>190</v>
      </c>
      <c r="AW1817" s="10" t="s">
        <v>35</v>
      </c>
      <c r="AX1817" s="10" t="s">
        <v>78</v>
      </c>
      <c r="AY1817" s="160" t="s">
        <v>221</v>
      </c>
    </row>
    <row r="1818" spans="2:65" s="10" customFormat="1" ht="20.45" customHeight="1" x14ac:dyDescent="0.3">
      <c r="B1818" s="153"/>
      <c r="C1818" s="154"/>
      <c r="D1818" s="154"/>
      <c r="E1818" s="155" t="s">
        <v>3</v>
      </c>
      <c r="F1818" s="272" t="s">
        <v>1578</v>
      </c>
      <c r="G1818" s="273"/>
      <c r="H1818" s="273"/>
      <c r="I1818" s="273"/>
      <c r="J1818" s="154"/>
      <c r="K1818" s="156">
        <v>32.76</v>
      </c>
      <c r="L1818" s="154"/>
      <c r="M1818" s="154"/>
      <c r="N1818" s="154"/>
      <c r="O1818" s="154"/>
      <c r="P1818" s="154"/>
      <c r="Q1818" s="154"/>
      <c r="R1818" s="157"/>
      <c r="T1818" s="158"/>
      <c r="U1818" s="154"/>
      <c r="V1818" s="154"/>
      <c r="W1818" s="154"/>
      <c r="X1818" s="154"/>
      <c r="Y1818" s="154"/>
      <c r="Z1818" s="154"/>
      <c r="AA1818" s="159"/>
      <c r="AT1818" s="160" t="s">
        <v>524</v>
      </c>
      <c r="AU1818" s="160" t="s">
        <v>190</v>
      </c>
      <c r="AV1818" s="10" t="s">
        <v>190</v>
      </c>
      <c r="AW1818" s="10" t="s">
        <v>35</v>
      </c>
      <c r="AX1818" s="10" t="s">
        <v>78</v>
      </c>
      <c r="AY1818" s="160" t="s">
        <v>221</v>
      </c>
    </row>
    <row r="1819" spans="2:65" s="10" customFormat="1" ht="40.15" customHeight="1" x14ac:dyDescent="0.3">
      <c r="B1819" s="153"/>
      <c r="C1819" s="154"/>
      <c r="D1819" s="154"/>
      <c r="E1819" s="155" t="s">
        <v>3</v>
      </c>
      <c r="F1819" s="272" t="s">
        <v>3176</v>
      </c>
      <c r="G1819" s="273"/>
      <c r="H1819" s="273"/>
      <c r="I1819" s="273"/>
      <c r="J1819" s="154"/>
      <c r="K1819" s="156">
        <v>175.37899999999999</v>
      </c>
      <c r="L1819" s="154"/>
      <c r="M1819" s="154"/>
      <c r="N1819" s="154"/>
      <c r="O1819" s="154"/>
      <c r="P1819" s="154"/>
      <c r="Q1819" s="154"/>
      <c r="R1819" s="157"/>
      <c r="T1819" s="158"/>
      <c r="U1819" s="154"/>
      <c r="V1819" s="154"/>
      <c r="W1819" s="154"/>
      <c r="X1819" s="154"/>
      <c r="Y1819" s="154"/>
      <c r="Z1819" s="154"/>
      <c r="AA1819" s="159"/>
      <c r="AT1819" s="160" t="s">
        <v>524</v>
      </c>
      <c r="AU1819" s="160" t="s">
        <v>190</v>
      </c>
      <c r="AV1819" s="10" t="s">
        <v>190</v>
      </c>
      <c r="AW1819" s="10" t="s">
        <v>35</v>
      </c>
      <c r="AX1819" s="10" t="s">
        <v>78</v>
      </c>
      <c r="AY1819" s="160" t="s">
        <v>221</v>
      </c>
    </row>
    <row r="1820" spans="2:65" s="10" customFormat="1" ht="20.45" customHeight="1" x14ac:dyDescent="0.3">
      <c r="B1820" s="153"/>
      <c r="C1820" s="154"/>
      <c r="D1820" s="154"/>
      <c r="E1820" s="155" t="s">
        <v>3</v>
      </c>
      <c r="F1820" s="272" t="s">
        <v>1584</v>
      </c>
      <c r="G1820" s="273"/>
      <c r="H1820" s="273"/>
      <c r="I1820" s="273"/>
      <c r="J1820" s="154"/>
      <c r="K1820" s="156">
        <v>56.07</v>
      </c>
      <c r="L1820" s="154"/>
      <c r="M1820" s="154"/>
      <c r="N1820" s="154"/>
      <c r="O1820" s="154"/>
      <c r="P1820" s="154"/>
      <c r="Q1820" s="154"/>
      <c r="R1820" s="157"/>
      <c r="T1820" s="158"/>
      <c r="U1820" s="154"/>
      <c r="V1820" s="154"/>
      <c r="W1820" s="154"/>
      <c r="X1820" s="154"/>
      <c r="Y1820" s="154"/>
      <c r="Z1820" s="154"/>
      <c r="AA1820" s="159"/>
      <c r="AT1820" s="160" t="s">
        <v>524</v>
      </c>
      <c r="AU1820" s="160" t="s">
        <v>190</v>
      </c>
      <c r="AV1820" s="10" t="s">
        <v>190</v>
      </c>
      <c r="AW1820" s="10" t="s">
        <v>35</v>
      </c>
      <c r="AX1820" s="10" t="s">
        <v>78</v>
      </c>
      <c r="AY1820" s="160" t="s">
        <v>221</v>
      </c>
    </row>
    <row r="1821" spans="2:65" s="10" customFormat="1" ht="20.45" customHeight="1" x14ac:dyDescent="0.3">
      <c r="B1821" s="153"/>
      <c r="C1821" s="154"/>
      <c r="D1821" s="154"/>
      <c r="E1821" s="155" t="s">
        <v>3</v>
      </c>
      <c r="F1821" s="272" t="s">
        <v>1586</v>
      </c>
      <c r="G1821" s="273"/>
      <c r="H1821" s="273"/>
      <c r="I1821" s="273"/>
      <c r="J1821" s="154"/>
      <c r="K1821" s="156">
        <v>24.254999999999999</v>
      </c>
      <c r="L1821" s="154"/>
      <c r="M1821" s="154"/>
      <c r="N1821" s="154"/>
      <c r="O1821" s="154"/>
      <c r="P1821" s="154"/>
      <c r="Q1821" s="154"/>
      <c r="R1821" s="157"/>
      <c r="T1821" s="158"/>
      <c r="U1821" s="154"/>
      <c r="V1821" s="154"/>
      <c r="W1821" s="154"/>
      <c r="X1821" s="154"/>
      <c r="Y1821" s="154"/>
      <c r="Z1821" s="154"/>
      <c r="AA1821" s="159"/>
      <c r="AT1821" s="160" t="s">
        <v>524</v>
      </c>
      <c r="AU1821" s="160" t="s">
        <v>190</v>
      </c>
      <c r="AV1821" s="10" t="s">
        <v>190</v>
      </c>
      <c r="AW1821" s="10" t="s">
        <v>35</v>
      </c>
      <c r="AX1821" s="10" t="s">
        <v>78</v>
      </c>
      <c r="AY1821" s="160" t="s">
        <v>221</v>
      </c>
    </row>
    <row r="1822" spans="2:65" s="10" customFormat="1" ht="20.45" customHeight="1" x14ac:dyDescent="0.3">
      <c r="B1822" s="153"/>
      <c r="C1822" s="154"/>
      <c r="D1822" s="154"/>
      <c r="E1822" s="155" t="s">
        <v>3</v>
      </c>
      <c r="F1822" s="272" t="s">
        <v>1587</v>
      </c>
      <c r="G1822" s="273"/>
      <c r="H1822" s="273"/>
      <c r="I1822" s="273"/>
      <c r="J1822" s="154"/>
      <c r="K1822" s="156">
        <v>18.48</v>
      </c>
      <c r="L1822" s="154"/>
      <c r="M1822" s="154"/>
      <c r="N1822" s="154"/>
      <c r="O1822" s="154"/>
      <c r="P1822" s="154"/>
      <c r="Q1822" s="154"/>
      <c r="R1822" s="157"/>
      <c r="T1822" s="158"/>
      <c r="U1822" s="154"/>
      <c r="V1822" s="154"/>
      <c r="W1822" s="154"/>
      <c r="X1822" s="154"/>
      <c r="Y1822" s="154"/>
      <c r="Z1822" s="154"/>
      <c r="AA1822" s="159"/>
      <c r="AT1822" s="160" t="s">
        <v>524</v>
      </c>
      <c r="AU1822" s="160" t="s">
        <v>190</v>
      </c>
      <c r="AV1822" s="10" t="s">
        <v>190</v>
      </c>
      <c r="AW1822" s="10" t="s">
        <v>35</v>
      </c>
      <c r="AX1822" s="10" t="s">
        <v>78</v>
      </c>
      <c r="AY1822" s="160" t="s">
        <v>221</v>
      </c>
    </row>
    <row r="1823" spans="2:65" s="10" customFormat="1" ht="20.45" customHeight="1" x14ac:dyDescent="0.3">
      <c r="B1823" s="153"/>
      <c r="C1823" s="154"/>
      <c r="D1823" s="154"/>
      <c r="E1823" s="155" t="s">
        <v>3</v>
      </c>
      <c r="F1823" s="272" t="s">
        <v>1588</v>
      </c>
      <c r="G1823" s="273"/>
      <c r="H1823" s="273"/>
      <c r="I1823" s="273"/>
      <c r="J1823" s="154"/>
      <c r="K1823" s="156">
        <v>144.27000000000001</v>
      </c>
      <c r="L1823" s="154"/>
      <c r="M1823" s="154"/>
      <c r="N1823" s="154"/>
      <c r="O1823" s="154"/>
      <c r="P1823" s="154"/>
      <c r="Q1823" s="154"/>
      <c r="R1823" s="157"/>
      <c r="T1823" s="158"/>
      <c r="U1823" s="154"/>
      <c r="V1823" s="154"/>
      <c r="W1823" s="154"/>
      <c r="X1823" s="154"/>
      <c r="Y1823" s="154"/>
      <c r="Z1823" s="154"/>
      <c r="AA1823" s="159"/>
      <c r="AT1823" s="160" t="s">
        <v>524</v>
      </c>
      <c r="AU1823" s="160" t="s">
        <v>190</v>
      </c>
      <c r="AV1823" s="10" t="s">
        <v>190</v>
      </c>
      <c r="AW1823" s="10" t="s">
        <v>35</v>
      </c>
      <c r="AX1823" s="10" t="s">
        <v>78</v>
      </c>
      <c r="AY1823" s="160" t="s">
        <v>221</v>
      </c>
    </row>
    <row r="1824" spans="2:65" s="10" customFormat="1" ht="20.45" customHeight="1" x14ac:dyDescent="0.3">
      <c r="B1824" s="153"/>
      <c r="C1824" s="154"/>
      <c r="D1824" s="154"/>
      <c r="E1824" s="155" t="s">
        <v>3</v>
      </c>
      <c r="F1824" s="272" t="s">
        <v>1590</v>
      </c>
      <c r="G1824" s="273"/>
      <c r="H1824" s="273"/>
      <c r="I1824" s="273"/>
      <c r="J1824" s="154"/>
      <c r="K1824" s="156">
        <v>9.8699999999999992</v>
      </c>
      <c r="L1824" s="154"/>
      <c r="M1824" s="154"/>
      <c r="N1824" s="154"/>
      <c r="O1824" s="154"/>
      <c r="P1824" s="154"/>
      <c r="Q1824" s="154"/>
      <c r="R1824" s="157"/>
      <c r="T1824" s="158"/>
      <c r="U1824" s="154"/>
      <c r="V1824" s="154"/>
      <c r="W1824" s="154"/>
      <c r="X1824" s="154"/>
      <c r="Y1824" s="154"/>
      <c r="Z1824" s="154"/>
      <c r="AA1824" s="159"/>
      <c r="AT1824" s="160" t="s">
        <v>524</v>
      </c>
      <c r="AU1824" s="160" t="s">
        <v>190</v>
      </c>
      <c r="AV1824" s="10" t="s">
        <v>190</v>
      </c>
      <c r="AW1824" s="10" t="s">
        <v>35</v>
      </c>
      <c r="AX1824" s="10" t="s">
        <v>78</v>
      </c>
      <c r="AY1824" s="160" t="s">
        <v>221</v>
      </c>
    </row>
    <row r="1825" spans="2:51" s="10" customFormat="1" ht="20.45" customHeight="1" x14ac:dyDescent="0.3">
      <c r="B1825" s="153"/>
      <c r="C1825" s="154"/>
      <c r="D1825" s="154"/>
      <c r="E1825" s="155" t="s">
        <v>3</v>
      </c>
      <c r="F1825" s="272" t="s">
        <v>1591</v>
      </c>
      <c r="G1825" s="273"/>
      <c r="H1825" s="273"/>
      <c r="I1825" s="273"/>
      <c r="J1825" s="154"/>
      <c r="K1825" s="156">
        <v>17.535</v>
      </c>
      <c r="L1825" s="154"/>
      <c r="M1825" s="154"/>
      <c r="N1825" s="154"/>
      <c r="O1825" s="154"/>
      <c r="P1825" s="154"/>
      <c r="Q1825" s="154"/>
      <c r="R1825" s="157"/>
      <c r="T1825" s="158"/>
      <c r="U1825" s="154"/>
      <c r="V1825" s="154"/>
      <c r="W1825" s="154"/>
      <c r="X1825" s="154"/>
      <c r="Y1825" s="154"/>
      <c r="Z1825" s="154"/>
      <c r="AA1825" s="159"/>
      <c r="AT1825" s="160" t="s">
        <v>524</v>
      </c>
      <c r="AU1825" s="160" t="s">
        <v>190</v>
      </c>
      <c r="AV1825" s="10" t="s">
        <v>190</v>
      </c>
      <c r="AW1825" s="10" t="s">
        <v>35</v>
      </c>
      <c r="AX1825" s="10" t="s">
        <v>78</v>
      </c>
      <c r="AY1825" s="160" t="s">
        <v>221</v>
      </c>
    </row>
    <row r="1826" spans="2:51" s="10" customFormat="1" ht="20.45" customHeight="1" x14ac:dyDescent="0.3">
      <c r="B1826" s="153"/>
      <c r="C1826" s="154"/>
      <c r="D1826" s="154"/>
      <c r="E1826" s="155" t="s">
        <v>3</v>
      </c>
      <c r="F1826" s="272" t="s">
        <v>1592</v>
      </c>
      <c r="G1826" s="273"/>
      <c r="H1826" s="273"/>
      <c r="I1826" s="273"/>
      <c r="J1826" s="154"/>
      <c r="K1826" s="156">
        <v>5.46</v>
      </c>
      <c r="L1826" s="154"/>
      <c r="M1826" s="154"/>
      <c r="N1826" s="154"/>
      <c r="O1826" s="154"/>
      <c r="P1826" s="154"/>
      <c r="Q1826" s="154"/>
      <c r="R1826" s="157"/>
      <c r="T1826" s="158"/>
      <c r="U1826" s="154"/>
      <c r="V1826" s="154"/>
      <c r="W1826" s="154"/>
      <c r="X1826" s="154"/>
      <c r="Y1826" s="154"/>
      <c r="Z1826" s="154"/>
      <c r="AA1826" s="159"/>
      <c r="AT1826" s="160" t="s">
        <v>524</v>
      </c>
      <c r="AU1826" s="160" t="s">
        <v>190</v>
      </c>
      <c r="AV1826" s="10" t="s">
        <v>190</v>
      </c>
      <c r="AW1826" s="10" t="s">
        <v>35</v>
      </c>
      <c r="AX1826" s="10" t="s">
        <v>78</v>
      </c>
      <c r="AY1826" s="160" t="s">
        <v>221</v>
      </c>
    </row>
    <row r="1827" spans="2:51" s="10" customFormat="1" ht="20.45" customHeight="1" x14ac:dyDescent="0.3">
      <c r="B1827" s="153"/>
      <c r="C1827" s="154"/>
      <c r="D1827" s="154"/>
      <c r="E1827" s="155" t="s">
        <v>3</v>
      </c>
      <c r="F1827" s="272" t="s">
        <v>1593</v>
      </c>
      <c r="G1827" s="273"/>
      <c r="H1827" s="273"/>
      <c r="I1827" s="273"/>
      <c r="J1827" s="154"/>
      <c r="K1827" s="156">
        <v>18.690000000000001</v>
      </c>
      <c r="L1827" s="154"/>
      <c r="M1827" s="154"/>
      <c r="N1827" s="154"/>
      <c r="O1827" s="154"/>
      <c r="P1827" s="154"/>
      <c r="Q1827" s="154"/>
      <c r="R1827" s="157"/>
      <c r="T1827" s="158"/>
      <c r="U1827" s="154"/>
      <c r="V1827" s="154"/>
      <c r="W1827" s="154"/>
      <c r="X1827" s="154"/>
      <c r="Y1827" s="154"/>
      <c r="Z1827" s="154"/>
      <c r="AA1827" s="159"/>
      <c r="AT1827" s="160" t="s">
        <v>524</v>
      </c>
      <c r="AU1827" s="160" t="s">
        <v>190</v>
      </c>
      <c r="AV1827" s="10" t="s">
        <v>190</v>
      </c>
      <c r="AW1827" s="10" t="s">
        <v>35</v>
      </c>
      <c r="AX1827" s="10" t="s">
        <v>78</v>
      </c>
      <c r="AY1827" s="160" t="s">
        <v>221</v>
      </c>
    </row>
    <row r="1828" spans="2:51" s="10" customFormat="1" ht="20.45" customHeight="1" x14ac:dyDescent="0.3">
      <c r="B1828" s="153"/>
      <c r="C1828" s="154"/>
      <c r="D1828" s="154"/>
      <c r="E1828" s="155" t="s">
        <v>3</v>
      </c>
      <c r="F1828" s="272" t="s">
        <v>1594</v>
      </c>
      <c r="G1828" s="273"/>
      <c r="H1828" s="273"/>
      <c r="I1828" s="273"/>
      <c r="J1828" s="154"/>
      <c r="K1828" s="156">
        <v>42.84</v>
      </c>
      <c r="L1828" s="154"/>
      <c r="M1828" s="154"/>
      <c r="N1828" s="154"/>
      <c r="O1828" s="154"/>
      <c r="P1828" s="154"/>
      <c r="Q1828" s="154"/>
      <c r="R1828" s="157"/>
      <c r="T1828" s="158"/>
      <c r="U1828" s="154"/>
      <c r="V1828" s="154"/>
      <c r="W1828" s="154"/>
      <c r="X1828" s="154"/>
      <c r="Y1828" s="154"/>
      <c r="Z1828" s="154"/>
      <c r="AA1828" s="159"/>
      <c r="AT1828" s="160" t="s">
        <v>524</v>
      </c>
      <c r="AU1828" s="160" t="s">
        <v>190</v>
      </c>
      <c r="AV1828" s="10" t="s">
        <v>190</v>
      </c>
      <c r="AW1828" s="10" t="s">
        <v>35</v>
      </c>
      <c r="AX1828" s="10" t="s">
        <v>78</v>
      </c>
      <c r="AY1828" s="160" t="s">
        <v>221</v>
      </c>
    </row>
    <row r="1829" spans="2:51" s="10" customFormat="1" ht="20.45" customHeight="1" x14ac:dyDescent="0.3">
      <c r="B1829" s="153"/>
      <c r="C1829" s="154"/>
      <c r="D1829" s="154"/>
      <c r="E1829" s="155" t="s">
        <v>3</v>
      </c>
      <c r="F1829" s="272" t="s">
        <v>1596</v>
      </c>
      <c r="G1829" s="273"/>
      <c r="H1829" s="273"/>
      <c r="I1829" s="273"/>
      <c r="J1829" s="154"/>
      <c r="K1829" s="156">
        <v>9.5549999999999997</v>
      </c>
      <c r="L1829" s="154"/>
      <c r="M1829" s="154"/>
      <c r="N1829" s="154"/>
      <c r="O1829" s="154"/>
      <c r="P1829" s="154"/>
      <c r="Q1829" s="154"/>
      <c r="R1829" s="157"/>
      <c r="T1829" s="158"/>
      <c r="U1829" s="154"/>
      <c r="V1829" s="154"/>
      <c r="W1829" s="154"/>
      <c r="X1829" s="154"/>
      <c r="Y1829" s="154"/>
      <c r="Z1829" s="154"/>
      <c r="AA1829" s="159"/>
      <c r="AT1829" s="160" t="s">
        <v>524</v>
      </c>
      <c r="AU1829" s="160" t="s">
        <v>190</v>
      </c>
      <c r="AV1829" s="10" t="s">
        <v>190</v>
      </c>
      <c r="AW1829" s="10" t="s">
        <v>35</v>
      </c>
      <c r="AX1829" s="10" t="s">
        <v>78</v>
      </c>
      <c r="AY1829" s="160" t="s">
        <v>221</v>
      </c>
    </row>
    <row r="1830" spans="2:51" s="10" customFormat="1" ht="20.45" customHeight="1" x14ac:dyDescent="0.3">
      <c r="B1830" s="153"/>
      <c r="C1830" s="154"/>
      <c r="D1830" s="154"/>
      <c r="E1830" s="155" t="s">
        <v>3</v>
      </c>
      <c r="F1830" s="272" t="s">
        <v>1597</v>
      </c>
      <c r="G1830" s="273"/>
      <c r="H1830" s="273"/>
      <c r="I1830" s="273"/>
      <c r="J1830" s="154"/>
      <c r="K1830" s="156">
        <v>31.67</v>
      </c>
      <c r="L1830" s="154"/>
      <c r="M1830" s="154"/>
      <c r="N1830" s="154"/>
      <c r="O1830" s="154"/>
      <c r="P1830" s="154"/>
      <c r="Q1830" s="154"/>
      <c r="R1830" s="157"/>
      <c r="T1830" s="158"/>
      <c r="U1830" s="154"/>
      <c r="V1830" s="154"/>
      <c r="W1830" s="154"/>
      <c r="X1830" s="154"/>
      <c r="Y1830" s="154"/>
      <c r="Z1830" s="154"/>
      <c r="AA1830" s="159"/>
      <c r="AT1830" s="160" t="s">
        <v>524</v>
      </c>
      <c r="AU1830" s="160" t="s">
        <v>190</v>
      </c>
      <c r="AV1830" s="10" t="s">
        <v>190</v>
      </c>
      <c r="AW1830" s="10" t="s">
        <v>35</v>
      </c>
      <c r="AX1830" s="10" t="s">
        <v>78</v>
      </c>
      <c r="AY1830" s="160" t="s">
        <v>221</v>
      </c>
    </row>
    <row r="1831" spans="2:51" s="12" customFormat="1" ht="20.45" customHeight="1" x14ac:dyDescent="0.3">
      <c r="B1831" s="173"/>
      <c r="C1831" s="174"/>
      <c r="D1831" s="174"/>
      <c r="E1831" s="175" t="s">
        <v>3</v>
      </c>
      <c r="F1831" s="277" t="s">
        <v>1131</v>
      </c>
      <c r="G1831" s="278"/>
      <c r="H1831" s="278"/>
      <c r="I1831" s="278"/>
      <c r="J1831" s="174"/>
      <c r="K1831" s="176" t="s">
        <v>3</v>
      </c>
      <c r="L1831" s="174"/>
      <c r="M1831" s="174"/>
      <c r="N1831" s="174"/>
      <c r="O1831" s="174"/>
      <c r="P1831" s="174"/>
      <c r="Q1831" s="174"/>
      <c r="R1831" s="177"/>
      <c r="T1831" s="178"/>
      <c r="U1831" s="174"/>
      <c r="V1831" s="174"/>
      <c r="W1831" s="174"/>
      <c r="X1831" s="174"/>
      <c r="Y1831" s="174"/>
      <c r="Z1831" s="174"/>
      <c r="AA1831" s="179"/>
      <c r="AT1831" s="180" t="s">
        <v>524</v>
      </c>
      <c r="AU1831" s="180" t="s">
        <v>190</v>
      </c>
      <c r="AV1831" s="12" t="s">
        <v>15</v>
      </c>
      <c r="AW1831" s="12" t="s">
        <v>35</v>
      </c>
      <c r="AX1831" s="12" t="s">
        <v>78</v>
      </c>
      <c r="AY1831" s="180" t="s">
        <v>221</v>
      </c>
    </row>
    <row r="1832" spans="2:51" s="10" customFormat="1" ht="20.45" customHeight="1" x14ac:dyDescent="0.3">
      <c r="B1832" s="153"/>
      <c r="C1832" s="154"/>
      <c r="D1832" s="154"/>
      <c r="E1832" s="155" t="s">
        <v>3</v>
      </c>
      <c r="F1832" s="272" t="s">
        <v>1598</v>
      </c>
      <c r="G1832" s="273"/>
      <c r="H1832" s="273"/>
      <c r="I1832" s="273"/>
      <c r="J1832" s="154"/>
      <c r="K1832" s="156">
        <v>62.4</v>
      </c>
      <c r="L1832" s="154"/>
      <c r="M1832" s="154"/>
      <c r="N1832" s="154"/>
      <c r="O1832" s="154"/>
      <c r="P1832" s="154"/>
      <c r="Q1832" s="154"/>
      <c r="R1832" s="157"/>
      <c r="T1832" s="158"/>
      <c r="U1832" s="154"/>
      <c r="V1832" s="154"/>
      <c r="W1832" s="154"/>
      <c r="X1832" s="154"/>
      <c r="Y1832" s="154"/>
      <c r="Z1832" s="154"/>
      <c r="AA1832" s="159"/>
      <c r="AT1832" s="160" t="s">
        <v>524</v>
      </c>
      <c r="AU1832" s="160" t="s">
        <v>190</v>
      </c>
      <c r="AV1832" s="10" t="s">
        <v>190</v>
      </c>
      <c r="AW1832" s="10" t="s">
        <v>35</v>
      </c>
      <c r="AX1832" s="10" t="s">
        <v>78</v>
      </c>
      <c r="AY1832" s="160" t="s">
        <v>221</v>
      </c>
    </row>
    <row r="1833" spans="2:51" s="10" customFormat="1" ht="28.9" customHeight="1" x14ac:dyDescent="0.3">
      <c r="B1833" s="153"/>
      <c r="C1833" s="154"/>
      <c r="D1833" s="154"/>
      <c r="E1833" s="155" t="s">
        <v>3</v>
      </c>
      <c r="F1833" s="272" t="s">
        <v>3177</v>
      </c>
      <c r="G1833" s="273"/>
      <c r="H1833" s="273"/>
      <c r="I1833" s="273"/>
      <c r="J1833" s="154"/>
      <c r="K1833" s="156">
        <v>93.11</v>
      </c>
      <c r="L1833" s="154"/>
      <c r="M1833" s="154"/>
      <c r="N1833" s="154"/>
      <c r="O1833" s="154"/>
      <c r="P1833" s="154"/>
      <c r="Q1833" s="154"/>
      <c r="R1833" s="157"/>
      <c r="T1833" s="158"/>
      <c r="U1833" s="154"/>
      <c r="V1833" s="154"/>
      <c r="W1833" s="154"/>
      <c r="X1833" s="154"/>
      <c r="Y1833" s="154"/>
      <c r="Z1833" s="154"/>
      <c r="AA1833" s="159"/>
      <c r="AT1833" s="160" t="s">
        <v>524</v>
      </c>
      <c r="AU1833" s="160" t="s">
        <v>190</v>
      </c>
      <c r="AV1833" s="10" t="s">
        <v>190</v>
      </c>
      <c r="AW1833" s="10" t="s">
        <v>35</v>
      </c>
      <c r="AX1833" s="10" t="s">
        <v>78</v>
      </c>
      <c r="AY1833" s="160" t="s">
        <v>221</v>
      </c>
    </row>
    <row r="1834" spans="2:51" s="10" customFormat="1" ht="28.9" customHeight="1" x14ac:dyDescent="0.3">
      <c r="B1834" s="153"/>
      <c r="C1834" s="154"/>
      <c r="D1834" s="154"/>
      <c r="E1834" s="155" t="s">
        <v>3</v>
      </c>
      <c r="F1834" s="272" t="s">
        <v>3178</v>
      </c>
      <c r="G1834" s="273"/>
      <c r="H1834" s="273"/>
      <c r="I1834" s="273"/>
      <c r="J1834" s="154"/>
      <c r="K1834" s="156">
        <v>91.83</v>
      </c>
      <c r="L1834" s="154"/>
      <c r="M1834" s="154"/>
      <c r="N1834" s="154"/>
      <c r="O1834" s="154"/>
      <c r="P1834" s="154"/>
      <c r="Q1834" s="154"/>
      <c r="R1834" s="157"/>
      <c r="T1834" s="158"/>
      <c r="U1834" s="154"/>
      <c r="V1834" s="154"/>
      <c r="W1834" s="154"/>
      <c r="X1834" s="154"/>
      <c r="Y1834" s="154"/>
      <c r="Z1834" s="154"/>
      <c r="AA1834" s="159"/>
      <c r="AT1834" s="160" t="s">
        <v>524</v>
      </c>
      <c r="AU1834" s="160" t="s">
        <v>190</v>
      </c>
      <c r="AV1834" s="10" t="s">
        <v>190</v>
      </c>
      <c r="AW1834" s="10" t="s">
        <v>35</v>
      </c>
      <c r="AX1834" s="10" t="s">
        <v>78</v>
      </c>
      <c r="AY1834" s="160" t="s">
        <v>221</v>
      </c>
    </row>
    <row r="1835" spans="2:51" s="10" customFormat="1" ht="28.9" customHeight="1" x14ac:dyDescent="0.3">
      <c r="B1835" s="153"/>
      <c r="C1835" s="154"/>
      <c r="D1835" s="154"/>
      <c r="E1835" s="155" t="s">
        <v>3</v>
      </c>
      <c r="F1835" s="272" t="s">
        <v>3179</v>
      </c>
      <c r="G1835" s="273"/>
      <c r="H1835" s="273"/>
      <c r="I1835" s="273"/>
      <c r="J1835" s="154"/>
      <c r="K1835" s="156">
        <v>93.75</v>
      </c>
      <c r="L1835" s="154"/>
      <c r="M1835" s="154"/>
      <c r="N1835" s="154"/>
      <c r="O1835" s="154"/>
      <c r="P1835" s="154"/>
      <c r="Q1835" s="154"/>
      <c r="R1835" s="157"/>
      <c r="T1835" s="158"/>
      <c r="U1835" s="154"/>
      <c r="V1835" s="154"/>
      <c r="W1835" s="154"/>
      <c r="X1835" s="154"/>
      <c r="Y1835" s="154"/>
      <c r="Z1835" s="154"/>
      <c r="AA1835" s="159"/>
      <c r="AT1835" s="160" t="s">
        <v>524</v>
      </c>
      <c r="AU1835" s="160" t="s">
        <v>190</v>
      </c>
      <c r="AV1835" s="10" t="s">
        <v>190</v>
      </c>
      <c r="AW1835" s="10" t="s">
        <v>35</v>
      </c>
      <c r="AX1835" s="10" t="s">
        <v>78</v>
      </c>
      <c r="AY1835" s="160" t="s">
        <v>221</v>
      </c>
    </row>
    <row r="1836" spans="2:51" s="10" customFormat="1" ht="28.9" customHeight="1" x14ac:dyDescent="0.3">
      <c r="B1836" s="153"/>
      <c r="C1836" s="154"/>
      <c r="D1836" s="154"/>
      <c r="E1836" s="155" t="s">
        <v>3</v>
      </c>
      <c r="F1836" s="272" t="s">
        <v>3180</v>
      </c>
      <c r="G1836" s="273"/>
      <c r="H1836" s="273"/>
      <c r="I1836" s="273"/>
      <c r="J1836" s="154"/>
      <c r="K1836" s="156">
        <v>96.63</v>
      </c>
      <c r="L1836" s="154"/>
      <c r="M1836" s="154"/>
      <c r="N1836" s="154"/>
      <c r="O1836" s="154"/>
      <c r="P1836" s="154"/>
      <c r="Q1836" s="154"/>
      <c r="R1836" s="157"/>
      <c r="T1836" s="158"/>
      <c r="U1836" s="154"/>
      <c r="V1836" s="154"/>
      <c r="W1836" s="154"/>
      <c r="X1836" s="154"/>
      <c r="Y1836" s="154"/>
      <c r="Z1836" s="154"/>
      <c r="AA1836" s="159"/>
      <c r="AT1836" s="160" t="s">
        <v>524</v>
      </c>
      <c r="AU1836" s="160" t="s">
        <v>190</v>
      </c>
      <c r="AV1836" s="10" t="s">
        <v>190</v>
      </c>
      <c r="AW1836" s="10" t="s">
        <v>35</v>
      </c>
      <c r="AX1836" s="10" t="s">
        <v>78</v>
      </c>
      <c r="AY1836" s="160" t="s">
        <v>221</v>
      </c>
    </row>
    <row r="1837" spans="2:51" s="10" customFormat="1" ht="28.9" customHeight="1" x14ac:dyDescent="0.3">
      <c r="B1837" s="153"/>
      <c r="C1837" s="154"/>
      <c r="D1837" s="154"/>
      <c r="E1837" s="155" t="s">
        <v>3</v>
      </c>
      <c r="F1837" s="272" t="s">
        <v>3181</v>
      </c>
      <c r="G1837" s="273"/>
      <c r="H1837" s="273"/>
      <c r="I1837" s="273"/>
      <c r="J1837" s="154"/>
      <c r="K1837" s="156">
        <v>98.87</v>
      </c>
      <c r="L1837" s="154"/>
      <c r="M1837" s="154"/>
      <c r="N1837" s="154"/>
      <c r="O1837" s="154"/>
      <c r="P1837" s="154"/>
      <c r="Q1837" s="154"/>
      <c r="R1837" s="157"/>
      <c r="T1837" s="158"/>
      <c r="U1837" s="154"/>
      <c r="V1837" s="154"/>
      <c r="W1837" s="154"/>
      <c r="X1837" s="154"/>
      <c r="Y1837" s="154"/>
      <c r="Z1837" s="154"/>
      <c r="AA1837" s="159"/>
      <c r="AT1837" s="160" t="s">
        <v>524</v>
      </c>
      <c r="AU1837" s="160" t="s">
        <v>190</v>
      </c>
      <c r="AV1837" s="10" t="s">
        <v>190</v>
      </c>
      <c r="AW1837" s="10" t="s">
        <v>35</v>
      </c>
      <c r="AX1837" s="10" t="s">
        <v>78</v>
      </c>
      <c r="AY1837" s="160" t="s">
        <v>221</v>
      </c>
    </row>
    <row r="1838" spans="2:51" s="10" customFormat="1" ht="20.45" customHeight="1" x14ac:dyDescent="0.3">
      <c r="B1838" s="153"/>
      <c r="C1838" s="154"/>
      <c r="D1838" s="154"/>
      <c r="E1838" s="155" t="s">
        <v>3</v>
      </c>
      <c r="F1838" s="272" t="s">
        <v>1611</v>
      </c>
      <c r="G1838" s="273"/>
      <c r="H1838" s="273"/>
      <c r="I1838" s="273"/>
      <c r="J1838" s="154"/>
      <c r="K1838" s="156">
        <v>66.239999999999995</v>
      </c>
      <c r="L1838" s="154"/>
      <c r="M1838" s="154"/>
      <c r="N1838" s="154"/>
      <c r="O1838" s="154"/>
      <c r="P1838" s="154"/>
      <c r="Q1838" s="154"/>
      <c r="R1838" s="157"/>
      <c r="T1838" s="158"/>
      <c r="U1838" s="154"/>
      <c r="V1838" s="154"/>
      <c r="W1838" s="154"/>
      <c r="X1838" s="154"/>
      <c r="Y1838" s="154"/>
      <c r="Z1838" s="154"/>
      <c r="AA1838" s="159"/>
      <c r="AT1838" s="160" t="s">
        <v>524</v>
      </c>
      <c r="AU1838" s="160" t="s">
        <v>190</v>
      </c>
      <c r="AV1838" s="10" t="s">
        <v>190</v>
      </c>
      <c r="AW1838" s="10" t="s">
        <v>35</v>
      </c>
      <c r="AX1838" s="10" t="s">
        <v>78</v>
      </c>
      <c r="AY1838" s="160" t="s">
        <v>221</v>
      </c>
    </row>
    <row r="1839" spans="2:51" s="10" customFormat="1" ht="20.45" customHeight="1" x14ac:dyDescent="0.3">
      <c r="B1839" s="153"/>
      <c r="C1839" s="154"/>
      <c r="D1839" s="154"/>
      <c r="E1839" s="155" t="s">
        <v>3</v>
      </c>
      <c r="F1839" s="272" t="s">
        <v>1614</v>
      </c>
      <c r="G1839" s="273"/>
      <c r="H1839" s="273"/>
      <c r="I1839" s="273"/>
      <c r="J1839" s="154"/>
      <c r="K1839" s="156">
        <v>19.84</v>
      </c>
      <c r="L1839" s="154"/>
      <c r="M1839" s="154"/>
      <c r="N1839" s="154"/>
      <c r="O1839" s="154"/>
      <c r="P1839" s="154"/>
      <c r="Q1839" s="154"/>
      <c r="R1839" s="157"/>
      <c r="T1839" s="158"/>
      <c r="U1839" s="154"/>
      <c r="V1839" s="154"/>
      <c r="W1839" s="154"/>
      <c r="X1839" s="154"/>
      <c r="Y1839" s="154"/>
      <c r="Z1839" s="154"/>
      <c r="AA1839" s="159"/>
      <c r="AT1839" s="160" t="s">
        <v>524</v>
      </c>
      <c r="AU1839" s="160" t="s">
        <v>190</v>
      </c>
      <c r="AV1839" s="10" t="s">
        <v>190</v>
      </c>
      <c r="AW1839" s="10" t="s">
        <v>35</v>
      </c>
      <c r="AX1839" s="10" t="s">
        <v>78</v>
      </c>
      <c r="AY1839" s="160" t="s">
        <v>221</v>
      </c>
    </row>
    <row r="1840" spans="2:51" s="10" customFormat="1" ht="20.45" customHeight="1" x14ac:dyDescent="0.3">
      <c r="B1840" s="153"/>
      <c r="C1840" s="154"/>
      <c r="D1840" s="154"/>
      <c r="E1840" s="155" t="s">
        <v>3</v>
      </c>
      <c r="F1840" s="272" t="s">
        <v>1616</v>
      </c>
      <c r="G1840" s="273"/>
      <c r="H1840" s="273"/>
      <c r="I1840" s="273"/>
      <c r="J1840" s="154"/>
      <c r="K1840" s="156">
        <v>39.442</v>
      </c>
      <c r="L1840" s="154"/>
      <c r="M1840" s="154"/>
      <c r="N1840" s="154"/>
      <c r="O1840" s="154"/>
      <c r="P1840" s="154"/>
      <c r="Q1840" s="154"/>
      <c r="R1840" s="157"/>
      <c r="T1840" s="158"/>
      <c r="U1840" s="154"/>
      <c r="V1840" s="154"/>
      <c r="W1840" s="154"/>
      <c r="X1840" s="154"/>
      <c r="Y1840" s="154"/>
      <c r="Z1840" s="154"/>
      <c r="AA1840" s="159"/>
      <c r="AT1840" s="160" t="s">
        <v>524</v>
      </c>
      <c r="AU1840" s="160" t="s">
        <v>190</v>
      </c>
      <c r="AV1840" s="10" t="s">
        <v>190</v>
      </c>
      <c r="AW1840" s="10" t="s">
        <v>35</v>
      </c>
      <c r="AX1840" s="10" t="s">
        <v>78</v>
      </c>
      <c r="AY1840" s="160" t="s">
        <v>221</v>
      </c>
    </row>
    <row r="1841" spans="2:51" s="10" customFormat="1" ht="28.9" customHeight="1" x14ac:dyDescent="0.3">
      <c r="B1841" s="153"/>
      <c r="C1841" s="154"/>
      <c r="D1841" s="154"/>
      <c r="E1841" s="155" t="s">
        <v>3</v>
      </c>
      <c r="F1841" s="272" t="s">
        <v>3182</v>
      </c>
      <c r="G1841" s="273"/>
      <c r="H1841" s="273"/>
      <c r="I1841" s="273"/>
      <c r="J1841" s="154"/>
      <c r="K1841" s="156">
        <v>64.400000000000006</v>
      </c>
      <c r="L1841" s="154"/>
      <c r="M1841" s="154"/>
      <c r="N1841" s="154"/>
      <c r="O1841" s="154"/>
      <c r="P1841" s="154"/>
      <c r="Q1841" s="154"/>
      <c r="R1841" s="157"/>
      <c r="T1841" s="158"/>
      <c r="U1841" s="154"/>
      <c r="V1841" s="154"/>
      <c r="W1841" s="154"/>
      <c r="X1841" s="154"/>
      <c r="Y1841" s="154"/>
      <c r="Z1841" s="154"/>
      <c r="AA1841" s="159"/>
      <c r="AT1841" s="160" t="s">
        <v>524</v>
      </c>
      <c r="AU1841" s="160" t="s">
        <v>190</v>
      </c>
      <c r="AV1841" s="10" t="s">
        <v>190</v>
      </c>
      <c r="AW1841" s="10" t="s">
        <v>35</v>
      </c>
      <c r="AX1841" s="10" t="s">
        <v>78</v>
      </c>
      <c r="AY1841" s="160" t="s">
        <v>221</v>
      </c>
    </row>
    <row r="1842" spans="2:51" s="10" customFormat="1" ht="40.15" customHeight="1" x14ac:dyDescent="0.3">
      <c r="B1842" s="153"/>
      <c r="C1842" s="154"/>
      <c r="D1842" s="154"/>
      <c r="E1842" s="155" t="s">
        <v>3</v>
      </c>
      <c r="F1842" s="272" t="s">
        <v>3183</v>
      </c>
      <c r="G1842" s="273"/>
      <c r="H1842" s="273"/>
      <c r="I1842" s="273"/>
      <c r="J1842" s="154"/>
      <c r="K1842" s="156">
        <v>71.287999999999997</v>
      </c>
      <c r="L1842" s="154"/>
      <c r="M1842" s="154"/>
      <c r="N1842" s="154"/>
      <c r="O1842" s="154"/>
      <c r="P1842" s="154"/>
      <c r="Q1842" s="154"/>
      <c r="R1842" s="157"/>
      <c r="T1842" s="158"/>
      <c r="U1842" s="154"/>
      <c r="V1842" s="154"/>
      <c r="W1842" s="154"/>
      <c r="X1842" s="154"/>
      <c r="Y1842" s="154"/>
      <c r="Z1842" s="154"/>
      <c r="AA1842" s="159"/>
      <c r="AT1842" s="160" t="s">
        <v>524</v>
      </c>
      <c r="AU1842" s="160" t="s">
        <v>190</v>
      </c>
      <c r="AV1842" s="10" t="s">
        <v>190</v>
      </c>
      <c r="AW1842" s="10" t="s">
        <v>35</v>
      </c>
      <c r="AX1842" s="10" t="s">
        <v>78</v>
      </c>
      <c r="AY1842" s="160" t="s">
        <v>221</v>
      </c>
    </row>
    <row r="1843" spans="2:51" s="10" customFormat="1" ht="20.45" customHeight="1" x14ac:dyDescent="0.3">
      <c r="B1843" s="153"/>
      <c r="C1843" s="154"/>
      <c r="D1843" s="154"/>
      <c r="E1843" s="155" t="s">
        <v>3</v>
      </c>
      <c r="F1843" s="272" t="s">
        <v>1623</v>
      </c>
      <c r="G1843" s="273"/>
      <c r="H1843" s="273"/>
      <c r="I1843" s="273"/>
      <c r="J1843" s="154"/>
      <c r="K1843" s="156">
        <v>99.52</v>
      </c>
      <c r="L1843" s="154"/>
      <c r="M1843" s="154"/>
      <c r="N1843" s="154"/>
      <c r="O1843" s="154"/>
      <c r="P1843" s="154"/>
      <c r="Q1843" s="154"/>
      <c r="R1843" s="157"/>
      <c r="T1843" s="158"/>
      <c r="U1843" s="154"/>
      <c r="V1843" s="154"/>
      <c r="W1843" s="154"/>
      <c r="X1843" s="154"/>
      <c r="Y1843" s="154"/>
      <c r="Z1843" s="154"/>
      <c r="AA1843" s="159"/>
      <c r="AT1843" s="160" t="s">
        <v>524</v>
      </c>
      <c r="AU1843" s="160" t="s">
        <v>190</v>
      </c>
      <c r="AV1843" s="10" t="s">
        <v>190</v>
      </c>
      <c r="AW1843" s="10" t="s">
        <v>35</v>
      </c>
      <c r="AX1843" s="10" t="s">
        <v>78</v>
      </c>
      <c r="AY1843" s="160" t="s">
        <v>221</v>
      </c>
    </row>
    <row r="1844" spans="2:51" s="10" customFormat="1" ht="20.45" customHeight="1" x14ac:dyDescent="0.3">
      <c r="B1844" s="153"/>
      <c r="C1844" s="154"/>
      <c r="D1844" s="154"/>
      <c r="E1844" s="155" t="s">
        <v>3</v>
      </c>
      <c r="F1844" s="272" t="s">
        <v>1625</v>
      </c>
      <c r="G1844" s="273"/>
      <c r="H1844" s="273"/>
      <c r="I1844" s="273"/>
      <c r="J1844" s="154"/>
      <c r="K1844" s="156">
        <v>27</v>
      </c>
      <c r="L1844" s="154"/>
      <c r="M1844" s="154"/>
      <c r="N1844" s="154"/>
      <c r="O1844" s="154"/>
      <c r="P1844" s="154"/>
      <c r="Q1844" s="154"/>
      <c r="R1844" s="157"/>
      <c r="T1844" s="158"/>
      <c r="U1844" s="154"/>
      <c r="V1844" s="154"/>
      <c r="W1844" s="154"/>
      <c r="X1844" s="154"/>
      <c r="Y1844" s="154"/>
      <c r="Z1844" s="154"/>
      <c r="AA1844" s="159"/>
      <c r="AT1844" s="160" t="s">
        <v>524</v>
      </c>
      <c r="AU1844" s="160" t="s">
        <v>190</v>
      </c>
      <c r="AV1844" s="10" t="s">
        <v>190</v>
      </c>
      <c r="AW1844" s="10" t="s">
        <v>35</v>
      </c>
      <c r="AX1844" s="10" t="s">
        <v>78</v>
      </c>
      <c r="AY1844" s="160" t="s">
        <v>221</v>
      </c>
    </row>
    <row r="1845" spans="2:51" s="10" customFormat="1" ht="20.45" customHeight="1" x14ac:dyDescent="0.3">
      <c r="B1845" s="153"/>
      <c r="C1845" s="154"/>
      <c r="D1845" s="154"/>
      <c r="E1845" s="155" t="s">
        <v>3</v>
      </c>
      <c r="F1845" s="272" t="s">
        <v>1627</v>
      </c>
      <c r="G1845" s="273"/>
      <c r="H1845" s="273"/>
      <c r="I1845" s="273"/>
      <c r="J1845" s="154"/>
      <c r="K1845" s="156">
        <v>35.840000000000003</v>
      </c>
      <c r="L1845" s="154"/>
      <c r="M1845" s="154"/>
      <c r="N1845" s="154"/>
      <c r="O1845" s="154"/>
      <c r="P1845" s="154"/>
      <c r="Q1845" s="154"/>
      <c r="R1845" s="157"/>
      <c r="T1845" s="158"/>
      <c r="U1845" s="154"/>
      <c r="V1845" s="154"/>
      <c r="W1845" s="154"/>
      <c r="X1845" s="154"/>
      <c r="Y1845" s="154"/>
      <c r="Z1845" s="154"/>
      <c r="AA1845" s="159"/>
      <c r="AT1845" s="160" t="s">
        <v>524</v>
      </c>
      <c r="AU1845" s="160" t="s">
        <v>190</v>
      </c>
      <c r="AV1845" s="10" t="s">
        <v>190</v>
      </c>
      <c r="AW1845" s="10" t="s">
        <v>35</v>
      </c>
      <c r="AX1845" s="10" t="s">
        <v>78</v>
      </c>
      <c r="AY1845" s="160" t="s">
        <v>221</v>
      </c>
    </row>
    <row r="1846" spans="2:51" s="10" customFormat="1" ht="28.9" customHeight="1" x14ac:dyDescent="0.3">
      <c r="B1846" s="153"/>
      <c r="C1846" s="154"/>
      <c r="D1846" s="154"/>
      <c r="E1846" s="155" t="s">
        <v>3</v>
      </c>
      <c r="F1846" s="272" t="s">
        <v>1629</v>
      </c>
      <c r="G1846" s="273"/>
      <c r="H1846" s="273"/>
      <c r="I1846" s="273"/>
      <c r="J1846" s="154"/>
      <c r="K1846" s="156">
        <v>192</v>
      </c>
      <c r="L1846" s="154"/>
      <c r="M1846" s="154"/>
      <c r="N1846" s="154"/>
      <c r="O1846" s="154"/>
      <c r="P1846" s="154"/>
      <c r="Q1846" s="154"/>
      <c r="R1846" s="157"/>
      <c r="T1846" s="158"/>
      <c r="U1846" s="154"/>
      <c r="V1846" s="154"/>
      <c r="W1846" s="154"/>
      <c r="X1846" s="154"/>
      <c r="Y1846" s="154"/>
      <c r="Z1846" s="154"/>
      <c r="AA1846" s="159"/>
      <c r="AT1846" s="160" t="s">
        <v>524</v>
      </c>
      <c r="AU1846" s="160" t="s">
        <v>190</v>
      </c>
      <c r="AV1846" s="10" t="s">
        <v>190</v>
      </c>
      <c r="AW1846" s="10" t="s">
        <v>35</v>
      </c>
      <c r="AX1846" s="10" t="s">
        <v>78</v>
      </c>
      <c r="AY1846" s="160" t="s">
        <v>221</v>
      </c>
    </row>
    <row r="1847" spans="2:51" s="12" customFormat="1" ht="20.45" customHeight="1" x14ac:dyDescent="0.3">
      <c r="B1847" s="173"/>
      <c r="C1847" s="174"/>
      <c r="D1847" s="174"/>
      <c r="E1847" s="175" t="s">
        <v>3</v>
      </c>
      <c r="F1847" s="277" t="s">
        <v>1141</v>
      </c>
      <c r="G1847" s="278"/>
      <c r="H1847" s="278"/>
      <c r="I1847" s="278"/>
      <c r="J1847" s="174"/>
      <c r="K1847" s="176" t="s">
        <v>3</v>
      </c>
      <c r="L1847" s="174"/>
      <c r="M1847" s="174"/>
      <c r="N1847" s="174"/>
      <c r="O1847" s="174"/>
      <c r="P1847" s="174"/>
      <c r="Q1847" s="174"/>
      <c r="R1847" s="177"/>
      <c r="T1847" s="178"/>
      <c r="U1847" s="174"/>
      <c r="V1847" s="174"/>
      <c r="W1847" s="174"/>
      <c r="X1847" s="174"/>
      <c r="Y1847" s="174"/>
      <c r="Z1847" s="174"/>
      <c r="AA1847" s="179"/>
      <c r="AT1847" s="180" t="s">
        <v>524</v>
      </c>
      <c r="AU1847" s="180" t="s">
        <v>190</v>
      </c>
      <c r="AV1847" s="12" t="s">
        <v>15</v>
      </c>
      <c r="AW1847" s="12" t="s">
        <v>35</v>
      </c>
      <c r="AX1847" s="12" t="s">
        <v>78</v>
      </c>
      <c r="AY1847" s="180" t="s">
        <v>221</v>
      </c>
    </row>
    <row r="1848" spans="2:51" s="10" customFormat="1" ht="28.9" customHeight="1" x14ac:dyDescent="0.3">
      <c r="B1848" s="153"/>
      <c r="C1848" s="154"/>
      <c r="D1848" s="154"/>
      <c r="E1848" s="155" t="s">
        <v>3</v>
      </c>
      <c r="F1848" s="272" t="s">
        <v>3184</v>
      </c>
      <c r="G1848" s="273"/>
      <c r="H1848" s="273"/>
      <c r="I1848" s="273"/>
      <c r="J1848" s="154"/>
      <c r="K1848" s="156">
        <v>33.43</v>
      </c>
      <c r="L1848" s="154"/>
      <c r="M1848" s="154"/>
      <c r="N1848" s="154"/>
      <c r="O1848" s="154"/>
      <c r="P1848" s="154"/>
      <c r="Q1848" s="154"/>
      <c r="R1848" s="157"/>
      <c r="T1848" s="158"/>
      <c r="U1848" s="154"/>
      <c r="V1848" s="154"/>
      <c r="W1848" s="154"/>
      <c r="X1848" s="154"/>
      <c r="Y1848" s="154"/>
      <c r="Z1848" s="154"/>
      <c r="AA1848" s="159"/>
      <c r="AT1848" s="160" t="s">
        <v>524</v>
      </c>
      <c r="AU1848" s="160" t="s">
        <v>190</v>
      </c>
      <c r="AV1848" s="10" t="s">
        <v>190</v>
      </c>
      <c r="AW1848" s="10" t="s">
        <v>35</v>
      </c>
      <c r="AX1848" s="10" t="s">
        <v>78</v>
      </c>
      <c r="AY1848" s="160" t="s">
        <v>221</v>
      </c>
    </row>
    <row r="1849" spans="2:51" s="10" customFormat="1" ht="20.45" customHeight="1" x14ac:dyDescent="0.3">
      <c r="B1849" s="153"/>
      <c r="C1849" s="154"/>
      <c r="D1849" s="154"/>
      <c r="E1849" s="155" t="s">
        <v>3</v>
      </c>
      <c r="F1849" s="272" t="s">
        <v>3185</v>
      </c>
      <c r="G1849" s="273"/>
      <c r="H1849" s="273"/>
      <c r="I1849" s="273"/>
      <c r="J1849" s="154"/>
      <c r="K1849" s="156">
        <v>2.5499999999999998</v>
      </c>
      <c r="L1849" s="154"/>
      <c r="M1849" s="154"/>
      <c r="N1849" s="154"/>
      <c r="O1849" s="154"/>
      <c r="P1849" s="154"/>
      <c r="Q1849" s="154"/>
      <c r="R1849" s="157"/>
      <c r="T1849" s="158"/>
      <c r="U1849" s="154"/>
      <c r="V1849" s="154"/>
      <c r="W1849" s="154"/>
      <c r="X1849" s="154"/>
      <c r="Y1849" s="154"/>
      <c r="Z1849" s="154"/>
      <c r="AA1849" s="159"/>
      <c r="AT1849" s="160" t="s">
        <v>524</v>
      </c>
      <c r="AU1849" s="160" t="s">
        <v>190</v>
      </c>
      <c r="AV1849" s="10" t="s">
        <v>190</v>
      </c>
      <c r="AW1849" s="10" t="s">
        <v>35</v>
      </c>
      <c r="AX1849" s="10" t="s">
        <v>78</v>
      </c>
      <c r="AY1849" s="160" t="s">
        <v>221</v>
      </c>
    </row>
    <row r="1850" spans="2:51" s="10" customFormat="1" ht="28.9" customHeight="1" x14ac:dyDescent="0.3">
      <c r="B1850" s="153"/>
      <c r="C1850" s="154"/>
      <c r="D1850" s="154"/>
      <c r="E1850" s="155" t="s">
        <v>3</v>
      </c>
      <c r="F1850" s="272" t="s">
        <v>3186</v>
      </c>
      <c r="G1850" s="273"/>
      <c r="H1850" s="273"/>
      <c r="I1850" s="273"/>
      <c r="J1850" s="154"/>
      <c r="K1850" s="156">
        <v>78.150000000000006</v>
      </c>
      <c r="L1850" s="154"/>
      <c r="M1850" s="154"/>
      <c r="N1850" s="154"/>
      <c r="O1850" s="154"/>
      <c r="P1850" s="154"/>
      <c r="Q1850" s="154"/>
      <c r="R1850" s="157"/>
      <c r="T1850" s="158"/>
      <c r="U1850" s="154"/>
      <c r="V1850" s="154"/>
      <c r="W1850" s="154"/>
      <c r="X1850" s="154"/>
      <c r="Y1850" s="154"/>
      <c r="Z1850" s="154"/>
      <c r="AA1850" s="159"/>
      <c r="AT1850" s="160" t="s">
        <v>524</v>
      </c>
      <c r="AU1850" s="160" t="s">
        <v>190</v>
      </c>
      <c r="AV1850" s="10" t="s">
        <v>190</v>
      </c>
      <c r="AW1850" s="10" t="s">
        <v>35</v>
      </c>
      <c r="AX1850" s="10" t="s">
        <v>78</v>
      </c>
      <c r="AY1850" s="160" t="s">
        <v>221</v>
      </c>
    </row>
    <row r="1851" spans="2:51" s="13" customFormat="1" ht="20.45" customHeight="1" x14ac:dyDescent="0.3">
      <c r="B1851" s="181"/>
      <c r="C1851" s="182"/>
      <c r="D1851" s="182"/>
      <c r="E1851" s="183" t="s">
        <v>3</v>
      </c>
      <c r="F1851" s="279" t="s">
        <v>946</v>
      </c>
      <c r="G1851" s="280"/>
      <c r="H1851" s="280"/>
      <c r="I1851" s="280"/>
      <c r="J1851" s="182"/>
      <c r="K1851" s="184">
        <v>2384.0889999999999</v>
      </c>
      <c r="L1851" s="182"/>
      <c r="M1851" s="182"/>
      <c r="N1851" s="182"/>
      <c r="O1851" s="182"/>
      <c r="P1851" s="182"/>
      <c r="Q1851" s="182"/>
      <c r="R1851" s="185"/>
      <c r="T1851" s="186"/>
      <c r="U1851" s="182"/>
      <c r="V1851" s="182"/>
      <c r="W1851" s="182"/>
      <c r="X1851" s="182"/>
      <c r="Y1851" s="182"/>
      <c r="Z1851" s="182"/>
      <c r="AA1851" s="187"/>
      <c r="AT1851" s="188" t="s">
        <v>524</v>
      </c>
      <c r="AU1851" s="188" t="s">
        <v>190</v>
      </c>
      <c r="AV1851" s="13" t="s">
        <v>254</v>
      </c>
      <c r="AW1851" s="13" t="s">
        <v>35</v>
      </c>
      <c r="AX1851" s="13" t="s">
        <v>78</v>
      </c>
      <c r="AY1851" s="188" t="s">
        <v>221</v>
      </c>
    </row>
    <row r="1852" spans="2:51" s="12" customFormat="1" ht="20.45" customHeight="1" x14ac:dyDescent="0.3">
      <c r="B1852" s="173"/>
      <c r="C1852" s="174"/>
      <c r="D1852" s="174"/>
      <c r="E1852" s="175" t="s">
        <v>3</v>
      </c>
      <c r="F1852" s="277" t="s">
        <v>3187</v>
      </c>
      <c r="G1852" s="278"/>
      <c r="H1852" s="278"/>
      <c r="I1852" s="278"/>
      <c r="J1852" s="174"/>
      <c r="K1852" s="176" t="s">
        <v>3</v>
      </c>
      <c r="L1852" s="174"/>
      <c r="M1852" s="174"/>
      <c r="N1852" s="174"/>
      <c r="O1852" s="174"/>
      <c r="P1852" s="174"/>
      <c r="Q1852" s="174"/>
      <c r="R1852" s="177"/>
      <c r="T1852" s="178"/>
      <c r="U1852" s="174"/>
      <c r="V1852" s="174"/>
      <c r="W1852" s="174"/>
      <c r="X1852" s="174"/>
      <c r="Y1852" s="174"/>
      <c r="Z1852" s="174"/>
      <c r="AA1852" s="179"/>
      <c r="AT1852" s="180" t="s">
        <v>524</v>
      </c>
      <c r="AU1852" s="180" t="s">
        <v>190</v>
      </c>
      <c r="AV1852" s="12" t="s">
        <v>15</v>
      </c>
      <c r="AW1852" s="12" t="s">
        <v>35</v>
      </c>
      <c r="AX1852" s="12" t="s">
        <v>78</v>
      </c>
      <c r="AY1852" s="180" t="s">
        <v>221</v>
      </c>
    </row>
    <row r="1853" spans="2:51" s="10" customFormat="1" ht="20.45" customHeight="1" x14ac:dyDescent="0.3">
      <c r="B1853" s="153"/>
      <c r="C1853" s="154"/>
      <c r="D1853" s="154"/>
      <c r="E1853" s="155" t="s">
        <v>3</v>
      </c>
      <c r="F1853" s="272" t="s">
        <v>3188</v>
      </c>
      <c r="G1853" s="273"/>
      <c r="H1853" s="273"/>
      <c r="I1853" s="273"/>
      <c r="J1853" s="154"/>
      <c r="K1853" s="156">
        <v>10.97</v>
      </c>
      <c r="L1853" s="154"/>
      <c r="M1853" s="154"/>
      <c r="N1853" s="154"/>
      <c r="O1853" s="154"/>
      <c r="P1853" s="154"/>
      <c r="Q1853" s="154"/>
      <c r="R1853" s="157"/>
      <c r="T1853" s="158"/>
      <c r="U1853" s="154"/>
      <c r="V1853" s="154"/>
      <c r="W1853" s="154"/>
      <c r="X1853" s="154"/>
      <c r="Y1853" s="154"/>
      <c r="Z1853" s="154"/>
      <c r="AA1853" s="159"/>
      <c r="AT1853" s="160" t="s">
        <v>524</v>
      </c>
      <c r="AU1853" s="160" t="s">
        <v>190</v>
      </c>
      <c r="AV1853" s="10" t="s">
        <v>190</v>
      </c>
      <c r="AW1853" s="10" t="s">
        <v>35</v>
      </c>
      <c r="AX1853" s="10" t="s">
        <v>78</v>
      </c>
      <c r="AY1853" s="160" t="s">
        <v>221</v>
      </c>
    </row>
    <row r="1854" spans="2:51" s="10" customFormat="1" ht="20.45" customHeight="1" x14ac:dyDescent="0.3">
      <c r="B1854" s="153"/>
      <c r="C1854" s="154"/>
      <c r="D1854" s="154"/>
      <c r="E1854" s="155" t="s">
        <v>3</v>
      </c>
      <c r="F1854" s="272" t="s">
        <v>3189</v>
      </c>
      <c r="G1854" s="273"/>
      <c r="H1854" s="273"/>
      <c r="I1854" s="273"/>
      <c r="J1854" s="154"/>
      <c r="K1854" s="156">
        <v>181.94499999999999</v>
      </c>
      <c r="L1854" s="154"/>
      <c r="M1854" s="154"/>
      <c r="N1854" s="154"/>
      <c r="O1854" s="154"/>
      <c r="P1854" s="154"/>
      <c r="Q1854" s="154"/>
      <c r="R1854" s="157"/>
      <c r="T1854" s="158"/>
      <c r="U1854" s="154"/>
      <c r="V1854" s="154"/>
      <c r="W1854" s="154"/>
      <c r="X1854" s="154"/>
      <c r="Y1854" s="154"/>
      <c r="Z1854" s="154"/>
      <c r="AA1854" s="159"/>
      <c r="AT1854" s="160" t="s">
        <v>524</v>
      </c>
      <c r="AU1854" s="160" t="s">
        <v>190</v>
      </c>
      <c r="AV1854" s="10" t="s">
        <v>190</v>
      </c>
      <c r="AW1854" s="10" t="s">
        <v>35</v>
      </c>
      <c r="AX1854" s="10" t="s">
        <v>78</v>
      </c>
      <c r="AY1854" s="160" t="s">
        <v>221</v>
      </c>
    </row>
    <row r="1855" spans="2:51" s="13" customFormat="1" ht="20.45" customHeight="1" x14ac:dyDescent="0.3">
      <c r="B1855" s="181"/>
      <c r="C1855" s="182"/>
      <c r="D1855" s="182"/>
      <c r="E1855" s="183" t="s">
        <v>3</v>
      </c>
      <c r="F1855" s="279" t="s">
        <v>946</v>
      </c>
      <c r="G1855" s="280"/>
      <c r="H1855" s="280"/>
      <c r="I1855" s="280"/>
      <c r="J1855" s="182"/>
      <c r="K1855" s="184">
        <v>192.91499999999999</v>
      </c>
      <c r="L1855" s="182"/>
      <c r="M1855" s="182"/>
      <c r="N1855" s="182"/>
      <c r="O1855" s="182"/>
      <c r="P1855" s="182"/>
      <c r="Q1855" s="182"/>
      <c r="R1855" s="185"/>
      <c r="T1855" s="186"/>
      <c r="U1855" s="182"/>
      <c r="V1855" s="182"/>
      <c r="W1855" s="182"/>
      <c r="X1855" s="182"/>
      <c r="Y1855" s="182"/>
      <c r="Z1855" s="182"/>
      <c r="AA1855" s="187"/>
      <c r="AT1855" s="188" t="s">
        <v>524</v>
      </c>
      <c r="AU1855" s="188" t="s">
        <v>190</v>
      </c>
      <c r="AV1855" s="13" t="s">
        <v>254</v>
      </c>
      <c r="AW1855" s="13" t="s">
        <v>35</v>
      </c>
      <c r="AX1855" s="13" t="s">
        <v>78</v>
      </c>
      <c r="AY1855" s="188" t="s">
        <v>221</v>
      </c>
    </row>
    <row r="1856" spans="2:51" s="11" customFormat="1" ht="20.45" customHeight="1" x14ac:dyDescent="0.3">
      <c r="B1856" s="161"/>
      <c r="C1856" s="162"/>
      <c r="D1856" s="162"/>
      <c r="E1856" s="163" t="s">
        <v>3</v>
      </c>
      <c r="F1856" s="270" t="s">
        <v>526</v>
      </c>
      <c r="G1856" s="271"/>
      <c r="H1856" s="271"/>
      <c r="I1856" s="271"/>
      <c r="J1856" s="162"/>
      <c r="K1856" s="164">
        <v>2577.0039999999999</v>
      </c>
      <c r="L1856" s="162"/>
      <c r="M1856" s="162"/>
      <c r="N1856" s="162"/>
      <c r="O1856" s="162"/>
      <c r="P1856" s="162"/>
      <c r="Q1856" s="162"/>
      <c r="R1856" s="165"/>
      <c r="T1856" s="166"/>
      <c r="U1856" s="162"/>
      <c r="V1856" s="162"/>
      <c r="W1856" s="162"/>
      <c r="X1856" s="162"/>
      <c r="Y1856" s="162"/>
      <c r="Z1856" s="162"/>
      <c r="AA1856" s="167"/>
      <c r="AT1856" s="168" t="s">
        <v>524</v>
      </c>
      <c r="AU1856" s="168" t="s">
        <v>190</v>
      </c>
      <c r="AV1856" s="11" t="s">
        <v>231</v>
      </c>
      <c r="AW1856" s="11" t="s">
        <v>35</v>
      </c>
      <c r="AX1856" s="11" t="s">
        <v>15</v>
      </c>
      <c r="AY1856" s="168" t="s">
        <v>221</v>
      </c>
    </row>
    <row r="1857" spans="2:65" s="9" customFormat="1" ht="29.85" customHeight="1" x14ac:dyDescent="0.3">
      <c r="B1857" s="125"/>
      <c r="C1857" s="126"/>
      <c r="D1857" s="135" t="s">
        <v>923</v>
      </c>
      <c r="E1857" s="135"/>
      <c r="F1857" s="135"/>
      <c r="G1857" s="135"/>
      <c r="H1857" s="135"/>
      <c r="I1857" s="135"/>
      <c r="J1857" s="135"/>
      <c r="K1857" s="135"/>
      <c r="L1857" s="135"/>
      <c r="M1857" s="135"/>
      <c r="N1857" s="240">
        <f>BK1857</f>
        <v>0</v>
      </c>
      <c r="O1857" s="241"/>
      <c r="P1857" s="241"/>
      <c r="Q1857" s="241"/>
      <c r="R1857" s="128"/>
      <c r="T1857" s="129"/>
      <c r="U1857" s="126"/>
      <c r="V1857" s="126"/>
      <c r="W1857" s="130">
        <f>SUM(W1858:W2094)</f>
        <v>1061.56</v>
      </c>
      <c r="X1857" s="126"/>
      <c r="Y1857" s="130">
        <f>SUM(Y1858:Y2094)</f>
        <v>56.85715359999999</v>
      </c>
      <c r="Z1857" s="126"/>
      <c r="AA1857" s="131">
        <f>SUM(AA1858:AA2094)</f>
        <v>0</v>
      </c>
      <c r="AR1857" s="132" t="s">
        <v>190</v>
      </c>
      <c r="AT1857" s="133" t="s">
        <v>77</v>
      </c>
      <c r="AU1857" s="133" t="s">
        <v>15</v>
      </c>
      <c r="AY1857" s="132" t="s">
        <v>221</v>
      </c>
      <c r="BK1857" s="134">
        <f>SUM(BK1858:BK2094)</f>
        <v>0</v>
      </c>
    </row>
    <row r="1858" spans="2:65" s="1" customFormat="1" ht="40.15" customHeight="1" x14ac:dyDescent="0.3">
      <c r="B1858" s="136"/>
      <c r="C1858" s="137" t="s">
        <v>3190</v>
      </c>
      <c r="D1858" s="137" t="s">
        <v>222</v>
      </c>
      <c r="E1858" s="138" t="s">
        <v>3191</v>
      </c>
      <c r="F1858" s="250" t="s">
        <v>3192</v>
      </c>
      <c r="G1858" s="251"/>
      <c r="H1858" s="251"/>
      <c r="I1858" s="251"/>
      <c r="J1858" s="139" t="s">
        <v>276</v>
      </c>
      <c r="K1858" s="140">
        <v>1</v>
      </c>
      <c r="L1858" s="252"/>
      <c r="M1858" s="251"/>
      <c r="N1858" s="252">
        <f>ROUND(L1858*K1858,2)</f>
        <v>0</v>
      </c>
      <c r="O1858" s="251"/>
      <c r="P1858" s="251"/>
      <c r="Q1858" s="251"/>
      <c r="R1858" s="141"/>
      <c r="T1858" s="142" t="s">
        <v>3</v>
      </c>
      <c r="U1858" s="40" t="s">
        <v>43</v>
      </c>
      <c r="V1858" s="143">
        <v>1</v>
      </c>
      <c r="W1858" s="143">
        <f>V1858*K1858</f>
        <v>1</v>
      </c>
      <c r="X1858" s="143">
        <v>5.3560000000000003E-2</v>
      </c>
      <c r="Y1858" s="143">
        <f>X1858*K1858</f>
        <v>5.3560000000000003E-2</v>
      </c>
      <c r="Z1858" s="143">
        <v>0</v>
      </c>
      <c r="AA1858" s="144">
        <f>Z1858*K1858</f>
        <v>0</v>
      </c>
      <c r="AR1858" s="17" t="s">
        <v>247</v>
      </c>
      <c r="AT1858" s="17" t="s">
        <v>222</v>
      </c>
      <c r="AU1858" s="17" t="s">
        <v>190</v>
      </c>
      <c r="AY1858" s="17" t="s">
        <v>221</v>
      </c>
      <c r="BE1858" s="145">
        <f>IF(U1858="základní",N1858,0)</f>
        <v>0</v>
      </c>
      <c r="BF1858" s="145">
        <f>IF(U1858="snížená",N1858,0)</f>
        <v>0</v>
      </c>
      <c r="BG1858" s="145">
        <f>IF(U1858="zákl. přenesená",N1858,0)</f>
        <v>0</v>
      </c>
      <c r="BH1858" s="145">
        <f>IF(U1858="sníž. přenesená",N1858,0)</f>
        <v>0</v>
      </c>
      <c r="BI1858" s="145">
        <f>IF(U1858="nulová",N1858,0)</f>
        <v>0</v>
      </c>
      <c r="BJ1858" s="17" t="s">
        <v>15</v>
      </c>
      <c r="BK1858" s="145">
        <f>ROUND(L1858*K1858,2)</f>
        <v>0</v>
      </c>
      <c r="BL1858" s="17" t="s">
        <v>247</v>
      </c>
      <c r="BM1858" s="17" t="s">
        <v>3193</v>
      </c>
    </row>
    <row r="1859" spans="2:65" s="1" customFormat="1" ht="154.15" customHeight="1" x14ac:dyDescent="0.3">
      <c r="B1859" s="31"/>
      <c r="C1859" s="32"/>
      <c r="D1859" s="32"/>
      <c r="E1859" s="32"/>
      <c r="F1859" s="266" t="s">
        <v>3194</v>
      </c>
      <c r="G1859" s="200"/>
      <c r="H1859" s="200"/>
      <c r="I1859" s="200"/>
      <c r="J1859" s="32"/>
      <c r="K1859" s="32"/>
      <c r="L1859" s="32"/>
      <c r="M1859" s="32"/>
      <c r="N1859" s="32"/>
      <c r="O1859" s="32"/>
      <c r="P1859" s="32"/>
      <c r="Q1859" s="32"/>
      <c r="R1859" s="33"/>
      <c r="T1859" s="70"/>
      <c r="U1859" s="32"/>
      <c r="V1859" s="32"/>
      <c r="W1859" s="32"/>
      <c r="X1859" s="32"/>
      <c r="Y1859" s="32"/>
      <c r="Z1859" s="32"/>
      <c r="AA1859" s="71"/>
      <c r="AT1859" s="17" t="s">
        <v>250</v>
      </c>
      <c r="AU1859" s="17" t="s">
        <v>190</v>
      </c>
    </row>
    <row r="1860" spans="2:65" s="1" customFormat="1" ht="40.15" customHeight="1" x14ac:dyDescent="0.3">
      <c r="B1860" s="136"/>
      <c r="C1860" s="137" t="s">
        <v>3195</v>
      </c>
      <c r="D1860" s="137" t="s">
        <v>222</v>
      </c>
      <c r="E1860" s="138" t="s">
        <v>3196</v>
      </c>
      <c r="F1860" s="250" t="s">
        <v>3197</v>
      </c>
      <c r="G1860" s="251"/>
      <c r="H1860" s="251"/>
      <c r="I1860" s="251"/>
      <c r="J1860" s="139" t="s">
        <v>276</v>
      </c>
      <c r="K1860" s="140">
        <v>1</v>
      </c>
      <c r="L1860" s="252"/>
      <c r="M1860" s="251"/>
      <c r="N1860" s="252">
        <f>ROUND(L1860*K1860,2)</f>
        <v>0</v>
      </c>
      <c r="O1860" s="251"/>
      <c r="P1860" s="251"/>
      <c r="Q1860" s="251"/>
      <c r="R1860" s="141"/>
      <c r="T1860" s="142" t="s">
        <v>3</v>
      </c>
      <c r="U1860" s="40" t="s">
        <v>43</v>
      </c>
      <c r="V1860" s="143">
        <v>1</v>
      </c>
      <c r="W1860" s="143">
        <f>V1860*K1860</f>
        <v>1</v>
      </c>
      <c r="X1860" s="143">
        <v>5.3560000000000003E-2</v>
      </c>
      <c r="Y1860" s="143">
        <f>X1860*K1860</f>
        <v>5.3560000000000003E-2</v>
      </c>
      <c r="Z1860" s="143">
        <v>0</v>
      </c>
      <c r="AA1860" s="144">
        <f>Z1860*K1860</f>
        <v>0</v>
      </c>
      <c r="AR1860" s="17" t="s">
        <v>247</v>
      </c>
      <c r="AT1860" s="17" t="s">
        <v>222</v>
      </c>
      <c r="AU1860" s="17" t="s">
        <v>190</v>
      </c>
      <c r="AY1860" s="17" t="s">
        <v>221</v>
      </c>
      <c r="BE1860" s="145">
        <f>IF(U1860="základní",N1860,0)</f>
        <v>0</v>
      </c>
      <c r="BF1860" s="145">
        <f>IF(U1860="snížená",N1860,0)</f>
        <v>0</v>
      </c>
      <c r="BG1860" s="145">
        <f>IF(U1860="zákl. přenesená",N1860,0)</f>
        <v>0</v>
      </c>
      <c r="BH1860" s="145">
        <f>IF(U1860="sníž. přenesená",N1860,0)</f>
        <v>0</v>
      </c>
      <c r="BI1860" s="145">
        <f>IF(U1860="nulová",N1860,0)</f>
        <v>0</v>
      </c>
      <c r="BJ1860" s="17" t="s">
        <v>15</v>
      </c>
      <c r="BK1860" s="145">
        <f>ROUND(L1860*K1860,2)</f>
        <v>0</v>
      </c>
      <c r="BL1860" s="17" t="s">
        <v>247</v>
      </c>
      <c r="BM1860" s="17" t="s">
        <v>3198</v>
      </c>
    </row>
    <row r="1861" spans="2:65" s="1" customFormat="1" ht="51.6" customHeight="1" x14ac:dyDescent="0.3">
      <c r="B1861" s="31"/>
      <c r="C1861" s="32"/>
      <c r="D1861" s="32"/>
      <c r="E1861" s="32"/>
      <c r="F1861" s="266" t="s">
        <v>3199</v>
      </c>
      <c r="G1861" s="200"/>
      <c r="H1861" s="200"/>
      <c r="I1861" s="200"/>
      <c r="J1861" s="32"/>
      <c r="K1861" s="32"/>
      <c r="L1861" s="32"/>
      <c r="M1861" s="32"/>
      <c r="N1861" s="32"/>
      <c r="O1861" s="32"/>
      <c r="P1861" s="32"/>
      <c r="Q1861" s="32"/>
      <c r="R1861" s="33"/>
      <c r="T1861" s="70"/>
      <c r="U1861" s="32"/>
      <c r="V1861" s="32"/>
      <c r="W1861" s="32"/>
      <c r="X1861" s="32"/>
      <c r="Y1861" s="32"/>
      <c r="Z1861" s="32"/>
      <c r="AA1861" s="71"/>
      <c r="AT1861" s="17" t="s">
        <v>250</v>
      </c>
      <c r="AU1861" s="17" t="s">
        <v>190</v>
      </c>
    </row>
    <row r="1862" spans="2:65" s="1" customFormat="1" ht="51.6" customHeight="1" x14ac:dyDescent="0.3">
      <c r="B1862" s="136"/>
      <c r="C1862" s="137" t="s">
        <v>3200</v>
      </c>
      <c r="D1862" s="137" t="s">
        <v>222</v>
      </c>
      <c r="E1862" s="138" t="s">
        <v>3201</v>
      </c>
      <c r="F1862" s="250" t="s">
        <v>3202</v>
      </c>
      <c r="G1862" s="251"/>
      <c r="H1862" s="251"/>
      <c r="I1862" s="251"/>
      <c r="J1862" s="139" t="s">
        <v>276</v>
      </c>
      <c r="K1862" s="140">
        <v>1</v>
      </c>
      <c r="L1862" s="252"/>
      <c r="M1862" s="251"/>
      <c r="N1862" s="252">
        <f>ROUND(L1862*K1862,2)</f>
        <v>0</v>
      </c>
      <c r="O1862" s="251"/>
      <c r="P1862" s="251"/>
      <c r="Q1862" s="251"/>
      <c r="R1862" s="141"/>
      <c r="T1862" s="142" t="s">
        <v>3</v>
      </c>
      <c r="U1862" s="40" t="s">
        <v>43</v>
      </c>
      <c r="V1862" s="143">
        <v>1</v>
      </c>
      <c r="W1862" s="143">
        <f>V1862*K1862</f>
        <v>1</v>
      </c>
      <c r="X1862" s="143">
        <v>5.3560000000000003E-2</v>
      </c>
      <c r="Y1862" s="143">
        <f>X1862*K1862</f>
        <v>5.3560000000000003E-2</v>
      </c>
      <c r="Z1862" s="143">
        <v>0</v>
      </c>
      <c r="AA1862" s="144">
        <f>Z1862*K1862</f>
        <v>0</v>
      </c>
      <c r="AR1862" s="17" t="s">
        <v>247</v>
      </c>
      <c r="AT1862" s="17" t="s">
        <v>222</v>
      </c>
      <c r="AU1862" s="17" t="s">
        <v>190</v>
      </c>
      <c r="AY1862" s="17" t="s">
        <v>221</v>
      </c>
      <c r="BE1862" s="145">
        <f>IF(U1862="základní",N1862,0)</f>
        <v>0</v>
      </c>
      <c r="BF1862" s="145">
        <f>IF(U1862="snížená",N1862,0)</f>
        <v>0</v>
      </c>
      <c r="BG1862" s="145">
        <f>IF(U1862="zákl. přenesená",N1862,0)</f>
        <v>0</v>
      </c>
      <c r="BH1862" s="145">
        <f>IF(U1862="sníž. přenesená",N1862,0)</f>
        <v>0</v>
      </c>
      <c r="BI1862" s="145">
        <f>IF(U1862="nulová",N1862,0)</f>
        <v>0</v>
      </c>
      <c r="BJ1862" s="17" t="s">
        <v>15</v>
      </c>
      <c r="BK1862" s="145">
        <f>ROUND(L1862*K1862,2)</f>
        <v>0</v>
      </c>
      <c r="BL1862" s="17" t="s">
        <v>247</v>
      </c>
      <c r="BM1862" s="17" t="s">
        <v>3203</v>
      </c>
    </row>
    <row r="1863" spans="2:65" s="1" customFormat="1" ht="97.15" customHeight="1" x14ac:dyDescent="0.3">
      <c r="B1863" s="31"/>
      <c r="C1863" s="32"/>
      <c r="D1863" s="32"/>
      <c r="E1863" s="32"/>
      <c r="F1863" s="266" t="s">
        <v>3204</v>
      </c>
      <c r="G1863" s="200"/>
      <c r="H1863" s="200"/>
      <c r="I1863" s="200"/>
      <c r="J1863" s="32"/>
      <c r="K1863" s="32"/>
      <c r="L1863" s="32"/>
      <c r="M1863" s="32"/>
      <c r="N1863" s="32"/>
      <c r="O1863" s="32"/>
      <c r="P1863" s="32"/>
      <c r="Q1863" s="32"/>
      <c r="R1863" s="33"/>
      <c r="T1863" s="70"/>
      <c r="U1863" s="32"/>
      <c r="V1863" s="32"/>
      <c r="W1863" s="32"/>
      <c r="X1863" s="32"/>
      <c r="Y1863" s="32"/>
      <c r="Z1863" s="32"/>
      <c r="AA1863" s="71"/>
      <c r="AT1863" s="17" t="s">
        <v>250</v>
      </c>
      <c r="AU1863" s="17" t="s">
        <v>190</v>
      </c>
    </row>
    <row r="1864" spans="2:65" s="1" customFormat="1" ht="51.6" customHeight="1" x14ac:dyDescent="0.3">
      <c r="B1864" s="136"/>
      <c r="C1864" s="137" t="s">
        <v>3205</v>
      </c>
      <c r="D1864" s="137" t="s">
        <v>222</v>
      </c>
      <c r="E1864" s="138" t="s">
        <v>3206</v>
      </c>
      <c r="F1864" s="250" t="s">
        <v>3207</v>
      </c>
      <c r="G1864" s="251"/>
      <c r="H1864" s="251"/>
      <c r="I1864" s="251"/>
      <c r="J1864" s="139" t="s">
        <v>276</v>
      </c>
      <c r="K1864" s="140">
        <v>1</v>
      </c>
      <c r="L1864" s="252"/>
      <c r="M1864" s="251"/>
      <c r="N1864" s="252">
        <f>ROUND(L1864*K1864,2)</f>
        <v>0</v>
      </c>
      <c r="O1864" s="251"/>
      <c r="P1864" s="251"/>
      <c r="Q1864" s="251"/>
      <c r="R1864" s="141"/>
      <c r="T1864" s="142" t="s">
        <v>3</v>
      </c>
      <c r="U1864" s="40" t="s">
        <v>43</v>
      </c>
      <c r="V1864" s="143">
        <v>1</v>
      </c>
      <c r="W1864" s="143">
        <f>V1864*K1864</f>
        <v>1</v>
      </c>
      <c r="X1864" s="143">
        <v>5.3560000000000003E-2</v>
      </c>
      <c r="Y1864" s="143">
        <f>X1864*K1864</f>
        <v>5.3560000000000003E-2</v>
      </c>
      <c r="Z1864" s="143">
        <v>0</v>
      </c>
      <c r="AA1864" s="144">
        <f>Z1864*K1864</f>
        <v>0</v>
      </c>
      <c r="AR1864" s="17" t="s">
        <v>247</v>
      </c>
      <c r="AT1864" s="17" t="s">
        <v>222</v>
      </c>
      <c r="AU1864" s="17" t="s">
        <v>190</v>
      </c>
      <c r="AY1864" s="17" t="s">
        <v>221</v>
      </c>
      <c r="BE1864" s="145">
        <f>IF(U1864="základní",N1864,0)</f>
        <v>0</v>
      </c>
      <c r="BF1864" s="145">
        <f>IF(U1864="snížená",N1864,0)</f>
        <v>0</v>
      </c>
      <c r="BG1864" s="145">
        <f>IF(U1864="zákl. přenesená",N1864,0)</f>
        <v>0</v>
      </c>
      <c r="BH1864" s="145">
        <f>IF(U1864="sníž. přenesená",N1864,0)</f>
        <v>0</v>
      </c>
      <c r="BI1864" s="145">
        <f>IF(U1864="nulová",N1864,0)</f>
        <v>0</v>
      </c>
      <c r="BJ1864" s="17" t="s">
        <v>15</v>
      </c>
      <c r="BK1864" s="145">
        <f>ROUND(L1864*K1864,2)</f>
        <v>0</v>
      </c>
      <c r="BL1864" s="17" t="s">
        <v>247</v>
      </c>
      <c r="BM1864" s="17" t="s">
        <v>3208</v>
      </c>
    </row>
    <row r="1865" spans="2:65" s="1" customFormat="1" ht="97.15" customHeight="1" x14ac:dyDescent="0.3">
      <c r="B1865" s="31"/>
      <c r="C1865" s="32"/>
      <c r="D1865" s="32"/>
      <c r="E1865" s="32"/>
      <c r="F1865" s="266" t="s">
        <v>3204</v>
      </c>
      <c r="G1865" s="200"/>
      <c r="H1865" s="200"/>
      <c r="I1865" s="200"/>
      <c r="J1865" s="32"/>
      <c r="K1865" s="32"/>
      <c r="L1865" s="32"/>
      <c r="M1865" s="32"/>
      <c r="N1865" s="32"/>
      <c r="O1865" s="32"/>
      <c r="P1865" s="32"/>
      <c r="Q1865" s="32"/>
      <c r="R1865" s="33"/>
      <c r="T1865" s="70"/>
      <c r="U1865" s="32"/>
      <c r="V1865" s="32"/>
      <c r="W1865" s="32"/>
      <c r="X1865" s="32"/>
      <c r="Y1865" s="32"/>
      <c r="Z1865" s="32"/>
      <c r="AA1865" s="71"/>
      <c r="AT1865" s="17" t="s">
        <v>250</v>
      </c>
      <c r="AU1865" s="17" t="s">
        <v>190</v>
      </c>
    </row>
    <row r="1866" spans="2:65" s="1" customFormat="1" ht="40.15" customHeight="1" x14ac:dyDescent="0.3">
      <c r="B1866" s="136"/>
      <c r="C1866" s="137" t="s">
        <v>3209</v>
      </c>
      <c r="D1866" s="137" t="s">
        <v>222</v>
      </c>
      <c r="E1866" s="138" t="s">
        <v>3210</v>
      </c>
      <c r="F1866" s="250" t="s">
        <v>3211</v>
      </c>
      <c r="G1866" s="251"/>
      <c r="H1866" s="251"/>
      <c r="I1866" s="251"/>
      <c r="J1866" s="139" t="s">
        <v>276</v>
      </c>
      <c r="K1866" s="140">
        <v>1</v>
      </c>
      <c r="L1866" s="252"/>
      <c r="M1866" s="251"/>
      <c r="N1866" s="252">
        <f>ROUND(L1866*K1866,2)</f>
        <v>0</v>
      </c>
      <c r="O1866" s="251"/>
      <c r="P1866" s="251"/>
      <c r="Q1866" s="251"/>
      <c r="R1866" s="141"/>
      <c r="T1866" s="142" t="s">
        <v>3</v>
      </c>
      <c r="U1866" s="40" t="s">
        <v>43</v>
      </c>
      <c r="V1866" s="143">
        <v>1</v>
      </c>
      <c r="W1866" s="143">
        <f>V1866*K1866</f>
        <v>1</v>
      </c>
      <c r="X1866" s="143">
        <v>5.3560000000000003E-2</v>
      </c>
      <c r="Y1866" s="143">
        <f>X1866*K1866</f>
        <v>5.3560000000000003E-2</v>
      </c>
      <c r="Z1866" s="143">
        <v>0</v>
      </c>
      <c r="AA1866" s="144">
        <f>Z1866*K1866</f>
        <v>0</v>
      </c>
      <c r="AR1866" s="17" t="s">
        <v>247</v>
      </c>
      <c r="AT1866" s="17" t="s">
        <v>222</v>
      </c>
      <c r="AU1866" s="17" t="s">
        <v>190</v>
      </c>
      <c r="AY1866" s="17" t="s">
        <v>221</v>
      </c>
      <c r="BE1866" s="145">
        <f>IF(U1866="základní",N1866,0)</f>
        <v>0</v>
      </c>
      <c r="BF1866" s="145">
        <f>IF(U1866="snížená",N1866,0)</f>
        <v>0</v>
      </c>
      <c r="BG1866" s="145">
        <f>IF(U1866="zákl. přenesená",N1866,0)</f>
        <v>0</v>
      </c>
      <c r="BH1866" s="145">
        <f>IF(U1866="sníž. přenesená",N1866,0)</f>
        <v>0</v>
      </c>
      <c r="BI1866" s="145">
        <f>IF(U1866="nulová",N1866,0)</f>
        <v>0</v>
      </c>
      <c r="BJ1866" s="17" t="s">
        <v>15</v>
      </c>
      <c r="BK1866" s="145">
        <f>ROUND(L1866*K1866,2)</f>
        <v>0</v>
      </c>
      <c r="BL1866" s="17" t="s">
        <v>247</v>
      </c>
      <c r="BM1866" s="17" t="s">
        <v>3212</v>
      </c>
    </row>
    <row r="1867" spans="2:65" s="1" customFormat="1" ht="142.9" customHeight="1" x14ac:dyDescent="0.3">
      <c r="B1867" s="31"/>
      <c r="C1867" s="32"/>
      <c r="D1867" s="32"/>
      <c r="E1867" s="32"/>
      <c r="F1867" s="266" t="s">
        <v>3213</v>
      </c>
      <c r="G1867" s="200"/>
      <c r="H1867" s="200"/>
      <c r="I1867" s="200"/>
      <c r="J1867" s="32"/>
      <c r="K1867" s="32"/>
      <c r="L1867" s="32"/>
      <c r="M1867" s="32"/>
      <c r="N1867" s="32"/>
      <c r="O1867" s="32"/>
      <c r="P1867" s="32"/>
      <c r="Q1867" s="32"/>
      <c r="R1867" s="33"/>
      <c r="T1867" s="70"/>
      <c r="U1867" s="32"/>
      <c r="V1867" s="32"/>
      <c r="W1867" s="32"/>
      <c r="X1867" s="32"/>
      <c r="Y1867" s="32"/>
      <c r="Z1867" s="32"/>
      <c r="AA1867" s="71"/>
      <c r="AT1867" s="17" t="s">
        <v>250</v>
      </c>
      <c r="AU1867" s="17" t="s">
        <v>190</v>
      </c>
    </row>
    <row r="1868" spans="2:65" s="1" customFormat="1" ht="40.15" customHeight="1" x14ac:dyDescent="0.3">
      <c r="B1868" s="136"/>
      <c r="C1868" s="137" t="s">
        <v>3214</v>
      </c>
      <c r="D1868" s="137" t="s">
        <v>222</v>
      </c>
      <c r="E1868" s="138" t="s">
        <v>3215</v>
      </c>
      <c r="F1868" s="250" t="s">
        <v>3216</v>
      </c>
      <c r="G1868" s="251"/>
      <c r="H1868" s="251"/>
      <c r="I1868" s="251"/>
      <c r="J1868" s="139" t="s">
        <v>376</v>
      </c>
      <c r="K1868" s="140">
        <v>1</v>
      </c>
      <c r="L1868" s="252"/>
      <c r="M1868" s="251"/>
      <c r="N1868" s="252">
        <f>ROUND(L1868*K1868,2)</f>
        <v>0</v>
      </c>
      <c r="O1868" s="251"/>
      <c r="P1868" s="251"/>
      <c r="Q1868" s="251"/>
      <c r="R1868" s="141"/>
      <c r="T1868" s="142" t="s">
        <v>3</v>
      </c>
      <c r="U1868" s="40" t="s">
        <v>43</v>
      </c>
      <c r="V1868" s="143">
        <v>1</v>
      </c>
      <c r="W1868" s="143">
        <f>V1868*K1868</f>
        <v>1</v>
      </c>
      <c r="X1868" s="143">
        <v>5.3560000000000003E-2</v>
      </c>
      <c r="Y1868" s="143">
        <f>X1868*K1868</f>
        <v>5.3560000000000003E-2</v>
      </c>
      <c r="Z1868" s="143">
        <v>0</v>
      </c>
      <c r="AA1868" s="144">
        <f>Z1868*K1868</f>
        <v>0</v>
      </c>
      <c r="AR1868" s="17" t="s">
        <v>247</v>
      </c>
      <c r="AT1868" s="17" t="s">
        <v>222</v>
      </c>
      <c r="AU1868" s="17" t="s">
        <v>190</v>
      </c>
      <c r="AY1868" s="17" t="s">
        <v>221</v>
      </c>
      <c r="BE1868" s="145">
        <f>IF(U1868="základní",N1868,0)</f>
        <v>0</v>
      </c>
      <c r="BF1868" s="145">
        <f>IF(U1868="snížená",N1868,0)</f>
        <v>0</v>
      </c>
      <c r="BG1868" s="145">
        <f>IF(U1868="zákl. přenesená",N1868,0)</f>
        <v>0</v>
      </c>
      <c r="BH1868" s="145">
        <f>IF(U1868="sníž. přenesená",N1868,0)</f>
        <v>0</v>
      </c>
      <c r="BI1868" s="145">
        <f>IF(U1868="nulová",N1868,0)</f>
        <v>0</v>
      </c>
      <c r="BJ1868" s="17" t="s">
        <v>15</v>
      </c>
      <c r="BK1868" s="145">
        <f>ROUND(L1868*K1868,2)</f>
        <v>0</v>
      </c>
      <c r="BL1868" s="17" t="s">
        <v>247</v>
      </c>
      <c r="BM1868" s="17" t="s">
        <v>3217</v>
      </c>
    </row>
    <row r="1869" spans="2:65" s="1" customFormat="1" ht="165.6" customHeight="1" x14ac:dyDescent="0.3">
      <c r="B1869" s="31"/>
      <c r="C1869" s="32"/>
      <c r="D1869" s="32"/>
      <c r="E1869" s="32"/>
      <c r="F1869" s="266" t="s">
        <v>3218</v>
      </c>
      <c r="G1869" s="200"/>
      <c r="H1869" s="200"/>
      <c r="I1869" s="200"/>
      <c r="J1869" s="32"/>
      <c r="K1869" s="32"/>
      <c r="L1869" s="32"/>
      <c r="M1869" s="32"/>
      <c r="N1869" s="32"/>
      <c r="O1869" s="32"/>
      <c r="P1869" s="32"/>
      <c r="Q1869" s="32"/>
      <c r="R1869" s="33"/>
      <c r="T1869" s="70"/>
      <c r="U1869" s="32"/>
      <c r="V1869" s="32"/>
      <c r="W1869" s="32"/>
      <c r="X1869" s="32"/>
      <c r="Y1869" s="32"/>
      <c r="Z1869" s="32"/>
      <c r="AA1869" s="71"/>
      <c r="AT1869" s="17" t="s">
        <v>250</v>
      </c>
      <c r="AU1869" s="17" t="s">
        <v>190</v>
      </c>
    </row>
    <row r="1870" spans="2:65" s="1" customFormat="1" ht="40.15" customHeight="1" x14ac:dyDescent="0.3">
      <c r="B1870" s="136"/>
      <c r="C1870" s="137" t="s">
        <v>3219</v>
      </c>
      <c r="D1870" s="137" t="s">
        <v>222</v>
      </c>
      <c r="E1870" s="138" t="s">
        <v>3220</v>
      </c>
      <c r="F1870" s="250" t="s">
        <v>3221</v>
      </c>
      <c r="G1870" s="251"/>
      <c r="H1870" s="251"/>
      <c r="I1870" s="251"/>
      <c r="J1870" s="139" t="s">
        <v>376</v>
      </c>
      <c r="K1870" s="140">
        <v>1</v>
      </c>
      <c r="L1870" s="252"/>
      <c r="M1870" s="251"/>
      <c r="N1870" s="252">
        <f>ROUND(L1870*K1870,2)</f>
        <v>0</v>
      </c>
      <c r="O1870" s="251"/>
      <c r="P1870" s="251"/>
      <c r="Q1870" s="251"/>
      <c r="R1870" s="141"/>
      <c r="T1870" s="142" t="s">
        <v>3</v>
      </c>
      <c r="U1870" s="40" t="s">
        <v>43</v>
      </c>
      <c r="V1870" s="143">
        <v>1</v>
      </c>
      <c r="W1870" s="143">
        <f>V1870*K1870</f>
        <v>1</v>
      </c>
      <c r="X1870" s="143">
        <v>5.3560000000000003E-2</v>
      </c>
      <c r="Y1870" s="143">
        <f>X1870*K1870</f>
        <v>5.3560000000000003E-2</v>
      </c>
      <c r="Z1870" s="143">
        <v>0</v>
      </c>
      <c r="AA1870" s="144">
        <f>Z1870*K1870</f>
        <v>0</v>
      </c>
      <c r="AR1870" s="17" t="s">
        <v>247</v>
      </c>
      <c r="AT1870" s="17" t="s">
        <v>222</v>
      </c>
      <c r="AU1870" s="17" t="s">
        <v>190</v>
      </c>
      <c r="AY1870" s="17" t="s">
        <v>221</v>
      </c>
      <c r="BE1870" s="145">
        <f>IF(U1870="základní",N1870,0)</f>
        <v>0</v>
      </c>
      <c r="BF1870" s="145">
        <f>IF(U1870="snížená",N1870,0)</f>
        <v>0</v>
      </c>
      <c r="BG1870" s="145">
        <f>IF(U1870="zákl. přenesená",N1870,0)</f>
        <v>0</v>
      </c>
      <c r="BH1870" s="145">
        <f>IF(U1870="sníž. přenesená",N1870,0)</f>
        <v>0</v>
      </c>
      <c r="BI1870" s="145">
        <f>IF(U1870="nulová",N1870,0)</f>
        <v>0</v>
      </c>
      <c r="BJ1870" s="17" t="s">
        <v>15</v>
      </c>
      <c r="BK1870" s="145">
        <f>ROUND(L1870*K1870,2)</f>
        <v>0</v>
      </c>
      <c r="BL1870" s="17" t="s">
        <v>247</v>
      </c>
      <c r="BM1870" s="17" t="s">
        <v>3222</v>
      </c>
    </row>
    <row r="1871" spans="2:65" s="1" customFormat="1" ht="165.6" customHeight="1" x14ac:dyDescent="0.3">
      <c r="B1871" s="31"/>
      <c r="C1871" s="32"/>
      <c r="D1871" s="32"/>
      <c r="E1871" s="32"/>
      <c r="F1871" s="266" t="s">
        <v>3223</v>
      </c>
      <c r="G1871" s="200"/>
      <c r="H1871" s="200"/>
      <c r="I1871" s="200"/>
      <c r="J1871" s="32"/>
      <c r="K1871" s="32"/>
      <c r="L1871" s="32"/>
      <c r="M1871" s="32"/>
      <c r="N1871" s="32"/>
      <c r="O1871" s="32"/>
      <c r="P1871" s="32"/>
      <c r="Q1871" s="32"/>
      <c r="R1871" s="33"/>
      <c r="T1871" s="70"/>
      <c r="U1871" s="32"/>
      <c r="V1871" s="32"/>
      <c r="W1871" s="32"/>
      <c r="X1871" s="32"/>
      <c r="Y1871" s="32"/>
      <c r="Z1871" s="32"/>
      <c r="AA1871" s="71"/>
      <c r="AT1871" s="17" t="s">
        <v>250</v>
      </c>
      <c r="AU1871" s="17" t="s">
        <v>190</v>
      </c>
    </row>
    <row r="1872" spans="2:65" s="1" customFormat="1" ht="40.15" customHeight="1" x14ac:dyDescent="0.3">
      <c r="B1872" s="136"/>
      <c r="C1872" s="137" t="s">
        <v>3224</v>
      </c>
      <c r="D1872" s="137" t="s">
        <v>222</v>
      </c>
      <c r="E1872" s="138" t="s">
        <v>3225</v>
      </c>
      <c r="F1872" s="250" t="s">
        <v>3226</v>
      </c>
      <c r="G1872" s="251"/>
      <c r="H1872" s="251"/>
      <c r="I1872" s="251"/>
      <c r="J1872" s="139" t="s">
        <v>276</v>
      </c>
      <c r="K1872" s="140">
        <v>1</v>
      </c>
      <c r="L1872" s="252"/>
      <c r="M1872" s="251"/>
      <c r="N1872" s="252">
        <f>ROUND(L1872*K1872,2)</f>
        <v>0</v>
      </c>
      <c r="O1872" s="251"/>
      <c r="P1872" s="251"/>
      <c r="Q1872" s="251"/>
      <c r="R1872" s="141"/>
      <c r="T1872" s="142" t="s">
        <v>3</v>
      </c>
      <c r="U1872" s="40" t="s">
        <v>43</v>
      </c>
      <c r="V1872" s="143">
        <v>1</v>
      </c>
      <c r="W1872" s="143">
        <f>V1872*K1872</f>
        <v>1</v>
      </c>
      <c r="X1872" s="143">
        <v>5.3560000000000003E-2</v>
      </c>
      <c r="Y1872" s="143">
        <f>X1872*K1872</f>
        <v>5.3560000000000003E-2</v>
      </c>
      <c r="Z1872" s="143">
        <v>0</v>
      </c>
      <c r="AA1872" s="144">
        <f>Z1872*K1872</f>
        <v>0</v>
      </c>
      <c r="AR1872" s="17" t="s">
        <v>247</v>
      </c>
      <c r="AT1872" s="17" t="s">
        <v>222</v>
      </c>
      <c r="AU1872" s="17" t="s">
        <v>190</v>
      </c>
      <c r="AY1872" s="17" t="s">
        <v>221</v>
      </c>
      <c r="BE1872" s="145">
        <f>IF(U1872="základní",N1872,0)</f>
        <v>0</v>
      </c>
      <c r="BF1872" s="145">
        <f>IF(U1872="snížená",N1872,0)</f>
        <v>0</v>
      </c>
      <c r="BG1872" s="145">
        <f>IF(U1872="zákl. přenesená",N1872,0)</f>
        <v>0</v>
      </c>
      <c r="BH1872" s="145">
        <f>IF(U1872="sníž. přenesená",N1872,0)</f>
        <v>0</v>
      </c>
      <c r="BI1872" s="145">
        <f>IF(U1872="nulová",N1872,0)</f>
        <v>0</v>
      </c>
      <c r="BJ1872" s="17" t="s">
        <v>15</v>
      </c>
      <c r="BK1872" s="145">
        <f>ROUND(L1872*K1872,2)</f>
        <v>0</v>
      </c>
      <c r="BL1872" s="17" t="s">
        <v>247</v>
      </c>
      <c r="BM1872" s="17" t="s">
        <v>3227</v>
      </c>
    </row>
    <row r="1873" spans="2:65" s="1" customFormat="1" ht="74.45" customHeight="1" x14ac:dyDescent="0.3">
      <c r="B1873" s="31"/>
      <c r="C1873" s="32"/>
      <c r="D1873" s="32"/>
      <c r="E1873" s="32"/>
      <c r="F1873" s="266" t="s">
        <v>3228</v>
      </c>
      <c r="G1873" s="200"/>
      <c r="H1873" s="200"/>
      <c r="I1873" s="200"/>
      <c r="J1873" s="32"/>
      <c r="K1873" s="32"/>
      <c r="L1873" s="32"/>
      <c r="M1873" s="32"/>
      <c r="N1873" s="32"/>
      <c r="O1873" s="32"/>
      <c r="P1873" s="32"/>
      <c r="Q1873" s="32"/>
      <c r="R1873" s="33"/>
      <c r="T1873" s="70"/>
      <c r="U1873" s="32"/>
      <c r="V1873" s="32"/>
      <c r="W1873" s="32"/>
      <c r="X1873" s="32"/>
      <c r="Y1873" s="32"/>
      <c r="Z1873" s="32"/>
      <c r="AA1873" s="71"/>
      <c r="AT1873" s="17" t="s">
        <v>250</v>
      </c>
      <c r="AU1873" s="17" t="s">
        <v>190</v>
      </c>
    </row>
    <row r="1874" spans="2:65" s="1" customFormat="1" ht="40.15" customHeight="1" x14ac:dyDescent="0.3">
      <c r="B1874" s="136"/>
      <c r="C1874" s="137" t="s">
        <v>3229</v>
      </c>
      <c r="D1874" s="137" t="s">
        <v>222</v>
      </c>
      <c r="E1874" s="138" t="s">
        <v>3230</v>
      </c>
      <c r="F1874" s="250" t="s">
        <v>3231</v>
      </c>
      <c r="G1874" s="251"/>
      <c r="H1874" s="251"/>
      <c r="I1874" s="251"/>
      <c r="J1874" s="139" t="s">
        <v>276</v>
      </c>
      <c r="K1874" s="140">
        <v>1</v>
      </c>
      <c r="L1874" s="252"/>
      <c r="M1874" s="251"/>
      <c r="N1874" s="252">
        <f>ROUND(L1874*K1874,2)</f>
        <v>0</v>
      </c>
      <c r="O1874" s="251"/>
      <c r="P1874" s="251"/>
      <c r="Q1874" s="251"/>
      <c r="R1874" s="141"/>
      <c r="T1874" s="142" t="s">
        <v>3</v>
      </c>
      <c r="U1874" s="40" t="s">
        <v>43</v>
      </c>
      <c r="V1874" s="143">
        <v>1</v>
      </c>
      <c r="W1874" s="143">
        <f>V1874*K1874</f>
        <v>1</v>
      </c>
      <c r="X1874" s="143">
        <v>5.3560000000000003E-2</v>
      </c>
      <c r="Y1874" s="143">
        <f>X1874*K1874</f>
        <v>5.3560000000000003E-2</v>
      </c>
      <c r="Z1874" s="143">
        <v>0</v>
      </c>
      <c r="AA1874" s="144">
        <f>Z1874*K1874</f>
        <v>0</v>
      </c>
      <c r="AR1874" s="17" t="s">
        <v>247</v>
      </c>
      <c r="AT1874" s="17" t="s">
        <v>222</v>
      </c>
      <c r="AU1874" s="17" t="s">
        <v>190</v>
      </c>
      <c r="AY1874" s="17" t="s">
        <v>221</v>
      </c>
      <c r="BE1874" s="145">
        <f>IF(U1874="základní",N1874,0)</f>
        <v>0</v>
      </c>
      <c r="BF1874" s="145">
        <f>IF(U1874="snížená",N1874,0)</f>
        <v>0</v>
      </c>
      <c r="BG1874" s="145">
        <f>IF(U1874="zákl. přenesená",N1874,0)</f>
        <v>0</v>
      </c>
      <c r="BH1874" s="145">
        <f>IF(U1874="sníž. přenesená",N1874,0)</f>
        <v>0</v>
      </c>
      <c r="BI1874" s="145">
        <f>IF(U1874="nulová",N1874,0)</f>
        <v>0</v>
      </c>
      <c r="BJ1874" s="17" t="s">
        <v>15</v>
      </c>
      <c r="BK1874" s="145">
        <f>ROUND(L1874*K1874,2)</f>
        <v>0</v>
      </c>
      <c r="BL1874" s="17" t="s">
        <v>247</v>
      </c>
      <c r="BM1874" s="17" t="s">
        <v>3232</v>
      </c>
    </row>
    <row r="1875" spans="2:65" s="1" customFormat="1" ht="74.45" customHeight="1" x14ac:dyDescent="0.3">
      <c r="B1875" s="31"/>
      <c r="C1875" s="32"/>
      <c r="D1875" s="32"/>
      <c r="E1875" s="32"/>
      <c r="F1875" s="266" t="s">
        <v>3233</v>
      </c>
      <c r="G1875" s="200"/>
      <c r="H1875" s="200"/>
      <c r="I1875" s="200"/>
      <c r="J1875" s="32"/>
      <c r="K1875" s="32"/>
      <c r="L1875" s="32"/>
      <c r="M1875" s="32"/>
      <c r="N1875" s="32"/>
      <c r="O1875" s="32"/>
      <c r="P1875" s="32"/>
      <c r="Q1875" s="32"/>
      <c r="R1875" s="33"/>
      <c r="T1875" s="70"/>
      <c r="U1875" s="32"/>
      <c r="V1875" s="32"/>
      <c r="W1875" s="32"/>
      <c r="X1875" s="32"/>
      <c r="Y1875" s="32"/>
      <c r="Z1875" s="32"/>
      <c r="AA1875" s="71"/>
      <c r="AT1875" s="17" t="s">
        <v>250</v>
      </c>
      <c r="AU1875" s="17" t="s">
        <v>190</v>
      </c>
    </row>
    <row r="1876" spans="2:65" s="1" customFormat="1" ht="40.15" customHeight="1" x14ac:dyDescent="0.3">
      <c r="B1876" s="136"/>
      <c r="C1876" s="137" t="s">
        <v>3234</v>
      </c>
      <c r="D1876" s="137" t="s">
        <v>222</v>
      </c>
      <c r="E1876" s="138" t="s">
        <v>3235</v>
      </c>
      <c r="F1876" s="250" t="s">
        <v>3236</v>
      </c>
      <c r="G1876" s="251"/>
      <c r="H1876" s="251"/>
      <c r="I1876" s="251"/>
      <c r="J1876" s="139" t="s">
        <v>276</v>
      </c>
      <c r="K1876" s="140">
        <v>1</v>
      </c>
      <c r="L1876" s="252"/>
      <c r="M1876" s="251"/>
      <c r="N1876" s="252">
        <f>ROUND(L1876*K1876,2)</f>
        <v>0</v>
      </c>
      <c r="O1876" s="251"/>
      <c r="P1876" s="251"/>
      <c r="Q1876" s="251"/>
      <c r="R1876" s="141"/>
      <c r="T1876" s="142" t="s">
        <v>3</v>
      </c>
      <c r="U1876" s="40" t="s">
        <v>43</v>
      </c>
      <c r="V1876" s="143">
        <v>1</v>
      </c>
      <c r="W1876" s="143">
        <f>V1876*K1876</f>
        <v>1</v>
      </c>
      <c r="X1876" s="143">
        <v>5.3560000000000003E-2</v>
      </c>
      <c r="Y1876" s="143">
        <f>X1876*K1876</f>
        <v>5.3560000000000003E-2</v>
      </c>
      <c r="Z1876" s="143">
        <v>0</v>
      </c>
      <c r="AA1876" s="144">
        <f>Z1876*K1876</f>
        <v>0</v>
      </c>
      <c r="AR1876" s="17" t="s">
        <v>247</v>
      </c>
      <c r="AT1876" s="17" t="s">
        <v>222</v>
      </c>
      <c r="AU1876" s="17" t="s">
        <v>190</v>
      </c>
      <c r="AY1876" s="17" t="s">
        <v>221</v>
      </c>
      <c r="BE1876" s="145">
        <f>IF(U1876="základní",N1876,0)</f>
        <v>0</v>
      </c>
      <c r="BF1876" s="145">
        <f>IF(U1876="snížená",N1876,0)</f>
        <v>0</v>
      </c>
      <c r="BG1876" s="145">
        <f>IF(U1876="zákl. přenesená",N1876,0)</f>
        <v>0</v>
      </c>
      <c r="BH1876" s="145">
        <f>IF(U1876="sníž. přenesená",N1876,0)</f>
        <v>0</v>
      </c>
      <c r="BI1876" s="145">
        <f>IF(U1876="nulová",N1876,0)</f>
        <v>0</v>
      </c>
      <c r="BJ1876" s="17" t="s">
        <v>15</v>
      </c>
      <c r="BK1876" s="145">
        <f>ROUND(L1876*K1876,2)</f>
        <v>0</v>
      </c>
      <c r="BL1876" s="17" t="s">
        <v>247</v>
      </c>
      <c r="BM1876" s="17" t="s">
        <v>3237</v>
      </c>
    </row>
    <row r="1877" spans="2:65" s="1" customFormat="1" ht="74.45" customHeight="1" x14ac:dyDescent="0.3">
      <c r="B1877" s="31"/>
      <c r="C1877" s="32"/>
      <c r="D1877" s="32"/>
      <c r="E1877" s="32"/>
      <c r="F1877" s="266" t="s">
        <v>3238</v>
      </c>
      <c r="G1877" s="200"/>
      <c r="H1877" s="200"/>
      <c r="I1877" s="200"/>
      <c r="J1877" s="32"/>
      <c r="K1877" s="32"/>
      <c r="L1877" s="32"/>
      <c r="M1877" s="32"/>
      <c r="N1877" s="32"/>
      <c r="O1877" s="32"/>
      <c r="P1877" s="32"/>
      <c r="Q1877" s="32"/>
      <c r="R1877" s="33"/>
      <c r="T1877" s="70"/>
      <c r="U1877" s="32"/>
      <c r="V1877" s="32"/>
      <c r="W1877" s="32"/>
      <c r="X1877" s="32"/>
      <c r="Y1877" s="32"/>
      <c r="Z1877" s="32"/>
      <c r="AA1877" s="71"/>
      <c r="AT1877" s="17" t="s">
        <v>250</v>
      </c>
      <c r="AU1877" s="17" t="s">
        <v>190</v>
      </c>
    </row>
    <row r="1878" spans="2:65" s="1" customFormat="1" ht="40.15" customHeight="1" x14ac:dyDescent="0.3">
      <c r="B1878" s="136"/>
      <c r="C1878" s="137" t="s">
        <v>3239</v>
      </c>
      <c r="D1878" s="137" t="s">
        <v>222</v>
      </c>
      <c r="E1878" s="138" t="s">
        <v>3240</v>
      </c>
      <c r="F1878" s="250" t="s">
        <v>3241</v>
      </c>
      <c r="G1878" s="251"/>
      <c r="H1878" s="251"/>
      <c r="I1878" s="251"/>
      <c r="J1878" s="139" t="s">
        <v>276</v>
      </c>
      <c r="K1878" s="140">
        <v>1</v>
      </c>
      <c r="L1878" s="252"/>
      <c r="M1878" s="251"/>
      <c r="N1878" s="252">
        <f>ROUND(L1878*K1878,2)</f>
        <v>0</v>
      </c>
      <c r="O1878" s="251"/>
      <c r="P1878" s="251"/>
      <c r="Q1878" s="251"/>
      <c r="R1878" s="141"/>
      <c r="T1878" s="142" t="s">
        <v>3</v>
      </c>
      <c r="U1878" s="40" t="s">
        <v>43</v>
      </c>
      <c r="V1878" s="143">
        <v>1</v>
      </c>
      <c r="W1878" s="143">
        <f>V1878*K1878</f>
        <v>1</v>
      </c>
      <c r="X1878" s="143">
        <v>5.3560000000000003E-2</v>
      </c>
      <c r="Y1878" s="143">
        <f>X1878*K1878</f>
        <v>5.3560000000000003E-2</v>
      </c>
      <c r="Z1878" s="143">
        <v>0</v>
      </c>
      <c r="AA1878" s="144">
        <f>Z1878*K1878</f>
        <v>0</v>
      </c>
      <c r="AR1878" s="17" t="s">
        <v>247</v>
      </c>
      <c r="AT1878" s="17" t="s">
        <v>222</v>
      </c>
      <c r="AU1878" s="17" t="s">
        <v>190</v>
      </c>
      <c r="AY1878" s="17" t="s">
        <v>221</v>
      </c>
      <c r="BE1878" s="145">
        <f>IF(U1878="základní",N1878,0)</f>
        <v>0</v>
      </c>
      <c r="BF1878" s="145">
        <f>IF(U1878="snížená",N1878,0)</f>
        <v>0</v>
      </c>
      <c r="BG1878" s="145">
        <f>IF(U1878="zákl. přenesená",N1878,0)</f>
        <v>0</v>
      </c>
      <c r="BH1878" s="145">
        <f>IF(U1878="sníž. přenesená",N1878,0)</f>
        <v>0</v>
      </c>
      <c r="BI1878" s="145">
        <f>IF(U1878="nulová",N1878,0)</f>
        <v>0</v>
      </c>
      <c r="BJ1878" s="17" t="s">
        <v>15</v>
      </c>
      <c r="BK1878" s="145">
        <f>ROUND(L1878*K1878,2)</f>
        <v>0</v>
      </c>
      <c r="BL1878" s="17" t="s">
        <v>247</v>
      </c>
      <c r="BM1878" s="17" t="s">
        <v>3242</v>
      </c>
    </row>
    <row r="1879" spans="2:65" s="1" customFormat="1" ht="336.6" customHeight="1" x14ac:dyDescent="0.3">
      <c r="B1879" s="31"/>
      <c r="C1879" s="32"/>
      <c r="D1879" s="32"/>
      <c r="E1879" s="32"/>
      <c r="F1879" s="266" t="s">
        <v>3243</v>
      </c>
      <c r="G1879" s="200"/>
      <c r="H1879" s="200"/>
      <c r="I1879" s="200"/>
      <c r="J1879" s="32"/>
      <c r="K1879" s="32"/>
      <c r="L1879" s="32"/>
      <c r="M1879" s="32"/>
      <c r="N1879" s="32"/>
      <c r="O1879" s="32"/>
      <c r="P1879" s="32"/>
      <c r="Q1879" s="32"/>
      <c r="R1879" s="33"/>
      <c r="T1879" s="70"/>
      <c r="U1879" s="32"/>
      <c r="V1879" s="32"/>
      <c r="W1879" s="32"/>
      <c r="X1879" s="32"/>
      <c r="Y1879" s="32"/>
      <c r="Z1879" s="32"/>
      <c r="AA1879" s="71"/>
      <c r="AT1879" s="17" t="s">
        <v>250</v>
      </c>
      <c r="AU1879" s="17" t="s">
        <v>190</v>
      </c>
    </row>
    <row r="1880" spans="2:65" s="1" customFormat="1" ht="28.9" customHeight="1" x14ac:dyDescent="0.3">
      <c r="B1880" s="136"/>
      <c r="C1880" s="137" t="s">
        <v>3244</v>
      </c>
      <c r="D1880" s="137" t="s">
        <v>222</v>
      </c>
      <c r="E1880" s="138" t="s">
        <v>3245</v>
      </c>
      <c r="F1880" s="250" t="s">
        <v>3246</v>
      </c>
      <c r="G1880" s="251"/>
      <c r="H1880" s="251"/>
      <c r="I1880" s="251"/>
      <c r="J1880" s="139" t="s">
        <v>246</v>
      </c>
      <c r="K1880" s="140">
        <v>44</v>
      </c>
      <c r="L1880" s="252"/>
      <c r="M1880" s="251"/>
      <c r="N1880" s="252">
        <f>ROUND(L1880*K1880,2)</f>
        <v>0</v>
      </c>
      <c r="O1880" s="251"/>
      <c r="P1880" s="251"/>
      <c r="Q1880" s="251"/>
      <c r="R1880" s="141"/>
      <c r="T1880" s="142" t="s">
        <v>3</v>
      </c>
      <c r="U1880" s="40" t="s">
        <v>43</v>
      </c>
      <c r="V1880" s="143">
        <v>1</v>
      </c>
      <c r="W1880" s="143">
        <f>V1880*K1880</f>
        <v>44</v>
      </c>
      <c r="X1880" s="143">
        <v>5.3560000000000003E-2</v>
      </c>
      <c r="Y1880" s="143">
        <f>X1880*K1880</f>
        <v>2.3566400000000001</v>
      </c>
      <c r="Z1880" s="143">
        <v>0</v>
      </c>
      <c r="AA1880" s="144">
        <f>Z1880*K1880</f>
        <v>0</v>
      </c>
      <c r="AR1880" s="17" t="s">
        <v>247</v>
      </c>
      <c r="AT1880" s="17" t="s">
        <v>222</v>
      </c>
      <c r="AU1880" s="17" t="s">
        <v>190</v>
      </c>
      <c r="AY1880" s="17" t="s">
        <v>221</v>
      </c>
      <c r="BE1880" s="145">
        <f>IF(U1880="základní",N1880,0)</f>
        <v>0</v>
      </c>
      <c r="BF1880" s="145">
        <f>IF(U1880="snížená",N1880,0)</f>
        <v>0</v>
      </c>
      <c r="BG1880" s="145">
        <f>IF(U1880="zákl. přenesená",N1880,0)</f>
        <v>0</v>
      </c>
      <c r="BH1880" s="145">
        <f>IF(U1880="sníž. přenesená",N1880,0)</f>
        <v>0</v>
      </c>
      <c r="BI1880" s="145">
        <f>IF(U1880="nulová",N1880,0)</f>
        <v>0</v>
      </c>
      <c r="BJ1880" s="17" t="s">
        <v>15</v>
      </c>
      <c r="BK1880" s="145">
        <f>ROUND(L1880*K1880,2)</f>
        <v>0</v>
      </c>
      <c r="BL1880" s="17" t="s">
        <v>247</v>
      </c>
      <c r="BM1880" s="17" t="s">
        <v>3247</v>
      </c>
    </row>
    <row r="1881" spans="2:65" s="1" customFormat="1" ht="108.6" customHeight="1" x14ac:dyDescent="0.3">
      <c r="B1881" s="31"/>
      <c r="C1881" s="32"/>
      <c r="D1881" s="32"/>
      <c r="E1881" s="32"/>
      <c r="F1881" s="266" t="s">
        <v>3248</v>
      </c>
      <c r="G1881" s="200"/>
      <c r="H1881" s="200"/>
      <c r="I1881" s="200"/>
      <c r="J1881" s="32"/>
      <c r="K1881" s="32"/>
      <c r="L1881" s="32"/>
      <c r="M1881" s="32"/>
      <c r="N1881" s="32"/>
      <c r="O1881" s="32"/>
      <c r="P1881" s="32"/>
      <c r="Q1881" s="32"/>
      <c r="R1881" s="33"/>
      <c r="T1881" s="70"/>
      <c r="U1881" s="32"/>
      <c r="V1881" s="32"/>
      <c r="W1881" s="32"/>
      <c r="X1881" s="32"/>
      <c r="Y1881" s="32"/>
      <c r="Z1881" s="32"/>
      <c r="AA1881" s="71"/>
      <c r="AT1881" s="17" t="s">
        <v>250</v>
      </c>
      <c r="AU1881" s="17" t="s">
        <v>190</v>
      </c>
    </row>
    <row r="1882" spans="2:65" s="1" customFormat="1" ht="40.15" customHeight="1" x14ac:dyDescent="0.3">
      <c r="B1882" s="136"/>
      <c r="C1882" s="137" t="s">
        <v>3249</v>
      </c>
      <c r="D1882" s="137" t="s">
        <v>222</v>
      </c>
      <c r="E1882" s="138" t="s">
        <v>3250</v>
      </c>
      <c r="F1882" s="250" t="s">
        <v>3251</v>
      </c>
      <c r="G1882" s="251"/>
      <c r="H1882" s="251"/>
      <c r="I1882" s="251"/>
      <c r="J1882" s="139" t="s">
        <v>276</v>
      </c>
      <c r="K1882" s="140">
        <v>1</v>
      </c>
      <c r="L1882" s="252"/>
      <c r="M1882" s="251"/>
      <c r="N1882" s="252">
        <f>ROUND(L1882*K1882,2)</f>
        <v>0</v>
      </c>
      <c r="O1882" s="251"/>
      <c r="P1882" s="251"/>
      <c r="Q1882" s="251"/>
      <c r="R1882" s="141"/>
      <c r="T1882" s="142" t="s">
        <v>3</v>
      </c>
      <c r="U1882" s="40" t="s">
        <v>43</v>
      </c>
      <c r="V1882" s="143">
        <v>1</v>
      </c>
      <c r="W1882" s="143">
        <f>V1882*K1882</f>
        <v>1</v>
      </c>
      <c r="X1882" s="143">
        <v>5.3560000000000003E-2</v>
      </c>
      <c r="Y1882" s="143">
        <f>X1882*K1882</f>
        <v>5.3560000000000003E-2</v>
      </c>
      <c r="Z1882" s="143">
        <v>0</v>
      </c>
      <c r="AA1882" s="144">
        <f>Z1882*K1882</f>
        <v>0</v>
      </c>
      <c r="AR1882" s="17" t="s">
        <v>247</v>
      </c>
      <c r="AT1882" s="17" t="s">
        <v>222</v>
      </c>
      <c r="AU1882" s="17" t="s">
        <v>190</v>
      </c>
      <c r="AY1882" s="17" t="s">
        <v>221</v>
      </c>
      <c r="BE1882" s="145">
        <f>IF(U1882="základní",N1882,0)</f>
        <v>0</v>
      </c>
      <c r="BF1882" s="145">
        <f>IF(U1882="snížená",N1882,0)</f>
        <v>0</v>
      </c>
      <c r="BG1882" s="145">
        <f>IF(U1882="zákl. přenesená",N1882,0)</f>
        <v>0</v>
      </c>
      <c r="BH1882" s="145">
        <f>IF(U1882="sníž. přenesená",N1882,0)</f>
        <v>0</v>
      </c>
      <c r="BI1882" s="145">
        <f>IF(U1882="nulová",N1882,0)</f>
        <v>0</v>
      </c>
      <c r="BJ1882" s="17" t="s">
        <v>15</v>
      </c>
      <c r="BK1882" s="145">
        <f>ROUND(L1882*K1882,2)</f>
        <v>0</v>
      </c>
      <c r="BL1882" s="17" t="s">
        <v>247</v>
      </c>
      <c r="BM1882" s="17" t="s">
        <v>3252</v>
      </c>
    </row>
    <row r="1883" spans="2:65" s="1" customFormat="1" ht="188.45" customHeight="1" x14ac:dyDescent="0.3">
      <c r="B1883" s="31"/>
      <c r="C1883" s="32"/>
      <c r="D1883" s="32"/>
      <c r="E1883" s="32"/>
      <c r="F1883" s="266" t="s">
        <v>3253</v>
      </c>
      <c r="G1883" s="200"/>
      <c r="H1883" s="200"/>
      <c r="I1883" s="200"/>
      <c r="J1883" s="32"/>
      <c r="K1883" s="32"/>
      <c r="L1883" s="32"/>
      <c r="M1883" s="32"/>
      <c r="N1883" s="32"/>
      <c r="O1883" s="32"/>
      <c r="P1883" s="32"/>
      <c r="Q1883" s="32"/>
      <c r="R1883" s="33"/>
      <c r="T1883" s="70"/>
      <c r="U1883" s="32"/>
      <c r="V1883" s="32"/>
      <c r="W1883" s="32"/>
      <c r="X1883" s="32"/>
      <c r="Y1883" s="32"/>
      <c r="Z1883" s="32"/>
      <c r="AA1883" s="71"/>
      <c r="AT1883" s="17" t="s">
        <v>250</v>
      </c>
      <c r="AU1883" s="17" t="s">
        <v>190</v>
      </c>
    </row>
    <row r="1884" spans="2:65" s="1" customFormat="1" ht="40.15" customHeight="1" x14ac:dyDescent="0.3">
      <c r="B1884" s="136"/>
      <c r="C1884" s="137" t="s">
        <v>3254</v>
      </c>
      <c r="D1884" s="137" t="s">
        <v>222</v>
      </c>
      <c r="E1884" s="138" t="s">
        <v>3255</v>
      </c>
      <c r="F1884" s="250" t="s">
        <v>3256</v>
      </c>
      <c r="G1884" s="251"/>
      <c r="H1884" s="251"/>
      <c r="I1884" s="251"/>
      <c r="J1884" s="139" t="s">
        <v>276</v>
      </c>
      <c r="K1884" s="140">
        <v>1</v>
      </c>
      <c r="L1884" s="252"/>
      <c r="M1884" s="251"/>
      <c r="N1884" s="252">
        <f>ROUND(L1884*K1884,2)</f>
        <v>0</v>
      </c>
      <c r="O1884" s="251"/>
      <c r="P1884" s="251"/>
      <c r="Q1884" s="251"/>
      <c r="R1884" s="141"/>
      <c r="T1884" s="142" t="s">
        <v>3</v>
      </c>
      <c r="U1884" s="40" t="s">
        <v>43</v>
      </c>
      <c r="V1884" s="143">
        <v>1</v>
      </c>
      <c r="W1884" s="143">
        <f>V1884*K1884</f>
        <v>1</v>
      </c>
      <c r="X1884" s="143">
        <v>5.3560000000000003E-2</v>
      </c>
      <c r="Y1884" s="143">
        <f>X1884*K1884</f>
        <v>5.3560000000000003E-2</v>
      </c>
      <c r="Z1884" s="143">
        <v>0</v>
      </c>
      <c r="AA1884" s="144">
        <f>Z1884*K1884</f>
        <v>0</v>
      </c>
      <c r="AR1884" s="17" t="s">
        <v>247</v>
      </c>
      <c r="AT1884" s="17" t="s">
        <v>222</v>
      </c>
      <c r="AU1884" s="17" t="s">
        <v>190</v>
      </c>
      <c r="AY1884" s="17" t="s">
        <v>221</v>
      </c>
      <c r="BE1884" s="145">
        <f>IF(U1884="základní",N1884,0)</f>
        <v>0</v>
      </c>
      <c r="BF1884" s="145">
        <f>IF(U1884="snížená",N1884,0)</f>
        <v>0</v>
      </c>
      <c r="BG1884" s="145">
        <f>IF(U1884="zákl. přenesená",N1884,0)</f>
        <v>0</v>
      </c>
      <c r="BH1884" s="145">
        <f>IF(U1884="sníž. přenesená",N1884,0)</f>
        <v>0</v>
      </c>
      <c r="BI1884" s="145">
        <f>IF(U1884="nulová",N1884,0)</f>
        <v>0</v>
      </c>
      <c r="BJ1884" s="17" t="s">
        <v>15</v>
      </c>
      <c r="BK1884" s="145">
        <f>ROUND(L1884*K1884,2)</f>
        <v>0</v>
      </c>
      <c r="BL1884" s="17" t="s">
        <v>247</v>
      </c>
      <c r="BM1884" s="17" t="s">
        <v>3257</v>
      </c>
    </row>
    <row r="1885" spans="2:65" s="1" customFormat="1" ht="188.45" customHeight="1" x14ac:dyDescent="0.3">
      <c r="B1885" s="31"/>
      <c r="C1885" s="32"/>
      <c r="D1885" s="32"/>
      <c r="E1885" s="32"/>
      <c r="F1885" s="266" t="s">
        <v>3258</v>
      </c>
      <c r="G1885" s="200"/>
      <c r="H1885" s="200"/>
      <c r="I1885" s="200"/>
      <c r="J1885" s="32"/>
      <c r="K1885" s="32"/>
      <c r="L1885" s="32"/>
      <c r="M1885" s="32"/>
      <c r="N1885" s="32"/>
      <c r="O1885" s="32"/>
      <c r="P1885" s="32"/>
      <c r="Q1885" s="32"/>
      <c r="R1885" s="33"/>
      <c r="T1885" s="70"/>
      <c r="U1885" s="32"/>
      <c r="V1885" s="32"/>
      <c r="W1885" s="32"/>
      <c r="X1885" s="32"/>
      <c r="Y1885" s="32"/>
      <c r="Z1885" s="32"/>
      <c r="AA1885" s="71"/>
      <c r="AT1885" s="17" t="s">
        <v>250</v>
      </c>
      <c r="AU1885" s="17" t="s">
        <v>190</v>
      </c>
    </row>
    <row r="1886" spans="2:65" s="1" customFormat="1" ht="40.15" customHeight="1" x14ac:dyDescent="0.3">
      <c r="B1886" s="136"/>
      <c r="C1886" s="137" t="s">
        <v>3259</v>
      </c>
      <c r="D1886" s="137" t="s">
        <v>222</v>
      </c>
      <c r="E1886" s="138" t="s">
        <v>3260</v>
      </c>
      <c r="F1886" s="250" t="s">
        <v>3261</v>
      </c>
      <c r="G1886" s="251"/>
      <c r="H1886" s="251"/>
      <c r="I1886" s="251"/>
      <c r="J1886" s="139" t="s">
        <v>276</v>
      </c>
      <c r="K1886" s="140">
        <v>1</v>
      </c>
      <c r="L1886" s="252"/>
      <c r="M1886" s="251"/>
      <c r="N1886" s="252">
        <f>ROUND(L1886*K1886,2)</f>
        <v>0</v>
      </c>
      <c r="O1886" s="251"/>
      <c r="P1886" s="251"/>
      <c r="Q1886" s="251"/>
      <c r="R1886" s="141"/>
      <c r="T1886" s="142" t="s">
        <v>3</v>
      </c>
      <c r="U1886" s="40" t="s">
        <v>43</v>
      </c>
      <c r="V1886" s="143">
        <v>1</v>
      </c>
      <c r="W1886" s="143">
        <f>V1886*K1886</f>
        <v>1</v>
      </c>
      <c r="X1886" s="143">
        <v>5.3560000000000003E-2</v>
      </c>
      <c r="Y1886" s="143">
        <f>X1886*K1886</f>
        <v>5.3560000000000003E-2</v>
      </c>
      <c r="Z1886" s="143">
        <v>0</v>
      </c>
      <c r="AA1886" s="144">
        <f>Z1886*K1886</f>
        <v>0</v>
      </c>
      <c r="AR1886" s="17" t="s">
        <v>247</v>
      </c>
      <c r="AT1886" s="17" t="s">
        <v>222</v>
      </c>
      <c r="AU1886" s="17" t="s">
        <v>190</v>
      </c>
      <c r="AY1886" s="17" t="s">
        <v>221</v>
      </c>
      <c r="BE1886" s="145">
        <f>IF(U1886="základní",N1886,0)</f>
        <v>0</v>
      </c>
      <c r="BF1886" s="145">
        <f>IF(U1886="snížená",N1886,0)</f>
        <v>0</v>
      </c>
      <c r="BG1886" s="145">
        <f>IF(U1886="zákl. přenesená",N1886,0)</f>
        <v>0</v>
      </c>
      <c r="BH1886" s="145">
        <f>IF(U1886="sníž. přenesená",N1886,0)</f>
        <v>0</v>
      </c>
      <c r="BI1886" s="145">
        <f>IF(U1886="nulová",N1886,0)</f>
        <v>0</v>
      </c>
      <c r="BJ1886" s="17" t="s">
        <v>15</v>
      </c>
      <c r="BK1886" s="145">
        <f>ROUND(L1886*K1886,2)</f>
        <v>0</v>
      </c>
      <c r="BL1886" s="17" t="s">
        <v>247</v>
      </c>
      <c r="BM1886" s="17" t="s">
        <v>3262</v>
      </c>
    </row>
    <row r="1887" spans="2:65" s="1" customFormat="1" ht="188.45" customHeight="1" x14ac:dyDescent="0.3">
      <c r="B1887" s="31"/>
      <c r="C1887" s="32"/>
      <c r="D1887" s="32"/>
      <c r="E1887" s="32"/>
      <c r="F1887" s="266" t="s">
        <v>3263</v>
      </c>
      <c r="G1887" s="200"/>
      <c r="H1887" s="200"/>
      <c r="I1887" s="200"/>
      <c r="J1887" s="32"/>
      <c r="K1887" s="32"/>
      <c r="L1887" s="32"/>
      <c r="M1887" s="32"/>
      <c r="N1887" s="32"/>
      <c r="O1887" s="32"/>
      <c r="P1887" s="32"/>
      <c r="Q1887" s="32"/>
      <c r="R1887" s="33"/>
      <c r="T1887" s="70"/>
      <c r="U1887" s="32"/>
      <c r="V1887" s="32"/>
      <c r="W1887" s="32"/>
      <c r="X1887" s="32"/>
      <c r="Y1887" s="32"/>
      <c r="Z1887" s="32"/>
      <c r="AA1887" s="71"/>
      <c r="AT1887" s="17" t="s">
        <v>250</v>
      </c>
      <c r="AU1887" s="17" t="s">
        <v>190</v>
      </c>
    </row>
    <row r="1888" spans="2:65" s="1" customFormat="1" ht="40.15" customHeight="1" x14ac:dyDescent="0.3">
      <c r="B1888" s="136"/>
      <c r="C1888" s="137" t="s">
        <v>3264</v>
      </c>
      <c r="D1888" s="137" t="s">
        <v>222</v>
      </c>
      <c r="E1888" s="138" t="s">
        <v>3265</v>
      </c>
      <c r="F1888" s="250" t="s">
        <v>3266</v>
      </c>
      <c r="G1888" s="251"/>
      <c r="H1888" s="251"/>
      <c r="I1888" s="251"/>
      <c r="J1888" s="139" t="s">
        <v>276</v>
      </c>
      <c r="K1888" s="140">
        <v>1</v>
      </c>
      <c r="L1888" s="252"/>
      <c r="M1888" s="251"/>
      <c r="N1888" s="252">
        <f>ROUND(L1888*K1888,2)</f>
        <v>0</v>
      </c>
      <c r="O1888" s="251"/>
      <c r="P1888" s="251"/>
      <c r="Q1888" s="251"/>
      <c r="R1888" s="141"/>
      <c r="T1888" s="142" t="s">
        <v>3</v>
      </c>
      <c r="U1888" s="40" t="s">
        <v>43</v>
      </c>
      <c r="V1888" s="143">
        <v>1</v>
      </c>
      <c r="W1888" s="143">
        <f>V1888*K1888</f>
        <v>1</v>
      </c>
      <c r="X1888" s="143">
        <v>5.3560000000000003E-2</v>
      </c>
      <c r="Y1888" s="143">
        <f>X1888*K1888</f>
        <v>5.3560000000000003E-2</v>
      </c>
      <c r="Z1888" s="143">
        <v>0</v>
      </c>
      <c r="AA1888" s="144">
        <f>Z1888*K1888</f>
        <v>0</v>
      </c>
      <c r="AR1888" s="17" t="s">
        <v>247</v>
      </c>
      <c r="AT1888" s="17" t="s">
        <v>222</v>
      </c>
      <c r="AU1888" s="17" t="s">
        <v>190</v>
      </c>
      <c r="AY1888" s="17" t="s">
        <v>221</v>
      </c>
      <c r="BE1888" s="145">
        <f>IF(U1888="základní",N1888,0)</f>
        <v>0</v>
      </c>
      <c r="BF1888" s="145">
        <f>IF(U1888="snížená",N1888,0)</f>
        <v>0</v>
      </c>
      <c r="BG1888" s="145">
        <f>IF(U1888="zákl. přenesená",N1888,0)</f>
        <v>0</v>
      </c>
      <c r="BH1888" s="145">
        <f>IF(U1888="sníž. přenesená",N1888,0)</f>
        <v>0</v>
      </c>
      <c r="BI1888" s="145">
        <f>IF(U1888="nulová",N1888,0)</f>
        <v>0</v>
      </c>
      <c r="BJ1888" s="17" t="s">
        <v>15</v>
      </c>
      <c r="BK1888" s="145">
        <f>ROUND(L1888*K1888,2)</f>
        <v>0</v>
      </c>
      <c r="BL1888" s="17" t="s">
        <v>247</v>
      </c>
      <c r="BM1888" s="17" t="s">
        <v>3267</v>
      </c>
    </row>
    <row r="1889" spans="2:65" s="1" customFormat="1" ht="188.45" customHeight="1" x14ac:dyDescent="0.3">
      <c r="B1889" s="31"/>
      <c r="C1889" s="32"/>
      <c r="D1889" s="32"/>
      <c r="E1889" s="32"/>
      <c r="F1889" s="266" t="s">
        <v>3268</v>
      </c>
      <c r="G1889" s="200"/>
      <c r="H1889" s="200"/>
      <c r="I1889" s="200"/>
      <c r="J1889" s="32"/>
      <c r="K1889" s="32"/>
      <c r="L1889" s="32"/>
      <c r="M1889" s="32"/>
      <c r="N1889" s="32"/>
      <c r="O1889" s="32"/>
      <c r="P1889" s="32"/>
      <c r="Q1889" s="32"/>
      <c r="R1889" s="33"/>
      <c r="T1889" s="70"/>
      <c r="U1889" s="32"/>
      <c r="V1889" s="32"/>
      <c r="W1889" s="32"/>
      <c r="X1889" s="32"/>
      <c r="Y1889" s="32"/>
      <c r="Z1889" s="32"/>
      <c r="AA1889" s="71"/>
      <c r="AT1889" s="17" t="s">
        <v>250</v>
      </c>
      <c r="AU1889" s="17" t="s">
        <v>190</v>
      </c>
    </row>
    <row r="1890" spans="2:65" s="1" customFormat="1" ht="40.15" customHeight="1" x14ac:dyDescent="0.3">
      <c r="B1890" s="136"/>
      <c r="C1890" s="137" t="s">
        <v>3269</v>
      </c>
      <c r="D1890" s="137" t="s">
        <v>222</v>
      </c>
      <c r="E1890" s="138" t="s">
        <v>3270</v>
      </c>
      <c r="F1890" s="250" t="s">
        <v>3271</v>
      </c>
      <c r="G1890" s="251"/>
      <c r="H1890" s="251"/>
      <c r="I1890" s="251"/>
      <c r="J1890" s="139" t="s">
        <v>276</v>
      </c>
      <c r="K1890" s="140">
        <v>1</v>
      </c>
      <c r="L1890" s="252"/>
      <c r="M1890" s="251"/>
      <c r="N1890" s="252">
        <f>ROUND(L1890*K1890,2)</f>
        <v>0</v>
      </c>
      <c r="O1890" s="251"/>
      <c r="P1890" s="251"/>
      <c r="Q1890" s="251"/>
      <c r="R1890" s="141"/>
      <c r="T1890" s="142" t="s">
        <v>3</v>
      </c>
      <c r="U1890" s="40" t="s">
        <v>43</v>
      </c>
      <c r="V1890" s="143">
        <v>1</v>
      </c>
      <c r="W1890" s="143">
        <f>V1890*K1890</f>
        <v>1</v>
      </c>
      <c r="X1890" s="143">
        <v>5.3560000000000003E-2</v>
      </c>
      <c r="Y1890" s="143">
        <f>X1890*K1890</f>
        <v>5.3560000000000003E-2</v>
      </c>
      <c r="Z1890" s="143">
        <v>0</v>
      </c>
      <c r="AA1890" s="144">
        <f>Z1890*K1890</f>
        <v>0</v>
      </c>
      <c r="AR1890" s="17" t="s">
        <v>247</v>
      </c>
      <c r="AT1890" s="17" t="s">
        <v>222</v>
      </c>
      <c r="AU1890" s="17" t="s">
        <v>190</v>
      </c>
      <c r="AY1890" s="17" t="s">
        <v>221</v>
      </c>
      <c r="BE1890" s="145">
        <f>IF(U1890="základní",N1890,0)</f>
        <v>0</v>
      </c>
      <c r="BF1890" s="145">
        <f>IF(U1890="snížená",N1890,0)</f>
        <v>0</v>
      </c>
      <c r="BG1890" s="145">
        <f>IF(U1890="zákl. přenesená",N1890,0)</f>
        <v>0</v>
      </c>
      <c r="BH1890" s="145">
        <f>IF(U1890="sníž. přenesená",N1890,0)</f>
        <v>0</v>
      </c>
      <c r="BI1890" s="145">
        <f>IF(U1890="nulová",N1890,0)</f>
        <v>0</v>
      </c>
      <c r="BJ1890" s="17" t="s">
        <v>15</v>
      </c>
      <c r="BK1890" s="145">
        <f>ROUND(L1890*K1890,2)</f>
        <v>0</v>
      </c>
      <c r="BL1890" s="17" t="s">
        <v>247</v>
      </c>
      <c r="BM1890" s="17" t="s">
        <v>3272</v>
      </c>
    </row>
    <row r="1891" spans="2:65" s="1" customFormat="1" ht="188.45" customHeight="1" x14ac:dyDescent="0.3">
      <c r="B1891" s="31"/>
      <c r="C1891" s="32"/>
      <c r="D1891" s="32"/>
      <c r="E1891" s="32"/>
      <c r="F1891" s="266" t="s">
        <v>3263</v>
      </c>
      <c r="G1891" s="200"/>
      <c r="H1891" s="200"/>
      <c r="I1891" s="200"/>
      <c r="J1891" s="32"/>
      <c r="K1891" s="32"/>
      <c r="L1891" s="32"/>
      <c r="M1891" s="32"/>
      <c r="N1891" s="32"/>
      <c r="O1891" s="32"/>
      <c r="P1891" s="32"/>
      <c r="Q1891" s="32"/>
      <c r="R1891" s="33"/>
      <c r="T1891" s="70"/>
      <c r="U1891" s="32"/>
      <c r="V1891" s="32"/>
      <c r="W1891" s="32"/>
      <c r="X1891" s="32"/>
      <c r="Y1891" s="32"/>
      <c r="Z1891" s="32"/>
      <c r="AA1891" s="71"/>
      <c r="AT1891" s="17" t="s">
        <v>250</v>
      </c>
      <c r="AU1891" s="17" t="s">
        <v>190</v>
      </c>
    </row>
    <row r="1892" spans="2:65" s="1" customFormat="1" ht="40.15" customHeight="1" x14ac:dyDescent="0.3">
      <c r="B1892" s="136"/>
      <c r="C1892" s="137" t="s">
        <v>3273</v>
      </c>
      <c r="D1892" s="137" t="s">
        <v>222</v>
      </c>
      <c r="E1892" s="138" t="s">
        <v>3274</v>
      </c>
      <c r="F1892" s="250" t="s">
        <v>3275</v>
      </c>
      <c r="G1892" s="251"/>
      <c r="H1892" s="251"/>
      <c r="I1892" s="251"/>
      <c r="J1892" s="139" t="s">
        <v>276</v>
      </c>
      <c r="K1892" s="140">
        <v>1</v>
      </c>
      <c r="L1892" s="252"/>
      <c r="M1892" s="251"/>
      <c r="N1892" s="252">
        <f>ROUND(L1892*K1892,2)</f>
        <v>0</v>
      </c>
      <c r="O1892" s="251"/>
      <c r="P1892" s="251"/>
      <c r="Q1892" s="251"/>
      <c r="R1892" s="141"/>
      <c r="T1892" s="142" t="s">
        <v>3</v>
      </c>
      <c r="U1892" s="40" t="s">
        <v>43</v>
      </c>
      <c r="V1892" s="143">
        <v>1</v>
      </c>
      <c r="W1892" s="143">
        <f>V1892*K1892</f>
        <v>1</v>
      </c>
      <c r="X1892" s="143">
        <v>5.3560000000000003E-2</v>
      </c>
      <c r="Y1892" s="143">
        <f>X1892*K1892</f>
        <v>5.3560000000000003E-2</v>
      </c>
      <c r="Z1892" s="143">
        <v>0</v>
      </c>
      <c r="AA1892" s="144">
        <f>Z1892*K1892</f>
        <v>0</v>
      </c>
      <c r="AR1892" s="17" t="s">
        <v>247</v>
      </c>
      <c r="AT1892" s="17" t="s">
        <v>222</v>
      </c>
      <c r="AU1892" s="17" t="s">
        <v>190</v>
      </c>
      <c r="AY1892" s="17" t="s">
        <v>221</v>
      </c>
      <c r="BE1892" s="145">
        <f>IF(U1892="základní",N1892,0)</f>
        <v>0</v>
      </c>
      <c r="BF1892" s="145">
        <f>IF(U1892="snížená",N1892,0)</f>
        <v>0</v>
      </c>
      <c r="BG1892" s="145">
        <f>IF(U1892="zákl. přenesená",N1892,0)</f>
        <v>0</v>
      </c>
      <c r="BH1892" s="145">
        <f>IF(U1892="sníž. přenesená",N1892,0)</f>
        <v>0</v>
      </c>
      <c r="BI1892" s="145">
        <f>IF(U1892="nulová",N1892,0)</f>
        <v>0</v>
      </c>
      <c r="BJ1892" s="17" t="s">
        <v>15</v>
      </c>
      <c r="BK1892" s="145">
        <f>ROUND(L1892*K1892,2)</f>
        <v>0</v>
      </c>
      <c r="BL1892" s="17" t="s">
        <v>247</v>
      </c>
      <c r="BM1892" s="17" t="s">
        <v>3276</v>
      </c>
    </row>
    <row r="1893" spans="2:65" s="1" customFormat="1" ht="188.45" customHeight="1" x14ac:dyDescent="0.3">
      <c r="B1893" s="31"/>
      <c r="C1893" s="32"/>
      <c r="D1893" s="32"/>
      <c r="E1893" s="32"/>
      <c r="F1893" s="266" t="s">
        <v>3277</v>
      </c>
      <c r="G1893" s="200"/>
      <c r="H1893" s="200"/>
      <c r="I1893" s="200"/>
      <c r="J1893" s="32"/>
      <c r="K1893" s="32"/>
      <c r="L1893" s="32"/>
      <c r="M1893" s="32"/>
      <c r="N1893" s="32"/>
      <c r="O1893" s="32"/>
      <c r="P1893" s="32"/>
      <c r="Q1893" s="32"/>
      <c r="R1893" s="33"/>
      <c r="T1893" s="70"/>
      <c r="U1893" s="32"/>
      <c r="V1893" s="32"/>
      <c r="W1893" s="32"/>
      <c r="X1893" s="32"/>
      <c r="Y1893" s="32"/>
      <c r="Z1893" s="32"/>
      <c r="AA1893" s="71"/>
      <c r="AT1893" s="17" t="s">
        <v>250</v>
      </c>
      <c r="AU1893" s="17" t="s">
        <v>190</v>
      </c>
    </row>
    <row r="1894" spans="2:65" s="1" customFormat="1" ht="40.15" customHeight="1" x14ac:dyDescent="0.3">
      <c r="B1894" s="136"/>
      <c r="C1894" s="137" t="s">
        <v>3278</v>
      </c>
      <c r="D1894" s="137" t="s">
        <v>222</v>
      </c>
      <c r="E1894" s="138" t="s">
        <v>3279</v>
      </c>
      <c r="F1894" s="250" t="s">
        <v>3280</v>
      </c>
      <c r="G1894" s="251"/>
      <c r="H1894" s="251"/>
      <c r="I1894" s="251"/>
      <c r="J1894" s="139" t="s">
        <v>276</v>
      </c>
      <c r="K1894" s="140">
        <v>1</v>
      </c>
      <c r="L1894" s="252"/>
      <c r="M1894" s="251"/>
      <c r="N1894" s="252">
        <f>ROUND(L1894*K1894,2)</f>
        <v>0</v>
      </c>
      <c r="O1894" s="251"/>
      <c r="P1894" s="251"/>
      <c r="Q1894" s="251"/>
      <c r="R1894" s="141"/>
      <c r="T1894" s="142" t="s">
        <v>3</v>
      </c>
      <c r="U1894" s="40" t="s">
        <v>43</v>
      </c>
      <c r="V1894" s="143">
        <v>1</v>
      </c>
      <c r="W1894" s="143">
        <f>V1894*K1894</f>
        <v>1</v>
      </c>
      <c r="X1894" s="143">
        <v>5.3560000000000003E-2</v>
      </c>
      <c r="Y1894" s="143">
        <f>X1894*K1894</f>
        <v>5.3560000000000003E-2</v>
      </c>
      <c r="Z1894" s="143">
        <v>0</v>
      </c>
      <c r="AA1894" s="144">
        <f>Z1894*K1894</f>
        <v>0</v>
      </c>
      <c r="AR1894" s="17" t="s">
        <v>247</v>
      </c>
      <c r="AT1894" s="17" t="s">
        <v>222</v>
      </c>
      <c r="AU1894" s="17" t="s">
        <v>190</v>
      </c>
      <c r="AY1894" s="17" t="s">
        <v>221</v>
      </c>
      <c r="BE1894" s="145">
        <f>IF(U1894="základní",N1894,0)</f>
        <v>0</v>
      </c>
      <c r="BF1894" s="145">
        <f>IF(U1894="snížená",N1894,0)</f>
        <v>0</v>
      </c>
      <c r="BG1894" s="145">
        <f>IF(U1894="zákl. přenesená",N1894,0)</f>
        <v>0</v>
      </c>
      <c r="BH1894" s="145">
        <f>IF(U1894="sníž. přenesená",N1894,0)</f>
        <v>0</v>
      </c>
      <c r="BI1894" s="145">
        <f>IF(U1894="nulová",N1894,0)</f>
        <v>0</v>
      </c>
      <c r="BJ1894" s="17" t="s">
        <v>15</v>
      </c>
      <c r="BK1894" s="145">
        <f>ROUND(L1894*K1894,2)</f>
        <v>0</v>
      </c>
      <c r="BL1894" s="17" t="s">
        <v>247</v>
      </c>
      <c r="BM1894" s="17" t="s">
        <v>3281</v>
      </c>
    </row>
    <row r="1895" spans="2:65" s="1" customFormat="1" ht="188.45" customHeight="1" x14ac:dyDescent="0.3">
      <c r="B1895" s="31"/>
      <c r="C1895" s="32"/>
      <c r="D1895" s="32"/>
      <c r="E1895" s="32"/>
      <c r="F1895" s="266" t="s">
        <v>3277</v>
      </c>
      <c r="G1895" s="200"/>
      <c r="H1895" s="200"/>
      <c r="I1895" s="200"/>
      <c r="J1895" s="32"/>
      <c r="K1895" s="32"/>
      <c r="L1895" s="32"/>
      <c r="M1895" s="32"/>
      <c r="N1895" s="32"/>
      <c r="O1895" s="32"/>
      <c r="P1895" s="32"/>
      <c r="Q1895" s="32"/>
      <c r="R1895" s="33"/>
      <c r="T1895" s="70"/>
      <c r="U1895" s="32"/>
      <c r="V1895" s="32"/>
      <c r="W1895" s="32"/>
      <c r="X1895" s="32"/>
      <c r="Y1895" s="32"/>
      <c r="Z1895" s="32"/>
      <c r="AA1895" s="71"/>
      <c r="AT1895" s="17" t="s">
        <v>250</v>
      </c>
      <c r="AU1895" s="17" t="s">
        <v>190</v>
      </c>
    </row>
    <row r="1896" spans="2:65" s="1" customFormat="1" ht="40.15" customHeight="1" x14ac:dyDescent="0.3">
      <c r="B1896" s="136"/>
      <c r="C1896" s="137" t="s">
        <v>3282</v>
      </c>
      <c r="D1896" s="137" t="s">
        <v>222</v>
      </c>
      <c r="E1896" s="138" t="s">
        <v>3283</v>
      </c>
      <c r="F1896" s="250" t="s">
        <v>3284</v>
      </c>
      <c r="G1896" s="251"/>
      <c r="H1896" s="251"/>
      <c r="I1896" s="251"/>
      <c r="J1896" s="139" t="s">
        <v>276</v>
      </c>
      <c r="K1896" s="140">
        <v>1</v>
      </c>
      <c r="L1896" s="252"/>
      <c r="M1896" s="251"/>
      <c r="N1896" s="252">
        <f>ROUND(L1896*K1896,2)</f>
        <v>0</v>
      </c>
      <c r="O1896" s="251"/>
      <c r="P1896" s="251"/>
      <c r="Q1896" s="251"/>
      <c r="R1896" s="141"/>
      <c r="T1896" s="142" t="s">
        <v>3</v>
      </c>
      <c r="U1896" s="40" t="s">
        <v>43</v>
      </c>
      <c r="V1896" s="143">
        <v>1</v>
      </c>
      <c r="W1896" s="143">
        <f>V1896*K1896</f>
        <v>1</v>
      </c>
      <c r="X1896" s="143">
        <v>5.3560000000000003E-2</v>
      </c>
      <c r="Y1896" s="143">
        <f>X1896*K1896</f>
        <v>5.3560000000000003E-2</v>
      </c>
      <c r="Z1896" s="143">
        <v>0</v>
      </c>
      <c r="AA1896" s="144">
        <f>Z1896*K1896</f>
        <v>0</v>
      </c>
      <c r="AR1896" s="17" t="s">
        <v>247</v>
      </c>
      <c r="AT1896" s="17" t="s">
        <v>222</v>
      </c>
      <c r="AU1896" s="17" t="s">
        <v>190</v>
      </c>
      <c r="AY1896" s="17" t="s">
        <v>221</v>
      </c>
      <c r="BE1896" s="145">
        <f>IF(U1896="základní",N1896,0)</f>
        <v>0</v>
      </c>
      <c r="BF1896" s="145">
        <f>IF(U1896="snížená",N1896,0)</f>
        <v>0</v>
      </c>
      <c r="BG1896" s="145">
        <f>IF(U1896="zákl. přenesená",N1896,0)</f>
        <v>0</v>
      </c>
      <c r="BH1896" s="145">
        <f>IF(U1896="sníž. přenesená",N1896,0)</f>
        <v>0</v>
      </c>
      <c r="BI1896" s="145">
        <f>IF(U1896="nulová",N1896,0)</f>
        <v>0</v>
      </c>
      <c r="BJ1896" s="17" t="s">
        <v>15</v>
      </c>
      <c r="BK1896" s="145">
        <f>ROUND(L1896*K1896,2)</f>
        <v>0</v>
      </c>
      <c r="BL1896" s="17" t="s">
        <v>247</v>
      </c>
      <c r="BM1896" s="17" t="s">
        <v>3285</v>
      </c>
    </row>
    <row r="1897" spans="2:65" s="1" customFormat="1" ht="188.45" customHeight="1" x14ac:dyDescent="0.3">
      <c r="B1897" s="31"/>
      <c r="C1897" s="32"/>
      <c r="D1897" s="32"/>
      <c r="E1897" s="32"/>
      <c r="F1897" s="266" t="s">
        <v>3277</v>
      </c>
      <c r="G1897" s="200"/>
      <c r="H1897" s="200"/>
      <c r="I1897" s="200"/>
      <c r="J1897" s="32"/>
      <c r="K1897" s="32"/>
      <c r="L1897" s="32"/>
      <c r="M1897" s="32"/>
      <c r="N1897" s="32"/>
      <c r="O1897" s="32"/>
      <c r="P1897" s="32"/>
      <c r="Q1897" s="32"/>
      <c r="R1897" s="33"/>
      <c r="T1897" s="70"/>
      <c r="U1897" s="32"/>
      <c r="V1897" s="32"/>
      <c r="W1897" s="32"/>
      <c r="X1897" s="32"/>
      <c r="Y1897" s="32"/>
      <c r="Z1897" s="32"/>
      <c r="AA1897" s="71"/>
      <c r="AT1897" s="17" t="s">
        <v>250</v>
      </c>
      <c r="AU1897" s="17" t="s">
        <v>190</v>
      </c>
    </row>
    <row r="1898" spans="2:65" s="1" customFormat="1" ht="40.15" customHeight="1" x14ac:dyDescent="0.3">
      <c r="B1898" s="136"/>
      <c r="C1898" s="137" t="s">
        <v>3286</v>
      </c>
      <c r="D1898" s="137" t="s">
        <v>222</v>
      </c>
      <c r="E1898" s="138" t="s">
        <v>3287</v>
      </c>
      <c r="F1898" s="250" t="s">
        <v>3288</v>
      </c>
      <c r="G1898" s="251"/>
      <c r="H1898" s="251"/>
      <c r="I1898" s="251"/>
      <c r="J1898" s="139" t="s">
        <v>276</v>
      </c>
      <c r="K1898" s="140">
        <v>2</v>
      </c>
      <c r="L1898" s="252"/>
      <c r="M1898" s="251"/>
      <c r="N1898" s="252">
        <f>ROUND(L1898*K1898,2)</f>
        <v>0</v>
      </c>
      <c r="O1898" s="251"/>
      <c r="P1898" s="251"/>
      <c r="Q1898" s="251"/>
      <c r="R1898" s="141"/>
      <c r="T1898" s="142" t="s">
        <v>3</v>
      </c>
      <c r="U1898" s="40" t="s">
        <v>43</v>
      </c>
      <c r="V1898" s="143">
        <v>1</v>
      </c>
      <c r="W1898" s="143">
        <f>V1898*K1898</f>
        <v>2</v>
      </c>
      <c r="X1898" s="143">
        <v>5.3560000000000003E-2</v>
      </c>
      <c r="Y1898" s="143">
        <f>X1898*K1898</f>
        <v>0.10712000000000001</v>
      </c>
      <c r="Z1898" s="143">
        <v>0</v>
      </c>
      <c r="AA1898" s="144">
        <f>Z1898*K1898</f>
        <v>0</v>
      </c>
      <c r="AR1898" s="17" t="s">
        <v>247</v>
      </c>
      <c r="AT1898" s="17" t="s">
        <v>222</v>
      </c>
      <c r="AU1898" s="17" t="s">
        <v>190</v>
      </c>
      <c r="AY1898" s="17" t="s">
        <v>221</v>
      </c>
      <c r="BE1898" s="145">
        <f>IF(U1898="základní",N1898,0)</f>
        <v>0</v>
      </c>
      <c r="BF1898" s="145">
        <f>IF(U1898="snížená",N1898,0)</f>
        <v>0</v>
      </c>
      <c r="BG1898" s="145">
        <f>IF(U1898="zákl. přenesená",N1898,0)</f>
        <v>0</v>
      </c>
      <c r="BH1898" s="145">
        <f>IF(U1898="sníž. přenesená",N1898,0)</f>
        <v>0</v>
      </c>
      <c r="BI1898" s="145">
        <f>IF(U1898="nulová",N1898,0)</f>
        <v>0</v>
      </c>
      <c r="BJ1898" s="17" t="s">
        <v>15</v>
      </c>
      <c r="BK1898" s="145">
        <f>ROUND(L1898*K1898,2)</f>
        <v>0</v>
      </c>
      <c r="BL1898" s="17" t="s">
        <v>247</v>
      </c>
      <c r="BM1898" s="17" t="s">
        <v>3289</v>
      </c>
    </row>
    <row r="1899" spans="2:65" s="1" customFormat="1" ht="188.45" customHeight="1" x14ac:dyDescent="0.3">
      <c r="B1899" s="31"/>
      <c r="C1899" s="32"/>
      <c r="D1899" s="32"/>
      <c r="E1899" s="32"/>
      <c r="F1899" s="266" t="s">
        <v>3263</v>
      </c>
      <c r="G1899" s="200"/>
      <c r="H1899" s="200"/>
      <c r="I1899" s="200"/>
      <c r="J1899" s="32"/>
      <c r="K1899" s="32"/>
      <c r="L1899" s="32"/>
      <c r="M1899" s="32"/>
      <c r="N1899" s="32"/>
      <c r="O1899" s="32"/>
      <c r="P1899" s="32"/>
      <c r="Q1899" s="32"/>
      <c r="R1899" s="33"/>
      <c r="T1899" s="70"/>
      <c r="U1899" s="32"/>
      <c r="V1899" s="32"/>
      <c r="W1899" s="32"/>
      <c r="X1899" s="32"/>
      <c r="Y1899" s="32"/>
      <c r="Z1899" s="32"/>
      <c r="AA1899" s="71"/>
      <c r="AT1899" s="17" t="s">
        <v>250</v>
      </c>
      <c r="AU1899" s="17" t="s">
        <v>190</v>
      </c>
    </row>
    <row r="1900" spans="2:65" s="1" customFormat="1" ht="40.15" customHeight="1" x14ac:dyDescent="0.3">
      <c r="B1900" s="136"/>
      <c r="C1900" s="137" t="s">
        <v>3290</v>
      </c>
      <c r="D1900" s="137" t="s">
        <v>222</v>
      </c>
      <c r="E1900" s="138" t="s">
        <v>3291</v>
      </c>
      <c r="F1900" s="250" t="s">
        <v>3292</v>
      </c>
      <c r="G1900" s="251"/>
      <c r="H1900" s="251"/>
      <c r="I1900" s="251"/>
      <c r="J1900" s="139" t="s">
        <v>276</v>
      </c>
      <c r="K1900" s="140">
        <v>1</v>
      </c>
      <c r="L1900" s="252"/>
      <c r="M1900" s="251"/>
      <c r="N1900" s="252">
        <f>ROUND(L1900*K1900,2)</f>
        <v>0</v>
      </c>
      <c r="O1900" s="251"/>
      <c r="P1900" s="251"/>
      <c r="Q1900" s="251"/>
      <c r="R1900" s="141"/>
      <c r="T1900" s="142" t="s">
        <v>3</v>
      </c>
      <c r="U1900" s="40" t="s">
        <v>43</v>
      </c>
      <c r="V1900" s="143">
        <v>1</v>
      </c>
      <c r="W1900" s="143">
        <f>V1900*K1900</f>
        <v>1</v>
      </c>
      <c r="X1900" s="143">
        <v>5.3560000000000003E-2</v>
      </c>
      <c r="Y1900" s="143">
        <f>X1900*K1900</f>
        <v>5.3560000000000003E-2</v>
      </c>
      <c r="Z1900" s="143">
        <v>0</v>
      </c>
      <c r="AA1900" s="144">
        <f>Z1900*K1900</f>
        <v>0</v>
      </c>
      <c r="AR1900" s="17" t="s">
        <v>247</v>
      </c>
      <c r="AT1900" s="17" t="s">
        <v>222</v>
      </c>
      <c r="AU1900" s="17" t="s">
        <v>190</v>
      </c>
      <c r="AY1900" s="17" t="s">
        <v>221</v>
      </c>
      <c r="BE1900" s="145">
        <f>IF(U1900="základní",N1900,0)</f>
        <v>0</v>
      </c>
      <c r="BF1900" s="145">
        <f>IF(U1900="snížená",N1900,0)</f>
        <v>0</v>
      </c>
      <c r="BG1900" s="145">
        <f>IF(U1900="zákl. přenesená",N1900,0)</f>
        <v>0</v>
      </c>
      <c r="BH1900" s="145">
        <f>IF(U1900="sníž. přenesená",N1900,0)</f>
        <v>0</v>
      </c>
      <c r="BI1900" s="145">
        <f>IF(U1900="nulová",N1900,0)</f>
        <v>0</v>
      </c>
      <c r="BJ1900" s="17" t="s">
        <v>15</v>
      </c>
      <c r="BK1900" s="145">
        <f>ROUND(L1900*K1900,2)</f>
        <v>0</v>
      </c>
      <c r="BL1900" s="17" t="s">
        <v>247</v>
      </c>
      <c r="BM1900" s="17" t="s">
        <v>3293</v>
      </c>
    </row>
    <row r="1901" spans="2:65" s="1" customFormat="1" ht="188.45" customHeight="1" x14ac:dyDescent="0.3">
      <c r="B1901" s="31"/>
      <c r="C1901" s="32"/>
      <c r="D1901" s="32"/>
      <c r="E1901" s="32"/>
      <c r="F1901" s="266" t="s">
        <v>3294</v>
      </c>
      <c r="G1901" s="200"/>
      <c r="H1901" s="200"/>
      <c r="I1901" s="200"/>
      <c r="J1901" s="32"/>
      <c r="K1901" s="32"/>
      <c r="L1901" s="32"/>
      <c r="M1901" s="32"/>
      <c r="N1901" s="32"/>
      <c r="O1901" s="32"/>
      <c r="P1901" s="32"/>
      <c r="Q1901" s="32"/>
      <c r="R1901" s="33"/>
      <c r="T1901" s="70"/>
      <c r="U1901" s="32"/>
      <c r="V1901" s="32"/>
      <c r="W1901" s="32"/>
      <c r="X1901" s="32"/>
      <c r="Y1901" s="32"/>
      <c r="Z1901" s="32"/>
      <c r="AA1901" s="71"/>
      <c r="AT1901" s="17" t="s">
        <v>250</v>
      </c>
      <c r="AU1901" s="17" t="s">
        <v>190</v>
      </c>
    </row>
    <row r="1902" spans="2:65" s="1" customFormat="1" ht="40.15" customHeight="1" x14ac:dyDescent="0.3">
      <c r="B1902" s="136"/>
      <c r="C1902" s="137" t="s">
        <v>3295</v>
      </c>
      <c r="D1902" s="137" t="s">
        <v>222</v>
      </c>
      <c r="E1902" s="138" t="s">
        <v>3296</v>
      </c>
      <c r="F1902" s="250" t="s">
        <v>3297</v>
      </c>
      <c r="G1902" s="251"/>
      <c r="H1902" s="251"/>
      <c r="I1902" s="251"/>
      <c r="J1902" s="139" t="s">
        <v>276</v>
      </c>
      <c r="K1902" s="140">
        <v>1</v>
      </c>
      <c r="L1902" s="252"/>
      <c r="M1902" s="251"/>
      <c r="N1902" s="252">
        <f>ROUND(L1902*K1902,2)</f>
        <v>0</v>
      </c>
      <c r="O1902" s="251"/>
      <c r="P1902" s="251"/>
      <c r="Q1902" s="251"/>
      <c r="R1902" s="141"/>
      <c r="T1902" s="142" t="s">
        <v>3</v>
      </c>
      <c r="U1902" s="40" t="s">
        <v>43</v>
      </c>
      <c r="V1902" s="143">
        <v>1</v>
      </c>
      <c r="W1902" s="143">
        <f>V1902*K1902</f>
        <v>1</v>
      </c>
      <c r="X1902" s="143">
        <v>5.3560000000000003E-2</v>
      </c>
      <c r="Y1902" s="143">
        <f>X1902*K1902</f>
        <v>5.3560000000000003E-2</v>
      </c>
      <c r="Z1902" s="143">
        <v>0</v>
      </c>
      <c r="AA1902" s="144">
        <f>Z1902*K1902</f>
        <v>0</v>
      </c>
      <c r="AR1902" s="17" t="s">
        <v>247</v>
      </c>
      <c r="AT1902" s="17" t="s">
        <v>222</v>
      </c>
      <c r="AU1902" s="17" t="s">
        <v>190</v>
      </c>
      <c r="AY1902" s="17" t="s">
        <v>221</v>
      </c>
      <c r="BE1902" s="145">
        <f>IF(U1902="základní",N1902,0)</f>
        <v>0</v>
      </c>
      <c r="BF1902" s="145">
        <f>IF(U1902="snížená",N1902,0)</f>
        <v>0</v>
      </c>
      <c r="BG1902" s="145">
        <f>IF(U1902="zákl. přenesená",N1902,0)</f>
        <v>0</v>
      </c>
      <c r="BH1902" s="145">
        <f>IF(U1902="sníž. přenesená",N1902,0)</f>
        <v>0</v>
      </c>
      <c r="BI1902" s="145">
        <f>IF(U1902="nulová",N1902,0)</f>
        <v>0</v>
      </c>
      <c r="BJ1902" s="17" t="s">
        <v>15</v>
      </c>
      <c r="BK1902" s="145">
        <f>ROUND(L1902*K1902,2)</f>
        <v>0</v>
      </c>
      <c r="BL1902" s="17" t="s">
        <v>247</v>
      </c>
      <c r="BM1902" s="17" t="s">
        <v>3298</v>
      </c>
    </row>
    <row r="1903" spans="2:65" s="1" customFormat="1" ht="245.45" customHeight="1" x14ac:dyDescent="0.3">
      <c r="B1903" s="31"/>
      <c r="C1903" s="32"/>
      <c r="D1903" s="32"/>
      <c r="E1903" s="32"/>
      <c r="F1903" s="266" t="s">
        <v>3299</v>
      </c>
      <c r="G1903" s="200"/>
      <c r="H1903" s="200"/>
      <c r="I1903" s="200"/>
      <c r="J1903" s="32"/>
      <c r="K1903" s="32"/>
      <c r="L1903" s="32"/>
      <c r="M1903" s="32"/>
      <c r="N1903" s="32"/>
      <c r="O1903" s="32"/>
      <c r="P1903" s="32"/>
      <c r="Q1903" s="32"/>
      <c r="R1903" s="33"/>
      <c r="T1903" s="70"/>
      <c r="U1903" s="32"/>
      <c r="V1903" s="32"/>
      <c r="W1903" s="32"/>
      <c r="X1903" s="32"/>
      <c r="Y1903" s="32"/>
      <c r="Z1903" s="32"/>
      <c r="AA1903" s="71"/>
      <c r="AT1903" s="17" t="s">
        <v>250</v>
      </c>
      <c r="AU1903" s="17" t="s">
        <v>190</v>
      </c>
    </row>
    <row r="1904" spans="2:65" s="1" customFormat="1" ht="40.15" customHeight="1" x14ac:dyDescent="0.3">
      <c r="B1904" s="136"/>
      <c r="C1904" s="137" t="s">
        <v>3300</v>
      </c>
      <c r="D1904" s="137" t="s">
        <v>222</v>
      </c>
      <c r="E1904" s="138" t="s">
        <v>3301</v>
      </c>
      <c r="F1904" s="250" t="s">
        <v>3302</v>
      </c>
      <c r="G1904" s="251"/>
      <c r="H1904" s="251"/>
      <c r="I1904" s="251"/>
      <c r="J1904" s="139" t="s">
        <v>276</v>
      </c>
      <c r="K1904" s="140">
        <v>1</v>
      </c>
      <c r="L1904" s="252"/>
      <c r="M1904" s="251"/>
      <c r="N1904" s="252">
        <f>ROUND(L1904*K1904,2)</f>
        <v>0</v>
      </c>
      <c r="O1904" s="251"/>
      <c r="P1904" s="251"/>
      <c r="Q1904" s="251"/>
      <c r="R1904" s="141"/>
      <c r="T1904" s="142" t="s">
        <v>3</v>
      </c>
      <c r="U1904" s="40" t="s">
        <v>43</v>
      </c>
      <c r="V1904" s="143">
        <v>1</v>
      </c>
      <c r="W1904" s="143">
        <f>V1904*K1904</f>
        <v>1</v>
      </c>
      <c r="X1904" s="143">
        <v>5.3560000000000003E-2</v>
      </c>
      <c r="Y1904" s="143">
        <f>X1904*K1904</f>
        <v>5.3560000000000003E-2</v>
      </c>
      <c r="Z1904" s="143">
        <v>0</v>
      </c>
      <c r="AA1904" s="144">
        <f>Z1904*K1904</f>
        <v>0</v>
      </c>
      <c r="AR1904" s="17" t="s">
        <v>247</v>
      </c>
      <c r="AT1904" s="17" t="s">
        <v>222</v>
      </c>
      <c r="AU1904" s="17" t="s">
        <v>190</v>
      </c>
      <c r="AY1904" s="17" t="s">
        <v>221</v>
      </c>
      <c r="BE1904" s="145">
        <f>IF(U1904="základní",N1904,0)</f>
        <v>0</v>
      </c>
      <c r="BF1904" s="145">
        <f>IF(U1904="snížená",N1904,0)</f>
        <v>0</v>
      </c>
      <c r="BG1904" s="145">
        <f>IF(U1904="zákl. přenesená",N1904,0)</f>
        <v>0</v>
      </c>
      <c r="BH1904" s="145">
        <f>IF(U1904="sníž. přenesená",N1904,0)</f>
        <v>0</v>
      </c>
      <c r="BI1904" s="145">
        <f>IF(U1904="nulová",N1904,0)</f>
        <v>0</v>
      </c>
      <c r="BJ1904" s="17" t="s">
        <v>15</v>
      </c>
      <c r="BK1904" s="145">
        <f>ROUND(L1904*K1904,2)</f>
        <v>0</v>
      </c>
      <c r="BL1904" s="17" t="s">
        <v>247</v>
      </c>
      <c r="BM1904" s="17" t="s">
        <v>3303</v>
      </c>
    </row>
    <row r="1905" spans="2:65" s="1" customFormat="1" ht="245.45" customHeight="1" x14ac:dyDescent="0.3">
      <c r="B1905" s="31"/>
      <c r="C1905" s="32"/>
      <c r="D1905" s="32"/>
      <c r="E1905" s="32"/>
      <c r="F1905" s="266" t="s">
        <v>3304</v>
      </c>
      <c r="G1905" s="200"/>
      <c r="H1905" s="200"/>
      <c r="I1905" s="200"/>
      <c r="J1905" s="32"/>
      <c r="K1905" s="32"/>
      <c r="L1905" s="32"/>
      <c r="M1905" s="32"/>
      <c r="N1905" s="32"/>
      <c r="O1905" s="32"/>
      <c r="P1905" s="32"/>
      <c r="Q1905" s="32"/>
      <c r="R1905" s="33"/>
      <c r="T1905" s="70"/>
      <c r="U1905" s="32"/>
      <c r="V1905" s="32"/>
      <c r="W1905" s="32"/>
      <c r="X1905" s="32"/>
      <c r="Y1905" s="32"/>
      <c r="Z1905" s="32"/>
      <c r="AA1905" s="71"/>
      <c r="AT1905" s="17" t="s">
        <v>250</v>
      </c>
      <c r="AU1905" s="17" t="s">
        <v>190</v>
      </c>
    </row>
    <row r="1906" spans="2:65" s="1" customFormat="1" ht="40.15" customHeight="1" x14ac:dyDescent="0.3">
      <c r="B1906" s="136"/>
      <c r="C1906" s="137" t="s">
        <v>3305</v>
      </c>
      <c r="D1906" s="137" t="s">
        <v>222</v>
      </c>
      <c r="E1906" s="138" t="s">
        <v>3306</v>
      </c>
      <c r="F1906" s="250" t="s">
        <v>3307</v>
      </c>
      <c r="G1906" s="251"/>
      <c r="H1906" s="251"/>
      <c r="I1906" s="251"/>
      <c r="J1906" s="139" t="s">
        <v>376</v>
      </c>
      <c r="K1906" s="140">
        <v>1</v>
      </c>
      <c r="L1906" s="252"/>
      <c r="M1906" s="251"/>
      <c r="N1906" s="252">
        <f>ROUND(L1906*K1906,2)</f>
        <v>0</v>
      </c>
      <c r="O1906" s="251"/>
      <c r="P1906" s="251"/>
      <c r="Q1906" s="251"/>
      <c r="R1906" s="141"/>
      <c r="T1906" s="142" t="s">
        <v>3</v>
      </c>
      <c r="U1906" s="40" t="s">
        <v>43</v>
      </c>
      <c r="V1906" s="143">
        <v>1</v>
      </c>
      <c r="W1906" s="143">
        <f>V1906*K1906</f>
        <v>1</v>
      </c>
      <c r="X1906" s="143">
        <v>5.3560000000000003E-2</v>
      </c>
      <c r="Y1906" s="143">
        <f>X1906*K1906</f>
        <v>5.3560000000000003E-2</v>
      </c>
      <c r="Z1906" s="143">
        <v>0</v>
      </c>
      <c r="AA1906" s="144">
        <f>Z1906*K1906</f>
        <v>0</v>
      </c>
      <c r="AR1906" s="17" t="s">
        <v>247</v>
      </c>
      <c r="AT1906" s="17" t="s">
        <v>222</v>
      </c>
      <c r="AU1906" s="17" t="s">
        <v>190</v>
      </c>
      <c r="AY1906" s="17" t="s">
        <v>221</v>
      </c>
      <c r="BE1906" s="145">
        <f>IF(U1906="základní",N1906,0)</f>
        <v>0</v>
      </c>
      <c r="BF1906" s="145">
        <f>IF(U1906="snížená",N1906,0)</f>
        <v>0</v>
      </c>
      <c r="BG1906" s="145">
        <f>IF(U1906="zákl. přenesená",N1906,0)</f>
        <v>0</v>
      </c>
      <c r="BH1906" s="145">
        <f>IF(U1906="sníž. přenesená",N1906,0)</f>
        <v>0</v>
      </c>
      <c r="BI1906" s="145">
        <f>IF(U1906="nulová",N1906,0)</f>
        <v>0</v>
      </c>
      <c r="BJ1906" s="17" t="s">
        <v>15</v>
      </c>
      <c r="BK1906" s="145">
        <f>ROUND(L1906*K1906,2)</f>
        <v>0</v>
      </c>
      <c r="BL1906" s="17" t="s">
        <v>247</v>
      </c>
      <c r="BM1906" s="17" t="s">
        <v>3308</v>
      </c>
    </row>
    <row r="1907" spans="2:65" s="1" customFormat="1" ht="154.15" customHeight="1" x14ac:dyDescent="0.3">
      <c r="B1907" s="31"/>
      <c r="C1907" s="32"/>
      <c r="D1907" s="32"/>
      <c r="E1907" s="32"/>
      <c r="F1907" s="266" t="s">
        <v>3309</v>
      </c>
      <c r="G1907" s="200"/>
      <c r="H1907" s="200"/>
      <c r="I1907" s="200"/>
      <c r="J1907" s="32"/>
      <c r="K1907" s="32"/>
      <c r="L1907" s="32"/>
      <c r="M1907" s="32"/>
      <c r="N1907" s="32"/>
      <c r="O1907" s="32"/>
      <c r="P1907" s="32"/>
      <c r="Q1907" s="32"/>
      <c r="R1907" s="33"/>
      <c r="T1907" s="70"/>
      <c r="U1907" s="32"/>
      <c r="V1907" s="32"/>
      <c r="W1907" s="32"/>
      <c r="X1907" s="32"/>
      <c r="Y1907" s="32"/>
      <c r="Z1907" s="32"/>
      <c r="AA1907" s="71"/>
      <c r="AT1907" s="17" t="s">
        <v>250</v>
      </c>
      <c r="AU1907" s="17" t="s">
        <v>190</v>
      </c>
    </row>
    <row r="1908" spans="2:65" s="1" customFormat="1" ht="40.15" customHeight="1" x14ac:dyDescent="0.3">
      <c r="B1908" s="136"/>
      <c r="C1908" s="137" t="s">
        <v>3310</v>
      </c>
      <c r="D1908" s="137" t="s">
        <v>222</v>
      </c>
      <c r="E1908" s="138" t="s">
        <v>3311</v>
      </c>
      <c r="F1908" s="250" t="s">
        <v>3312</v>
      </c>
      <c r="G1908" s="251"/>
      <c r="H1908" s="251"/>
      <c r="I1908" s="251"/>
      <c r="J1908" s="139" t="s">
        <v>276</v>
      </c>
      <c r="K1908" s="140">
        <v>1</v>
      </c>
      <c r="L1908" s="252"/>
      <c r="M1908" s="251"/>
      <c r="N1908" s="252">
        <f>ROUND(L1908*K1908,2)</f>
        <v>0</v>
      </c>
      <c r="O1908" s="251"/>
      <c r="P1908" s="251"/>
      <c r="Q1908" s="251"/>
      <c r="R1908" s="141"/>
      <c r="T1908" s="142" t="s">
        <v>3</v>
      </c>
      <c r="U1908" s="40" t="s">
        <v>43</v>
      </c>
      <c r="V1908" s="143">
        <v>1</v>
      </c>
      <c r="W1908" s="143">
        <f>V1908*K1908</f>
        <v>1</v>
      </c>
      <c r="X1908" s="143">
        <v>5.3560000000000003E-2</v>
      </c>
      <c r="Y1908" s="143">
        <f>X1908*K1908</f>
        <v>5.3560000000000003E-2</v>
      </c>
      <c r="Z1908" s="143">
        <v>0</v>
      </c>
      <c r="AA1908" s="144">
        <f>Z1908*K1908</f>
        <v>0</v>
      </c>
      <c r="AR1908" s="17" t="s">
        <v>247</v>
      </c>
      <c r="AT1908" s="17" t="s">
        <v>222</v>
      </c>
      <c r="AU1908" s="17" t="s">
        <v>190</v>
      </c>
      <c r="AY1908" s="17" t="s">
        <v>221</v>
      </c>
      <c r="BE1908" s="145">
        <f>IF(U1908="základní",N1908,0)</f>
        <v>0</v>
      </c>
      <c r="BF1908" s="145">
        <f>IF(U1908="snížená",N1908,0)</f>
        <v>0</v>
      </c>
      <c r="BG1908" s="145">
        <f>IF(U1908="zákl. přenesená",N1908,0)</f>
        <v>0</v>
      </c>
      <c r="BH1908" s="145">
        <f>IF(U1908="sníž. přenesená",N1908,0)</f>
        <v>0</v>
      </c>
      <c r="BI1908" s="145">
        <f>IF(U1908="nulová",N1908,0)</f>
        <v>0</v>
      </c>
      <c r="BJ1908" s="17" t="s">
        <v>15</v>
      </c>
      <c r="BK1908" s="145">
        <f>ROUND(L1908*K1908,2)</f>
        <v>0</v>
      </c>
      <c r="BL1908" s="17" t="s">
        <v>247</v>
      </c>
      <c r="BM1908" s="17" t="s">
        <v>3313</v>
      </c>
    </row>
    <row r="1909" spans="2:65" s="1" customFormat="1" ht="154.15" customHeight="1" x14ac:dyDescent="0.3">
      <c r="B1909" s="31"/>
      <c r="C1909" s="32"/>
      <c r="D1909" s="32"/>
      <c r="E1909" s="32"/>
      <c r="F1909" s="266" t="s">
        <v>3314</v>
      </c>
      <c r="G1909" s="200"/>
      <c r="H1909" s="200"/>
      <c r="I1909" s="200"/>
      <c r="J1909" s="32"/>
      <c r="K1909" s="32"/>
      <c r="L1909" s="32"/>
      <c r="M1909" s="32"/>
      <c r="N1909" s="32"/>
      <c r="O1909" s="32"/>
      <c r="P1909" s="32"/>
      <c r="Q1909" s="32"/>
      <c r="R1909" s="33"/>
      <c r="T1909" s="70"/>
      <c r="U1909" s="32"/>
      <c r="V1909" s="32"/>
      <c r="W1909" s="32"/>
      <c r="X1909" s="32"/>
      <c r="Y1909" s="32"/>
      <c r="Z1909" s="32"/>
      <c r="AA1909" s="71"/>
      <c r="AT1909" s="17" t="s">
        <v>250</v>
      </c>
      <c r="AU1909" s="17" t="s">
        <v>190</v>
      </c>
    </row>
    <row r="1910" spans="2:65" s="1" customFormat="1" ht="40.15" customHeight="1" x14ac:dyDescent="0.3">
      <c r="B1910" s="136"/>
      <c r="C1910" s="137" t="s">
        <v>3315</v>
      </c>
      <c r="D1910" s="137" t="s">
        <v>222</v>
      </c>
      <c r="E1910" s="138" t="s">
        <v>3316</v>
      </c>
      <c r="F1910" s="250" t="s">
        <v>3317</v>
      </c>
      <c r="G1910" s="251"/>
      <c r="H1910" s="251"/>
      <c r="I1910" s="251"/>
      <c r="J1910" s="139" t="s">
        <v>376</v>
      </c>
      <c r="K1910" s="140">
        <v>1</v>
      </c>
      <c r="L1910" s="252"/>
      <c r="M1910" s="251"/>
      <c r="N1910" s="252">
        <f>ROUND(L1910*K1910,2)</f>
        <v>0</v>
      </c>
      <c r="O1910" s="251"/>
      <c r="P1910" s="251"/>
      <c r="Q1910" s="251"/>
      <c r="R1910" s="141"/>
      <c r="T1910" s="142" t="s">
        <v>3</v>
      </c>
      <c r="U1910" s="40" t="s">
        <v>43</v>
      </c>
      <c r="V1910" s="143">
        <v>1</v>
      </c>
      <c r="W1910" s="143">
        <f>V1910*K1910</f>
        <v>1</v>
      </c>
      <c r="X1910" s="143">
        <v>5.3560000000000003E-2</v>
      </c>
      <c r="Y1910" s="143">
        <f>X1910*K1910</f>
        <v>5.3560000000000003E-2</v>
      </c>
      <c r="Z1910" s="143">
        <v>0</v>
      </c>
      <c r="AA1910" s="144">
        <f>Z1910*K1910</f>
        <v>0</v>
      </c>
      <c r="AR1910" s="17" t="s">
        <v>247</v>
      </c>
      <c r="AT1910" s="17" t="s">
        <v>222</v>
      </c>
      <c r="AU1910" s="17" t="s">
        <v>190</v>
      </c>
      <c r="AY1910" s="17" t="s">
        <v>221</v>
      </c>
      <c r="BE1910" s="145">
        <f>IF(U1910="základní",N1910,0)</f>
        <v>0</v>
      </c>
      <c r="BF1910" s="145">
        <f>IF(U1910="snížená",N1910,0)</f>
        <v>0</v>
      </c>
      <c r="BG1910" s="145">
        <f>IF(U1910="zákl. přenesená",N1910,0)</f>
        <v>0</v>
      </c>
      <c r="BH1910" s="145">
        <f>IF(U1910="sníž. přenesená",N1910,0)</f>
        <v>0</v>
      </c>
      <c r="BI1910" s="145">
        <f>IF(U1910="nulová",N1910,0)</f>
        <v>0</v>
      </c>
      <c r="BJ1910" s="17" t="s">
        <v>15</v>
      </c>
      <c r="BK1910" s="145">
        <f>ROUND(L1910*K1910,2)</f>
        <v>0</v>
      </c>
      <c r="BL1910" s="17" t="s">
        <v>247</v>
      </c>
      <c r="BM1910" s="17" t="s">
        <v>3318</v>
      </c>
    </row>
    <row r="1911" spans="2:65" s="1" customFormat="1" ht="177" customHeight="1" x14ac:dyDescent="0.3">
      <c r="B1911" s="31"/>
      <c r="C1911" s="32"/>
      <c r="D1911" s="32"/>
      <c r="E1911" s="32"/>
      <c r="F1911" s="266" t="s">
        <v>3319</v>
      </c>
      <c r="G1911" s="200"/>
      <c r="H1911" s="200"/>
      <c r="I1911" s="200"/>
      <c r="J1911" s="32"/>
      <c r="K1911" s="32"/>
      <c r="L1911" s="32"/>
      <c r="M1911" s="32"/>
      <c r="N1911" s="32"/>
      <c r="O1911" s="32"/>
      <c r="P1911" s="32"/>
      <c r="Q1911" s="32"/>
      <c r="R1911" s="33"/>
      <c r="T1911" s="70"/>
      <c r="U1911" s="32"/>
      <c r="V1911" s="32"/>
      <c r="W1911" s="32"/>
      <c r="X1911" s="32"/>
      <c r="Y1911" s="32"/>
      <c r="Z1911" s="32"/>
      <c r="AA1911" s="71"/>
      <c r="AT1911" s="17" t="s">
        <v>250</v>
      </c>
      <c r="AU1911" s="17" t="s">
        <v>190</v>
      </c>
    </row>
    <row r="1912" spans="2:65" s="1" customFormat="1" ht="40.15" customHeight="1" x14ac:dyDescent="0.3">
      <c r="B1912" s="136"/>
      <c r="C1912" s="137" t="s">
        <v>3320</v>
      </c>
      <c r="D1912" s="137" t="s">
        <v>222</v>
      </c>
      <c r="E1912" s="138" t="s">
        <v>3321</v>
      </c>
      <c r="F1912" s="250" t="s">
        <v>3322</v>
      </c>
      <c r="G1912" s="251"/>
      <c r="H1912" s="251"/>
      <c r="I1912" s="251"/>
      <c r="J1912" s="139" t="s">
        <v>376</v>
      </c>
      <c r="K1912" s="140">
        <v>1</v>
      </c>
      <c r="L1912" s="252"/>
      <c r="M1912" s="251"/>
      <c r="N1912" s="252">
        <f>ROUND(L1912*K1912,2)</f>
        <v>0</v>
      </c>
      <c r="O1912" s="251"/>
      <c r="P1912" s="251"/>
      <c r="Q1912" s="251"/>
      <c r="R1912" s="141"/>
      <c r="T1912" s="142" t="s">
        <v>3</v>
      </c>
      <c r="U1912" s="40" t="s">
        <v>43</v>
      </c>
      <c r="V1912" s="143">
        <v>1</v>
      </c>
      <c r="W1912" s="143">
        <f>V1912*K1912</f>
        <v>1</v>
      </c>
      <c r="X1912" s="143">
        <v>5.3560000000000003E-2</v>
      </c>
      <c r="Y1912" s="143">
        <f>X1912*K1912</f>
        <v>5.3560000000000003E-2</v>
      </c>
      <c r="Z1912" s="143">
        <v>0</v>
      </c>
      <c r="AA1912" s="144">
        <f>Z1912*K1912</f>
        <v>0</v>
      </c>
      <c r="AR1912" s="17" t="s">
        <v>247</v>
      </c>
      <c r="AT1912" s="17" t="s">
        <v>222</v>
      </c>
      <c r="AU1912" s="17" t="s">
        <v>190</v>
      </c>
      <c r="AY1912" s="17" t="s">
        <v>221</v>
      </c>
      <c r="BE1912" s="145">
        <f>IF(U1912="základní",N1912,0)</f>
        <v>0</v>
      </c>
      <c r="BF1912" s="145">
        <f>IF(U1912="snížená",N1912,0)</f>
        <v>0</v>
      </c>
      <c r="BG1912" s="145">
        <f>IF(U1912="zákl. přenesená",N1912,0)</f>
        <v>0</v>
      </c>
      <c r="BH1912" s="145">
        <f>IF(U1912="sníž. přenesená",N1912,0)</f>
        <v>0</v>
      </c>
      <c r="BI1912" s="145">
        <f>IF(U1912="nulová",N1912,0)</f>
        <v>0</v>
      </c>
      <c r="BJ1912" s="17" t="s">
        <v>15</v>
      </c>
      <c r="BK1912" s="145">
        <f>ROUND(L1912*K1912,2)</f>
        <v>0</v>
      </c>
      <c r="BL1912" s="17" t="s">
        <v>247</v>
      </c>
      <c r="BM1912" s="17" t="s">
        <v>3323</v>
      </c>
    </row>
    <row r="1913" spans="2:65" s="1" customFormat="1" ht="188.45" customHeight="1" x14ac:dyDescent="0.3">
      <c r="B1913" s="31"/>
      <c r="C1913" s="32"/>
      <c r="D1913" s="32"/>
      <c r="E1913" s="32"/>
      <c r="F1913" s="266" t="s">
        <v>3324</v>
      </c>
      <c r="G1913" s="200"/>
      <c r="H1913" s="200"/>
      <c r="I1913" s="200"/>
      <c r="J1913" s="32"/>
      <c r="K1913" s="32"/>
      <c r="L1913" s="32"/>
      <c r="M1913" s="32"/>
      <c r="N1913" s="32"/>
      <c r="O1913" s="32"/>
      <c r="P1913" s="32"/>
      <c r="Q1913" s="32"/>
      <c r="R1913" s="33"/>
      <c r="T1913" s="70"/>
      <c r="U1913" s="32"/>
      <c r="V1913" s="32"/>
      <c r="W1913" s="32"/>
      <c r="X1913" s="32"/>
      <c r="Y1913" s="32"/>
      <c r="Z1913" s="32"/>
      <c r="AA1913" s="71"/>
      <c r="AT1913" s="17" t="s">
        <v>250</v>
      </c>
      <c r="AU1913" s="17" t="s">
        <v>190</v>
      </c>
    </row>
    <row r="1914" spans="2:65" s="1" customFormat="1" ht="40.15" customHeight="1" x14ac:dyDescent="0.3">
      <c r="B1914" s="136"/>
      <c r="C1914" s="137" t="s">
        <v>3325</v>
      </c>
      <c r="D1914" s="137" t="s">
        <v>222</v>
      </c>
      <c r="E1914" s="138" t="s">
        <v>3326</v>
      </c>
      <c r="F1914" s="250" t="s">
        <v>3327</v>
      </c>
      <c r="G1914" s="251"/>
      <c r="H1914" s="251"/>
      <c r="I1914" s="251"/>
      <c r="J1914" s="139" t="s">
        <v>376</v>
      </c>
      <c r="K1914" s="140">
        <v>1</v>
      </c>
      <c r="L1914" s="252"/>
      <c r="M1914" s="251"/>
      <c r="N1914" s="252">
        <f>ROUND(L1914*K1914,2)</f>
        <v>0</v>
      </c>
      <c r="O1914" s="251"/>
      <c r="P1914" s="251"/>
      <c r="Q1914" s="251"/>
      <c r="R1914" s="141"/>
      <c r="T1914" s="142" t="s">
        <v>3</v>
      </c>
      <c r="U1914" s="40" t="s">
        <v>43</v>
      </c>
      <c r="V1914" s="143">
        <v>1</v>
      </c>
      <c r="W1914" s="143">
        <f>V1914*K1914</f>
        <v>1</v>
      </c>
      <c r="X1914" s="143">
        <v>5.3560000000000003E-2</v>
      </c>
      <c r="Y1914" s="143">
        <f>X1914*K1914</f>
        <v>5.3560000000000003E-2</v>
      </c>
      <c r="Z1914" s="143">
        <v>0</v>
      </c>
      <c r="AA1914" s="144">
        <f>Z1914*K1914</f>
        <v>0</v>
      </c>
      <c r="AR1914" s="17" t="s">
        <v>247</v>
      </c>
      <c r="AT1914" s="17" t="s">
        <v>222</v>
      </c>
      <c r="AU1914" s="17" t="s">
        <v>190</v>
      </c>
      <c r="AY1914" s="17" t="s">
        <v>221</v>
      </c>
      <c r="BE1914" s="145">
        <f>IF(U1914="základní",N1914,0)</f>
        <v>0</v>
      </c>
      <c r="BF1914" s="145">
        <f>IF(U1914="snížená",N1914,0)</f>
        <v>0</v>
      </c>
      <c r="BG1914" s="145">
        <f>IF(U1914="zákl. přenesená",N1914,0)</f>
        <v>0</v>
      </c>
      <c r="BH1914" s="145">
        <f>IF(U1914="sníž. přenesená",N1914,0)</f>
        <v>0</v>
      </c>
      <c r="BI1914" s="145">
        <f>IF(U1914="nulová",N1914,0)</f>
        <v>0</v>
      </c>
      <c r="BJ1914" s="17" t="s">
        <v>15</v>
      </c>
      <c r="BK1914" s="145">
        <f>ROUND(L1914*K1914,2)</f>
        <v>0</v>
      </c>
      <c r="BL1914" s="17" t="s">
        <v>247</v>
      </c>
      <c r="BM1914" s="17" t="s">
        <v>3328</v>
      </c>
    </row>
    <row r="1915" spans="2:65" s="1" customFormat="1" ht="188.45" customHeight="1" x14ac:dyDescent="0.3">
      <c r="B1915" s="31"/>
      <c r="C1915" s="32"/>
      <c r="D1915" s="32"/>
      <c r="E1915" s="32"/>
      <c r="F1915" s="266" t="s">
        <v>3329</v>
      </c>
      <c r="G1915" s="200"/>
      <c r="H1915" s="200"/>
      <c r="I1915" s="200"/>
      <c r="J1915" s="32"/>
      <c r="K1915" s="32"/>
      <c r="L1915" s="32"/>
      <c r="M1915" s="32"/>
      <c r="N1915" s="32"/>
      <c r="O1915" s="32"/>
      <c r="P1915" s="32"/>
      <c r="Q1915" s="32"/>
      <c r="R1915" s="33"/>
      <c r="T1915" s="70"/>
      <c r="U1915" s="32"/>
      <c r="V1915" s="32"/>
      <c r="W1915" s="32"/>
      <c r="X1915" s="32"/>
      <c r="Y1915" s="32"/>
      <c r="Z1915" s="32"/>
      <c r="AA1915" s="71"/>
      <c r="AT1915" s="17" t="s">
        <v>250</v>
      </c>
      <c r="AU1915" s="17" t="s">
        <v>190</v>
      </c>
    </row>
    <row r="1916" spans="2:65" s="1" customFormat="1" ht="40.15" customHeight="1" x14ac:dyDescent="0.3">
      <c r="B1916" s="136"/>
      <c r="C1916" s="137" t="s">
        <v>3330</v>
      </c>
      <c r="D1916" s="137" t="s">
        <v>222</v>
      </c>
      <c r="E1916" s="138" t="s">
        <v>3331</v>
      </c>
      <c r="F1916" s="250" t="s">
        <v>3332</v>
      </c>
      <c r="G1916" s="251"/>
      <c r="H1916" s="251"/>
      <c r="I1916" s="251"/>
      <c r="J1916" s="139" t="s">
        <v>376</v>
      </c>
      <c r="K1916" s="140">
        <v>1</v>
      </c>
      <c r="L1916" s="252"/>
      <c r="M1916" s="251"/>
      <c r="N1916" s="252">
        <f>ROUND(L1916*K1916,2)</f>
        <v>0</v>
      </c>
      <c r="O1916" s="251"/>
      <c r="P1916" s="251"/>
      <c r="Q1916" s="251"/>
      <c r="R1916" s="141"/>
      <c r="T1916" s="142" t="s">
        <v>3</v>
      </c>
      <c r="U1916" s="40" t="s">
        <v>43</v>
      </c>
      <c r="V1916" s="143">
        <v>1</v>
      </c>
      <c r="W1916" s="143">
        <f>V1916*K1916</f>
        <v>1</v>
      </c>
      <c r="X1916" s="143">
        <v>5.3560000000000003E-2</v>
      </c>
      <c r="Y1916" s="143">
        <f>X1916*K1916</f>
        <v>5.3560000000000003E-2</v>
      </c>
      <c r="Z1916" s="143">
        <v>0</v>
      </c>
      <c r="AA1916" s="144">
        <f>Z1916*K1916</f>
        <v>0</v>
      </c>
      <c r="AR1916" s="17" t="s">
        <v>247</v>
      </c>
      <c r="AT1916" s="17" t="s">
        <v>222</v>
      </c>
      <c r="AU1916" s="17" t="s">
        <v>190</v>
      </c>
      <c r="AY1916" s="17" t="s">
        <v>221</v>
      </c>
      <c r="BE1916" s="145">
        <f>IF(U1916="základní",N1916,0)</f>
        <v>0</v>
      </c>
      <c r="BF1916" s="145">
        <f>IF(U1916="snížená",N1916,0)</f>
        <v>0</v>
      </c>
      <c r="BG1916" s="145">
        <f>IF(U1916="zákl. přenesená",N1916,0)</f>
        <v>0</v>
      </c>
      <c r="BH1916" s="145">
        <f>IF(U1916="sníž. přenesená",N1916,0)</f>
        <v>0</v>
      </c>
      <c r="BI1916" s="145">
        <f>IF(U1916="nulová",N1916,0)</f>
        <v>0</v>
      </c>
      <c r="BJ1916" s="17" t="s">
        <v>15</v>
      </c>
      <c r="BK1916" s="145">
        <f>ROUND(L1916*K1916,2)</f>
        <v>0</v>
      </c>
      <c r="BL1916" s="17" t="s">
        <v>247</v>
      </c>
      <c r="BM1916" s="17" t="s">
        <v>3333</v>
      </c>
    </row>
    <row r="1917" spans="2:65" s="1" customFormat="1" ht="188.45" customHeight="1" x14ac:dyDescent="0.3">
      <c r="B1917" s="31"/>
      <c r="C1917" s="32"/>
      <c r="D1917" s="32"/>
      <c r="E1917" s="32"/>
      <c r="F1917" s="266" t="s">
        <v>3334</v>
      </c>
      <c r="G1917" s="200"/>
      <c r="H1917" s="200"/>
      <c r="I1917" s="200"/>
      <c r="J1917" s="32"/>
      <c r="K1917" s="32"/>
      <c r="L1917" s="32"/>
      <c r="M1917" s="32"/>
      <c r="N1917" s="32"/>
      <c r="O1917" s="32"/>
      <c r="P1917" s="32"/>
      <c r="Q1917" s="32"/>
      <c r="R1917" s="33"/>
      <c r="T1917" s="70"/>
      <c r="U1917" s="32"/>
      <c r="V1917" s="32"/>
      <c r="W1917" s="32"/>
      <c r="X1917" s="32"/>
      <c r="Y1917" s="32"/>
      <c r="Z1917" s="32"/>
      <c r="AA1917" s="71"/>
      <c r="AT1917" s="17" t="s">
        <v>250</v>
      </c>
      <c r="AU1917" s="17" t="s">
        <v>190</v>
      </c>
    </row>
    <row r="1918" spans="2:65" s="1" customFormat="1" ht="40.15" customHeight="1" x14ac:dyDescent="0.3">
      <c r="B1918" s="136"/>
      <c r="C1918" s="137" t="s">
        <v>3335</v>
      </c>
      <c r="D1918" s="137" t="s">
        <v>222</v>
      </c>
      <c r="E1918" s="138" t="s">
        <v>3336</v>
      </c>
      <c r="F1918" s="250" t="s">
        <v>3337</v>
      </c>
      <c r="G1918" s="251"/>
      <c r="H1918" s="251"/>
      <c r="I1918" s="251"/>
      <c r="J1918" s="139" t="s">
        <v>276</v>
      </c>
      <c r="K1918" s="140">
        <v>8</v>
      </c>
      <c r="L1918" s="252"/>
      <c r="M1918" s="251"/>
      <c r="N1918" s="252">
        <f>ROUND(L1918*K1918,2)</f>
        <v>0</v>
      </c>
      <c r="O1918" s="251"/>
      <c r="P1918" s="251"/>
      <c r="Q1918" s="251"/>
      <c r="R1918" s="141"/>
      <c r="T1918" s="142" t="s">
        <v>3</v>
      </c>
      <c r="U1918" s="40" t="s">
        <v>43</v>
      </c>
      <c r="V1918" s="143">
        <v>1</v>
      </c>
      <c r="W1918" s="143">
        <f>V1918*K1918</f>
        <v>8</v>
      </c>
      <c r="X1918" s="143">
        <v>5.3560000000000003E-2</v>
      </c>
      <c r="Y1918" s="143">
        <f>X1918*K1918</f>
        <v>0.42848000000000003</v>
      </c>
      <c r="Z1918" s="143">
        <v>0</v>
      </c>
      <c r="AA1918" s="144">
        <f>Z1918*K1918</f>
        <v>0</v>
      </c>
      <c r="AR1918" s="17" t="s">
        <v>247</v>
      </c>
      <c r="AT1918" s="17" t="s">
        <v>222</v>
      </c>
      <c r="AU1918" s="17" t="s">
        <v>190</v>
      </c>
      <c r="AY1918" s="17" t="s">
        <v>221</v>
      </c>
      <c r="BE1918" s="145">
        <f>IF(U1918="základní",N1918,0)</f>
        <v>0</v>
      </c>
      <c r="BF1918" s="145">
        <f>IF(U1918="snížená",N1918,0)</f>
        <v>0</v>
      </c>
      <c r="BG1918" s="145">
        <f>IF(U1918="zákl. přenesená",N1918,0)</f>
        <v>0</v>
      </c>
      <c r="BH1918" s="145">
        <f>IF(U1918="sníž. přenesená",N1918,0)</f>
        <v>0</v>
      </c>
      <c r="BI1918" s="145">
        <f>IF(U1918="nulová",N1918,0)</f>
        <v>0</v>
      </c>
      <c r="BJ1918" s="17" t="s">
        <v>15</v>
      </c>
      <c r="BK1918" s="145">
        <f>ROUND(L1918*K1918,2)</f>
        <v>0</v>
      </c>
      <c r="BL1918" s="17" t="s">
        <v>247</v>
      </c>
      <c r="BM1918" s="17" t="s">
        <v>3338</v>
      </c>
    </row>
    <row r="1919" spans="2:65" s="1" customFormat="1" ht="40.15" customHeight="1" x14ac:dyDescent="0.3">
      <c r="B1919" s="31"/>
      <c r="C1919" s="32"/>
      <c r="D1919" s="32"/>
      <c r="E1919" s="32"/>
      <c r="F1919" s="266" t="s">
        <v>3339</v>
      </c>
      <c r="G1919" s="200"/>
      <c r="H1919" s="200"/>
      <c r="I1919" s="200"/>
      <c r="J1919" s="32"/>
      <c r="K1919" s="32"/>
      <c r="L1919" s="32"/>
      <c r="M1919" s="32"/>
      <c r="N1919" s="32"/>
      <c r="O1919" s="32"/>
      <c r="P1919" s="32"/>
      <c r="Q1919" s="32"/>
      <c r="R1919" s="33"/>
      <c r="T1919" s="70"/>
      <c r="U1919" s="32"/>
      <c r="V1919" s="32"/>
      <c r="W1919" s="32"/>
      <c r="X1919" s="32"/>
      <c r="Y1919" s="32"/>
      <c r="Z1919" s="32"/>
      <c r="AA1919" s="71"/>
      <c r="AT1919" s="17" t="s">
        <v>250</v>
      </c>
      <c r="AU1919" s="17" t="s">
        <v>190</v>
      </c>
    </row>
    <row r="1920" spans="2:65" s="1" customFormat="1" ht="40.15" customHeight="1" x14ac:dyDescent="0.3">
      <c r="B1920" s="136"/>
      <c r="C1920" s="137" t="s">
        <v>3340</v>
      </c>
      <c r="D1920" s="137" t="s">
        <v>222</v>
      </c>
      <c r="E1920" s="138" t="s">
        <v>3341</v>
      </c>
      <c r="F1920" s="250" t="s">
        <v>3342</v>
      </c>
      <c r="G1920" s="251"/>
      <c r="H1920" s="251"/>
      <c r="I1920" s="251"/>
      <c r="J1920" s="139" t="s">
        <v>276</v>
      </c>
      <c r="K1920" s="140">
        <v>1</v>
      </c>
      <c r="L1920" s="252"/>
      <c r="M1920" s="251"/>
      <c r="N1920" s="252">
        <f>ROUND(L1920*K1920,2)</f>
        <v>0</v>
      </c>
      <c r="O1920" s="251"/>
      <c r="P1920" s="251"/>
      <c r="Q1920" s="251"/>
      <c r="R1920" s="141"/>
      <c r="T1920" s="142" t="s">
        <v>3</v>
      </c>
      <c r="U1920" s="40" t="s">
        <v>43</v>
      </c>
      <c r="V1920" s="143">
        <v>1</v>
      </c>
      <c r="W1920" s="143">
        <f>V1920*K1920</f>
        <v>1</v>
      </c>
      <c r="X1920" s="143">
        <v>5.3560000000000003E-2</v>
      </c>
      <c r="Y1920" s="143">
        <f>X1920*K1920</f>
        <v>5.3560000000000003E-2</v>
      </c>
      <c r="Z1920" s="143">
        <v>0</v>
      </c>
      <c r="AA1920" s="144">
        <f>Z1920*K1920</f>
        <v>0</v>
      </c>
      <c r="AR1920" s="17" t="s">
        <v>247</v>
      </c>
      <c r="AT1920" s="17" t="s">
        <v>222</v>
      </c>
      <c r="AU1920" s="17" t="s">
        <v>190</v>
      </c>
      <c r="AY1920" s="17" t="s">
        <v>221</v>
      </c>
      <c r="BE1920" s="145">
        <f>IF(U1920="základní",N1920,0)</f>
        <v>0</v>
      </c>
      <c r="BF1920" s="145">
        <f>IF(U1920="snížená",N1920,0)</f>
        <v>0</v>
      </c>
      <c r="BG1920" s="145">
        <f>IF(U1920="zákl. přenesená",N1920,0)</f>
        <v>0</v>
      </c>
      <c r="BH1920" s="145">
        <f>IF(U1920="sníž. přenesená",N1920,0)</f>
        <v>0</v>
      </c>
      <c r="BI1920" s="145">
        <f>IF(U1920="nulová",N1920,0)</f>
        <v>0</v>
      </c>
      <c r="BJ1920" s="17" t="s">
        <v>15</v>
      </c>
      <c r="BK1920" s="145">
        <f>ROUND(L1920*K1920,2)</f>
        <v>0</v>
      </c>
      <c r="BL1920" s="17" t="s">
        <v>247</v>
      </c>
      <c r="BM1920" s="17" t="s">
        <v>3343</v>
      </c>
    </row>
    <row r="1921" spans="2:65" s="1" customFormat="1" ht="97.15" customHeight="1" x14ac:dyDescent="0.3">
      <c r="B1921" s="31"/>
      <c r="C1921" s="32"/>
      <c r="D1921" s="32"/>
      <c r="E1921" s="32"/>
      <c r="F1921" s="266" t="s">
        <v>3344</v>
      </c>
      <c r="G1921" s="200"/>
      <c r="H1921" s="200"/>
      <c r="I1921" s="200"/>
      <c r="J1921" s="32"/>
      <c r="K1921" s="32"/>
      <c r="L1921" s="32"/>
      <c r="M1921" s="32"/>
      <c r="N1921" s="32"/>
      <c r="O1921" s="32"/>
      <c r="P1921" s="32"/>
      <c r="Q1921" s="32"/>
      <c r="R1921" s="33"/>
      <c r="T1921" s="70"/>
      <c r="U1921" s="32"/>
      <c r="V1921" s="32"/>
      <c r="W1921" s="32"/>
      <c r="X1921" s="32"/>
      <c r="Y1921" s="32"/>
      <c r="Z1921" s="32"/>
      <c r="AA1921" s="71"/>
      <c r="AT1921" s="17" t="s">
        <v>250</v>
      </c>
      <c r="AU1921" s="17" t="s">
        <v>190</v>
      </c>
    </row>
    <row r="1922" spans="2:65" s="1" customFormat="1" ht="40.15" customHeight="1" x14ac:dyDescent="0.3">
      <c r="B1922" s="136"/>
      <c r="C1922" s="137" t="s">
        <v>3345</v>
      </c>
      <c r="D1922" s="137" t="s">
        <v>222</v>
      </c>
      <c r="E1922" s="138" t="s">
        <v>3346</v>
      </c>
      <c r="F1922" s="250" t="s">
        <v>3347</v>
      </c>
      <c r="G1922" s="251"/>
      <c r="H1922" s="251"/>
      <c r="I1922" s="251"/>
      <c r="J1922" s="139" t="s">
        <v>276</v>
      </c>
      <c r="K1922" s="140">
        <v>2</v>
      </c>
      <c r="L1922" s="252"/>
      <c r="M1922" s="251"/>
      <c r="N1922" s="252">
        <f>ROUND(L1922*K1922,2)</f>
        <v>0</v>
      </c>
      <c r="O1922" s="251"/>
      <c r="P1922" s="251"/>
      <c r="Q1922" s="251"/>
      <c r="R1922" s="141"/>
      <c r="T1922" s="142" t="s">
        <v>3</v>
      </c>
      <c r="U1922" s="40" t="s">
        <v>43</v>
      </c>
      <c r="V1922" s="143">
        <v>1</v>
      </c>
      <c r="W1922" s="143">
        <f>V1922*K1922</f>
        <v>2</v>
      </c>
      <c r="X1922" s="143">
        <v>5.3560000000000003E-2</v>
      </c>
      <c r="Y1922" s="143">
        <f>X1922*K1922</f>
        <v>0.10712000000000001</v>
      </c>
      <c r="Z1922" s="143">
        <v>0</v>
      </c>
      <c r="AA1922" s="144">
        <f>Z1922*K1922</f>
        <v>0</v>
      </c>
      <c r="AR1922" s="17" t="s">
        <v>247</v>
      </c>
      <c r="AT1922" s="17" t="s">
        <v>222</v>
      </c>
      <c r="AU1922" s="17" t="s">
        <v>190</v>
      </c>
      <c r="AY1922" s="17" t="s">
        <v>221</v>
      </c>
      <c r="BE1922" s="145">
        <f>IF(U1922="základní",N1922,0)</f>
        <v>0</v>
      </c>
      <c r="BF1922" s="145">
        <f>IF(U1922="snížená",N1922,0)</f>
        <v>0</v>
      </c>
      <c r="BG1922" s="145">
        <f>IF(U1922="zákl. přenesená",N1922,0)</f>
        <v>0</v>
      </c>
      <c r="BH1922" s="145">
        <f>IF(U1922="sníž. přenesená",N1922,0)</f>
        <v>0</v>
      </c>
      <c r="BI1922" s="145">
        <f>IF(U1922="nulová",N1922,0)</f>
        <v>0</v>
      </c>
      <c r="BJ1922" s="17" t="s">
        <v>15</v>
      </c>
      <c r="BK1922" s="145">
        <f>ROUND(L1922*K1922,2)</f>
        <v>0</v>
      </c>
      <c r="BL1922" s="17" t="s">
        <v>247</v>
      </c>
      <c r="BM1922" s="17" t="s">
        <v>3348</v>
      </c>
    </row>
    <row r="1923" spans="2:65" s="1" customFormat="1" ht="74.45" customHeight="1" x14ac:dyDescent="0.3">
      <c r="B1923" s="31"/>
      <c r="C1923" s="32"/>
      <c r="D1923" s="32"/>
      <c r="E1923" s="32"/>
      <c r="F1923" s="266" t="s">
        <v>3349</v>
      </c>
      <c r="G1923" s="200"/>
      <c r="H1923" s="200"/>
      <c r="I1923" s="200"/>
      <c r="J1923" s="32"/>
      <c r="K1923" s="32"/>
      <c r="L1923" s="32"/>
      <c r="M1923" s="32"/>
      <c r="N1923" s="32"/>
      <c r="O1923" s="32"/>
      <c r="P1923" s="32"/>
      <c r="Q1923" s="32"/>
      <c r="R1923" s="33"/>
      <c r="T1923" s="70"/>
      <c r="U1923" s="32"/>
      <c r="V1923" s="32"/>
      <c r="W1923" s="32"/>
      <c r="X1923" s="32"/>
      <c r="Y1923" s="32"/>
      <c r="Z1923" s="32"/>
      <c r="AA1923" s="71"/>
      <c r="AT1923" s="17" t="s">
        <v>250</v>
      </c>
      <c r="AU1923" s="17" t="s">
        <v>190</v>
      </c>
    </row>
    <row r="1924" spans="2:65" s="1" customFormat="1" ht="51.6" customHeight="1" x14ac:dyDescent="0.3">
      <c r="B1924" s="136"/>
      <c r="C1924" s="137" t="s">
        <v>3350</v>
      </c>
      <c r="D1924" s="137" t="s">
        <v>222</v>
      </c>
      <c r="E1924" s="138" t="s">
        <v>3351</v>
      </c>
      <c r="F1924" s="250" t="s">
        <v>3352</v>
      </c>
      <c r="G1924" s="251"/>
      <c r="H1924" s="251"/>
      <c r="I1924" s="251"/>
      <c r="J1924" s="139" t="s">
        <v>246</v>
      </c>
      <c r="K1924" s="140">
        <v>21.5</v>
      </c>
      <c r="L1924" s="252"/>
      <c r="M1924" s="251"/>
      <c r="N1924" s="252">
        <f>ROUND(L1924*K1924,2)</f>
        <v>0</v>
      </c>
      <c r="O1924" s="251"/>
      <c r="P1924" s="251"/>
      <c r="Q1924" s="251"/>
      <c r="R1924" s="141"/>
      <c r="T1924" s="142" t="s">
        <v>3</v>
      </c>
      <c r="U1924" s="40" t="s">
        <v>43</v>
      </c>
      <c r="V1924" s="143">
        <v>1</v>
      </c>
      <c r="W1924" s="143">
        <f>V1924*K1924</f>
        <v>21.5</v>
      </c>
      <c r="X1924" s="143">
        <v>5.3560000000000003E-2</v>
      </c>
      <c r="Y1924" s="143">
        <f>X1924*K1924</f>
        <v>1.15154</v>
      </c>
      <c r="Z1924" s="143">
        <v>0</v>
      </c>
      <c r="AA1924" s="144">
        <f>Z1924*K1924</f>
        <v>0</v>
      </c>
      <c r="AR1924" s="17" t="s">
        <v>247</v>
      </c>
      <c r="AT1924" s="17" t="s">
        <v>222</v>
      </c>
      <c r="AU1924" s="17" t="s">
        <v>190</v>
      </c>
      <c r="AY1924" s="17" t="s">
        <v>221</v>
      </c>
      <c r="BE1924" s="145">
        <f>IF(U1924="základní",N1924,0)</f>
        <v>0</v>
      </c>
      <c r="BF1924" s="145">
        <f>IF(U1924="snížená",N1924,0)</f>
        <v>0</v>
      </c>
      <c r="BG1924" s="145">
        <f>IF(U1924="zákl. přenesená",N1924,0)</f>
        <v>0</v>
      </c>
      <c r="BH1924" s="145">
        <f>IF(U1924="sníž. přenesená",N1924,0)</f>
        <v>0</v>
      </c>
      <c r="BI1924" s="145">
        <f>IF(U1924="nulová",N1924,0)</f>
        <v>0</v>
      </c>
      <c r="BJ1924" s="17" t="s">
        <v>15</v>
      </c>
      <c r="BK1924" s="145">
        <f>ROUND(L1924*K1924,2)</f>
        <v>0</v>
      </c>
      <c r="BL1924" s="17" t="s">
        <v>247</v>
      </c>
      <c r="BM1924" s="17" t="s">
        <v>3353</v>
      </c>
    </row>
    <row r="1925" spans="2:65" s="1" customFormat="1" ht="40.15" customHeight="1" x14ac:dyDescent="0.3">
      <c r="B1925" s="31"/>
      <c r="C1925" s="32"/>
      <c r="D1925" s="32"/>
      <c r="E1925" s="32"/>
      <c r="F1925" s="266" t="s">
        <v>3354</v>
      </c>
      <c r="G1925" s="200"/>
      <c r="H1925" s="200"/>
      <c r="I1925" s="200"/>
      <c r="J1925" s="32"/>
      <c r="K1925" s="32"/>
      <c r="L1925" s="32"/>
      <c r="M1925" s="32"/>
      <c r="N1925" s="32"/>
      <c r="O1925" s="32"/>
      <c r="P1925" s="32"/>
      <c r="Q1925" s="32"/>
      <c r="R1925" s="33"/>
      <c r="T1925" s="70"/>
      <c r="U1925" s="32"/>
      <c r="V1925" s="32"/>
      <c r="W1925" s="32"/>
      <c r="X1925" s="32"/>
      <c r="Y1925" s="32"/>
      <c r="Z1925" s="32"/>
      <c r="AA1925" s="71"/>
      <c r="AT1925" s="17" t="s">
        <v>250</v>
      </c>
      <c r="AU1925" s="17" t="s">
        <v>190</v>
      </c>
    </row>
    <row r="1926" spans="2:65" s="1" customFormat="1" ht="74.45" customHeight="1" x14ac:dyDescent="0.3">
      <c r="B1926" s="136"/>
      <c r="C1926" s="137" t="s">
        <v>3355</v>
      </c>
      <c r="D1926" s="137" t="s">
        <v>222</v>
      </c>
      <c r="E1926" s="138" t="s">
        <v>3356</v>
      </c>
      <c r="F1926" s="250" t="s">
        <v>3357</v>
      </c>
      <c r="G1926" s="251"/>
      <c r="H1926" s="251"/>
      <c r="I1926" s="251"/>
      <c r="J1926" s="139" t="s">
        <v>246</v>
      </c>
      <c r="K1926" s="140">
        <v>14.5</v>
      </c>
      <c r="L1926" s="252"/>
      <c r="M1926" s="251"/>
      <c r="N1926" s="252">
        <f>ROUND(L1926*K1926,2)</f>
        <v>0</v>
      </c>
      <c r="O1926" s="251"/>
      <c r="P1926" s="251"/>
      <c r="Q1926" s="251"/>
      <c r="R1926" s="141"/>
      <c r="T1926" s="142" t="s">
        <v>3</v>
      </c>
      <c r="U1926" s="40" t="s">
        <v>43</v>
      </c>
      <c r="V1926" s="143">
        <v>1</v>
      </c>
      <c r="W1926" s="143">
        <f>V1926*K1926</f>
        <v>14.5</v>
      </c>
      <c r="X1926" s="143">
        <v>5.3560000000000003E-2</v>
      </c>
      <c r="Y1926" s="143">
        <f>X1926*K1926</f>
        <v>0.77662000000000009</v>
      </c>
      <c r="Z1926" s="143">
        <v>0</v>
      </c>
      <c r="AA1926" s="144">
        <f>Z1926*K1926</f>
        <v>0</v>
      </c>
      <c r="AR1926" s="17" t="s">
        <v>247</v>
      </c>
      <c r="AT1926" s="17" t="s">
        <v>222</v>
      </c>
      <c r="AU1926" s="17" t="s">
        <v>190</v>
      </c>
      <c r="AY1926" s="17" t="s">
        <v>221</v>
      </c>
      <c r="BE1926" s="145">
        <f>IF(U1926="základní",N1926,0)</f>
        <v>0</v>
      </c>
      <c r="BF1926" s="145">
        <f>IF(U1926="snížená",N1926,0)</f>
        <v>0</v>
      </c>
      <c r="BG1926" s="145">
        <f>IF(U1926="zákl. přenesená",N1926,0)</f>
        <v>0</v>
      </c>
      <c r="BH1926" s="145">
        <f>IF(U1926="sníž. přenesená",N1926,0)</f>
        <v>0</v>
      </c>
      <c r="BI1926" s="145">
        <f>IF(U1926="nulová",N1926,0)</f>
        <v>0</v>
      </c>
      <c r="BJ1926" s="17" t="s">
        <v>15</v>
      </c>
      <c r="BK1926" s="145">
        <f>ROUND(L1926*K1926,2)</f>
        <v>0</v>
      </c>
      <c r="BL1926" s="17" t="s">
        <v>247</v>
      </c>
      <c r="BM1926" s="17" t="s">
        <v>3358</v>
      </c>
    </row>
    <row r="1927" spans="2:65" s="1" customFormat="1" ht="40.15" customHeight="1" x14ac:dyDescent="0.3">
      <c r="B1927" s="31"/>
      <c r="C1927" s="32"/>
      <c r="D1927" s="32"/>
      <c r="E1927" s="32"/>
      <c r="F1927" s="266" t="s">
        <v>3354</v>
      </c>
      <c r="G1927" s="200"/>
      <c r="H1927" s="200"/>
      <c r="I1927" s="200"/>
      <c r="J1927" s="32"/>
      <c r="K1927" s="32"/>
      <c r="L1927" s="32"/>
      <c r="M1927" s="32"/>
      <c r="N1927" s="32"/>
      <c r="O1927" s="32"/>
      <c r="P1927" s="32"/>
      <c r="Q1927" s="32"/>
      <c r="R1927" s="33"/>
      <c r="T1927" s="70"/>
      <c r="U1927" s="32"/>
      <c r="V1927" s="32"/>
      <c r="W1927" s="32"/>
      <c r="X1927" s="32"/>
      <c r="Y1927" s="32"/>
      <c r="Z1927" s="32"/>
      <c r="AA1927" s="71"/>
      <c r="AT1927" s="17" t="s">
        <v>250</v>
      </c>
      <c r="AU1927" s="17" t="s">
        <v>190</v>
      </c>
    </row>
    <row r="1928" spans="2:65" s="1" customFormat="1" ht="40.15" customHeight="1" x14ac:dyDescent="0.3">
      <c r="B1928" s="136"/>
      <c r="C1928" s="137" t="s">
        <v>3359</v>
      </c>
      <c r="D1928" s="137" t="s">
        <v>222</v>
      </c>
      <c r="E1928" s="138" t="s">
        <v>3360</v>
      </c>
      <c r="F1928" s="250" t="s">
        <v>3361</v>
      </c>
      <c r="G1928" s="251"/>
      <c r="H1928" s="251"/>
      <c r="I1928" s="251"/>
      <c r="J1928" s="139" t="s">
        <v>276</v>
      </c>
      <c r="K1928" s="140">
        <v>1</v>
      </c>
      <c r="L1928" s="252"/>
      <c r="M1928" s="251"/>
      <c r="N1928" s="252">
        <f>ROUND(L1928*K1928,2)</f>
        <v>0</v>
      </c>
      <c r="O1928" s="251"/>
      <c r="P1928" s="251"/>
      <c r="Q1928" s="251"/>
      <c r="R1928" s="141"/>
      <c r="T1928" s="142" t="s">
        <v>3</v>
      </c>
      <c r="U1928" s="40" t="s">
        <v>43</v>
      </c>
      <c r="V1928" s="143">
        <v>1</v>
      </c>
      <c r="W1928" s="143">
        <f>V1928*K1928</f>
        <v>1</v>
      </c>
      <c r="X1928" s="143">
        <v>5.3560000000000003E-2</v>
      </c>
      <c r="Y1928" s="143">
        <f>X1928*K1928</f>
        <v>5.3560000000000003E-2</v>
      </c>
      <c r="Z1928" s="143">
        <v>0</v>
      </c>
      <c r="AA1928" s="144">
        <f>Z1928*K1928</f>
        <v>0</v>
      </c>
      <c r="AR1928" s="17" t="s">
        <v>247</v>
      </c>
      <c r="AT1928" s="17" t="s">
        <v>222</v>
      </c>
      <c r="AU1928" s="17" t="s">
        <v>190</v>
      </c>
      <c r="AY1928" s="17" t="s">
        <v>221</v>
      </c>
      <c r="BE1928" s="145">
        <f>IF(U1928="základní",N1928,0)</f>
        <v>0</v>
      </c>
      <c r="BF1928" s="145">
        <f>IF(U1928="snížená",N1928,0)</f>
        <v>0</v>
      </c>
      <c r="BG1928" s="145">
        <f>IF(U1928="zákl. přenesená",N1928,0)</f>
        <v>0</v>
      </c>
      <c r="BH1928" s="145">
        <f>IF(U1928="sníž. přenesená",N1928,0)</f>
        <v>0</v>
      </c>
      <c r="BI1928" s="145">
        <f>IF(U1928="nulová",N1928,0)</f>
        <v>0</v>
      </c>
      <c r="BJ1928" s="17" t="s">
        <v>15</v>
      </c>
      <c r="BK1928" s="145">
        <f>ROUND(L1928*K1928,2)</f>
        <v>0</v>
      </c>
      <c r="BL1928" s="17" t="s">
        <v>247</v>
      </c>
      <c r="BM1928" s="17" t="s">
        <v>3362</v>
      </c>
    </row>
    <row r="1929" spans="2:65" s="1" customFormat="1" ht="120" customHeight="1" x14ac:dyDescent="0.3">
      <c r="B1929" s="31"/>
      <c r="C1929" s="32"/>
      <c r="D1929" s="32"/>
      <c r="E1929" s="32"/>
      <c r="F1929" s="266" t="s">
        <v>3363</v>
      </c>
      <c r="G1929" s="200"/>
      <c r="H1929" s="200"/>
      <c r="I1929" s="200"/>
      <c r="J1929" s="32"/>
      <c r="K1929" s="32"/>
      <c r="L1929" s="32"/>
      <c r="M1929" s="32"/>
      <c r="N1929" s="32"/>
      <c r="O1929" s="32"/>
      <c r="P1929" s="32"/>
      <c r="Q1929" s="32"/>
      <c r="R1929" s="33"/>
      <c r="T1929" s="70"/>
      <c r="U1929" s="32"/>
      <c r="V1929" s="32"/>
      <c r="W1929" s="32"/>
      <c r="X1929" s="32"/>
      <c r="Y1929" s="32"/>
      <c r="Z1929" s="32"/>
      <c r="AA1929" s="71"/>
      <c r="AT1929" s="17" t="s">
        <v>250</v>
      </c>
      <c r="AU1929" s="17" t="s">
        <v>190</v>
      </c>
    </row>
    <row r="1930" spans="2:65" s="1" customFormat="1" ht="28.9" customHeight="1" x14ac:dyDescent="0.3">
      <c r="B1930" s="136"/>
      <c r="C1930" s="137" t="s">
        <v>3364</v>
      </c>
      <c r="D1930" s="137" t="s">
        <v>222</v>
      </c>
      <c r="E1930" s="138" t="s">
        <v>3365</v>
      </c>
      <c r="F1930" s="250" t="s">
        <v>3366</v>
      </c>
      <c r="G1930" s="251"/>
      <c r="H1930" s="251"/>
      <c r="I1930" s="251"/>
      <c r="J1930" s="139" t="s">
        <v>246</v>
      </c>
      <c r="K1930" s="140">
        <v>12</v>
      </c>
      <c r="L1930" s="252"/>
      <c r="M1930" s="251"/>
      <c r="N1930" s="252">
        <f>ROUND(L1930*K1930,2)</f>
        <v>0</v>
      </c>
      <c r="O1930" s="251"/>
      <c r="P1930" s="251"/>
      <c r="Q1930" s="251"/>
      <c r="R1930" s="141"/>
      <c r="T1930" s="142" t="s">
        <v>3</v>
      </c>
      <c r="U1930" s="40" t="s">
        <v>43</v>
      </c>
      <c r="V1930" s="143">
        <v>1</v>
      </c>
      <c r="W1930" s="143">
        <f>V1930*K1930</f>
        <v>12</v>
      </c>
      <c r="X1930" s="143">
        <v>5.3560000000000003E-2</v>
      </c>
      <c r="Y1930" s="143">
        <f>X1930*K1930</f>
        <v>0.64272000000000007</v>
      </c>
      <c r="Z1930" s="143">
        <v>0</v>
      </c>
      <c r="AA1930" s="144">
        <f>Z1930*K1930</f>
        <v>0</v>
      </c>
      <c r="AR1930" s="17" t="s">
        <v>247</v>
      </c>
      <c r="AT1930" s="17" t="s">
        <v>222</v>
      </c>
      <c r="AU1930" s="17" t="s">
        <v>190</v>
      </c>
      <c r="AY1930" s="17" t="s">
        <v>221</v>
      </c>
      <c r="BE1930" s="145">
        <f>IF(U1930="základní",N1930,0)</f>
        <v>0</v>
      </c>
      <c r="BF1930" s="145">
        <f>IF(U1930="snížená",N1930,0)</f>
        <v>0</v>
      </c>
      <c r="BG1930" s="145">
        <f>IF(U1930="zákl. přenesená",N1930,0)</f>
        <v>0</v>
      </c>
      <c r="BH1930" s="145">
        <f>IF(U1930="sníž. přenesená",N1930,0)</f>
        <v>0</v>
      </c>
      <c r="BI1930" s="145">
        <f>IF(U1930="nulová",N1930,0)</f>
        <v>0</v>
      </c>
      <c r="BJ1930" s="17" t="s">
        <v>15</v>
      </c>
      <c r="BK1930" s="145">
        <f>ROUND(L1930*K1930,2)</f>
        <v>0</v>
      </c>
      <c r="BL1930" s="17" t="s">
        <v>247</v>
      </c>
      <c r="BM1930" s="17" t="s">
        <v>3367</v>
      </c>
    </row>
    <row r="1931" spans="2:65" s="1" customFormat="1" ht="74.45" customHeight="1" x14ac:dyDescent="0.3">
      <c r="B1931" s="31"/>
      <c r="C1931" s="32"/>
      <c r="D1931" s="32"/>
      <c r="E1931" s="32"/>
      <c r="F1931" s="266" t="s">
        <v>3368</v>
      </c>
      <c r="G1931" s="200"/>
      <c r="H1931" s="200"/>
      <c r="I1931" s="200"/>
      <c r="J1931" s="32"/>
      <c r="K1931" s="32"/>
      <c r="L1931" s="32"/>
      <c r="M1931" s="32"/>
      <c r="N1931" s="32"/>
      <c r="O1931" s="32"/>
      <c r="P1931" s="32"/>
      <c r="Q1931" s="32"/>
      <c r="R1931" s="33"/>
      <c r="T1931" s="70"/>
      <c r="U1931" s="32"/>
      <c r="V1931" s="32"/>
      <c r="W1931" s="32"/>
      <c r="X1931" s="32"/>
      <c r="Y1931" s="32"/>
      <c r="Z1931" s="32"/>
      <c r="AA1931" s="71"/>
      <c r="AT1931" s="17" t="s">
        <v>250</v>
      </c>
      <c r="AU1931" s="17" t="s">
        <v>190</v>
      </c>
    </row>
    <row r="1932" spans="2:65" s="1" customFormat="1" ht="40.15" customHeight="1" x14ac:dyDescent="0.3">
      <c r="B1932" s="136"/>
      <c r="C1932" s="137" t="s">
        <v>3369</v>
      </c>
      <c r="D1932" s="137" t="s">
        <v>222</v>
      </c>
      <c r="E1932" s="138" t="s">
        <v>3370</v>
      </c>
      <c r="F1932" s="250" t="s">
        <v>3371</v>
      </c>
      <c r="G1932" s="251"/>
      <c r="H1932" s="251"/>
      <c r="I1932" s="251"/>
      <c r="J1932" s="139" t="s">
        <v>276</v>
      </c>
      <c r="K1932" s="140">
        <v>1</v>
      </c>
      <c r="L1932" s="252"/>
      <c r="M1932" s="251"/>
      <c r="N1932" s="252">
        <f>ROUND(L1932*K1932,2)</f>
        <v>0</v>
      </c>
      <c r="O1932" s="251"/>
      <c r="P1932" s="251"/>
      <c r="Q1932" s="251"/>
      <c r="R1932" s="141"/>
      <c r="T1932" s="142" t="s">
        <v>3</v>
      </c>
      <c r="U1932" s="40" t="s">
        <v>43</v>
      </c>
      <c r="V1932" s="143">
        <v>1</v>
      </c>
      <c r="W1932" s="143">
        <f>V1932*K1932</f>
        <v>1</v>
      </c>
      <c r="X1932" s="143">
        <v>5.3560000000000003E-2</v>
      </c>
      <c r="Y1932" s="143">
        <f>X1932*K1932</f>
        <v>5.3560000000000003E-2</v>
      </c>
      <c r="Z1932" s="143">
        <v>0</v>
      </c>
      <c r="AA1932" s="144">
        <f>Z1932*K1932</f>
        <v>0</v>
      </c>
      <c r="AR1932" s="17" t="s">
        <v>247</v>
      </c>
      <c r="AT1932" s="17" t="s">
        <v>222</v>
      </c>
      <c r="AU1932" s="17" t="s">
        <v>190</v>
      </c>
      <c r="AY1932" s="17" t="s">
        <v>221</v>
      </c>
      <c r="BE1932" s="145">
        <f>IF(U1932="základní",N1932,0)</f>
        <v>0</v>
      </c>
      <c r="BF1932" s="145">
        <f>IF(U1932="snížená",N1932,0)</f>
        <v>0</v>
      </c>
      <c r="BG1932" s="145">
        <f>IF(U1932="zákl. přenesená",N1932,0)</f>
        <v>0</v>
      </c>
      <c r="BH1932" s="145">
        <f>IF(U1932="sníž. přenesená",N1932,0)</f>
        <v>0</v>
      </c>
      <c r="BI1932" s="145">
        <f>IF(U1932="nulová",N1932,0)</f>
        <v>0</v>
      </c>
      <c r="BJ1932" s="17" t="s">
        <v>15</v>
      </c>
      <c r="BK1932" s="145">
        <f>ROUND(L1932*K1932,2)</f>
        <v>0</v>
      </c>
      <c r="BL1932" s="17" t="s">
        <v>247</v>
      </c>
      <c r="BM1932" s="17" t="s">
        <v>3372</v>
      </c>
    </row>
    <row r="1933" spans="2:65" s="1" customFormat="1" ht="177" customHeight="1" x14ac:dyDescent="0.3">
      <c r="B1933" s="31"/>
      <c r="C1933" s="32"/>
      <c r="D1933" s="32"/>
      <c r="E1933" s="32"/>
      <c r="F1933" s="266" t="s">
        <v>3373</v>
      </c>
      <c r="G1933" s="200"/>
      <c r="H1933" s="200"/>
      <c r="I1933" s="200"/>
      <c r="J1933" s="32"/>
      <c r="K1933" s="32"/>
      <c r="L1933" s="32"/>
      <c r="M1933" s="32"/>
      <c r="N1933" s="32"/>
      <c r="O1933" s="32"/>
      <c r="P1933" s="32"/>
      <c r="Q1933" s="32"/>
      <c r="R1933" s="33"/>
      <c r="T1933" s="70"/>
      <c r="U1933" s="32"/>
      <c r="V1933" s="32"/>
      <c r="W1933" s="32"/>
      <c r="X1933" s="32"/>
      <c r="Y1933" s="32"/>
      <c r="Z1933" s="32"/>
      <c r="AA1933" s="71"/>
      <c r="AT1933" s="17" t="s">
        <v>250</v>
      </c>
      <c r="AU1933" s="17" t="s">
        <v>190</v>
      </c>
    </row>
    <row r="1934" spans="2:65" s="1" customFormat="1" ht="40.15" customHeight="1" x14ac:dyDescent="0.3">
      <c r="B1934" s="136"/>
      <c r="C1934" s="137" t="s">
        <v>3374</v>
      </c>
      <c r="D1934" s="137" t="s">
        <v>222</v>
      </c>
      <c r="E1934" s="138" t="s">
        <v>3375</v>
      </c>
      <c r="F1934" s="250" t="s">
        <v>3376</v>
      </c>
      <c r="G1934" s="251"/>
      <c r="H1934" s="251"/>
      <c r="I1934" s="251"/>
      <c r="J1934" s="139" t="s">
        <v>276</v>
      </c>
      <c r="K1934" s="140">
        <v>1</v>
      </c>
      <c r="L1934" s="252"/>
      <c r="M1934" s="251"/>
      <c r="N1934" s="252">
        <f>ROUND(L1934*K1934,2)</f>
        <v>0</v>
      </c>
      <c r="O1934" s="251"/>
      <c r="P1934" s="251"/>
      <c r="Q1934" s="251"/>
      <c r="R1934" s="141"/>
      <c r="T1934" s="142" t="s">
        <v>3</v>
      </c>
      <c r="U1934" s="40" t="s">
        <v>43</v>
      </c>
      <c r="V1934" s="143">
        <v>1</v>
      </c>
      <c r="W1934" s="143">
        <f>V1934*K1934</f>
        <v>1</v>
      </c>
      <c r="X1934" s="143">
        <v>5.3560000000000003E-2</v>
      </c>
      <c r="Y1934" s="143">
        <f>X1934*K1934</f>
        <v>5.3560000000000003E-2</v>
      </c>
      <c r="Z1934" s="143">
        <v>0</v>
      </c>
      <c r="AA1934" s="144">
        <f>Z1934*K1934</f>
        <v>0</v>
      </c>
      <c r="AR1934" s="17" t="s">
        <v>247</v>
      </c>
      <c r="AT1934" s="17" t="s">
        <v>222</v>
      </c>
      <c r="AU1934" s="17" t="s">
        <v>190</v>
      </c>
      <c r="AY1934" s="17" t="s">
        <v>221</v>
      </c>
      <c r="BE1934" s="145">
        <f>IF(U1934="základní",N1934,0)</f>
        <v>0</v>
      </c>
      <c r="BF1934" s="145">
        <f>IF(U1934="snížená",N1934,0)</f>
        <v>0</v>
      </c>
      <c r="BG1934" s="145">
        <f>IF(U1934="zákl. přenesená",N1934,0)</f>
        <v>0</v>
      </c>
      <c r="BH1934" s="145">
        <f>IF(U1934="sníž. přenesená",N1934,0)</f>
        <v>0</v>
      </c>
      <c r="BI1934" s="145">
        <f>IF(U1934="nulová",N1934,0)</f>
        <v>0</v>
      </c>
      <c r="BJ1934" s="17" t="s">
        <v>15</v>
      </c>
      <c r="BK1934" s="145">
        <f>ROUND(L1934*K1934,2)</f>
        <v>0</v>
      </c>
      <c r="BL1934" s="17" t="s">
        <v>247</v>
      </c>
      <c r="BM1934" s="17" t="s">
        <v>3377</v>
      </c>
    </row>
    <row r="1935" spans="2:65" s="1" customFormat="1" ht="85.9" customHeight="1" x14ac:dyDescent="0.3">
      <c r="B1935" s="31"/>
      <c r="C1935" s="32"/>
      <c r="D1935" s="32"/>
      <c r="E1935" s="32"/>
      <c r="F1935" s="266" t="s">
        <v>3378</v>
      </c>
      <c r="G1935" s="200"/>
      <c r="H1935" s="200"/>
      <c r="I1935" s="200"/>
      <c r="J1935" s="32"/>
      <c r="K1935" s="32"/>
      <c r="L1935" s="32"/>
      <c r="M1935" s="32"/>
      <c r="N1935" s="32"/>
      <c r="O1935" s="32"/>
      <c r="P1935" s="32"/>
      <c r="Q1935" s="32"/>
      <c r="R1935" s="33"/>
      <c r="T1935" s="70"/>
      <c r="U1935" s="32"/>
      <c r="V1935" s="32"/>
      <c r="W1935" s="32"/>
      <c r="X1935" s="32"/>
      <c r="Y1935" s="32"/>
      <c r="Z1935" s="32"/>
      <c r="AA1935" s="71"/>
      <c r="AT1935" s="17" t="s">
        <v>250</v>
      </c>
      <c r="AU1935" s="17" t="s">
        <v>190</v>
      </c>
    </row>
    <row r="1936" spans="2:65" s="1" customFormat="1" ht="40.15" customHeight="1" x14ac:dyDescent="0.3">
      <c r="B1936" s="136"/>
      <c r="C1936" s="137" t="s">
        <v>3379</v>
      </c>
      <c r="D1936" s="137" t="s">
        <v>222</v>
      </c>
      <c r="E1936" s="138" t="s">
        <v>3380</v>
      </c>
      <c r="F1936" s="250" t="s">
        <v>3381</v>
      </c>
      <c r="G1936" s="251"/>
      <c r="H1936" s="251"/>
      <c r="I1936" s="251"/>
      <c r="J1936" s="139" t="s">
        <v>276</v>
      </c>
      <c r="K1936" s="140">
        <v>1</v>
      </c>
      <c r="L1936" s="252"/>
      <c r="M1936" s="251"/>
      <c r="N1936" s="252">
        <f>ROUND(L1936*K1936,2)</f>
        <v>0</v>
      </c>
      <c r="O1936" s="251"/>
      <c r="P1936" s="251"/>
      <c r="Q1936" s="251"/>
      <c r="R1936" s="141"/>
      <c r="T1936" s="142" t="s">
        <v>3</v>
      </c>
      <c r="U1936" s="40" t="s">
        <v>43</v>
      </c>
      <c r="V1936" s="143">
        <v>1</v>
      </c>
      <c r="W1936" s="143">
        <f>V1936*K1936</f>
        <v>1</v>
      </c>
      <c r="X1936" s="143">
        <v>5.3560000000000003E-2</v>
      </c>
      <c r="Y1936" s="143">
        <f>X1936*K1936</f>
        <v>5.3560000000000003E-2</v>
      </c>
      <c r="Z1936" s="143">
        <v>0</v>
      </c>
      <c r="AA1936" s="144">
        <f>Z1936*K1936</f>
        <v>0</v>
      </c>
      <c r="AR1936" s="17" t="s">
        <v>247</v>
      </c>
      <c r="AT1936" s="17" t="s">
        <v>222</v>
      </c>
      <c r="AU1936" s="17" t="s">
        <v>190</v>
      </c>
      <c r="AY1936" s="17" t="s">
        <v>221</v>
      </c>
      <c r="BE1936" s="145">
        <f>IF(U1936="základní",N1936,0)</f>
        <v>0</v>
      </c>
      <c r="BF1936" s="145">
        <f>IF(U1936="snížená",N1936,0)</f>
        <v>0</v>
      </c>
      <c r="BG1936" s="145">
        <f>IF(U1936="zákl. přenesená",N1936,0)</f>
        <v>0</v>
      </c>
      <c r="BH1936" s="145">
        <f>IF(U1936="sníž. přenesená",N1936,0)</f>
        <v>0</v>
      </c>
      <c r="BI1936" s="145">
        <f>IF(U1936="nulová",N1936,0)</f>
        <v>0</v>
      </c>
      <c r="BJ1936" s="17" t="s">
        <v>15</v>
      </c>
      <c r="BK1936" s="145">
        <f>ROUND(L1936*K1936,2)</f>
        <v>0</v>
      </c>
      <c r="BL1936" s="17" t="s">
        <v>247</v>
      </c>
      <c r="BM1936" s="17" t="s">
        <v>3382</v>
      </c>
    </row>
    <row r="1937" spans="2:65" s="1" customFormat="1" ht="85.9" customHeight="1" x14ac:dyDescent="0.3">
      <c r="B1937" s="31"/>
      <c r="C1937" s="32"/>
      <c r="D1937" s="32"/>
      <c r="E1937" s="32"/>
      <c r="F1937" s="266" t="s">
        <v>3383</v>
      </c>
      <c r="G1937" s="200"/>
      <c r="H1937" s="200"/>
      <c r="I1937" s="200"/>
      <c r="J1937" s="32"/>
      <c r="K1937" s="32"/>
      <c r="L1937" s="32"/>
      <c r="M1937" s="32"/>
      <c r="N1937" s="32"/>
      <c r="O1937" s="32"/>
      <c r="P1937" s="32"/>
      <c r="Q1937" s="32"/>
      <c r="R1937" s="33"/>
      <c r="T1937" s="70"/>
      <c r="U1937" s="32"/>
      <c r="V1937" s="32"/>
      <c r="W1937" s="32"/>
      <c r="X1937" s="32"/>
      <c r="Y1937" s="32"/>
      <c r="Z1937" s="32"/>
      <c r="AA1937" s="71"/>
      <c r="AT1937" s="17" t="s">
        <v>250</v>
      </c>
      <c r="AU1937" s="17" t="s">
        <v>190</v>
      </c>
    </row>
    <row r="1938" spans="2:65" s="1" customFormat="1" ht="40.15" customHeight="1" x14ac:dyDescent="0.3">
      <c r="B1938" s="136"/>
      <c r="C1938" s="137" t="s">
        <v>3384</v>
      </c>
      <c r="D1938" s="137" t="s">
        <v>222</v>
      </c>
      <c r="E1938" s="138" t="s">
        <v>3385</v>
      </c>
      <c r="F1938" s="250" t="s">
        <v>3386</v>
      </c>
      <c r="G1938" s="251"/>
      <c r="H1938" s="251"/>
      <c r="I1938" s="251"/>
      <c r="J1938" s="139" t="s">
        <v>276</v>
      </c>
      <c r="K1938" s="140">
        <v>1</v>
      </c>
      <c r="L1938" s="252"/>
      <c r="M1938" s="251"/>
      <c r="N1938" s="252">
        <f>ROUND(L1938*K1938,2)</f>
        <v>0</v>
      </c>
      <c r="O1938" s="251"/>
      <c r="P1938" s="251"/>
      <c r="Q1938" s="251"/>
      <c r="R1938" s="141"/>
      <c r="T1938" s="142" t="s">
        <v>3</v>
      </c>
      <c r="U1938" s="40" t="s">
        <v>43</v>
      </c>
      <c r="V1938" s="143">
        <v>1</v>
      </c>
      <c r="W1938" s="143">
        <f>V1938*K1938</f>
        <v>1</v>
      </c>
      <c r="X1938" s="143">
        <v>5.3560000000000003E-2</v>
      </c>
      <c r="Y1938" s="143">
        <f>X1938*K1938</f>
        <v>5.3560000000000003E-2</v>
      </c>
      <c r="Z1938" s="143">
        <v>0</v>
      </c>
      <c r="AA1938" s="144">
        <f>Z1938*K1938</f>
        <v>0</v>
      </c>
      <c r="AR1938" s="17" t="s">
        <v>247</v>
      </c>
      <c r="AT1938" s="17" t="s">
        <v>222</v>
      </c>
      <c r="AU1938" s="17" t="s">
        <v>190</v>
      </c>
      <c r="AY1938" s="17" t="s">
        <v>221</v>
      </c>
      <c r="BE1938" s="145">
        <f>IF(U1938="základní",N1938,0)</f>
        <v>0</v>
      </c>
      <c r="BF1938" s="145">
        <f>IF(U1938="snížená",N1938,0)</f>
        <v>0</v>
      </c>
      <c r="BG1938" s="145">
        <f>IF(U1938="zákl. přenesená",N1938,0)</f>
        <v>0</v>
      </c>
      <c r="BH1938" s="145">
        <f>IF(U1938="sníž. přenesená",N1938,0)</f>
        <v>0</v>
      </c>
      <c r="BI1938" s="145">
        <f>IF(U1938="nulová",N1938,0)</f>
        <v>0</v>
      </c>
      <c r="BJ1938" s="17" t="s">
        <v>15</v>
      </c>
      <c r="BK1938" s="145">
        <f>ROUND(L1938*K1938,2)</f>
        <v>0</v>
      </c>
      <c r="BL1938" s="17" t="s">
        <v>247</v>
      </c>
      <c r="BM1938" s="17" t="s">
        <v>3387</v>
      </c>
    </row>
    <row r="1939" spans="2:65" s="1" customFormat="1" ht="142.9" customHeight="1" x14ac:dyDescent="0.3">
      <c r="B1939" s="31"/>
      <c r="C1939" s="32"/>
      <c r="D1939" s="32"/>
      <c r="E1939" s="32"/>
      <c r="F1939" s="266" t="s">
        <v>3388</v>
      </c>
      <c r="G1939" s="200"/>
      <c r="H1939" s="200"/>
      <c r="I1939" s="200"/>
      <c r="J1939" s="32"/>
      <c r="K1939" s="32"/>
      <c r="L1939" s="32"/>
      <c r="M1939" s="32"/>
      <c r="N1939" s="32"/>
      <c r="O1939" s="32"/>
      <c r="P1939" s="32"/>
      <c r="Q1939" s="32"/>
      <c r="R1939" s="33"/>
      <c r="T1939" s="70"/>
      <c r="U1939" s="32"/>
      <c r="V1939" s="32"/>
      <c r="W1939" s="32"/>
      <c r="X1939" s="32"/>
      <c r="Y1939" s="32"/>
      <c r="Z1939" s="32"/>
      <c r="AA1939" s="71"/>
      <c r="AT1939" s="17" t="s">
        <v>250</v>
      </c>
      <c r="AU1939" s="17" t="s">
        <v>190</v>
      </c>
    </row>
    <row r="1940" spans="2:65" s="1" customFormat="1" ht="40.15" customHeight="1" x14ac:dyDescent="0.3">
      <c r="B1940" s="136"/>
      <c r="C1940" s="137" t="s">
        <v>3389</v>
      </c>
      <c r="D1940" s="137" t="s">
        <v>222</v>
      </c>
      <c r="E1940" s="138" t="s">
        <v>3390</v>
      </c>
      <c r="F1940" s="250" t="s">
        <v>3391</v>
      </c>
      <c r="G1940" s="251"/>
      <c r="H1940" s="251"/>
      <c r="I1940" s="251"/>
      <c r="J1940" s="139" t="s">
        <v>376</v>
      </c>
      <c r="K1940" s="140">
        <v>1</v>
      </c>
      <c r="L1940" s="252"/>
      <c r="M1940" s="251"/>
      <c r="N1940" s="252">
        <f>ROUND(L1940*K1940,2)</f>
        <v>0</v>
      </c>
      <c r="O1940" s="251"/>
      <c r="P1940" s="251"/>
      <c r="Q1940" s="251"/>
      <c r="R1940" s="141"/>
      <c r="T1940" s="142" t="s">
        <v>3</v>
      </c>
      <c r="U1940" s="40" t="s">
        <v>43</v>
      </c>
      <c r="V1940" s="143">
        <v>1</v>
      </c>
      <c r="W1940" s="143">
        <f>V1940*K1940</f>
        <v>1</v>
      </c>
      <c r="X1940" s="143">
        <v>5.3560000000000003E-2</v>
      </c>
      <c r="Y1940" s="143">
        <f>X1940*K1940</f>
        <v>5.3560000000000003E-2</v>
      </c>
      <c r="Z1940" s="143">
        <v>0</v>
      </c>
      <c r="AA1940" s="144">
        <f>Z1940*K1940</f>
        <v>0</v>
      </c>
      <c r="AR1940" s="17" t="s">
        <v>247</v>
      </c>
      <c r="AT1940" s="17" t="s">
        <v>222</v>
      </c>
      <c r="AU1940" s="17" t="s">
        <v>190</v>
      </c>
      <c r="AY1940" s="17" t="s">
        <v>221</v>
      </c>
      <c r="BE1940" s="145">
        <f>IF(U1940="základní",N1940,0)</f>
        <v>0</v>
      </c>
      <c r="BF1940" s="145">
        <f>IF(U1940="snížená",N1940,0)</f>
        <v>0</v>
      </c>
      <c r="BG1940" s="145">
        <f>IF(U1940="zákl. přenesená",N1940,0)</f>
        <v>0</v>
      </c>
      <c r="BH1940" s="145">
        <f>IF(U1940="sníž. přenesená",N1940,0)</f>
        <v>0</v>
      </c>
      <c r="BI1940" s="145">
        <f>IF(U1940="nulová",N1940,0)</f>
        <v>0</v>
      </c>
      <c r="BJ1940" s="17" t="s">
        <v>15</v>
      </c>
      <c r="BK1940" s="145">
        <f>ROUND(L1940*K1940,2)</f>
        <v>0</v>
      </c>
      <c r="BL1940" s="17" t="s">
        <v>247</v>
      </c>
      <c r="BM1940" s="17" t="s">
        <v>3392</v>
      </c>
    </row>
    <row r="1941" spans="2:65" s="1" customFormat="1" ht="142.9" customHeight="1" x14ac:dyDescent="0.3">
      <c r="B1941" s="31"/>
      <c r="C1941" s="32"/>
      <c r="D1941" s="32"/>
      <c r="E1941" s="32"/>
      <c r="F1941" s="266" t="s">
        <v>3393</v>
      </c>
      <c r="G1941" s="200"/>
      <c r="H1941" s="200"/>
      <c r="I1941" s="200"/>
      <c r="J1941" s="32"/>
      <c r="K1941" s="32"/>
      <c r="L1941" s="32"/>
      <c r="M1941" s="32"/>
      <c r="N1941" s="32"/>
      <c r="O1941" s="32"/>
      <c r="P1941" s="32"/>
      <c r="Q1941" s="32"/>
      <c r="R1941" s="33"/>
      <c r="T1941" s="70"/>
      <c r="U1941" s="32"/>
      <c r="V1941" s="32"/>
      <c r="W1941" s="32"/>
      <c r="X1941" s="32"/>
      <c r="Y1941" s="32"/>
      <c r="Z1941" s="32"/>
      <c r="AA1941" s="71"/>
      <c r="AT1941" s="17" t="s">
        <v>250</v>
      </c>
      <c r="AU1941" s="17" t="s">
        <v>190</v>
      </c>
    </row>
    <row r="1942" spans="2:65" s="1" customFormat="1" ht="40.15" customHeight="1" x14ac:dyDescent="0.3">
      <c r="B1942" s="136"/>
      <c r="C1942" s="137" t="s">
        <v>3394</v>
      </c>
      <c r="D1942" s="137" t="s">
        <v>222</v>
      </c>
      <c r="E1942" s="138" t="s">
        <v>3395</v>
      </c>
      <c r="F1942" s="250" t="s">
        <v>3396</v>
      </c>
      <c r="G1942" s="251"/>
      <c r="H1942" s="251"/>
      <c r="I1942" s="251"/>
      <c r="J1942" s="139" t="s">
        <v>376</v>
      </c>
      <c r="K1942" s="140">
        <v>4</v>
      </c>
      <c r="L1942" s="252"/>
      <c r="M1942" s="251"/>
      <c r="N1942" s="252">
        <f>ROUND(L1942*K1942,2)</f>
        <v>0</v>
      </c>
      <c r="O1942" s="251"/>
      <c r="P1942" s="251"/>
      <c r="Q1942" s="251"/>
      <c r="R1942" s="141"/>
      <c r="T1942" s="142" t="s">
        <v>3</v>
      </c>
      <c r="U1942" s="40" t="s">
        <v>43</v>
      </c>
      <c r="V1942" s="143">
        <v>1</v>
      </c>
      <c r="W1942" s="143">
        <f>V1942*K1942</f>
        <v>4</v>
      </c>
      <c r="X1942" s="143">
        <v>5.3560000000000003E-2</v>
      </c>
      <c r="Y1942" s="143">
        <f>X1942*K1942</f>
        <v>0.21424000000000001</v>
      </c>
      <c r="Z1942" s="143">
        <v>0</v>
      </c>
      <c r="AA1942" s="144">
        <f>Z1942*K1942</f>
        <v>0</v>
      </c>
      <c r="AR1942" s="17" t="s">
        <v>247</v>
      </c>
      <c r="AT1942" s="17" t="s">
        <v>222</v>
      </c>
      <c r="AU1942" s="17" t="s">
        <v>190</v>
      </c>
      <c r="AY1942" s="17" t="s">
        <v>221</v>
      </c>
      <c r="BE1942" s="145">
        <f>IF(U1942="základní",N1942,0)</f>
        <v>0</v>
      </c>
      <c r="BF1942" s="145">
        <f>IF(U1942="snížená",N1942,0)</f>
        <v>0</v>
      </c>
      <c r="BG1942" s="145">
        <f>IF(U1942="zákl. přenesená",N1942,0)</f>
        <v>0</v>
      </c>
      <c r="BH1942" s="145">
        <f>IF(U1942="sníž. přenesená",N1942,0)</f>
        <v>0</v>
      </c>
      <c r="BI1942" s="145">
        <f>IF(U1942="nulová",N1942,0)</f>
        <v>0</v>
      </c>
      <c r="BJ1942" s="17" t="s">
        <v>15</v>
      </c>
      <c r="BK1942" s="145">
        <f>ROUND(L1942*K1942,2)</f>
        <v>0</v>
      </c>
      <c r="BL1942" s="17" t="s">
        <v>247</v>
      </c>
      <c r="BM1942" s="17" t="s">
        <v>3397</v>
      </c>
    </row>
    <row r="1943" spans="2:65" s="1" customFormat="1" ht="154.15" customHeight="1" x14ac:dyDescent="0.3">
      <c r="B1943" s="31"/>
      <c r="C1943" s="32"/>
      <c r="D1943" s="32"/>
      <c r="E1943" s="32"/>
      <c r="F1943" s="266" t="s">
        <v>3398</v>
      </c>
      <c r="G1943" s="200"/>
      <c r="H1943" s="200"/>
      <c r="I1943" s="200"/>
      <c r="J1943" s="32"/>
      <c r="K1943" s="32"/>
      <c r="L1943" s="32"/>
      <c r="M1943" s="32"/>
      <c r="N1943" s="32"/>
      <c r="O1943" s="32"/>
      <c r="P1943" s="32"/>
      <c r="Q1943" s="32"/>
      <c r="R1943" s="33"/>
      <c r="T1943" s="70"/>
      <c r="U1943" s="32"/>
      <c r="V1943" s="32"/>
      <c r="W1943" s="32"/>
      <c r="X1943" s="32"/>
      <c r="Y1943" s="32"/>
      <c r="Z1943" s="32"/>
      <c r="AA1943" s="71"/>
      <c r="AT1943" s="17" t="s">
        <v>250</v>
      </c>
      <c r="AU1943" s="17" t="s">
        <v>190</v>
      </c>
    </row>
    <row r="1944" spans="2:65" s="1" customFormat="1" ht="40.15" customHeight="1" x14ac:dyDescent="0.3">
      <c r="B1944" s="136"/>
      <c r="C1944" s="137" t="s">
        <v>3399</v>
      </c>
      <c r="D1944" s="137" t="s">
        <v>222</v>
      </c>
      <c r="E1944" s="138" t="s">
        <v>3400</v>
      </c>
      <c r="F1944" s="250" t="s">
        <v>3401</v>
      </c>
      <c r="G1944" s="251"/>
      <c r="H1944" s="251"/>
      <c r="I1944" s="251"/>
      <c r="J1944" s="139" t="s">
        <v>376</v>
      </c>
      <c r="K1944" s="140">
        <v>5</v>
      </c>
      <c r="L1944" s="252"/>
      <c r="M1944" s="251"/>
      <c r="N1944" s="252">
        <f>ROUND(L1944*K1944,2)</f>
        <v>0</v>
      </c>
      <c r="O1944" s="251"/>
      <c r="P1944" s="251"/>
      <c r="Q1944" s="251"/>
      <c r="R1944" s="141"/>
      <c r="T1944" s="142" t="s">
        <v>3</v>
      </c>
      <c r="U1944" s="40" t="s">
        <v>43</v>
      </c>
      <c r="V1944" s="143">
        <v>1</v>
      </c>
      <c r="W1944" s="143">
        <f>V1944*K1944</f>
        <v>5</v>
      </c>
      <c r="X1944" s="143">
        <v>5.3560000000000003E-2</v>
      </c>
      <c r="Y1944" s="143">
        <f>X1944*K1944</f>
        <v>0.26780000000000004</v>
      </c>
      <c r="Z1944" s="143">
        <v>0</v>
      </c>
      <c r="AA1944" s="144">
        <f>Z1944*K1944</f>
        <v>0</v>
      </c>
      <c r="AR1944" s="17" t="s">
        <v>247</v>
      </c>
      <c r="AT1944" s="17" t="s">
        <v>222</v>
      </c>
      <c r="AU1944" s="17" t="s">
        <v>190</v>
      </c>
      <c r="AY1944" s="17" t="s">
        <v>221</v>
      </c>
      <c r="BE1944" s="145">
        <f>IF(U1944="základní",N1944,0)</f>
        <v>0</v>
      </c>
      <c r="BF1944" s="145">
        <f>IF(U1944="snížená",N1944,0)</f>
        <v>0</v>
      </c>
      <c r="BG1944" s="145">
        <f>IF(U1944="zákl. přenesená",N1944,0)</f>
        <v>0</v>
      </c>
      <c r="BH1944" s="145">
        <f>IF(U1944="sníž. přenesená",N1944,0)</f>
        <v>0</v>
      </c>
      <c r="BI1944" s="145">
        <f>IF(U1944="nulová",N1944,0)</f>
        <v>0</v>
      </c>
      <c r="BJ1944" s="17" t="s">
        <v>15</v>
      </c>
      <c r="BK1944" s="145">
        <f>ROUND(L1944*K1944,2)</f>
        <v>0</v>
      </c>
      <c r="BL1944" s="17" t="s">
        <v>247</v>
      </c>
      <c r="BM1944" s="17" t="s">
        <v>3402</v>
      </c>
    </row>
    <row r="1945" spans="2:65" s="1" customFormat="1" ht="154.15" customHeight="1" x14ac:dyDescent="0.3">
      <c r="B1945" s="31"/>
      <c r="C1945" s="32"/>
      <c r="D1945" s="32"/>
      <c r="E1945" s="32"/>
      <c r="F1945" s="266" t="s">
        <v>3398</v>
      </c>
      <c r="G1945" s="200"/>
      <c r="H1945" s="200"/>
      <c r="I1945" s="200"/>
      <c r="J1945" s="32"/>
      <c r="K1945" s="32"/>
      <c r="L1945" s="32"/>
      <c r="M1945" s="32"/>
      <c r="N1945" s="32"/>
      <c r="O1945" s="32"/>
      <c r="P1945" s="32"/>
      <c r="Q1945" s="32"/>
      <c r="R1945" s="33"/>
      <c r="T1945" s="70"/>
      <c r="U1945" s="32"/>
      <c r="V1945" s="32"/>
      <c r="W1945" s="32"/>
      <c r="X1945" s="32"/>
      <c r="Y1945" s="32"/>
      <c r="Z1945" s="32"/>
      <c r="AA1945" s="71"/>
      <c r="AT1945" s="17" t="s">
        <v>250</v>
      </c>
      <c r="AU1945" s="17" t="s">
        <v>190</v>
      </c>
    </row>
    <row r="1946" spans="2:65" s="1" customFormat="1" ht="40.15" customHeight="1" x14ac:dyDescent="0.3">
      <c r="B1946" s="136"/>
      <c r="C1946" s="137" t="s">
        <v>3403</v>
      </c>
      <c r="D1946" s="137" t="s">
        <v>222</v>
      </c>
      <c r="E1946" s="138" t="s">
        <v>3404</v>
      </c>
      <c r="F1946" s="250" t="s">
        <v>3405</v>
      </c>
      <c r="G1946" s="251"/>
      <c r="H1946" s="251"/>
      <c r="I1946" s="251"/>
      <c r="J1946" s="139" t="s">
        <v>276</v>
      </c>
      <c r="K1946" s="140">
        <v>6</v>
      </c>
      <c r="L1946" s="252"/>
      <c r="M1946" s="251"/>
      <c r="N1946" s="252">
        <f>ROUND(L1946*K1946,2)</f>
        <v>0</v>
      </c>
      <c r="O1946" s="251"/>
      <c r="P1946" s="251"/>
      <c r="Q1946" s="251"/>
      <c r="R1946" s="141"/>
      <c r="T1946" s="142" t="s">
        <v>3</v>
      </c>
      <c r="U1946" s="40" t="s">
        <v>43</v>
      </c>
      <c r="V1946" s="143">
        <v>1</v>
      </c>
      <c r="W1946" s="143">
        <f>V1946*K1946</f>
        <v>6</v>
      </c>
      <c r="X1946" s="143">
        <v>5.3560000000000003E-2</v>
      </c>
      <c r="Y1946" s="143">
        <f>X1946*K1946</f>
        <v>0.32136000000000003</v>
      </c>
      <c r="Z1946" s="143">
        <v>0</v>
      </c>
      <c r="AA1946" s="144">
        <f>Z1946*K1946</f>
        <v>0</v>
      </c>
      <c r="AR1946" s="17" t="s">
        <v>247</v>
      </c>
      <c r="AT1946" s="17" t="s">
        <v>222</v>
      </c>
      <c r="AU1946" s="17" t="s">
        <v>190</v>
      </c>
      <c r="AY1946" s="17" t="s">
        <v>221</v>
      </c>
      <c r="BE1946" s="145">
        <f>IF(U1946="základní",N1946,0)</f>
        <v>0</v>
      </c>
      <c r="BF1946" s="145">
        <f>IF(U1946="snížená",N1946,0)</f>
        <v>0</v>
      </c>
      <c r="BG1946" s="145">
        <f>IF(U1946="zákl. přenesená",N1946,0)</f>
        <v>0</v>
      </c>
      <c r="BH1946" s="145">
        <f>IF(U1946="sníž. přenesená",N1946,0)</f>
        <v>0</v>
      </c>
      <c r="BI1946" s="145">
        <f>IF(U1946="nulová",N1946,0)</f>
        <v>0</v>
      </c>
      <c r="BJ1946" s="17" t="s">
        <v>15</v>
      </c>
      <c r="BK1946" s="145">
        <f>ROUND(L1946*K1946,2)</f>
        <v>0</v>
      </c>
      <c r="BL1946" s="17" t="s">
        <v>247</v>
      </c>
      <c r="BM1946" s="17" t="s">
        <v>3406</v>
      </c>
    </row>
    <row r="1947" spans="2:65" s="1" customFormat="1" ht="234" customHeight="1" x14ac:dyDescent="0.3">
      <c r="B1947" s="31"/>
      <c r="C1947" s="32"/>
      <c r="D1947" s="32"/>
      <c r="E1947" s="32"/>
      <c r="F1947" s="266" t="s">
        <v>3407</v>
      </c>
      <c r="G1947" s="200"/>
      <c r="H1947" s="200"/>
      <c r="I1947" s="200"/>
      <c r="J1947" s="32"/>
      <c r="K1947" s="32"/>
      <c r="L1947" s="32"/>
      <c r="M1947" s="32"/>
      <c r="N1947" s="32"/>
      <c r="O1947" s="32"/>
      <c r="P1947" s="32"/>
      <c r="Q1947" s="32"/>
      <c r="R1947" s="33"/>
      <c r="T1947" s="70"/>
      <c r="U1947" s="32"/>
      <c r="V1947" s="32"/>
      <c r="W1947" s="32"/>
      <c r="X1947" s="32"/>
      <c r="Y1947" s="32"/>
      <c r="Z1947" s="32"/>
      <c r="AA1947" s="71"/>
      <c r="AT1947" s="17" t="s">
        <v>250</v>
      </c>
      <c r="AU1947" s="17" t="s">
        <v>190</v>
      </c>
    </row>
    <row r="1948" spans="2:65" s="1" customFormat="1" ht="40.15" customHeight="1" x14ac:dyDescent="0.3">
      <c r="B1948" s="136"/>
      <c r="C1948" s="137" t="s">
        <v>3408</v>
      </c>
      <c r="D1948" s="137" t="s">
        <v>222</v>
      </c>
      <c r="E1948" s="138" t="s">
        <v>3409</v>
      </c>
      <c r="F1948" s="250" t="s">
        <v>3410</v>
      </c>
      <c r="G1948" s="251"/>
      <c r="H1948" s="251"/>
      <c r="I1948" s="251"/>
      <c r="J1948" s="139" t="s">
        <v>276</v>
      </c>
      <c r="K1948" s="140">
        <v>2</v>
      </c>
      <c r="L1948" s="252"/>
      <c r="M1948" s="251"/>
      <c r="N1948" s="252">
        <f>ROUND(L1948*K1948,2)</f>
        <v>0</v>
      </c>
      <c r="O1948" s="251"/>
      <c r="P1948" s="251"/>
      <c r="Q1948" s="251"/>
      <c r="R1948" s="141"/>
      <c r="T1948" s="142" t="s">
        <v>3</v>
      </c>
      <c r="U1948" s="40" t="s">
        <v>43</v>
      </c>
      <c r="V1948" s="143">
        <v>1</v>
      </c>
      <c r="W1948" s="143">
        <f>V1948*K1948</f>
        <v>2</v>
      </c>
      <c r="X1948" s="143">
        <v>5.3560000000000003E-2</v>
      </c>
      <c r="Y1948" s="143">
        <f>X1948*K1948</f>
        <v>0.10712000000000001</v>
      </c>
      <c r="Z1948" s="143">
        <v>0</v>
      </c>
      <c r="AA1948" s="144">
        <f>Z1948*K1948</f>
        <v>0</v>
      </c>
      <c r="AR1948" s="17" t="s">
        <v>247</v>
      </c>
      <c r="AT1948" s="17" t="s">
        <v>222</v>
      </c>
      <c r="AU1948" s="17" t="s">
        <v>190</v>
      </c>
      <c r="AY1948" s="17" t="s">
        <v>221</v>
      </c>
      <c r="BE1948" s="145">
        <f>IF(U1948="základní",N1948,0)</f>
        <v>0</v>
      </c>
      <c r="BF1948" s="145">
        <f>IF(U1948="snížená",N1948,0)</f>
        <v>0</v>
      </c>
      <c r="BG1948" s="145">
        <f>IF(U1948="zákl. přenesená",N1948,0)</f>
        <v>0</v>
      </c>
      <c r="BH1948" s="145">
        <f>IF(U1948="sníž. přenesená",N1948,0)</f>
        <v>0</v>
      </c>
      <c r="BI1948" s="145">
        <f>IF(U1948="nulová",N1948,0)</f>
        <v>0</v>
      </c>
      <c r="BJ1948" s="17" t="s">
        <v>15</v>
      </c>
      <c r="BK1948" s="145">
        <f>ROUND(L1948*K1948,2)</f>
        <v>0</v>
      </c>
      <c r="BL1948" s="17" t="s">
        <v>247</v>
      </c>
      <c r="BM1948" s="17" t="s">
        <v>3411</v>
      </c>
    </row>
    <row r="1949" spans="2:65" s="1" customFormat="1" ht="234" customHeight="1" x14ac:dyDescent="0.3">
      <c r="B1949" s="31"/>
      <c r="C1949" s="32"/>
      <c r="D1949" s="32"/>
      <c r="E1949" s="32"/>
      <c r="F1949" s="266" t="s">
        <v>3412</v>
      </c>
      <c r="G1949" s="200"/>
      <c r="H1949" s="200"/>
      <c r="I1949" s="200"/>
      <c r="J1949" s="32"/>
      <c r="K1949" s="32"/>
      <c r="L1949" s="32"/>
      <c r="M1949" s="32"/>
      <c r="N1949" s="32"/>
      <c r="O1949" s="32"/>
      <c r="P1949" s="32"/>
      <c r="Q1949" s="32"/>
      <c r="R1949" s="33"/>
      <c r="T1949" s="70"/>
      <c r="U1949" s="32"/>
      <c r="V1949" s="32"/>
      <c r="W1949" s="32"/>
      <c r="X1949" s="32"/>
      <c r="Y1949" s="32"/>
      <c r="Z1949" s="32"/>
      <c r="AA1949" s="71"/>
      <c r="AT1949" s="17" t="s">
        <v>250</v>
      </c>
      <c r="AU1949" s="17" t="s">
        <v>190</v>
      </c>
    </row>
    <row r="1950" spans="2:65" s="1" customFormat="1" ht="40.15" customHeight="1" x14ac:dyDescent="0.3">
      <c r="B1950" s="136"/>
      <c r="C1950" s="137" t="s">
        <v>3413</v>
      </c>
      <c r="D1950" s="137" t="s">
        <v>222</v>
      </c>
      <c r="E1950" s="138" t="s">
        <v>3414</v>
      </c>
      <c r="F1950" s="250" t="s">
        <v>3415</v>
      </c>
      <c r="G1950" s="251"/>
      <c r="H1950" s="251"/>
      <c r="I1950" s="251"/>
      <c r="J1950" s="139" t="s">
        <v>276</v>
      </c>
      <c r="K1950" s="140">
        <v>2</v>
      </c>
      <c r="L1950" s="252"/>
      <c r="M1950" s="251"/>
      <c r="N1950" s="252">
        <f>ROUND(L1950*K1950,2)</f>
        <v>0</v>
      </c>
      <c r="O1950" s="251"/>
      <c r="P1950" s="251"/>
      <c r="Q1950" s="251"/>
      <c r="R1950" s="141"/>
      <c r="T1950" s="142" t="s">
        <v>3</v>
      </c>
      <c r="U1950" s="40" t="s">
        <v>43</v>
      </c>
      <c r="V1950" s="143">
        <v>1</v>
      </c>
      <c r="W1950" s="143">
        <f>V1950*K1950</f>
        <v>2</v>
      </c>
      <c r="X1950" s="143">
        <v>5.3560000000000003E-2</v>
      </c>
      <c r="Y1950" s="143">
        <f>X1950*K1950</f>
        <v>0.10712000000000001</v>
      </c>
      <c r="Z1950" s="143">
        <v>0</v>
      </c>
      <c r="AA1950" s="144">
        <f>Z1950*K1950</f>
        <v>0</v>
      </c>
      <c r="AR1950" s="17" t="s">
        <v>247</v>
      </c>
      <c r="AT1950" s="17" t="s">
        <v>222</v>
      </c>
      <c r="AU1950" s="17" t="s">
        <v>190</v>
      </c>
      <c r="AY1950" s="17" t="s">
        <v>221</v>
      </c>
      <c r="BE1950" s="145">
        <f>IF(U1950="základní",N1950,0)</f>
        <v>0</v>
      </c>
      <c r="BF1950" s="145">
        <f>IF(U1950="snížená",N1950,0)</f>
        <v>0</v>
      </c>
      <c r="BG1950" s="145">
        <f>IF(U1950="zákl. přenesená",N1950,0)</f>
        <v>0</v>
      </c>
      <c r="BH1950" s="145">
        <f>IF(U1950="sníž. přenesená",N1950,0)</f>
        <v>0</v>
      </c>
      <c r="BI1950" s="145">
        <f>IF(U1950="nulová",N1950,0)</f>
        <v>0</v>
      </c>
      <c r="BJ1950" s="17" t="s">
        <v>15</v>
      </c>
      <c r="BK1950" s="145">
        <f>ROUND(L1950*K1950,2)</f>
        <v>0</v>
      </c>
      <c r="BL1950" s="17" t="s">
        <v>247</v>
      </c>
      <c r="BM1950" s="17" t="s">
        <v>3416</v>
      </c>
    </row>
    <row r="1951" spans="2:65" s="1" customFormat="1" ht="291" customHeight="1" x14ac:dyDescent="0.3">
      <c r="B1951" s="31"/>
      <c r="C1951" s="32"/>
      <c r="D1951" s="32"/>
      <c r="E1951" s="32"/>
      <c r="F1951" s="266" t="s">
        <v>3417</v>
      </c>
      <c r="G1951" s="200"/>
      <c r="H1951" s="200"/>
      <c r="I1951" s="200"/>
      <c r="J1951" s="32"/>
      <c r="K1951" s="32"/>
      <c r="L1951" s="32"/>
      <c r="M1951" s="32"/>
      <c r="N1951" s="32"/>
      <c r="O1951" s="32"/>
      <c r="P1951" s="32"/>
      <c r="Q1951" s="32"/>
      <c r="R1951" s="33"/>
      <c r="T1951" s="70"/>
      <c r="U1951" s="32"/>
      <c r="V1951" s="32"/>
      <c r="W1951" s="32"/>
      <c r="X1951" s="32"/>
      <c r="Y1951" s="32"/>
      <c r="Z1951" s="32"/>
      <c r="AA1951" s="71"/>
      <c r="AT1951" s="17" t="s">
        <v>250</v>
      </c>
      <c r="AU1951" s="17" t="s">
        <v>190</v>
      </c>
    </row>
    <row r="1952" spans="2:65" s="1" customFormat="1" ht="40.15" customHeight="1" x14ac:dyDescent="0.3">
      <c r="B1952" s="136"/>
      <c r="C1952" s="137" t="s">
        <v>3418</v>
      </c>
      <c r="D1952" s="137" t="s">
        <v>222</v>
      </c>
      <c r="E1952" s="138" t="s">
        <v>3419</v>
      </c>
      <c r="F1952" s="250" t="s">
        <v>3420</v>
      </c>
      <c r="G1952" s="251"/>
      <c r="H1952" s="251"/>
      <c r="I1952" s="251"/>
      <c r="J1952" s="139" t="s">
        <v>276</v>
      </c>
      <c r="K1952" s="140">
        <v>9</v>
      </c>
      <c r="L1952" s="252"/>
      <c r="M1952" s="251"/>
      <c r="N1952" s="252">
        <f>ROUND(L1952*K1952,2)</f>
        <v>0</v>
      </c>
      <c r="O1952" s="251"/>
      <c r="P1952" s="251"/>
      <c r="Q1952" s="251"/>
      <c r="R1952" s="141"/>
      <c r="T1952" s="142" t="s">
        <v>3</v>
      </c>
      <c r="U1952" s="40" t="s">
        <v>43</v>
      </c>
      <c r="V1952" s="143">
        <v>1</v>
      </c>
      <c r="W1952" s="143">
        <f>V1952*K1952</f>
        <v>9</v>
      </c>
      <c r="X1952" s="143">
        <v>5.3560000000000003E-2</v>
      </c>
      <c r="Y1952" s="143">
        <f>X1952*K1952</f>
        <v>0.48204000000000002</v>
      </c>
      <c r="Z1952" s="143">
        <v>0</v>
      </c>
      <c r="AA1952" s="144">
        <f>Z1952*K1952</f>
        <v>0</v>
      </c>
      <c r="AR1952" s="17" t="s">
        <v>247</v>
      </c>
      <c r="AT1952" s="17" t="s">
        <v>222</v>
      </c>
      <c r="AU1952" s="17" t="s">
        <v>190</v>
      </c>
      <c r="AY1952" s="17" t="s">
        <v>221</v>
      </c>
      <c r="BE1952" s="145">
        <f>IF(U1952="základní",N1952,0)</f>
        <v>0</v>
      </c>
      <c r="BF1952" s="145">
        <f>IF(U1952="snížená",N1952,0)</f>
        <v>0</v>
      </c>
      <c r="BG1952" s="145">
        <f>IF(U1952="zákl. přenesená",N1952,0)</f>
        <v>0</v>
      </c>
      <c r="BH1952" s="145">
        <f>IF(U1952="sníž. přenesená",N1952,0)</f>
        <v>0</v>
      </c>
      <c r="BI1952" s="145">
        <f>IF(U1952="nulová",N1952,0)</f>
        <v>0</v>
      </c>
      <c r="BJ1952" s="17" t="s">
        <v>15</v>
      </c>
      <c r="BK1952" s="145">
        <f>ROUND(L1952*K1952,2)</f>
        <v>0</v>
      </c>
      <c r="BL1952" s="17" t="s">
        <v>247</v>
      </c>
      <c r="BM1952" s="17" t="s">
        <v>3421</v>
      </c>
    </row>
    <row r="1953" spans="2:65" s="1" customFormat="1" ht="142.9" customHeight="1" x14ac:dyDescent="0.3">
      <c r="B1953" s="31"/>
      <c r="C1953" s="32"/>
      <c r="D1953" s="32"/>
      <c r="E1953" s="32"/>
      <c r="F1953" s="266" t="s">
        <v>3422</v>
      </c>
      <c r="G1953" s="200"/>
      <c r="H1953" s="200"/>
      <c r="I1953" s="200"/>
      <c r="J1953" s="32"/>
      <c r="K1953" s="32"/>
      <c r="L1953" s="32"/>
      <c r="M1953" s="32"/>
      <c r="N1953" s="32"/>
      <c r="O1953" s="32"/>
      <c r="P1953" s="32"/>
      <c r="Q1953" s="32"/>
      <c r="R1953" s="33"/>
      <c r="T1953" s="70"/>
      <c r="U1953" s="32"/>
      <c r="V1953" s="32"/>
      <c r="W1953" s="32"/>
      <c r="X1953" s="32"/>
      <c r="Y1953" s="32"/>
      <c r="Z1953" s="32"/>
      <c r="AA1953" s="71"/>
      <c r="AT1953" s="17" t="s">
        <v>250</v>
      </c>
      <c r="AU1953" s="17" t="s">
        <v>190</v>
      </c>
    </row>
    <row r="1954" spans="2:65" s="1" customFormat="1" ht="40.15" customHeight="1" x14ac:dyDescent="0.3">
      <c r="B1954" s="136"/>
      <c r="C1954" s="137" t="s">
        <v>3423</v>
      </c>
      <c r="D1954" s="137" t="s">
        <v>222</v>
      </c>
      <c r="E1954" s="138" t="s">
        <v>3424</v>
      </c>
      <c r="F1954" s="250" t="s">
        <v>3425</v>
      </c>
      <c r="G1954" s="251"/>
      <c r="H1954" s="251"/>
      <c r="I1954" s="251"/>
      <c r="J1954" s="139" t="s">
        <v>276</v>
      </c>
      <c r="K1954" s="140">
        <v>6</v>
      </c>
      <c r="L1954" s="252"/>
      <c r="M1954" s="251"/>
      <c r="N1954" s="252">
        <f>ROUND(L1954*K1954,2)</f>
        <v>0</v>
      </c>
      <c r="O1954" s="251"/>
      <c r="P1954" s="251"/>
      <c r="Q1954" s="251"/>
      <c r="R1954" s="141"/>
      <c r="T1954" s="142" t="s">
        <v>3</v>
      </c>
      <c r="U1954" s="40" t="s">
        <v>43</v>
      </c>
      <c r="V1954" s="143">
        <v>1</v>
      </c>
      <c r="W1954" s="143">
        <f>V1954*K1954</f>
        <v>6</v>
      </c>
      <c r="X1954" s="143">
        <v>5.3560000000000003E-2</v>
      </c>
      <c r="Y1954" s="143">
        <f>X1954*K1954</f>
        <v>0.32136000000000003</v>
      </c>
      <c r="Z1954" s="143">
        <v>0</v>
      </c>
      <c r="AA1954" s="144">
        <f>Z1954*K1954</f>
        <v>0</v>
      </c>
      <c r="AR1954" s="17" t="s">
        <v>247</v>
      </c>
      <c r="AT1954" s="17" t="s">
        <v>222</v>
      </c>
      <c r="AU1954" s="17" t="s">
        <v>190</v>
      </c>
      <c r="AY1954" s="17" t="s">
        <v>221</v>
      </c>
      <c r="BE1954" s="145">
        <f>IF(U1954="základní",N1954,0)</f>
        <v>0</v>
      </c>
      <c r="BF1954" s="145">
        <f>IF(U1954="snížená",N1954,0)</f>
        <v>0</v>
      </c>
      <c r="BG1954" s="145">
        <f>IF(U1954="zákl. přenesená",N1954,0)</f>
        <v>0</v>
      </c>
      <c r="BH1954" s="145">
        <f>IF(U1954="sníž. přenesená",N1954,0)</f>
        <v>0</v>
      </c>
      <c r="BI1954" s="145">
        <f>IF(U1954="nulová",N1954,0)</f>
        <v>0</v>
      </c>
      <c r="BJ1954" s="17" t="s">
        <v>15</v>
      </c>
      <c r="BK1954" s="145">
        <f>ROUND(L1954*K1954,2)</f>
        <v>0</v>
      </c>
      <c r="BL1954" s="17" t="s">
        <v>247</v>
      </c>
      <c r="BM1954" s="17" t="s">
        <v>3426</v>
      </c>
    </row>
    <row r="1955" spans="2:65" s="1" customFormat="1" ht="142.9" customHeight="1" x14ac:dyDescent="0.3">
      <c r="B1955" s="31"/>
      <c r="C1955" s="32"/>
      <c r="D1955" s="32"/>
      <c r="E1955" s="32"/>
      <c r="F1955" s="266" t="s">
        <v>3427</v>
      </c>
      <c r="G1955" s="200"/>
      <c r="H1955" s="200"/>
      <c r="I1955" s="200"/>
      <c r="J1955" s="32"/>
      <c r="K1955" s="32"/>
      <c r="L1955" s="32"/>
      <c r="M1955" s="32"/>
      <c r="N1955" s="32"/>
      <c r="O1955" s="32"/>
      <c r="P1955" s="32"/>
      <c r="Q1955" s="32"/>
      <c r="R1955" s="33"/>
      <c r="T1955" s="70"/>
      <c r="U1955" s="32"/>
      <c r="V1955" s="32"/>
      <c r="W1955" s="32"/>
      <c r="X1955" s="32"/>
      <c r="Y1955" s="32"/>
      <c r="Z1955" s="32"/>
      <c r="AA1955" s="71"/>
      <c r="AT1955" s="17" t="s">
        <v>250</v>
      </c>
      <c r="AU1955" s="17" t="s">
        <v>190</v>
      </c>
    </row>
    <row r="1956" spans="2:65" s="1" customFormat="1" ht="40.15" customHeight="1" x14ac:dyDescent="0.3">
      <c r="B1956" s="136"/>
      <c r="C1956" s="137" t="s">
        <v>3428</v>
      </c>
      <c r="D1956" s="137" t="s">
        <v>222</v>
      </c>
      <c r="E1956" s="138" t="s">
        <v>3429</v>
      </c>
      <c r="F1956" s="250" t="s">
        <v>3430</v>
      </c>
      <c r="G1956" s="251"/>
      <c r="H1956" s="251"/>
      <c r="I1956" s="251"/>
      <c r="J1956" s="139" t="s">
        <v>276</v>
      </c>
      <c r="K1956" s="140">
        <v>2</v>
      </c>
      <c r="L1956" s="252"/>
      <c r="M1956" s="251"/>
      <c r="N1956" s="252">
        <f>ROUND(L1956*K1956,2)</f>
        <v>0</v>
      </c>
      <c r="O1956" s="251"/>
      <c r="P1956" s="251"/>
      <c r="Q1956" s="251"/>
      <c r="R1956" s="141"/>
      <c r="T1956" s="142" t="s">
        <v>3</v>
      </c>
      <c r="U1956" s="40" t="s">
        <v>43</v>
      </c>
      <c r="V1956" s="143">
        <v>1</v>
      </c>
      <c r="W1956" s="143">
        <f>V1956*K1956</f>
        <v>2</v>
      </c>
      <c r="X1956" s="143">
        <v>5.3560000000000003E-2</v>
      </c>
      <c r="Y1956" s="143">
        <f>X1956*K1956</f>
        <v>0.10712000000000001</v>
      </c>
      <c r="Z1956" s="143">
        <v>0</v>
      </c>
      <c r="AA1956" s="144">
        <f>Z1956*K1956</f>
        <v>0</v>
      </c>
      <c r="AR1956" s="17" t="s">
        <v>247</v>
      </c>
      <c r="AT1956" s="17" t="s">
        <v>222</v>
      </c>
      <c r="AU1956" s="17" t="s">
        <v>190</v>
      </c>
      <c r="AY1956" s="17" t="s">
        <v>221</v>
      </c>
      <c r="BE1956" s="145">
        <f>IF(U1956="základní",N1956,0)</f>
        <v>0</v>
      </c>
      <c r="BF1956" s="145">
        <f>IF(U1956="snížená",N1956,0)</f>
        <v>0</v>
      </c>
      <c r="BG1956" s="145">
        <f>IF(U1956="zákl. přenesená",N1956,0)</f>
        <v>0</v>
      </c>
      <c r="BH1956" s="145">
        <f>IF(U1956="sníž. přenesená",N1956,0)</f>
        <v>0</v>
      </c>
      <c r="BI1956" s="145">
        <f>IF(U1956="nulová",N1956,0)</f>
        <v>0</v>
      </c>
      <c r="BJ1956" s="17" t="s">
        <v>15</v>
      </c>
      <c r="BK1956" s="145">
        <f>ROUND(L1956*K1956,2)</f>
        <v>0</v>
      </c>
      <c r="BL1956" s="17" t="s">
        <v>247</v>
      </c>
      <c r="BM1956" s="17" t="s">
        <v>3431</v>
      </c>
    </row>
    <row r="1957" spans="2:65" s="1" customFormat="1" ht="142.9" customHeight="1" x14ac:dyDescent="0.3">
      <c r="B1957" s="31"/>
      <c r="C1957" s="32"/>
      <c r="D1957" s="32"/>
      <c r="E1957" s="32"/>
      <c r="F1957" s="266" t="s">
        <v>3432</v>
      </c>
      <c r="G1957" s="200"/>
      <c r="H1957" s="200"/>
      <c r="I1957" s="200"/>
      <c r="J1957" s="32"/>
      <c r="K1957" s="32"/>
      <c r="L1957" s="32"/>
      <c r="M1957" s="32"/>
      <c r="N1957" s="32"/>
      <c r="O1957" s="32"/>
      <c r="P1957" s="32"/>
      <c r="Q1957" s="32"/>
      <c r="R1957" s="33"/>
      <c r="T1957" s="70"/>
      <c r="U1957" s="32"/>
      <c r="V1957" s="32"/>
      <c r="W1957" s="32"/>
      <c r="X1957" s="32"/>
      <c r="Y1957" s="32"/>
      <c r="Z1957" s="32"/>
      <c r="AA1957" s="71"/>
      <c r="AT1957" s="17" t="s">
        <v>250</v>
      </c>
      <c r="AU1957" s="17" t="s">
        <v>190</v>
      </c>
    </row>
    <row r="1958" spans="2:65" s="1" customFormat="1" ht="40.15" customHeight="1" x14ac:dyDescent="0.3">
      <c r="B1958" s="136"/>
      <c r="C1958" s="137" t="s">
        <v>3433</v>
      </c>
      <c r="D1958" s="137" t="s">
        <v>222</v>
      </c>
      <c r="E1958" s="138" t="s">
        <v>3434</v>
      </c>
      <c r="F1958" s="250" t="s">
        <v>3435</v>
      </c>
      <c r="G1958" s="251"/>
      <c r="H1958" s="251"/>
      <c r="I1958" s="251"/>
      <c r="J1958" s="139" t="s">
        <v>276</v>
      </c>
      <c r="K1958" s="140">
        <v>2</v>
      </c>
      <c r="L1958" s="252"/>
      <c r="M1958" s="251"/>
      <c r="N1958" s="252">
        <f>ROUND(L1958*K1958,2)</f>
        <v>0</v>
      </c>
      <c r="O1958" s="251"/>
      <c r="P1958" s="251"/>
      <c r="Q1958" s="251"/>
      <c r="R1958" s="141"/>
      <c r="T1958" s="142" t="s">
        <v>3</v>
      </c>
      <c r="U1958" s="40" t="s">
        <v>43</v>
      </c>
      <c r="V1958" s="143">
        <v>1</v>
      </c>
      <c r="W1958" s="143">
        <f>V1958*K1958</f>
        <v>2</v>
      </c>
      <c r="X1958" s="143">
        <v>5.3560000000000003E-2</v>
      </c>
      <c r="Y1958" s="143">
        <f>X1958*K1958</f>
        <v>0.10712000000000001</v>
      </c>
      <c r="Z1958" s="143">
        <v>0</v>
      </c>
      <c r="AA1958" s="144">
        <f>Z1958*K1958</f>
        <v>0</v>
      </c>
      <c r="AR1958" s="17" t="s">
        <v>247</v>
      </c>
      <c r="AT1958" s="17" t="s">
        <v>222</v>
      </c>
      <c r="AU1958" s="17" t="s">
        <v>190</v>
      </c>
      <c r="AY1958" s="17" t="s">
        <v>221</v>
      </c>
      <c r="BE1958" s="145">
        <f>IF(U1958="základní",N1958,0)</f>
        <v>0</v>
      </c>
      <c r="BF1958" s="145">
        <f>IF(U1958="snížená",N1958,0)</f>
        <v>0</v>
      </c>
      <c r="BG1958" s="145">
        <f>IF(U1958="zákl. přenesená",N1958,0)</f>
        <v>0</v>
      </c>
      <c r="BH1958" s="145">
        <f>IF(U1958="sníž. přenesená",N1958,0)</f>
        <v>0</v>
      </c>
      <c r="BI1958" s="145">
        <f>IF(U1958="nulová",N1958,0)</f>
        <v>0</v>
      </c>
      <c r="BJ1958" s="17" t="s">
        <v>15</v>
      </c>
      <c r="BK1958" s="145">
        <f>ROUND(L1958*K1958,2)</f>
        <v>0</v>
      </c>
      <c r="BL1958" s="17" t="s">
        <v>247</v>
      </c>
      <c r="BM1958" s="17" t="s">
        <v>3436</v>
      </c>
    </row>
    <row r="1959" spans="2:65" s="1" customFormat="1" ht="142.9" customHeight="1" x14ac:dyDescent="0.3">
      <c r="B1959" s="31"/>
      <c r="C1959" s="32"/>
      <c r="D1959" s="32"/>
      <c r="E1959" s="32"/>
      <c r="F1959" s="266" t="s">
        <v>3437</v>
      </c>
      <c r="G1959" s="200"/>
      <c r="H1959" s="200"/>
      <c r="I1959" s="200"/>
      <c r="J1959" s="32"/>
      <c r="K1959" s="32"/>
      <c r="L1959" s="32"/>
      <c r="M1959" s="32"/>
      <c r="N1959" s="32"/>
      <c r="O1959" s="32"/>
      <c r="P1959" s="32"/>
      <c r="Q1959" s="32"/>
      <c r="R1959" s="33"/>
      <c r="T1959" s="70"/>
      <c r="U1959" s="32"/>
      <c r="V1959" s="32"/>
      <c r="W1959" s="32"/>
      <c r="X1959" s="32"/>
      <c r="Y1959" s="32"/>
      <c r="Z1959" s="32"/>
      <c r="AA1959" s="71"/>
      <c r="AT1959" s="17" t="s">
        <v>250</v>
      </c>
      <c r="AU1959" s="17" t="s">
        <v>190</v>
      </c>
    </row>
    <row r="1960" spans="2:65" s="1" customFormat="1" ht="40.15" customHeight="1" x14ac:dyDescent="0.3">
      <c r="B1960" s="136"/>
      <c r="C1960" s="137" t="s">
        <v>3438</v>
      </c>
      <c r="D1960" s="137" t="s">
        <v>222</v>
      </c>
      <c r="E1960" s="138" t="s">
        <v>3439</v>
      </c>
      <c r="F1960" s="250" t="s">
        <v>3440</v>
      </c>
      <c r="G1960" s="251"/>
      <c r="H1960" s="251"/>
      <c r="I1960" s="251"/>
      <c r="J1960" s="139" t="s">
        <v>536</v>
      </c>
      <c r="K1960" s="140">
        <v>63.75</v>
      </c>
      <c r="L1960" s="252"/>
      <c r="M1960" s="251"/>
      <c r="N1960" s="252">
        <f>ROUND(L1960*K1960,2)</f>
        <v>0</v>
      </c>
      <c r="O1960" s="251"/>
      <c r="P1960" s="251"/>
      <c r="Q1960" s="251"/>
      <c r="R1960" s="141"/>
      <c r="T1960" s="142" t="s">
        <v>3</v>
      </c>
      <c r="U1960" s="40" t="s">
        <v>43</v>
      </c>
      <c r="V1960" s="143">
        <v>1</v>
      </c>
      <c r="W1960" s="143">
        <f>V1960*K1960</f>
        <v>63.75</v>
      </c>
      <c r="X1960" s="143">
        <v>5.3560000000000003E-2</v>
      </c>
      <c r="Y1960" s="143">
        <f>X1960*K1960</f>
        <v>3.4144500000000004</v>
      </c>
      <c r="Z1960" s="143">
        <v>0</v>
      </c>
      <c r="AA1960" s="144">
        <f>Z1960*K1960</f>
        <v>0</v>
      </c>
      <c r="AR1960" s="17" t="s">
        <v>247</v>
      </c>
      <c r="AT1960" s="17" t="s">
        <v>222</v>
      </c>
      <c r="AU1960" s="17" t="s">
        <v>190</v>
      </c>
      <c r="AY1960" s="17" t="s">
        <v>221</v>
      </c>
      <c r="BE1960" s="145">
        <f>IF(U1960="základní",N1960,0)</f>
        <v>0</v>
      </c>
      <c r="BF1960" s="145">
        <f>IF(U1960="snížená",N1960,0)</f>
        <v>0</v>
      </c>
      <c r="BG1960" s="145">
        <f>IF(U1960="zákl. přenesená",N1960,0)</f>
        <v>0</v>
      </c>
      <c r="BH1960" s="145">
        <f>IF(U1960="sníž. přenesená",N1960,0)</f>
        <v>0</v>
      </c>
      <c r="BI1960" s="145">
        <f>IF(U1960="nulová",N1960,0)</f>
        <v>0</v>
      </c>
      <c r="BJ1960" s="17" t="s">
        <v>15</v>
      </c>
      <c r="BK1960" s="145">
        <f>ROUND(L1960*K1960,2)</f>
        <v>0</v>
      </c>
      <c r="BL1960" s="17" t="s">
        <v>247</v>
      </c>
      <c r="BM1960" s="17" t="s">
        <v>3441</v>
      </c>
    </row>
    <row r="1961" spans="2:65" s="1" customFormat="1" ht="108.6" customHeight="1" x14ac:dyDescent="0.3">
      <c r="B1961" s="31"/>
      <c r="C1961" s="32"/>
      <c r="D1961" s="32"/>
      <c r="E1961" s="32"/>
      <c r="F1961" s="266" t="s">
        <v>3442</v>
      </c>
      <c r="G1961" s="200"/>
      <c r="H1961" s="200"/>
      <c r="I1961" s="200"/>
      <c r="J1961" s="32"/>
      <c r="K1961" s="32"/>
      <c r="L1961" s="32"/>
      <c r="M1961" s="32"/>
      <c r="N1961" s="32"/>
      <c r="O1961" s="32"/>
      <c r="P1961" s="32"/>
      <c r="Q1961" s="32"/>
      <c r="R1961" s="33"/>
      <c r="T1961" s="70"/>
      <c r="U1961" s="32"/>
      <c r="V1961" s="32"/>
      <c r="W1961" s="32"/>
      <c r="X1961" s="32"/>
      <c r="Y1961" s="32"/>
      <c r="Z1961" s="32"/>
      <c r="AA1961" s="71"/>
      <c r="AT1961" s="17" t="s">
        <v>250</v>
      </c>
      <c r="AU1961" s="17" t="s">
        <v>190</v>
      </c>
    </row>
    <row r="1962" spans="2:65" s="1" customFormat="1" ht="40.15" customHeight="1" x14ac:dyDescent="0.3">
      <c r="B1962" s="136"/>
      <c r="C1962" s="137" t="s">
        <v>3443</v>
      </c>
      <c r="D1962" s="137" t="s">
        <v>222</v>
      </c>
      <c r="E1962" s="138" t="s">
        <v>3444</v>
      </c>
      <c r="F1962" s="250" t="s">
        <v>3445</v>
      </c>
      <c r="G1962" s="251"/>
      <c r="H1962" s="251"/>
      <c r="I1962" s="251"/>
      <c r="J1962" s="139" t="s">
        <v>536</v>
      </c>
      <c r="K1962" s="140">
        <v>45.95</v>
      </c>
      <c r="L1962" s="252"/>
      <c r="M1962" s="251"/>
      <c r="N1962" s="252">
        <f>ROUND(L1962*K1962,2)</f>
        <v>0</v>
      </c>
      <c r="O1962" s="251"/>
      <c r="P1962" s="251"/>
      <c r="Q1962" s="251"/>
      <c r="R1962" s="141"/>
      <c r="T1962" s="142" t="s">
        <v>3</v>
      </c>
      <c r="U1962" s="40" t="s">
        <v>43</v>
      </c>
      <c r="V1962" s="143">
        <v>1</v>
      </c>
      <c r="W1962" s="143">
        <f>V1962*K1962</f>
        <v>45.95</v>
      </c>
      <c r="X1962" s="143">
        <v>5.3560000000000003E-2</v>
      </c>
      <c r="Y1962" s="143">
        <f>X1962*K1962</f>
        <v>2.4610820000000002</v>
      </c>
      <c r="Z1962" s="143">
        <v>0</v>
      </c>
      <c r="AA1962" s="144">
        <f>Z1962*K1962</f>
        <v>0</v>
      </c>
      <c r="AR1962" s="17" t="s">
        <v>247</v>
      </c>
      <c r="AT1962" s="17" t="s">
        <v>222</v>
      </c>
      <c r="AU1962" s="17" t="s">
        <v>190</v>
      </c>
      <c r="AY1962" s="17" t="s">
        <v>221</v>
      </c>
      <c r="BE1962" s="145">
        <f>IF(U1962="základní",N1962,0)</f>
        <v>0</v>
      </c>
      <c r="BF1962" s="145">
        <f>IF(U1962="snížená",N1962,0)</f>
        <v>0</v>
      </c>
      <c r="BG1962" s="145">
        <f>IF(U1962="zákl. přenesená",N1962,0)</f>
        <v>0</v>
      </c>
      <c r="BH1962" s="145">
        <f>IF(U1962="sníž. přenesená",N1962,0)</f>
        <v>0</v>
      </c>
      <c r="BI1962" s="145">
        <f>IF(U1962="nulová",N1962,0)</f>
        <v>0</v>
      </c>
      <c r="BJ1962" s="17" t="s">
        <v>15</v>
      </c>
      <c r="BK1962" s="145">
        <f>ROUND(L1962*K1962,2)</f>
        <v>0</v>
      </c>
      <c r="BL1962" s="17" t="s">
        <v>247</v>
      </c>
      <c r="BM1962" s="17" t="s">
        <v>3446</v>
      </c>
    </row>
    <row r="1963" spans="2:65" s="1" customFormat="1" ht="108.6" customHeight="1" x14ac:dyDescent="0.3">
      <c r="B1963" s="31"/>
      <c r="C1963" s="32"/>
      <c r="D1963" s="32"/>
      <c r="E1963" s="32"/>
      <c r="F1963" s="266" t="s">
        <v>3442</v>
      </c>
      <c r="G1963" s="200"/>
      <c r="H1963" s="200"/>
      <c r="I1963" s="200"/>
      <c r="J1963" s="32"/>
      <c r="K1963" s="32"/>
      <c r="L1963" s="32"/>
      <c r="M1963" s="32"/>
      <c r="N1963" s="32"/>
      <c r="O1963" s="32"/>
      <c r="P1963" s="32"/>
      <c r="Q1963" s="32"/>
      <c r="R1963" s="33"/>
      <c r="T1963" s="70"/>
      <c r="U1963" s="32"/>
      <c r="V1963" s="32"/>
      <c r="W1963" s="32"/>
      <c r="X1963" s="32"/>
      <c r="Y1963" s="32"/>
      <c r="Z1963" s="32"/>
      <c r="AA1963" s="71"/>
      <c r="AT1963" s="17" t="s">
        <v>250</v>
      </c>
      <c r="AU1963" s="17" t="s">
        <v>190</v>
      </c>
    </row>
    <row r="1964" spans="2:65" s="1" customFormat="1" ht="40.15" customHeight="1" x14ac:dyDescent="0.3">
      <c r="B1964" s="136"/>
      <c r="C1964" s="137" t="s">
        <v>3447</v>
      </c>
      <c r="D1964" s="137" t="s">
        <v>222</v>
      </c>
      <c r="E1964" s="138" t="s">
        <v>3448</v>
      </c>
      <c r="F1964" s="250" t="s">
        <v>3449</v>
      </c>
      <c r="G1964" s="251"/>
      <c r="H1964" s="251"/>
      <c r="I1964" s="251"/>
      <c r="J1964" s="139" t="s">
        <v>536</v>
      </c>
      <c r="K1964" s="140">
        <v>17.5</v>
      </c>
      <c r="L1964" s="252"/>
      <c r="M1964" s="251"/>
      <c r="N1964" s="252">
        <f>ROUND(L1964*K1964,2)</f>
        <v>0</v>
      </c>
      <c r="O1964" s="251"/>
      <c r="P1964" s="251"/>
      <c r="Q1964" s="251"/>
      <c r="R1964" s="141"/>
      <c r="T1964" s="142" t="s">
        <v>3</v>
      </c>
      <c r="U1964" s="40" t="s">
        <v>43</v>
      </c>
      <c r="V1964" s="143">
        <v>1</v>
      </c>
      <c r="W1964" s="143">
        <f>V1964*K1964</f>
        <v>17.5</v>
      </c>
      <c r="X1964" s="143">
        <v>5.3560000000000003E-2</v>
      </c>
      <c r="Y1964" s="143">
        <f>X1964*K1964</f>
        <v>0.93730000000000002</v>
      </c>
      <c r="Z1964" s="143">
        <v>0</v>
      </c>
      <c r="AA1964" s="144">
        <f>Z1964*K1964</f>
        <v>0</v>
      </c>
      <c r="AR1964" s="17" t="s">
        <v>247</v>
      </c>
      <c r="AT1964" s="17" t="s">
        <v>222</v>
      </c>
      <c r="AU1964" s="17" t="s">
        <v>190</v>
      </c>
      <c r="AY1964" s="17" t="s">
        <v>221</v>
      </c>
      <c r="BE1964" s="145">
        <f>IF(U1964="základní",N1964,0)</f>
        <v>0</v>
      </c>
      <c r="BF1964" s="145">
        <f>IF(U1964="snížená",N1964,0)</f>
        <v>0</v>
      </c>
      <c r="BG1964" s="145">
        <f>IF(U1964="zákl. přenesená",N1964,0)</f>
        <v>0</v>
      </c>
      <c r="BH1964" s="145">
        <f>IF(U1964="sníž. přenesená",N1964,0)</f>
        <v>0</v>
      </c>
      <c r="BI1964" s="145">
        <f>IF(U1964="nulová",N1964,0)</f>
        <v>0</v>
      </c>
      <c r="BJ1964" s="17" t="s">
        <v>15</v>
      </c>
      <c r="BK1964" s="145">
        <f>ROUND(L1964*K1964,2)</f>
        <v>0</v>
      </c>
      <c r="BL1964" s="17" t="s">
        <v>247</v>
      </c>
      <c r="BM1964" s="17" t="s">
        <v>3450</v>
      </c>
    </row>
    <row r="1965" spans="2:65" s="1" customFormat="1" ht="108.6" customHeight="1" x14ac:dyDescent="0.3">
      <c r="B1965" s="31"/>
      <c r="C1965" s="32"/>
      <c r="D1965" s="32"/>
      <c r="E1965" s="32"/>
      <c r="F1965" s="266" t="s">
        <v>3442</v>
      </c>
      <c r="G1965" s="200"/>
      <c r="H1965" s="200"/>
      <c r="I1965" s="200"/>
      <c r="J1965" s="32"/>
      <c r="K1965" s="32"/>
      <c r="L1965" s="32"/>
      <c r="M1965" s="32"/>
      <c r="N1965" s="32"/>
      <c r="O1965" s="32"/>
      <c r="P1965" s="32"/>
      <c r="Q1965" s="32"/>
      <c r="R1965" s="33"/>
      <c r="T1965" s="70"/>
      <c r="U1965" s="32"/>
      <c r="V1965" s="32"/>
      <c r="W1965" s="32"/>
      <c r="X1965" s="32"/>
      <c r="Y1965" s="32"/>
      <c r="Z1965" s="32"/>
      <c r="AA1965" s="71"/>
      <c r="AT1965" s="17" t="s">
        <v>250</v>
      </c>
      <c r="AU1965" s="17" t="s">
        <v>190</v>
      </c>
    </row>
    <row r="1966" spans="2:65" s="1" customFormat="1" ht="40.15" customHeight="1" x14ac:dyDescent="0.3">
      <c r="B1966" s="136"/>
      <c r="C1966" s="137" t="s">
        <v>3451</v>
      </c>
      <c r="D1966" s="137" t="s">
        <v>222</v>
      </c>
      <c r="E1966" s="138" t="s">
        <v>3452</v>
      </c>
      <c r="F1966" s="250" t="s">
        <v>3453</v>
      </c>
      <c r="G1966" s="251"/>
      <c r="H1966" s="251"/>
      <c r="I1966" s="251"/>
      <c r="J1966" s="139" t="s">
        <v>536</v>
      </c>
      <c r="K1966" s="140">
        <v>17.350000000000001</v>
      </c>
      <c r="L1966" s="252"/>
      <c r="M1966" s="251"/>
      <c r="N1966" s="252">
        <f>ROUND(L1966*K1966,2)</f>
        <v>0</v>
      </c>
      <c r="O1966" s="251"/>
      <c r="P1966" s="251"/>
      <c r="Q1966" s="251"/>
      <c r="R1966" s="141"/>
      <c r="T1966" s="142" t="s">
        <v>3</v>
      </c>
      <c r="U1966" s="40" t="s">
        <v>43</v>
      </c>
      <c r="V1966" s="143">
        <v>1</v>
      </c>
      <c r="W1966" s="143">
        <f>V1966*K1966</f>
        <v>17.350000000000001</v>
      </c>
      <c r="X1966" s="143">
        <v>5.3560000000000003E-2</v>
      </c>
      <c r="Y1966" s="143">
        <f>X1966*K1966</f>
        <v>0.92926600000000015</v>
      </c>
      <c r="Z1966" s="143">
        <v>0</v>
      </c>
      <c r="AA1966" s="144">
        <f>Z1966*K1966</f>
        <v>0</v>
      </c>
      <c r="AR1966" s="17" t="s">
        <v>247</v>
      </c>
      <c r="AT1966" s="17" t="s">
        <v>222</v>
      </c>
      <c r="AU1966" s="17" t="s">
        <v>190</v>
      </c>
      <c r="AY1966" s="17" t="s">
        <v>221</v>
      </c>
      <c r="BE1966" s="145">
        <f>IF(U1966="základní",N1966,0)</f>
        <v>0</v>
      </c>
      <c r="BF1966" s="145">
        <f>IF(U1966="snížená",N1966,0)</f>
        <v>0</v>
      </c>
      <c r="BG1966" s="145">
        <f>IF(U1966="zákl. přenesená",N1966,0)</f>
        <v>0</v>
      </c>
      <c r="BH1966" s="145">
        <f>IF(U1966="sníž. přenesená",N1966,0)</f>
        <v>0</v>
      </c>
      <c r="BI1966" s="145">
        <f>IF(U1966="nulová",N1966,0)</f>
        <v>0</v>
      </c>
      <c r="BJ1966" s="17" t="s">
        <v>15</v>
      </c>
      <c r="BK1966" s="145">
        <f>ROUND(L1966*K1966,2)</f>
        <v>0</v>
      </c>
      <c r="BL1966" s="17" t="s">
        <v>247</v>
      </c>
      <c r="BM1966" s="17" t="s">
        <v>3454</v>
      </c>
    </row>
    <row r="1967" spans="2:65" s="1" customFormat="1" ht="108.6" customHeight="1" x14ac:dyDescent="0.3">
      <c r="B1967" s="31"/>
      <c r="C1967" s="32"/>
      <c r="D1967" s="32"/>
      <c r="E1967" s="32"/>
      <c r="F1967" s="266" t="s">
        <v>3442</v>
      </c>
      <c r="G1967" s="200"/>
      <c r="H1967" s="200"/>
      <c r="I1967" s="200"/>
      <c r="J1967" s="32"/>
      <c r="K1967" s="32"/>
      <c r="L1967" s="32"/>
      <c r="M1967" s="32"/>
      <c r="N1967" s="32"/>
      <c r="O1967" s="32"/>
      <c r="P1967" s="32"/>
      <c r="Q1967" s="32"/>
      <c r="R1967" s="33"/>
      <c r="T1967" s="70"/>
      <c r="U1967" s="32"/>
      <c r="V1967" s="32"/>
      <c r="W1967" s="32"/>
      <c r="X1967" s="32"/>
      <c r="Y1967" s="32"/>
      <c r="Z1967" s="32"/>
      <c r="AA1967" s="71"/>
      <c r="AT1967" s="17" t="s">
        <v>250</v>
      </c>
      <c r="AU1967" s="17" t="s">
        <v>190</v>
      </c>
    </row>
    <row r="1968" spans="2:65" s="1" customFormat="1" ht="40.15" customHeight="1" x14ac:dyDescent="0.3">
      <c r="B1968" s="136"/>
      <c r="C1968" s="137" t="s">
        <v>3455</v>
      </c>
      <c r="D1968" s="137" t="s">
        <v>222</v>
      </c>
      <c r="E1968" s="138" t="s">
        <v>3456</v>
      </c>
      <c r="F1968" s="250" t="s">
        <v>3457</v>
      </c>
      <c r="G1968" s="251"/>
      <c r="H1968" s="251"/>
      <c r="I1968" s="251"/>
      <c r="J1968" s="139" t="s">
        <v>536</v>
      </c>
      <c r="K1968" s="140">
        <v>18.399999999999999</v>
      </c>
      <c r="L1968" s="252"/>
      <c r="M1968" s="251"/>
      <c r="N1968" s="252">
        <f>ROUND(L1968*K1968,2)</f>
        <v>0</v>
      </c>
      <c r="O1968" s="251"/>
      <c r="P1968" s="251"/>
      <c r="Q1968" s="251"/>
      <c r="R1968" s="141"/>
      <c r="T1968" s="142" t="s">
        <v>3</v>
      </c>
      <c r="U1968" s="40" t="s">
        <v>43</v>
      </c>
      <c r="V1968" s="143">
        <v>1</v>
      </c>
      <c r="W1968" s="143">
        <f>V1968*K1968</f>
        <v>18.399999999999999</v>
      </c>
      <c r="X1968" s="143">
        <v>5.3560000000000003E-2</v>
      </c>
      <c r="Y1968" s="143">
        <f>X1968*K1968</f>
        <v>0.98550399999999994</v>
      </c>
      <c r="Z1968" s="143">
        <v>0</v>
      </c>
      <c r="AA1968" s="144">
        <f>Z1968*K1968</f>
        <v>0</v>
      </c>
      <c r="AR1968" s="17" t="s">
        <v>247</v>
      </c>
      <c r="AT1968" s="17" t="s">
        <v>222</v>
      </c>
      <c r="AU1968" s="17" t="s">
        <v>190</v>
      </c>
      <c r="AY1968" s="17" t="s">
        <v>221</v>
      </c>
      <c r="BE1968" s="145">
        <f>IF(U1968="základní",N1968,0)</f>
        <v>0</v>
      </c>
      <c r="BF1968" s="145">
        <f>IF(U1968="snížená",N1968,0)</f>
        <v>0</v>
      </c>
      <c r="BG1968" s="145">
        <f>IF(U1968="zákl. přenesená",N1968,0)</f>
        <v>0</v>
      </c>
      <c r="BH1968" s="145">
        <f>IF(U1968="sníž. přenesená",N1968,0)</f>
        <v>0</v>
      </c>
      <c r="BI1968" s="145">
        <f>IF(U1968="nulová",N1968,0)</f>
        <v>0</v>
      </c>
      <c r="BJ1968" s="17" t="s">
        <v>15</v>
      </c>
      <c r="BK1968" s="145">
        <f>ROUND(L1968*K1968,2)</f>
        <v>0</v>
      </c>
      <c r="BL1968" s="17" t="s">
        <v>247</v>
      </c>
      <c r="BM1968" s="17" t="s">
        <v>3458</v>
      </c>
    </row>
    <row r="1969" spans="2:65" s="1" customFormat="1" ht="108.6" customHeight="1" x14ac:dyDescent="0.3">
      <c r="B1969" s="31"/>
      <c r="C1969" s="32"/>
      <c r="D1969" s="32"/>
      <c r="E1969" s="32"/>
      <c r="F1969" s="266" t="s">
        <v>3442</v>
      </c>
      <c r="G1969" s="200"/>
      <c r="H1969" s="200"/>
      <c r="I1969" s="200"/>
      <c r="J1969" s="32"/>
      <c r="K1969" s="32"/>
      <c r="L1969" s="32"/>
      <c r="M1969" s="32"/>
      <c r="N1969" s="32"/>
      <c r="O1969" s="32"/>
      <c r="P1969" s="32"/>
      <c r="Q1969" s="32"/>
      <c r="R1969" s="33"/>
      <c r="T1969" s="70"/>
      <c r="U1969" s="32"/>
      <c r="V1969" s="32"/>
      <c r="W1969" s="32"/>
      <c r="X1969" s="32"/>
      <c r="Y1969" s="32"/>
      <c r="Z1969" s="32"/>
      <c r="AA1969" s="71"/>
      <c r="AT1969" s="17" t="s">
        <v>250</v>
      </c>
      <c r="AU1969" s="17" t="s">
        <v>190</v>
      </c>
    </row>
    <row r="1970" spans="2:65" s="1" customFormat="1" ht="40.15" customHeight="1" x14ac:dyDescent="0.3">
      <c r="B1970" s="136"/>
      <c r="C1970" s="137" t="s">
        <v>3459</v>
      </c>
      <c r="D1970" s="137" t="s">
        <v>222</v>
      </c>
      <c r="E1970" s="138" t="s">
        <v>3460</v>
      </c>
      <c r="F1970" s="250" t="s">
        <v>3461</v>
      </c>
      <c r="G1970" s="251"/>
      <c r="H1970" s="251"/>
      <c r="I1970" s="251"/>
      <c r="J1970" s="139" t="s">
        <v>536</v>
      </c>
      <c r="K1970" s="140">
        <v>21.4</v>
      </c>
      <c r="L1970" s="252"/>
      <c r="M1970" s="251"/>
      <c r="N1970" s="252">
        <f>ROUND(L1970*K1970,2)</f>
        <v>0</v>
      </c>
      <c r="O1970" s="251"/>
      <c r="P1970" s="251"/>
      <c r="Q1970" s="251"/>
      <c r="R1970" s="141"/>
      <c r="T1970" s="142" t="s">
        <v>3</v>
      </c>
      <c r="U1970" s="40" t="s">
        <v>43</v>
      </c>
      <c r="V1970" s="143">
        <v>1</v>
      </c>
      <c r="W1970" s="143">
        <f>V1970*K1970</f>
        <v>21.4</v>
      </c>
      <c r="X1970" s="143">
        <v>5.3560000000000003E-2</v>
      </c>
      <c r="Y1970" s="143">
        <f>X1970*K1970</f>
        <v>1.1461840000000001</v>
      </c>
      <c r="Z1970" s="143">
        <v>0</v>
      </c>
      <c r="AA1970" s="144">
        <f>Z1970*K1970</f>
        <v>0</v>
      </c>
      <c r="AR1970" s="17" t="s">
        <v>247</v>
      </c>
      <c r="AT1970" s="17" t="s">
        <v>222</v>
      </c>
      <c r="AU1970" s="17" t="s">
        <v>190</v>
      </c>
      <c r="AY1970" s="17" t="s">
        <v>221</v>
      </c>
      <c r="BE1970" s="145">
        <f>IF(U1970="základní",N1970,0)</f>
        <v>0</v>
      </c>
      <c r="BF1970" s="145">
        <f>IF(U1970="snížená",N1970,0)</f>
        <v>0</v>
      </c>
      <c r="BG1970" s="145">
        <f>IF(U1970="zákl. přenesená",N1970,0)</f>
        <v>0</v>
      </c>
      <c r="BH1970" s="145">
        <f>IF(U1970="sníž. přenesená",N1970,0)</f>
        <v>0</v>
      </c>
      <c r="BI1970" s="145">
        <f>IF(U1970="nulová",N1970,0)</f>
        <v>0</v>
      </c>
      <c r="BJ1970" s="17" t="s">
        <v>15</v>
      </c>
      <c r="BK1970" s="145">
        <f>ROUND(L1970*K1970,2)</f>
        <v>0</v>
      </c>
      <c r="BL1970" s="17" t="s">
        <v>247</v>
      </c>
      <c r="BM1970" s="17" t="s">
        <v>3462</v>
      </c>
    </row>
    <row r="1971" spans="2:65" s="1" customFormat="1" ht="108.6" customHeight="1" x14ac:dyDescent="0.3">
      <c r="B1971" s="31"/>
      <c r="C1971" s="32"/>
      <c r="D1971" s="32"/>
      <c r="E1971" s="32"/>
      <c r="F1971" s="266" t="s">
        <v>3442</v>
      </c>
      <c r="G1971" s="200"/>
      <c r="H1971" s="200"/>
      <c r="I1971" s="200"/>
      <c r="J1971" s="32"/>
      <c r="K1971" s="32"/>
      <c r="L1971" s="32"/>
      <c r="M1971" s="32"/>
      <c r="N1971" s="32"/>
      <c r="O1971" s="32"/>
      <c r="P1971" s="32"/>
      <c r="Q1971" s="32"/>
      <c r="R1971" s="33"/>
      <c r="T1971" s="70"/>
      <c r="U1971" s="32"/>
      <c r="V1971" s="32"/>
      <c r="W1971" s="32"/>
      <c r="X1971" s="32"/>
      <c r="Y1971" s="32"/>
      <c r="Z1971" s="32"/>
      <c r="AA1971" s="71"/>
      <c r="AT1971" s="17" t="s">
        <v>250</v>
      </c>
      <c r="AU1971" s="17" t="s">
        <v>190</v>
      </c>
    </row>
    <row r="1972" spans="2:65" s="1" customFormat="1" ht="40.15" customHeight="1" x14ac:dyDescent="0.3">
      <c r="B1972" s="136"/>
      <c r="C1972" s="137" t="s">
        <v>3463</v>
      </c>
      <c r="D1972" s="137" t="s">
        <v>222</v>
      </c>
      <c r="E1972" s="138" t="s">
        <v>3464</v>
      </c>
      <c r="F1972" s="250" t="s">
        <v>3465</v>
      </c>
      <c r="G1972" s="251"/>
      <c r="H1972" s="251"/>
      <c r="I1972" s="251"/>
      <c r="J1972" s="139" t="s">
        <v>536</v>
      </c>
      <c r="K1972" s="140">
        <v>21.48</v>
      </c>
      <c r="L1972" s="252"/>
      <c r="M1972" s="251"/>
      <c r="N1972" s="252">
        <f>ROUND(L1972*K1972,2)</f>
        <v>0</v>
      </c>
      <c r="O1972" s="251"/>
      <c r="P1972" s="251"/>
      <c r="Q1972" s="251"/>
      <c r="R1972" s="141"/>
      <c r="T1972" s="142" t="s">
        <v>3</v>
      </c>
      <c r="U1972" s="40" t="s">
        <v>43</v>
      </c>
      <c r="V1972" s="143">
        <v>1</v>
      </c>
      <c r="W1972" s="143">
        <f>V1972*K1972</f>
        <v>21.48</v>
      </c>
      <c r="X1972" s="143">
        <v>5.3560000000000003E-2</v>
      </c>
      <c r="Y1972" s="143">
        <f>X1972*K1972</f>
        <v>1.1504688000000001</v>
      </c>
      <c r="Z1972" s="143">
        <v>0</v>
      </c>
      <c r="AA1972" s="144">
        <f>Z1972*K1972</f>
        <v>0</v>
      </c>
      <c r="AR1972" s="17" t="s">
        <v>247</v>
      </c>
      <c r="AT1972" s="17" t="s">
        <v>222</v>
      </c>
      <c r="AU1972" s="17" t="s">
        <v>190</v>
      </c>
      <c r="AY1972" s="17" t="s">
        <v>221</v>
      </c>
      <c r="BE1972" s="145">
        <f>IF(U1972="základní",N1972,0)</f>
        <v>0</v>
      </c>
      <c r="BF1972" s="145">
        <f>IF(U1972="snížená",N1972,0)</f>
        <v>0</v>
      </c>
      <c r="BG1972" s="145">
        <f>IF(U1972="zákl. přenesená",N1972,0)</f>
        <v>0</v>
      </c>
      <c r="BH1972" s="145">
        <f>IF(U1972="sníž. přenesená",N1972,0)</f>
        <v>0</v>
      </c>
      <c r="BI1972" s="145">
        <f>IF(U1972="nulová",N1972,0)</f>
        <v>0</v>
      </c>
      <c r="BJ1972" s="17" t="s">
        <v>15</v>
      </c>
      <c r="BK1972" s="145">
        <f>ROUND(L1972*K1972,2)</f>
        <v>0</v>
      </c>
      <c r="BL1972" s="17" t="s">
        <v>247</v>
      </c>
      <c r="BM1972" s="17" t="s">
        <v>3466</v>
      </c>
    </row>
    <row r="1973" spans="2:65" s="1" customFormat="1" ht="108.6" customHeight="1" x14ac:dyDescent="0.3">
      <c r="B1973" s="31"/>
      <c r="C1973" s="32"/>
      <c r="D1973" s="32"/>
      <c r="E1973" s="32"/>
      <c r="F1973" s="266" t="s">
        <v>3442</v>
      </c>
      <c r="G1973" s="200"/>
      <c r="H1973" s="200"/>
      <c r="I1973" s="200"/>
      <c r="J1973" s="32"/>
      <c r="K1973" s="32"/>
      <c r="L1973" s="32"/>
      <c r="M1973" s="32"/>
      <c r="N1973" s="32"/>
      <c r="O1973" s="32"/>
      <c r="P1973" s="32"/>
      <c r="Q1973" s="32"/>
      <c r="R1973" s="33"/>
      <c r="T1973" s="70"/>
      <c r="U1973" s="32"/>
      <c r="V1973" s="32"/>
      <c r="W1973" s="32"/>
      <c r="X1973" s="32"/>
      <c r="Y1973" s="32"/>
      <c r="Z1973" s="32"/>
      <c r="AA1973" s="71"/>
      <c r="AT1973" s="17" t="s">
        <v>250</v>
      </c>
      <c r="AU1973" s="17" t="s">
        <v>190</v>
      </c>
    </row>
    <row r="1974" spans="2:65" s="1" customFormat="1" ht="40.15" customHeight="1" x14ac:dyDescent="0.3">
      <c r="B1974" s="136"/>
      <c r="C1974" s="137" t="s">
        <v>3467</v>
      </c>
      <c r="D1974" s="137" t="s">
        <v>222</v>
      </c>
      <c r="E1974" s="138" t="s">
        <v>3468</v>
      </c>
      <c r="F1974" s="250" t="s">
        <v>3469</v>
      </c>
      <c r="G1974" s="251"/>
      <c r="H1974" s="251"/>
      <c r="I1974" s="251"/>
      <c r="J1974" s="139" t="s">
        <v>536</v>
      </c>
      <c r="K1974" s="140">
        <v>21.23</v>
      </c>
      <c r="L1974" s="252"/>
      <c r="M1974" s="251"/>
      <c r="N1974" s="252">
        <f>ROUND(L1974*K1974,2)</f>
        <v>0</v>
      </c>
      <c r="O1974" s="251"/>
      <c r="P1974" s="251"/>
      <c r="Q1974" s="251"/>
      <c r="R1974" s="141"/>
      <c r="T1974" s="142" t="s">
        <v>3</v>
      </c>
      <c r="U1974" s="40" t="s">
        <v>43</v>
      </c>
      <c r="V1974" s="143">
        <v>1</v>
      </c>
      <c r="W1974" s="143">
        <f>V1974*K1974</f>
        <v>21.23</v>
      </c>
      <c r="X1974" s="143">
        <v>5.3560000000000003E-2</v>
      </c>
      <c r="Y1974" s="143">
        <f>X1974*K1974</f>
        <v>1.1370788000000001</v>
      </c>
      <c r="Z1974" s="143">
        <v>0</v>
      </c>
      <c r="AA1974" s="144">
        <f>Z1974*K1974</f>
        <v>0</v>
      </c>
      <c r="AR1974" s="17" t="s">
        <v>247</v>
      </c>
      <c r="AT1974" s="17" t="s">
        <v>222</v>
      </c>
      <c r="AU1974" s="17" t="s">
        <v>190</v>
      </c>
      <c r="AY1974" s="17" t="s">
        <v>221</v>
      </c>
      <c r="BE1974" s="145">
        <f>IF(U1974="základní",N1974,0)</f>
        <v>0</v>
      </c>
      <c r="BF1974" s="145">
        <f>IF(U1974="snížená",N1974,0)</f>
        <v>0</v>
      </c>
      <c r="BG1974" s="145">
        <f>IF(U1974="zákl. přenesená",N1974,0)</f>
        <v>0</v>
      </c>
      <c r="BH1974" s="145">
        <f>IF(U1974="sníž. přenesená",N1974,0)</f>
        <v>0</v>
      </c>
      <c r="BI1974" s="145">
        <f>IF(U1974="nulová",N1974,0)</f>
        <v>0</v>
      </c>
      <c r="BJ1974" s="17" t="s">
        <v>15</v>
      </c>
      <c r="BK1974" s="145">
        <f>ROUND(L1974*K1974,2)</f>
        <v>0</v>
      </c>
      <c r="BL1974" s="17" t="s">
        <v>247</v>
      </c>
      <c r="BM1974" s="17" t="s">
        <v>3470</v>
      </c>
    </row>
    <row r="1975" spans="2:65" s="1" customFormat="1" ht="108.6" customHeight="1" x14ac:dyDescent="0.3">
      <c r="B1975" s="31"/>
      <c r="C1975" s="32"/>
      <c r="D1975" s="32"/>
      <c r="E1975" s="32"/>
      <c r="F1975" s="266" t="s">
        <v>3442</v>
      </c>
      <c r="G1975" s="200"/>
      <c r="H1975" s="200"/>
      <c r="I1975" s="200"/>
      <c r="J1975" s="32"/>
      <c r="K1975" s="32"/>
      <c r="L1975" s="32"/>
      <c r="M1975" s="32"/>
      <c r="N1975" s="32"/>
      <c r="O1975" s="32"/>
      <c r="P1975" s="32"/>
      <c r="Q1975" s="32"/>
      <c r="R1975" s="33"/>
      <c r="T1975" s="70"/>
      <c r="U1975" s="32"/>
      <c r="V1975" s="32"/>
      <c r="W1975" s="32"/>
      <c r="X1975" s="32"/>
      <c r="Y1975" s="32"/>
      <c r="Z1975" s="32"/>
      <c r="AA1975" s="71"/>
      <c r="AT1975" s="17" t="s">
        <v>250</v>
      </c>
      <c r="AU1975" s="17" t="s">
        <v>190</v>
      </c>
    </row>
    <row r="1976" spans="2:65" s="1" customFormat="1" ht="40.15" customHeight="1" x14ac:dyDescent="0.3">
      <c r="B1976" s="136"/>
      <c r="C1976" s="137" t="s">
        <v>3471</v>
      </c>
      <c r="D1976" s="137" t="s">
        <v>222</v>
      </c>
      <c r="E1976" s="138" t="s">
        <v>3472</v>
      </c>
      <c r="F1976" s="250" t="s">
        <v>3473</v>
      </c>
      <c r="G1976" s="251"/>
      <c r="H1976" s="251"/>
      <c r="I1976" s="251"/>
      <c r="J1976" s="139" t="s">
        <v>536</v>
      </c>
      <c r="K1976" s="140">
        <v>30.25</v>
      </c>
      <c r="L1976" s="252"/>
      <c r="M1976" s="251"/>
      <c r="N1976" s="252">
        <f>ROUND(L1976*K1976,2)</f>
        <v>0</v>
      </c>
      <c r="O1976" s="251"/>
      <c r="P1976" s="251"/>
      <c r="Q1976" s="251"/>
      <c r="R1976" s="141"/>
      <c r="T1976" s="142" t="s">
        <v>3</v>
      </c>
      <c r="U1976" s="40" t="s">
        <v>43</v>
      </c>
      <c r="V1976" s="143">
        <v>1</v>
      </c>
      <c r="W1976" s="143">
        <f>V1976*K1976</f>
        <v>30.25</v>
      </c>
      <c r="X1976" s="143">
        <v>5.3560000000000003E-2</v>
      </c>
      <c r="Y1976" s="143">
        <f>X1976*K1976</f>
        <v>1.62019</v>
      </c>
      <c r="Z1976" s="143">
        <v>0</v>
      </c>
      <c r="AA1976" s="144">
        <f>Z1976*K1976</f>
        <v>0</v>
      </c>
      <c r="AR1976" s="17" t="s">
        <v>247</v>
      </c>
      <c r="AT1976" s="17" t="s">
        <v>222</v>
      </c>
      <c r="AU1976" s="17" t="s">
        <v>190</v>
      </c>
      <c r="AY1976" s="17" t="s">
        <v>221</v>
      </c>
      <c r="BE1976" s="145">
        <f>IF(U1976="základní",N1976,0)</f>
        <v>0</v>
      </c>
      <c r="BF1976" s="145">
        <f>IF(U1976="snížená",N1976,0)</f>
        <v>0</v>
      </c>
      <c r="BG1976" s="145">
        <f>IF(U1976="zákl. přenesená",N1976,0)</f>
        <v>0</v>
      </c>
      <c r="BH1976" s="145">
        <f>IF(U1976="sníž. přenesená",N1976,0)</f>
        <v>0</v>
      </c>
      <c r="BI1976" s="145">
        <f>IF(U1976="nulová",N1976,0)</f>
        <v>0</v>
      </c>
      <c r="BJ1976" s="17" t="s">
        <v>15</v>
      </c>
      <c r="BK1976" s="145">
        <f>ROUND(L1976*K1976,2)</f>
        <v>0</v>
      </c>
      <c r="BL1976" s="17" t="s">
        <v>247</v>
      </c>
      <c r="BM1976" s="17" t="s">
        <v>3474</v>
      </c>
    </row>
    <row r="1977" spans="2:65" s="1" customFormat="1" ht="199.9" customHeight="1" x14ac:dyDescent="0.3">
      <c r="B1977" s="31"/>
      <c r="C1977" s="32"/>
      <c r="D1977" s="32"/>
      <c r="E1977" s="32"/>
      <c r="F1977" s="266" t="s">
        <v>3475</v>
      </c>
      <c r="G1977" s="200"/>
      <c r="H1977" s="200"/>
      <c r="I1977" s="200"/>
      <c r="J1977" s="32"/>
      <c r="K1977" s="32"/>
      <c r="L1977" s="32"/>
      <c r="M1977" s="32"/>
      <c r="N1977" s="32"/>
      <c r="O1977" s="32"/>
      <c r="P1977" s="32"/>
      <c r="Q1977" s="32"/>
      <c r="R1977" s="33"/>
      <c r="T1977" s="70"/>
      <c r="U1977" s="32"/>
      <c r="V1977" s="32"/>
      <c r="W1977" s="32"/>
      <c r="X1977" s="32"/>
      <c r="Y1977" s="32"/>
      <c r="Z1977" s="32"/>
      <c r="AA1977" s="71"/>
      <c r="AT1977" s="17" t="s">
        <v>250</v>
      </c>
      <c r="AU1977" s="17" t="s">
        <v>190</v>
      </c>
    </row>
    <row r="1978" spans="2:65" s="1" customFormat="1" ht="40.15" customHeight="1" x14ac:dyDescent="0.3">
      <c r="B1978" s="136"/>
      <c r="C1978" s="137" t="s">
        <v>3476</v>
      </c>
      <c r="D1978" s="137" t="s">
        <v>222</v>
      </c>
      <c r="E1978" s="138" t="s">
        <v>3477</v>
      </c>
      <c r="F1978" s="250" t="s">
        <v>3478</v>
      </c>
      <c r="G1978" s="251"/>
      <c r="H1978" s="251"/>
      <c r="I1978" s="251"/>
      <c r="J1978" s="139" t="s">
        <v>536</v>
      </c>
      <c r="K1978" s="140">
        <v>30.63</v>
      </c>
      <c r="L1978" s="252"/>
      <c r="M1978" s="251"/>
      <c r="N1978" s="252">
        <f>ROUND(L1978*K1978,2)</f>
        <v>0</v>
      </c>
      <c r="O1978" s="251"/>
      <c r="P1978" s="251"/>
      <c r="Q1978" s="251"/>
      <c r="R1978" s="141"/>
      <c r="T1978" s="142" t="s">
        <v>3</v>
      </c>
      <c r="U1978" s="40" t="s">
        <v>43</v>
      </c>
      <c r="V1978" s="143">
        <v>1</v>
      </c>
      <c r="W1978" s="143">
        <f>V1978*K1978</f>
        <v>30.63</v>
      </c>
      <c r="X1978" s="143">
        <v>5.3560000000000003E-2</v>
      </c>
      <c r="Y1978" s="143">
        <f>X1978*K1978</f>
        <v>1.6405428</v>
      </c>
      <c r="Z1978" s="143">
        <v>0</v>
      </c>
      <c r="AA1978" s="144">
        <f>Z1978*K1978</f>
        <v>0</v>
      </c>
      <c r="AR1978" s="17" t="s">
        <v>247</v>
      </c>
      <c r="AT1978" s="17" t="s">
        <v>222</v>
      </c>
      <c r="AU1978" s="17" t="s">
        <v>190</v>
      </c>
      <c r="AY1978" s="17" t="s">
        <v>221</v>
      </c>
      <c r="BE1978" s="145">
        <f>IF(U1978="základní",N1978,0)</f>
        <v>0</v>
      </c>
      <c r="BF1978" s="145">
        <f>IF(U1978="snížená",N1978,0)</f>
        <v>0</v>
      </c>
      <c r="BG1978" s="145">
        <f>IF(U1978="zákl. přenesená",N1978,0)</f>
        <v>0</v>
      </c>
      <c r="BH1978" s="145">
        <f>IF(U1978="sníž. přenesená",N1978,0)</f>
        <v>0</v>
      </c>
      <c r="BI1978" s="145">
        <f>IF(U1978="nulová",N1978,0)</f>
        <v>0</v>
      </c>
      <c r="BJ1978" s="17" t="s">
        <v>15</v>
      </c>
      <c r="BK1978" s="145">
        <f>ROUND(L1978*K1978,2)</f>
        <v>0</v>
      </c>
      <c r="BL1978" s="17" t="s">
        <v>247</v>
      </c>
      <c r="BM1978" s="17" t="s">
        <v>3479</v>
      </c>
    </row>
    <row r="1979" spans="2:65" s="1" customFormat="1" ht="108.6" customHeight="1" x14ac:dyDescent="0.3">
      <c r="B1979" s="31"/>
      <c r="C1979" s="32"/>
      <c r="D1979" s="32"/>
      <c r="E1979" s="32"/>
      <c r="F1979" s="266" t="s">
        <v>3442</v>
      </c>
      <c r="G1979" s="200"/>
      <c r="H1979" s="200"/>
      <c r="I1979" s="200"/>
      <c r="J1979" s="32"/>
      <c r="K1979" s="32"/>
      <c r="L1979" s="32"/>
      <c r="M1979" s="32"/>
      <c r="N1979" s="32"/>
      <c r="O1979" s="32"/>
      <c r="P1979" s="32"/>
      <c r="Q1979" s="32"/>
      <c r="R1979" s="33"/>
      <c r="T1979" s="70"/>
      <c r="U1979" s="32"/>
      <c r="V1979" s="32"/>
      <c r="W1979" s="32"/>
      <c r="X1979" s="32"/>
      <c r="Y1979" s="32"/>
      <c r="Z1979" s="32"/>
      <c r="AA1979" s="71"/>
      <c r="AT1979" s="17" t="s">
        <v>250</v>
      </c>
      <c r="AU1979" s="17" t="s">
        <v>190</v>
      </c>
    </row>
    <row r="1980" spans="2:65" s="1" customFormat="1" ht="40.15" customHeight="1" x14ac:dyDescent="0.3">
      <c r="B1980" s="136"/>
      <c r="C1980" s="137" t="s">
        <v>3480</v>
      </c>
      <c r="D1980" s="137" t="s">
        <v>222</v>
      </c>
      <c r="E1980" s="138" t="s">
        <v>3481</v>
      </c>
      <c r="F1980" s="250" t="s">
        <v>3482</v>
      </c>
      <c r="G1980" s="251"/>
      <c r="H1980" s="251"/>
      <c r="I1980" s="251"/>
      <c r="J1980" s="139" t="s">
        <v>536</v>
      </c>
      <c r="K1980" s="140">
        <v>83.75</v>
      </c>
      <c r="L1980" s="252"/>
      <c r="M1980" s="251"/>
      <c r="N1980" s="252">
        <f>ROUND(L1980*K1980,2)</f>
        <v>0</v>
      </c>
      <c r="O1980" s="251"/>
      <c r="P1980" s="251"/>
      <c r="Q1980" s="251"/>
      <c r="R1980" s="141"/>
      <c r="T1980" s="142" t="s">
        <v>3</v>
      </c>
      <c r="U1980" s="40" t="s">
        <v>43</v>
      </c>
      <c r="V1980" s="143">
        <v>1</v>
      </c>
      <c r="W1980" s="143">
        <f>V1980*K1980</f>
        <v>83.75</v>
      </c>
      <c r="X1980" s="143">
        <v>5.3560000000000003E-2</v>
      </c>
      <c r="Y1980" s="143">
        <f>X1980*K1980</f>
        <v>4.4856500000000006</v>
      </c>
      <c r="Z1980" s="143">
        <v>0</v>
      </c>
      <c r="AA1980" s="144">
        <f>Z1980*K1980</f>
        <v>0</v>
      </c>
      <c r="AR1980" s="17" t="s">
        <v>247</v>
      </c>
      <c r="AT1980" s="17" t="s">
        <v>222</v>
      </c>
      <c r="AU1980" s="17" t="s">
        <v>190</v>
      </c>
      <c r="AY1980" s="17" t="s">
        <v>221</v>
      </c>
      <c r="BE1980" s="145">
        <f>IF(U1980="základní",N1980,0)</f>
        <v>0</v>
      </c>
      <c r="BF1980" s="145">
        <f>IF(U1980="snížená",N1980,0)</f>
        <v>0</v>
      </c>
      <c r="BG1980" s="145">
        <f>IF(U1980="zákl. přenesená",N1980,0)</f>
        <v>0</v>
      </c>
      <c r="BH1980" s="145">
        <f>IF(U1980="sníž. přenesená",N1980,0)</f>
        <v>0</v>
      </c>
      <c r="BI1980" s="145">
        <f>IF(U1980="nulová",N1980,0)</f>
        <v>0</v>
      </c>
      <c r="BJ1980" s="17" t="s">
        <v>15</v>
      </c>
      <c r="BK1980" s="145">
        <f>ROUND(L1980*K1980,2)</f>
        <v>0</v>
      </c>
      <c r="BL1980" s="17" t="s">
        <v>247</v>
      </c>
      <c r="BM1980" s="17" t="s">
        <v>3483</v>
      </c>
    </row>
    <row r="1981" spans="2:65" s="1" customFormat="1" ht="108.6" customHeight="1" x14ac:dyDescent="0.3">
      <c r="B1981" s="31"/>
      <c r="C1981" s="32"/>
      <c r="D1981" s="32"/>
      <c r="E1981" s="32"/>
      <c r="F1981" s="266" t="s">
        <v>3442</v>
      </c>
      <c r="G1981" s="200"/>
      <c r="H1981" s="200"/>
      <c r="I1981" s="200"/>
      <c r="J1981" s="32"/>
      <c r="K1981" s="32"/>
      <c r="L1981" s="32"/>
      <c r="M1981" s="32"/>
      <c r="N1981" s="32"/>
      <c r="O1981" s="32"/>
      <c r="P1981" s="32"/>
      <c r="Q1981" s="32"/>
      <c r="R1981" s="33"/>
      <c r="T1981" s="70"/>
      <c r="U1981" s="32"/>
      <c r="V1981" s="32"/>
      <c r="W1981" s="32"/>
      <c r="X1981" s="32"/>
      <c r="Y1981" s="32"/>
      <c r="Z1981" s="32"/>
      <c r="AA1981" s="71"/>
      <c r="AT1981" s="17" t="s">
        <v>250</v>
      </c>
      <c r="AU1981" s="17" t="s">
        <v>190</v>
      </c>
    </row>
    <row r="1982" spans="2:65" s="1" customFormat="1" ht="40.15" customHeight="1" x14ac:dyDescent="0.3">
      <c r="B1982" s="136"/>
      <c r="C1982" s="137" t="s">
        <v>3484</v>
      </c>
      <c r="D1982" s="137" t="s">
        <v>222</v>
      </c>
      <c r="E1982" s="138" t="s">
        <v>3485</v>
      </c>
      <c r="F1982" s="250" t="s">
        <v>3486</v>
      </c>
      <c r="G1982" s="251"/>
      <c r="H1982" s="251"/>
      <c r="I1982" s="251"/>
      <c r="J1982" s="139" t="s">
        <v>536</v>
      </c>
      <c r="K1982" s="140">
        <v>6.4</v>
      </c>
      <c r="L1982" s="252"/>
      <c r="M1982" s="251"/>
      <c r="N1982" s="252">
        <f>ROUND(L1982*K1982,2)</f>
        <v>0</v>
      </c>
      <c r="O1982" s="251"/>
      <c r="P1982" s="251"/>
      <c r="Q1982" s="251"/>
      <c r="R1982" s="141"/>
      <c r="T1982" s="142" t="s">
        <v>3</v>
      </c>
      <c r="U1982" s="40" t="s">
        <v>43</v>
      </c>
      <c r="V1982" s="143">
        <v>1</v>
      </c>
      <c r="W1982" s="143">
        <f>V1982*K1982</f>
        <v>6.4</v>
      </c>
      <c r="X1982" s="143">
        <v>5.3560000000000003E-2</v>
      </c>
      <c r="Y1982" s="143">
        <f>X1982*K1982</f>
        <v>0.34278400000000003</v>
      </c>
      <c r="Z1982" s="143">
        <v>0</v>
      </c>
      <c r="AA1982" s="144">
        <f>Z1982*K1982</f>
        <v>0</v>
      </c>
      <c r="AR1982" s="17" t="s">
        <v>247</v>
      </c>
      <c r="AT1982" s="17" t="s">
        <v>222</v>
      </c>
      <c r="AU1982" s="17" t="s">
        <v>190</v>
      </c>
      <c r="AY1982" s="17" t="s">
        <v>221</v>
      </c>
      <c r="BE1982" s="145">
        <f>IF(U1982="základní",N1982,0)</f>
        <v>0</v>
      </c>
      <c r="BF1982" s="145">
        <f>IF(U1982="snížená",N1982,0)</f>
        <v>0</v>
      </c>
      <c r="BG1982" s="145">
        <f>IF(U1982="zákl. přenesená",N1982,0)</f>
        <v>0</v>
      </c>
      <c r="BH1982" s="145">
        <f>IF(U1982="sníž. přenesená",N1982,0)</f>
        <v>0</v>
      </c>
      <c r="BI1982" s="145">
        <f>IF(U1982="nulová",N1982,0)</f>
        <v>0</v>
      </c>
      <c r="BJ1982" s="17" t="s">
        <v>15</v>
      </c>
      <c r="BK1982" s="145">
        <f>ROUND(L1982*K1982,2)</f>
        <v>0</v>
      </c>
      <c r="BL1982" s="17" t="s">
        <v>247</v>
      </c>
      <c r="BM1982" s="17" t="s">
        <v>3487</v>
      </c>
    </row>
    <row r="1983" spans="2:65" s="1" customFormat="1" ht="120" customHeight="1" x14ac:dyDescent="0.3">
      <c r="B1983" s="31"/>
      <c r="C1983" s="32"/>
      <c r="D1983" s="32"/>
      <c r="E1983" s="32"/>
      <c r="F1983" s="266" t="s">
        <v>3488</v>
      </c>
      <c r="G1983" s="200"/>
      <c r="H1983" s="200"/>
      <c r="I1983" s="200"/>
      <c r="J1983" s="32"/>
      <c r="K1983" s="32"/>
      <c r="L1983" s="32"/>
      <c r="M1983" s="32"/>
      <c r="N1983" s="32"/>
      <c r="O1983" s="32"/>
      <c r="P1983" s="32"/>
      <c r="Q1983" s="32"/>
      <c r="R1983" s="33"/>
      <c r="T1983" s="70"/>
      <c r="U1983" s="32"/>
      <c r="V1983" s="32"/>
      <c r="W1983" s="32"/>
      <c r="X1983" s="32"/>
      <c r="Y1983" s="32"/>
      <c r="Z1983" s="32"/>
      <c r="AA1983" s="71"/>
      <c r="AT1983" s="17" t="s">
        <v>250</v>
      </c>
      <c r="AU1983" s="17" t="s">
        <v>190</v>
      </c>
    </row>
    <row r="1984" spans="2:65" s="1" customFormat="1" ht="40.15" customHeight="1" x14ac:dyDescent="0.3">
      <c r="B1984" s="136"/>
      <c r="C1984" s="137" t="s">
        <v>3489</v>
      </c>
      <c r="D1984" s="137" t="s">
        <v>222</v>
      </c>
      <c r="E1984" s="138" t="s">
        <v>3490</v>
      </c>
      <c r="F1984" s="250" t="s">
        <v>3491</v>
      </c>
      <c r="G1984" s="251"/>
      <c r="H1984" s="251"/>
      <c r="I1984" s="251"/>
      <c r="J1984" s="139" t="s">
        <v>536</v>
      </c>
      <c r="K1984" s="140">
        <v>2.56</v>
      </c>
      <c r="L1984" s="252"/>
      <c r="M1984" s="251"/>
      <c r="N1984" s="252">
        <f>ROUND(L1984*K1984,2)</f>
        <v>0</v>
      </c>
      <c r="O1984" s="251"/>
      <c r="P1984" s="251"/>
      <c r="Q1984" s="251"/>
      <c r="R1984" s="141"/>
      <c r="T1984" s="142" t="s">
        <v>3</v>
      </c>
      <c r="U1984" s="40" t="s">
        <v>43</v>
      </c>
      <c r="V1984" s="143">
        <v>1</v>
      </c>
      <c r="W1984" s="143">
        <f>V1984*K1984</f>
        <v>2.56</v>
      </c>
      <c r="X1984" s="143">
        <v>5.3560000000000003E-2</v>
      </c>
      <c r="Y1984" s="143">
        <f>X1984*K1984</f>
        <v>0.1371136</v>
      </c>
      <c r="Z1984" s="143">
        <v>0</v>
      </c>
      <c r="AA1984" s="144">
        <f>Z1984*K1984</f>
        <v>0</v>
      </c>
      <c r="AR1984" s="17" t="s">
        <v>247</v>
      </c>
      <c r="AT1984" s="17" t="s">
        <v>222</v>
      </c>
      <c r="AU1984" s="17" t="s">
        <v>190</v>
      </c>
      <c r="AY1984" s="17" t="s">
        <v>221</v>
      </c>
      <c r="BE1984" s="145">
        <f>IF(U1984="základní",N1984,0)</f>
        <v>0</v>
      </c>
      <c r="BF1984" s="145">
        <f>IF(U1984="snížená",N1984,0)</f>
        <v>0</v>
      </c>
      <c r="BG1984" s="145">
        <f>IF(U1984="zákl. přenesená",N1984,0)</f>
        <v>0</v>
      </c>
      <c r="BH1984" s="145">
        <f>IF(U1984="sníž. přenesená",N1984,0)</f>
        <v>0</v>
      </c>
      <c r="BI1984" s="145">
        <f>IF(U1984="nulová",N1984,0)</f>
        <v>0</v>
      </c>
      <c r="BJ1984" s="17" t="s">
        <v>15</v>
      </c>
      <c r="BK1984" s="145">
        <f>ROUND(L1984*K1984,2)</f>
        <v>0</v>
      </c>
      <c r="BL1984" s="17" t="s">
        <v>247</v>
      </c>
      <c r="BM1984" s="17" t="s">
        <v>3492</v>
      </c>
    </row>
    <row r="1985" spans="2:65" s="1" customFormat="1" ht="120" customHeight="1" x14ac:dyDescent="0.3">
      <c r="B1985" s="31"/>
      <c r="C1985" s="32"/>
      <c r="D1985" s="32"/>
      <c r="E1985" s="32"/>
      <c r="F1985" s="266" t="s">
        <v>3488</v>
      </c>
      <c r="G1985" s="200"/>
      <c r="H1985" s="200"/>
      <c r="I1985" s="200"/>
      <c r="J1985" s="32"/>
      <c r="K1985" s="32"/>
      <c r="L1985" s="32"/>
      <c r="M1985" s="32"/>
      <c r="N1985" s="32"/>
      <c r="O1985" s="32"/>
      <c r="P1985" s="32"/>
      <c r="Q1985" s="32"/>
      <c r="R1985" s="33"/>
      <c r="T1985" s="70"/>
      <c r="U1985" s="32"/>
      <c r="V1985" s="32"/>
      <c r="W1985" s="32"/>
      <c r="X1985" s="32"/>
      <c r="Y1985" s="32"/>
      <c r="Z1985" s="32"/>
      <c r="AA1985" s="71"/>
      <c r="AT1985" s="17" t="s">
        <v>250</v>
      </c>
      <c r="AU1985" s="17" t="s">
        <v>190</v>
      </c>
    </row>
    <row r="1986" spans="2:65" s="1" customFormat="1" ht="40.15" customHeight="1" x14ac:dyDescent="0.3">
      <c r="B1986" s="136"/>
      <c r="C1986" s="137" t="s">
        <v>3493</v>
      </c>
      <c r="D1986" s="137" t="s">
        <v>222</v>
      </c>
      <c r="E1986" s="138" t="s">
        <v>3494</v>
      </c>
      <c r="F1986" s="250" t="s">
        <v>3495</v>
      </c>
      <c r="G1986" s="251"/>
      <c r="H1986" s="251"/>
      <c r="I1986" s="251"/>
      <c r="J1986" s="139" t="s">
        <v>536</v>
      </c>
      <c r="K1986" s="140">
        <v>1.76</v>
      </c>
      <c r="L1986" s="252"/>
      <c r="M1986" s="251"/>
      <c r="N1986" s="252">
        <f>ROUND(L1986*K1986,2)</f>
        <v>0</v>
      </c>
      <c r="O1986" s="251"/>
      <c r="P1986" s="251"/>
      <c r="Q1986" s="251"/>
      <c r="R1986" s="141"/>
      <c r="T1986" s="142" t="s">
        <v>3</v>
      </c>
      <c r="U1986" s="40" t="s">
        <v>43</v>
      </c>
      <c r="V1986" s="143">
        <v>1</v>
      </c>
      <c r="W1986" s="143">
        <f>V1986*K1986</f>
        <v>1.76</v>
      </c>
      <c r="X1986" s="143">
        <v>5.3560000000000003E-2</v>
      </c>
      <c r="Y1986" s="143">
        <f>X1986*K1986</f>
        <v>9.4265600000000005E-2</v>
      </c>
      <c r="Z1986" s="143">
        <v>0</v>
      </c>
      <c r="AA1986" s="144">
        <f>Z1986*K1986</f>
        <v>0</v>
      </c>
      <c r="AR1986" s="17" t="s">
        <v>247</v>
      </c>
      <c r="AT1986" s="17" t="s">
        <v>222</v>
      </c>
      <c r="AU1986" s="17" t="s">
        <v>190</v>
      </c>
      <c r="AY1986" s="17" t="s">
        <v>221</v>
      </c>
      <c r="BE1986" s="145">
        <f>IF(U1986="základní",N1986,0)</f>
        <v>0</v>
      </c>
      <c r="BF1986" s="145">
        <f>IF(U1986="snížená",N1986,0)</f>
        <v>0</v>
      </c>
      <c r="BG1986" s="145">
        <f>IF(U1986="zákl. přenesená",N1986,0)</f>
        <v>0</v>
      </c>
      <c r="BH1986" s="145">
        <f>IF(U1986="sníž. přenesená",N1986,0)</f>
        <v>0</v>
      </c>
      <c r="BI1986" s="145">
        <f>IF(U1986="nulová",N1986,0)</f>
        <v>0</v>
      </c>
      <c r="BJ1986" s="17" t="s">
        <v>15</v>
      </c>
      <c r="BK1986" s="145">
        <f>ROUND(L1986*K1986,2)</f>
        <v>0</v>
      </c>
      <c r="BL1986" s="17" t="s">
        <v>247</v>
      </c>
      <c r="BM1986" s="17" t="s">
        <v>3496</v>
      </c>
    </row>
    <row r="1987" spans="2:65" s="1" customFormat="1" ht="120" customHeight="1" x14ac:dyDescent="0.3">
      <c r="B1987" s="31"/>
      <c r="C1987" s="32"/>
      <c r="D1987" s="32"/>
      <c r="E1987" s="32"/>
      <c r="F1987" s="266" t="s">
        <v>3488</v>
      </c>
      <c r="G1987" s="200"/>
      <c r="H1987" s="200"/>
      <c r="I1987" s="200"/>
      <c r="J1987" s="32"/>
      <c r="K1987" s="32"/>
      <c r="L1987" s="32"/>
      <c r="M1987" s="32"/>
      <c r="N1987" s="32"/>
      <c r="O1987" s="32"/>
      <c r="P1987" s="32"/>
      <c r="Q1987" s="32"/>
      <c r="R1987" s="33"/>
      <c r="T1987" s="70"/>
      <c r="U1987" s="32"/>
      <c r="V1987" s="32"/>
      <c r="W1987" s="32"/>
      <c r="X1987" s="32"/>
      <c r="Y1987" s="32"/>
      <c r="Z1987" s="32"/>
      <c r="AA1987" s="71"/>
      <c r="AT1987" s="17" t="s">
        <v>250</v>
      </c>
      <c r="AU1987" s="17" t="s">
        <v>190</v>
      </c>
    </row>
    <row r="1988" spans="2:65" s="1" customFormat="1" ht="40.15" customHeight="1" x14ac:dyDescent="0.3">
      <c r="B1988" s="136"/>
      <c r="C1988" s="137" t="s">
        <v>3497</v>
      </c>
      <c r="D1988" s="137" t="s">
        <v>222</v>
      </c>
      <c r="E1988" s="138" t="s">
        <v>3498</v>
      </c>
      <c r="F1988" s="250" t="s">
        <v>3499</v>
      </c>
      <c r="G1988" s="251"/>
      <c r="H1988" s="251"/>
      <c r="I1988" s="251"/>
      <c r="J1988" s="139" t="s">
        <v>276</v>
      </c>
      <c r="K1988" s="140">
        <v>1</v>
      </c>
      <c r="L1988" s="252"/>
      <c r="M1988" s="251"/>
      <c r="N1988" s="252">
        <f>ROUND(L1988*K1988,2)</f>
        <v>0</v>
      </c>
      <c r="O1988" s="251"/>
      <c r="P1988" s="251"/>
      <c r="Q1988" s="251"/>
      <c r="R1988" s="141"/>
      <c r="T1988" s="142" t="s">
        <v>3</v>
      </c>
      <c r="U1988" s="40" t="s">
        <v>43</v>
      </c>
      <c r="V1988" s="143">
        <v>1</v>
      </c>
      <c r="W1988" s="143">
        <f>V1988*K1988</f>
        <v>1</v>
      </c>
      <c r="X1988" s="143">
        <v>5.3560000000000003E-2</v>
      </c>
      <c r="Y1988" s="143">
        <f>X1988*K1988</f>
        <v>5.3560000000000003E-2</v>
      </c>
      <c r="Z1988" s="143">
        <v>0</v>
      </c>
      <c r="AA1988" s="144">
        <f>Z1988*K1988</f>
        <v>0</v>
      </c>
      <c r="AR1988" s="17" t="s">
        <v>247</v>
      </c>
      <c r="AT1988" s="17" t="s">
        <v>222</v>
      </c>
      <c r="AU1988" s="17" t="s">
        <v>190</v>
      </c>
      <c r="AY1988" s="17" t="s">
        <v>221</v>
      </c>
      <c r="BE1988" s="145">
        <f>IF(U1988="základní",N1988,0)</f>
        <v>0</v>
      </c>
      <c r="BF1988" s="145">
        <f>IF(U1988="snížená",N1988,0)</f>
        <v>0</v>
      </c>
      <c r="BG1988" s="145">
        <f>IF(U1988="zákl. přenesená",N1988,0)</f>
        <v>0</v>
      </c>
      <c r="BH1988" s="145">
        <f>IF(U1988="sníž. přenesená",N1988,0)</f>
        <v>0</v>
      </c>
      <c r="BI1988" s="145">
        <f>IF(U1988="nulová",N1988,0)</f>
        <v>0</v>
      </c>
      <c r="BJ1988" s="17" t="s">
        <v>15</v>
      </c>
      <c r="BK1988" s="145">
        <f>ROUND(L1988*K1988,2)</f>
        <v>0</v>
      </c>
      <c r="BL1988" s="17" t="s">
        <v>247</v>
      </c>
      <c r="BM1988" s="17" t="s">
        <v>3500</v>
      </c>
    </row>
    <row r="1989" spans="2:65" s="1" customFormat="1" ht="131.44999999999999" customHeight="1" x14ac:dyDescent="0.3">
      <c r="B1989" s="31"/>
      <c r="C1989" s="32"/>
      <c r="D1989" s="32"/>
      <c r="E1989" s="32"/>
      <c r="F1989" s="266" t="s">
        <v>3501</v>
      </c>
      <c r="G1989" s="200"/>
      <c r="H1989" s="200"/>
      <c r="I1989" s="200"/>
      <c r="J1989" s="32"/>
      <c r="K1989" s="32"/>
      <c r="L1989" s="32"/>
      <c r="M1989" s="32"/>
      <c r="N1989" s="32"/>
      <c r="O1989" s="32"/>
      <c r="P1989" s="32"/>
      <c r="Q1989" s="32"/>
      <c r="R1989" s="33"/>
      <c r="T1989" s="70"/>
      <c r="U1989" s="32"/>
      <c r="V1989" s="32"/>
      <c r="W1989" s="32"/>
      <c r="X1989" s="32"/>
      <c r="Y1989" s="32"/>
      <c r="Z1989" s="32"/>
      <c r="AA1989" s="71"/>
      <c r="AT1989" s="17" t="s">
        <v>250</v>
      </c>
      <c r="AU1989" s="17" t="s">
        <v>190</v>
      </c>
    </row>
    <row r="1990" spans="2:65" s="1" customFormat="1" ht="40.15" customHeight="1" x14ac:dyDescent="0.3">
      <c r="B1990" s="136"/>
      <c r="C1990" s="137" t="s">
        <v>3502</v>
      </c>
      <c r="D1990" s="137" t="s">
        <v>222</v>
      </c>
      <c r="E1990" s="138" t="s">
        <v>3503</v>
      </c>
      <c r="F1990" s="250" t="s">
        <v>3504</v>
      </c>
      <c r="G1990" s="251"/>
      <c r="H1990" s="251"/>
      <c r="I1990" s="251"/>
      <c r="J1990" s="139" t="s">
        <v>276</v>
      </c>
      <c r="K1990" s="140">
        <v>1</v>
      </c>
      <c r="L1990" s="252"/>
      <c r="M1990" s="251"/>
      <c r="N1990" s="252">
        <f>ROUND(L1990*K1990,2)</f>
        <v>0</v>
      </c>
      <c r="O1990" s="251"/>
      <c r="P1990" s="251"/>
      <c r="Q1990" s="251"/>
      <c r="R1990" s="141"/>
      <c r="T1990" s="142" t="s">
        <v>3</v>
      </c>
      <c r="U1990" s="40" t="s">
        <v>43</v>
      </c>
      <c r="V1990" s="143">
        <v>1</v>
      </c>
      <c r="W1990" s="143">
        <f>V1990*K1990</f>
        <v>1</v>
      </c>
      <c r="X1990" s="143">
        <v>5.3560000000000003E-2</v>
      </c>
      <c r="Y1990" s="143">
        <f>X1990*K1990</f>
        <v>5.3560000000000003E-2</v>
      </c>
      <c r="Z1990" s="143">
        <v>0</v>
      </c>
      <c r="AA1990" s="144">
        <f>Z1990*K1990</f>
        <v>0</v>
      </c>
      <c r="AR1990" s="17" t="s">
        <v>247</v>
      </c>
      <c r="AT1990" s="17" t="s">
        <v>222</v>
      </c>
      <c r="AU1990" s="17" t="s">
        <v>190</v>
      </c>
      <c r="AY1990" s="17" t="s">
        <v>221</v>
      </c>
      <c r="BE1990" s="145">
        <f>IF(U1990="základní",N1990,0)</f>
        <v>0</v>
      </c>
      <c r="BF1990" s="145">
        <f>IF(U1990="snížená",N1990,0)</f>
        <v>0</v>
      </c>
      <c r="BG1990" s="145">
        <f>IF(U1990="zákl. přenesená",N1990,0)</f>
        <v>0</v>
      </c>
      <c r="BH1990" s="145">
        <f>IF(U1990="sníž. přenesená",N1990,0)</f>
        <v>0</v>
      </c>
      <c r="BI1990" s="145">
        <f>IF(U1990="nulová",N1990,0)</f>
        <v>0</v>
      </c>
      <c r="BJ1990" s="17" t="s">
        <v>15</v>
      </c>
      <c r="BK1990" s="145">
        <f>ROUND(L1990*K1990,2)</f>
        <v>0</v>
      </c>
      <c r="BL1990" s="17" t="s">
        <v>247</v>
      </c>
      <c r="BM1990" s="17" t="s">
        <v>3505</v>
      </c>
    </row>
    <row r="1991" spans="2:65" s="1" customFormat="1" ht="131.44999999999999" customHeight="1" x14ac:dyDescent="0.3">
      <c r="B1991" s="31"/>
      <c r="C1991" s="32"/>
      <c r="D1991" s="32"/>
      <c r="E1991" s="32"/>
      <c r="F1991" s="266" t="s">
        <v>3506</v>
      </c>
      <c r="G1991" s="200"/>
      <c r="H1991" s="200"/>
      <c r="I1991" s="200"/>
      <c r="J1991" s="32"/>
      <c r="K1991" s="32"/>
      <c r="L1991" s="32"/>
      <c r="M1991" s="32"/>
      <c r="N1991" s="32"/>
      <c r="O1991" s="32"/>
      <c r="P1991" s="32"/>
      <c r="Q1991" s="32"/>
      <c r="R1991" s="33"/>
      <c r="T1991" s="70"/>
      <c r="U1991" s="32"/>
      <c r="V1991" s="32"/>
      <c r="W1991" s="32"/>
      <c r="X1991" s="32"/>
      <c r="Y1991" s="32"/>
      <c r="Z1991" s="32"/>
      <c r="AA1991" s="71"/>
      <c r="AT1991" s="17" t="s">
        <v>250</v>
      </c>
      <c r="AU1991" s="17" t="s">
        <v>190</v>
      </c>
    </row>
    <row r="1992" spans="2:65" s="1" customFormat="1" ht="40.15" customHeight="1" x14ac:dyDescent="0.3">
      <c r="B1992" s="136"/>
      <c r="C1992" s="137" t="s">
        <v>3507</v>
      </c>
      <c r="D1992" s="137" t="s">
        <v>222</v>
      </c>
      <c r="E1992" s="138" t="s">
        <v>3508</v>
      </c>
      <c r="F1992" s="250" t="s">
        <v>3509</v>
      </c>
      <c r="G1992" s="251"/>
      <c r="H1992" s="251"/>
      <c r="I1992" s="251"/>
      <c r="J1992" s="139" t="s">
        <v>276</v>
      </c>
      <c r="K1992" s="140">
        <v>1</v>
      </c>
      <c r="L1992" s="252"/>
      <c r="M1992" s="251"/>
      <c r="N1992" s="252">
        <f>ROUND(L1992*K1992,2)</f>
        <v>0</v>
      </c>
      <c r="O1992" s="251"/>
      <c r="P1992" s="251"/>
      <c r="Q1992" s="251"/>
      <c r="R1992" s="141"/>
      <c r="T1992" s="142" t="s">
        <v>3</v>
      </c>
      <c r="U1992" s="40" t="s">
        <v>43</v>
      </c>
      <c r="V1992" s="143">
        <v>1</v>
      </c>
      <c r="W1992" s="143">
        <f>V1992*K1992</f>
        <v>1</v>
      </c>
      <c r="X1992" s="143">
        <v>5.3560000000000003E-2</v>
      </c>
      <c r="Y1992" s="143">
        <f>X1992*K1992</f>
        <v>5.3560000000000003E-2</v>
      </c>
      <c r="Z1992" s="143">
        <v>0</v>
      </c>
      <c r="AA1992" s="144">
        <f>Z1992*K1992</f>
        <v>0</v>
      </c>
      <c r="AR1992" s="17" t="s">
        <v>247</v>
      </c>
      <c r="AT1992" s="17" t="s">
        <v>222</v>
      </c>
      <c r="AU1992" s="17" t="s">
        <v>190</v>
      </c>
      <c r="AY1992" s="17" t="s">
        <v>221</v>
      </c>
      <c r="BE1992" s="145">
        <f>IF(U1992="základní",N1992,0)</f>
        <v>0</v>
      </c>
      <c r="BF1992" s="145">
        <f>IF(U1992="snížená",N1992,0)</f>
        <v>0</v>
      </c>
      <c r="BG1992" s="145">
        <f>IF(U1992="zákl. přenesená",N1992,0)</f>
        <v>0</v>
      </c>
      <c r="BH1992" s="145">
        <f>IF(U1992="sníž. přenesená",N1992,0)</f>
        <v>0</v>
      </c>
      <c r="BI1992" s="145">
        <f>IF(U1992="nulová",N1992,0)</f>
        <v>0</v>
      </c>
      <c r="BJ1992" s="17" t="s">
        <v>15</v>
      </c>
      <c r="BK1992" s="145">
        <f>ROUND(L1992*K1992,2)</f>
        <v>0</v>
      </c>
      <c r="BL1992" s="17" t="s">
        <v>247</v>
      </c>
      <c r="BM1992" s="17" t="s">
        <v>3510</v>
      </c>
    </row>
    <row r="1993" spans="2:65" s="1" customFormat="1" ht="188.45" customHeight="1" x14ac:dyDescent="0.3">
      <c r="B1993" s="31"/>
      <c r="C1993" s="32"/>
      <c r="D1993" s="32"/>
      <c r="E1993" s="32"/>
      <c r="F1993" s="266" t="s">
        <v>3511</v>
      </c>
      <c r="G1993" s="200"/>
      <c r="H1993" s="200"/>
      <c r="I1993" s="200"/>
      <c r="J1993" s="32"/>
      <c r="K1993" s="32"/>
      <c r="L1993" s="32"/>
      <c r="M1993" s="32"/>
      <c r="N1993" s="32"/>
      <c r="O1993" s="32"/>
      <c r="P1993" s="32"/>
      <c r="Q1993" s="32"/>
      <c r="R1993" s="33"/>
      <c r="T1993" s="70"/>
      <c r="U1993" s="32"/>
      <c r="V1993" s="32"/>
      <c r="W1993" s="32"/>
      <c r="X1993" s="32"/>
      <c r="Y1993" s="32"/>
      <c r="Z1993" s="32"/>
      <c r="AA1993" s="71"/>
      <c r="AT1993" s="17" t="s">
        <v>250</v>
      </c>
      <c r="AU1993" s="17" t="s">
        <v>190</v>
      </c>
    </row>
    <row r="1994" spans="2:65" s="1" customFormat="1" ht="40.15" customHeight="1" x14ac:dyDescent="0.3">
      <c r="B1994" s="136"/>
      <c r="C1994" s="137" t="s">
        <v>3512</v>
      </c>
      <c r="D1994" s="137" t="s">
        <v>222</v>
      </c>
      <c r="E1994" s="138" t="s">
        <v>3513</v>
      </c>
      <c r="F1994" s="250" t="s">
        <v>3514</v>
      </c>
      <c r="G1994" s="251"/>
      <c r="H1994" s="251"/>
      <c r="I1994" s="251"/>
      <c r="J1994" s="139" t="s">
        <v>276</v>
      </c>
      <c r="K1994" s="140">
        <v>1</v>
      </c>
      <c r="L1994" s="252"/>
      <c r="M1994" s="251"/>
      <c r="N1994" s="252">
        <f>ROUND(L1994*K1994,2)</f>
        <v>0</v>
      </c>
      <c r="O1994" s="251"/>
      <c r="P1994" s="251"/>
      <c r="Q1994" s="251"/>
      <c r="R1994" s="141"/>
      <c r="T1994" s="142" t="s">
        <v>3</v>
      </c>
      <c r="U1994" s="40" t="s">
        <v>43</v>
      </c>
      <c r="V1994" s="143">
        <v>1</v>
      </c>
      <c r="W1994" s="143">
        <f>V1994*K1994</f>
        <v>1</v>
      </c>
      <c r="X1994" s="143">
        <v>5.3560000000000003E-2</v>
      </c>
      <c r="Y1994" s="143">
        <f>X1994*K1994</f>
        <v>5.3560000000000003E-2</v>
      </c>
      <c r="Z1994" s="143">
        <v>0</v>
      </c>
      <c r="AA1994" s="144">
        <f>Z1994*K1994</f>
        <v>0</v>
      </c>
      <c r="AR1994" s="17" t="s">
        <v>247</v>
      </c>
      <c r="AT1994" s="17" t="s">
        <v>222</v>
      </c>
      <c r="AU1994" s="17" t="s">
        <v>190</v>
      </c>
      <c r="AY1994" s="17" t="s">
        <v>221</v>
      </c>
      <c r="BE1994" s="145">
        <f>IF(U1994="základní",N1994,0)</f>
        <v>0</v>
      </c>
      <c r="BF1994" s="145">
        <f>IF(U1994="snížená",N1994,0)</f>
        <v>0</v>
      </c>
      <c r="BG1994" s="145">
        <f>IF(U1994="zákl. přenesená",N1994,0)</f>
        <v>0</v>
      </c>
      <c r="BH1994" s="145">
        <f>IF(U1994="sníž. přenesená",N1994,0)</f>
        <v>0</v>
      </c>
      <c r="BI1994" s="145">
        <f>IF(U1994="nulová",N1994,0)</f>
        <v>0</v>
      </c>
      <c r="BJ1994" s="17" t="s">
        <v>15</v>
      </c>
      <c r="BK1994" s="145">
        <f>ROUND(L1994*K1994,2)</f>
        <v>0</v>
      </c>
      <c r="BL1994" s="17" t="s">
        <v>247</v>
      </c>
      <c r="BM1994" s="17" t="s">
        <v>3515</v>
      </c>
    </row>
    <row r="1995" spans="2:65" s="1" customFormat="1" ht="188.45" customHeight="1" x14ac:dyDescent="0.3">
      <c r="B1995" s="31"/>
      <c r="C1995" s="32"/>
      <c r="D1995" s="32"/>
      <c r="E1995" s="32"/>
      <c r="F1995" s="266" t="s">
        <v>3511</v>
      </c>
      <c r="G1995" s="200"/>
      <c r="H1995" s="200"/>
      <c r="I1995" s="200"/>
      <c r="J1995" s="32"/>
      <c r="K1995" s="32"/>
      <c r="L1995" s="32"/>
      <c r="M1995" s="32"/>
      <c r="N1995" s="32"/>
      <c r="O1995" s="32"/>
      <c r="P1995" s="32"/>
      <c r="Q1995" s="32"/>
      <c r="R1995" s="33"/>
      <c r="T1995" s="70"/>
      <c r="U1995" s="32"/>
      <c r="V1995" s="32"/>
      <c r="W1995" s="32"/>
      <c r="X1995" s="32"/>
      <c r="Y1995" s="32"/>
      <c r="Z1995" s="32"/>
      <c r="AA1995" s="71"/>
      <c r="AT1995" s="17" t="s">
        <v>250</v>
      </c>
      <c r="AU1995" s="17" t="s">
        <v>190</v>
      </c>
    </row>
    <row r="1996" spans="2:65" s="1" customFormat="1" ht="40.15" customHeight="1" x14ac:dyDescent="0.3">
      <c r="B1996" s="136"/>
      <c r="C1996" s="137" t="s">
        <v>3516</v>
      </c>
      <c r="D1996" s="137" t="s">
        <v>222</v>
      </c>
      <c r="E1996" s="138" t="s">
        <v>3517</v>
      </c>
      <c r="F1996" s="250" t="s">
        <v>3518</v>
      </c>
      <c r="G1996" s="251"/>
      <c r="H1996" s="251"/>
      <c r="I1996" s="251"/>
      <c r="J1996" s="139" t="s">
        <v>276</v>
      </c>
      <c r="K1996" s="140">
        <v>1</v>
      </c>
      <c r="L1996" s="252"/>
      <c r="M1996" s="251"/>
      <c r="N1996" s="252">
        <f>ROUND(L1996*K1996,2)</f>
        <v>0</v>
      </c>
      <c r="O1996" s="251"/>
      <c r="P1996" s="251"/>
      <c r="Q1996" s="251"/>
      <c r="R1996" s="141"/>
      <c r="T1996" s="142" t="s">
        <v>3</v>
      </c>
      <c r="U1996" s="40" t="s">
        <v>43</v>
      </c>
      <c r="V1996" s="143">
        <v>1</v>
      </c>
      <c r="W1996" s="143">
        <f>V1996*K1996</f>
        <v>1</v>
      </c>
      <c r="X1996" s="143">
        <v>5.3560000000000003E-2</v>
      </c>
      <c r="Y1996" s="143">
        <f>X1996*K1996</f>
        <v>5.3560000000000003E-2</v>
      </c>
      <c r="Z1996" s="143">
        <v>0</v>
      </c>
      <c r="AA1996" s="144">
        <f>Z1996*K1996</f>
        <v>0</v>
      </c>
      <c r="AR1996" s="17" t="s">
        <v>247</v>
      </c>
      <c r="AT1996" s="17" t="s">
        <v>222</v>
      </c>
      <c r="AU1996" s="17" t="s">
        <v>190</v>
      </c>
      <c r="AY1996" s="17" t="s">
        <v>221</v>
      </c>
      <c r="BE1996" s="145">
        <f>IF(U1996="základní",N1996,0)</f>
        <v>0</v>
      </c>
      <c r="BF1996" s="145">
        <f>IF(U1996="snížená",N1996,0)</f>
        <v>0</v>
      </c>
      <c r="BG1996" s="145">
        <f>IF(U1996="zákl. přenesená",N1996,0)</f>
        <v>0</v>
      </c>
      <c r="BH1996" s="145">
        <f>IF(U1996="sníž. přenesená",N1996,0)</f>
        <v>0</v>
      </c>
      <c r="BI1996" s="145">
        <f>IF(U1996="nulová",N1996,0)</f>
        <v>0</v>
      </c>
      <c r="BJ1996" s="17" t="s">
        <v>15</v>
      </c>
      <c r="BK1996" s="145">
        <f>ROUND(L1996*K1996,2)</f>
        <v>0</v>
      </c>
      <c r="BL1996" s="17" t="s">
        <v>247</v>
      </c>
      <c r="BM1996" s="17" t="s">
        <v>3519</v>
      </c>
    </row>
    <row r="1997" spans="2:65" s="1" customFormat="1" ht="188.45" customHeight="1" x14ac:dyDescent="0.3">
      <c r="B1997" s="31"/>
      <c r="C1997" s="32"/>
      <c r="D1997" s="32"/>
      <c r="E1997" s="32"/>
      <c r="F1997" s="266" t="s">
        <v>3511</v>
      </c>
      <c r="G1997" s="200"/>
      <c r="H1997" s="200"/>
      <c r="I1997" s="200"/>
      <c r="J1997" s="32"/>
      <c r="K1997" s="32"/>
      <c r="L1997" s="32"/>
      <c r="M1997" s="32"/>
      <c r="N1997" s="32"/>
      <c r="O1997" s="32"/>
      <c r="P1997" s="32"/>
      <c r="Q1997" s="32"/>
      <c r="R1997" s="33"/>
      <c r="T1997" s="70"/>
      <c r="U1997" s="32"/>
      <c r="V1997" s="32"/>
      <c r="W1997" s="32"/>
      <c r="X1997" s="32"/>
      <c r="Y1997" s="32"/>
      <c r="Z1997" s="32"/>
      <c r="AA1997" s="71"/>
      <c r="AT1997" s="17" t="s">
        <v>250</v>
      </c>
      <c r="AU1997" s="17" t="s">
        <v>190</v>
      </c>
    </row>
    <row r="1998" spans="2:65" s="1" customFormat="1" ht="40.15" customHeight="1" x14ac:dyDescent="0.3">
      <c r="B1998" s="136"/>
      <c r="C1998" s="137" t="s">
        <v>3520</v>
      </c>
      <c r="D1998" s="137" t="s">
        <v>222</v>
      </c>
      <c r="E1998" s="138" t="s">
        <v>3521</v>
      </c>
      <c r="F1998" s="250" t="s">
        <v>3522</v>
      </c>
      <c r="G1998" s="251"/>
      <c r="H1998" s="251"/>
      <c r="I1998" s="251"/>
      <c r="J1998" s="139" t="s">
        <v>276</v>
      </c>
      <c r="K1998" s="140">
        <v>1</v>
      </c>
      <c r="L1998" s="252"/>
      <c r="M1998" s="251"/>
      <c r="N1998" s="252">
        <f>ROUND(L1998*K1998,2)</f>
        <v>0</v>
      </c>
      <c r="O1998" s="251"/>
      <c r="P1998" s="251"/>
      <c r="Q1998" s="251"/>
      <c r="R1998" s="141"/>
      <c r="T1998" s="142" t="s">
        <v>3</v>
      </c>
      <c r="U1998" s="40" t="s">
        <v>43</v>
      </c>
      <c r="V1998" s="143">
        <v>1</v>
      </c>
      <c r="W1998" s="143">
        <f>V1998*K1998</f>
        <v>1</v>
      </c>
      <c r="X1998" s="143">
        <v>5.3560000000000003E-2</v>
      </c>
      <c r="Y1998" s="143">
        <f>X1998*K1998</f>
        <v>5.3560000000000003E-2</v>
      </c>
      <c r="Z1998" s="143">
        <v>0</v>
      </c>
      <c r="AA1998" s="144">
        <f>Z1998*K1998</f>
        <v>0</v>
      </c>
      <c r="AR1998" s="17" t="s">
        <v>247</v>
      </c>
      <c r="AT1998" s="17" t="s">
        <v>222</v>
      </c>
      <c r="AU1998" s="17" t="s">
        <v>190</v>
      </c>
      <c r="AY1998" s="17" t="s">
        <v>221</v>
      </c>
      <c r="BE1998" s="145">
        <f>IF(U1998="základní",N1998,0)</f>
        <v>0</v>
      </c>
      <c r="BF1998" s="145">
        <f>IF(U1998="snížená",N1998,0)</f>
        <v>0</v>
      </c>
      <c r="BG1998" s="145">
        <f>IF(U1998="zákl. přenesená",N1998,0)</f>
        <v>0</v>
      </c>
      <c r="BH1998" s="145">
        <f>IF(U1998="sníž. přenesená",N1998,0)</f>
        <v>0</v>
      </c>
      <c r="BI1998" s="145">
        <f>IF(U1998="nulová",N1998,0)</f>
        <v>0</v>
      </c>
      <c r="BJ1998" s="17" t="s">
        <v>15</v>
      </c>
      <c r="BK1998" s="145">
        <f>ROUND(L1998*K1998,2)</f>
        <v>0</v>
      </c>
      <c r="BL1998" s="17" t="s">
        <v>247</v>
      </c>
      <c r="BM1998" s="17" t="s">
        <v>3523</v>
      </c>
    </row>
    <row r="1999" spans="2:65" s="1" customFormat="1" ht="188.45" customHeight="1" x14ac:dyDescent="0.3">
      <c r="B1999" s="31"/>
      <c r="C1999" s="32"/>
      <c r="D1999" s="32"/>
      <c r="E1999" s="32"/>
      <c r="F1999" s="266" t="s">
        <v>3511</v>
      </c>
      <c r="G1999" s="200"/>
      <c r="H1999" s="200"/>
      <c r="I1999" s="200"/>
      <c r="J1999" s="32"/>
      <c r="K1999" s="32"/>
      <c r="L1999" s="32"/>
      <c r="M1999" s="32"/>
      <c r="N1999" s="32"/>
      <c r="O1999" s="32"/>
      <c r="P1999" s="32"/>
      <c r="Q1999" s="32"/>
      <c r="R1999" s="33"/>
      <c r="T1999" s="70"/>
      <c r="U1999" s="32"/>
      <c r="V1999" s="32"/>
      <c r="W1999" s="32"/>
      <c r="X1999" s="32"/>
      <c r="Y1999" s="32"/>
      <c r="Z1999" s="32"/>
      <c r="AA1999" s="71"/>
      <c r="AT1999" s="17" t="s">
        <v>250</v>
      </c>
      <c r="AU1999" s="17" t="s">
        <v>190</v>
      </c>
    </row>
    <row r="2000" spans="2:65" s="1" customFormat="1" ht="51.6" customHeight="1" x14ac:dyDescent="0.3">
      <c r="B2000" s="136"/>
      <c r="C2000" s="137" t="s">
        <v>3524</v>
      </c>
      <c r="D2000" s="137" t="s">
        <v>222</v>
      </c>
      <c r="E2000" s="138" t="s">
        <v>3525</v>
      </c>
      <c r="F2000" s="250" t="s">
        <v>3526</v>
      </c>
      <c r="G2000" s="251"/>
      <c r="H2000" s="251"/>
      <c r="I2000" s="251"/>
      <c r="J2000" s="139" t="s">
        <v>276</v>
      </c>
      <c r="K2000" s="140">
        <v>1</v>
      </c>
      <c r="L2000" s="252"/>
      <c r="M2000" s="251"/>
      <c r="N2000" s="252">
        <f>ROUND(L2000*K2000,2)</f>
        <v>0</v>
      </c>
      <c r="O2000" s="251"/>
      <c r="P2000" s="251"/>
      <c r="Q2000" s="251"/>
      <c r="R2000" s="141"/>
      <c r="T2000" s="142" t="s">
        <v>3</v>
      </c>
      <c r="U2000" s="40" t="s">
        <v>43</v>
      </c>
      <c r="V2000" s="143">
        <v>1</v>
      </c>
      <c r="W2000" s="143">
        <f>V2000*K2000</f>
        <v>1</v>
      </c>
      <c r="X2000" s="143">
        <v>5.3560000000000003E-2</v>
      </c>
      <c r="Y2000" s="143">
        <f>X2000*K2000</f>
        <v>5.3560000000000003E-2</v>
      </c>
      <c r="Z2000" s="143">
        <v>0</v>
      </c>
      <c r="AA2000" s="144">
        <f>Z2000*K2000</f>
        <v>0</v>
      </c>
      <c r="AR2000" s="17" t="s">
        <v>247</v>
      </c>
      <c r="AT2000" s="17" t="s">
        <v>222</v>
      </c>
      <c r="AU2000" s="17" t="s">
        <v>190</v>
      </c>
      <c r="AY2000" s="17" t="s">
        <v>221</v>
      </c>
      <c r="BE2000" s="145">
        <f>IF(U2000="základní",N2000,0)</f>
        <v>0</v>
      </c>
      <c r="BF2000" s="145">
        <f>IF(U2000="snížená",N2000,0)</f>
        <v>0</v>
      </c>
      <c r="BG2000" s="145">
        <f>IF(U2000="zákl. přenesená",N2000,0)</f>
        <v>0</v>
      </c>
      <c r="BH2000" s="145">
        <f>IF(U2000="sníž. přenesená",N2000,0)</f>
        <v>0</v>
      </c>
      <c r="BI2000" s="145">
        <f>IF(U2000="nulová",N2000,0)</f>
        <v>0</v>
      </c>
      <c r="BJ2000" s="17" t="s">
        <v>15</v>
      </c>
      <c r="BK2000" s="145">
        <f>ROUND(L2000*K2000,2)</f>
        <v>0</v>
      </c>
      <c r="BL2000" s="17" t="s">
        <v>247</v>
      </c>
      <c r="BM2000" s="17" t="s">
        <v>3527</v>
      </c>
    </row>
    <row r="2001" spans="2:65" s="1" customFormat="1" ht="97.15" customHeight="1" x14ac:dyDescent="0.3">
      <c r="B2001" s="31"/>
      <c r="C2001" s="32"/>
      <c r="D2001" s="32"/>
      <c r="E2001" s="32"/>
      <c r="F2001" s="266" t="s">
        <v>3528</v>
      </c>
      <c r="G2001" s="200"/>
      <c r="H2001" s="200"/>
      <c r="I2001" s="200"/>
      <c r="J2001" s="32"/>
      <c r="K2001" s="32"/>
      <c r="L2001" s="32"/>
      <c r="M2001" s="32"/>
      <c r="N2001" s="32"/>
      <c r="O2001" s="32"/>
      <c r="P2001" s="32"/>
      <c r="Q2001" s="32"/>
      <c r="R2001" s="33"/>
      <c r="T2001" s="70"/>
      <c r="U2001" s="32"/>
      <c r="V2001" s="32"/>
      <c r="W2001" s="32"/>
      <c r="X2001" s="32"/>
      <c r="Y2001" s="32"/>
      <c r="Z2001" s="32"/>
      <c r="AA2001" s="71"/>
      <c r="AT2001" s="17" t="s">
        <v>250</v>
      </c>
      <c r="AU2001" s="17" t="s">
        <v>190</v>
      </c>
    </row>
    <row r="2002" spans="2:65" s="1" customFormat="1" ht="40.15" customHeight="1" x14ac:dyDescent="0.3">
      <c r="B2002" s="136"/>
      <c r="C2002" s="137" t="s">
        <v>3529</v>
      </c>
      <c r="D2002" s="137" t="s">
        <v>222</v>
      </c>
      <c r="E2002" s="138" t="s">
        <v>3530</v>
      </c>
      <c r="F2002" s="250" t="s">
        <v>3531</v>
      </c>
      <c r="G2002" s="251"/>
      <c r="H2002" s="251"/>
      <c r="I2002" s="251"/>
      <c r="J2002" s="139" t="s">
        <v>376</v>
      </c>
      <c r="K2002" s="140">
        <v>1</v>
      </c>
      <c r="L2002" s="252"/>
      <c r="M2002" s="251"/>
      <c r="N2002" s="252">
        <f>ROUND(L2002*K2002,2)</f>
        <v>0</v>
      </c>
      <c r="O2002" s="251"/>
      <c r="P2002" s="251"/>
      <c r="Q2002" s="251"/>
      <c r="R2002" s="141"/>
      <c r="T2002" s="142" t="s">
        <v>3</v>
      </c>
      <c r="U2002" s="40" t="s">
        <v>43</v>
      </c>
      <c r="V2002" s="143">
        <v>1</v>
      </c>
      <c r="W2002" s="143">
        <f>V2002*K2002</f>
        <v>1</v>
      </c>
      <c r="X2002" s="143">
        <v>5.3560000000000003E-2</v>
      </c>
      <c r="Y2002" s="143">
        <f>X2002*K2002</f>
        <v>5.3560000000000003E-2</v>
      </c>
      <c r="Z2002" s="143">
        <v>0</v>
      </c>
      <c r="AA2002" s="144">
        <f>Z2002*K2002</f>
        <v>0</v>
      </c>
      <c r="AR2002" s="17" t="s">
        <v>247</v>
      </c>
      <c r="AT2002" s="17" t="s">
        <v>222</v>
      </c>
      <c r="AU2002" s="17" t="s">
        <v>190</v>
      </c>
      <c r="AY2002" s="17" t="s">
        <v>221</v>
      </c>
      <c r="BE2002" s="145">
        <f>IF(U2002="základní",N2002,0)</f>
        <v>0</v>
      </c>
      <c r="BF2002" s="145">
        <f>IF(U2002="snížená",N2002,0)</f>
        <v>0</v>
      </c>
      <c r="BG2002" s="145">
        <f>IF(U2002="zákl. přenesená",N2002,0)</f>
        <v>0</v>
      </c>
      <c r="BH2002" s="145">
        <f>IF(U2002="sníž. přenesená",N2002,0)</f>
        <v>0</v>
      </c>
      <c r="BI2002" s="145">
        <f>IF(U2002="nulová",N2002,0)</f>
        <v>0</v>
      </c>
      <c r="BJ2002" s="17" t="s">
        <v>15</v>
      </c>
      <c r="BK2002" s="145">
        <f>ROUND(L2002*K2002,2)</f>
        <v>0</v>
      </c>
      <c r="BL2002" s="17" t="s">
        <v>247</v>
      </c>
      <c r="BM2002" s="17" t="s">
        <v>3532</v>
      </c>
    </row>
    <row r="2003" spans="2:65" s="1" customFormat="1" ht="245.45" customHeight="1" x14ac:dyDescent="0.3">
      <c r="B2003" s="31"/>
      <c r="C2003" s="32"/>
      <c r="D2003" s="32"/>
      <c r="E2003" s="32"/>
      <c r="F2003" s="266" t="s">
        <v>3533</v>
      </c>
      <c r="G2003" s="200"/>
      <c r="H2003" s="200"/>
      <c r="I2003" s="200"/>
      <c r="J2003" s="32"/>
      <c r="K2003" s="32"/>
      <c r="L2003" s="32"/>
      <c r="M2003" s="32"/>
      <c r="N2003" s="32"/>
      <c r="O2003" s="32"/>
      <c r="P2003" s="32"/>
      <c r="Q2003" s="32"/>
      <c r="R2003" s="33"/>
      <c r="T2003" s="70"/>
      <c r="U2003" s="32"/>
      <c r="V2003" s="32"/>
      <c r="W2003" s="32"/>
      <c r="X2003" s="32"/>
      <c r="Y2003" s="32"/>
      <c r="Z2003" s="32"/>
      <c r="AA2003" s="71"/>
      <c r="AT2003" s="17" t="s">
        <v>250</v>
      </c>
      <c r="AU2003" s="17" t="s">
        <v>190</v>
      </c>
    </row>
    <row r="2004" spans="2:65" s="1" customFormat="1" ht="40.15" customHeight="1" x14ac:dyDescent="0.3">
      <c r="B2004" s="136"/>
      <c r="C2004" s="137" t="s">
        <v>3534</v>
      </c>
      <c r="D2004" s="137" t="s">
        <v>222</v>
      </c>
      <c r="E2004" s="138" t="s">
        <v>3535</v>
      </c>
      <c r="F2004" s="250" t="s">
        <v>3536</v>
      </c>
      <c r="G2004" s="251"/>
      <c r="H2004" s="251"/>
      <c r="I2004" s="251"/>
      <c r="J2004" s="139" t="s">
        <v>376</v>
      </c>
      <c r="K2004" s="140">
        <v>1</v>
      </c>
      <c r="L2004" s="252"/>
      <c r="M2004" s="251"/>
      <c r="N2004" s="252">
        <f>ROUND(L2004*K2004,2)</f>
        <v>0</v>
      </c>
      <c r="O2004" s="251"/>
      <c r="P2004" s="251"/>
      <c r="Q2004" s="251"/>
      <c r="R2004" s="141"/>
      <c r="T2004" s="142" t="s">
        <v>3</v>
      </c>
      <c r="U2004" s="40" t="s">
        <v>43</v>
      </c>
      <c r="V2004" s="143">
        <v>1</v>
      </c>
      <c r="W2004" s="143">
        <f>V2004*K2004</f>
        <v>1</v>
      </c>
      <c r="X2004" s="143">
        <v>5.3560000000000003E-2</v>
      </c>
      <c r="Y2004" s="143">
        <f>X2004*K2004</f>
        <v>5.3560000000000003E-2</v>
      </c>
      <c r="Z2004" s="143">
        <v>0</v>
      </c>
      <c r="AA2004" s="144">
        <f>Z2004*K2004</f>
        <v>0</v>
      </c>
      <c r="AR2004" s="17" t="s">
        <v>247</v>
      </c>
      <c r="AT2004" s="17" t="s">
        <v>222</v>
      </c>
      <c r="AU2004" s="17" t="s">
        <v>190</v>
      </c>
      <c r="AY2004" s="17" t="s">
        <v>221</v>
      </c>
      <c r="BE2004" s="145">
        <f>IF(U2004="základní",N2004,0)</f>
        <v>0</v>
      </c>
      <c r="BF2004" s="145">
        <f>IF(U2004="snížená",N2004,0)</f>
        <v>0</v>
      </c>
      <c r="BG2004" s="145">
        <f>IF(U2004="zákl. přenesená",N2004,0)</f>
        <v>0</v>
      </c>
      <c r="BH2004" s="145">
        <f>IF(U2004="sníž. přenesená",N2004,0)</f>
        <v>0</v>
      </c>
      <c r="BI2004" s="145">
        <f>IF(U2004="nulová",N2004,0)</f>
        <v>0</v>
      </c>
      <c r="BJ2004" s="17" t="s">
        <v>15</v>
      </c>
      <c r="BK2004" s="145">
        <f>ROUND(L2004*K2004,2)</f>
        <v>0</v>
      </c>
      <c r="BL2004" s="17" t="s">
        <v>247</v>
      </c>
      <c r="BM2004" s="17" t="s">
        <v>3537</v>
      </c>
    </row>
    <row r="2005" spans="2:65" s="1" customFormat="1" ht="142.9" customHeight="1" x14ac:dyDescent="0.3">
      <c r="B2005" s="31"/>
      <c r="C2005" s="32"/>
      <c r="D2005" s="32"/>
      <c r="E2005" s="32"/>
      <c r="F2005" s="266" t="s">
        <v>3538</v>
      </c>
      <c r="G2005" s="200"/>
      <c r="H2005" s="200"/>
      <c r="I2005" s="200"/>
      <c r="J2005" s="32"/>
      <c r="K2005" s="32"/>
      <c r="L2005" s="32"/>
      <c r="M2005" s="32"/>
      <c r="N2005" s="32"/>
      <c r="O2005" s="32"/>
      <c r="P2005" s="32"/>
      <c r="Q2005" s="32"/>
      <c r="R2005" s="33"/>
      <c r="T2005" s="70"/>
      <c r="U2005" s="32"/>
      <c r="V2005" s="32"/>
      <c r="W2005" s="32"/>
      <c r="X2005" s="32"/>
      <c r="Y2005" s="32"/>
      <c r="Z2005" s="32"/>
      <c r="AA2005" s="71"/>
      <c r="AT2005" s="17" t="s">
        <v>250</v>
      </c>
      <c r="AU2005" s="17" t="s">
        <v>190</v>
      </c>
    </row>
    <row r="2006" spans="2:65" s="1" customFormat="1" ht="51.6" customHeight="1" x14ac:dyDescent="0.3">
      <c r="B2006" s="136"/>
      <c r="C2006" s="137" t="s">
        <v>3539</v>
      </c>
      <c r="D2006" s="137" t="s">
        <v>222</v>
      </c>
      <c r="E2006" s="138" t="s">
        <v>3540</v>
      </c>
      <c r="F2006" s="250" t="s">
        <v>3541</v>
      </c>
      <c r="G2006" s="251"/>
      <c r="H2006" s="251"/>
      <c r="I2006" s="251"/>
      <c r="J2006" s="139" t="s">
        <v>376</v>
      </c>
      <c r="K2006" s="140">
        <v>1</v>
      </c>
      <c r="L2006" s="252"/>
      <c r="M2006" s="251"/>
      <c r="N2006" s="252">
        <f>ROUND(L2006*K2006,2)</f>
        <v>0</v>
      </c>
      <c r="O2006" s="251"/>
      <c r="P2006" s="251"/>
      <c r="Q2006" s="251"/>
      <c r="R2006" s="141"/>
      <c r="T2006" s="142" t="s">
        <v>3</v>
      </c>
      <c r="U2006" s="40" t="s">
        <v>43</v>
      </c>
      <c r="V2006" s="143">
        <v>1</v>
      </c>
      <c r="W2006" s="143">
        <f>V2006*K2006</f>
        <v>1</v>
      </c>
      <c r="X2006" s="143">
        <v>5.3560000000000003E-2</v>
      </c>
      <c r="Y2006" s="143">
        <f>X2006*K2006</f>
        <v>5.3560000000000003E-2</v>
      </c>
      <c r="Z2006" s="143">
        <v>0</v>
      </c>
      <c r="AA2006" s="144">
        <f>Z2006*K2006</f>
        <v>0</v>
      </c>
      <c r="AR2006" s="17" t="s">
        <v>247</v>
      </c>
      <c r="AT2006" s="17" t="s">
        <v>222</v>
      </c>
      <c r="AU2006" s="17" t="s">
        <v>190</v>
      </c>
      <c r="AY2006" s="17" t="s">
        <v>221</v>
      </c>
      <c r="BE2006" s="145">
        <f>IF(U2006="základní",N2006,0)</f>
        <v>0</v>
      </c>
      <c r="BF2006" s="145">
        <f>IF(U2006="snížená",N2006,0)</f>
        <v>0</v>
      </c>
      <c r="BG2006" s="145">
        <f>IF(U2006="zákl. přenesená",N2006,0)</f>
        <v>0</v>
      </c>
      <c r="BH2006" s="145">
        <f>IF(U2006="sníž. přenesená",N2006,0)</f>
        <v>0</v>
      </c>
      <c r="BI2006" s="145">
        <f>IF(U2006="nulová",N2006,0)</f>
        <v>0</v>
      </c>
      <c r="BJ2006" s="17" t="s">
        <v>15</v>
      </c>
      <c r="BK2006" s="145">
        <f>ROUND(L2006*K2006,2)</f>
        <v>0</v>
      </c>
      <c r="BL2006" s="17" t="s">
        <v>247</v>
      </c>
      <c r="BM2006" s="17" t="s">
        <v>3542</v>
      </c>
    </row>
    <row r="2007" spans="2:65" s="1" customFormat="1" ht="74.45" customHeight="1" x14ac:dyDescent="0.3">
      <c r="B2007" s="31"/>
      <c r="C2007" s="32"/>
      <c r="D2007" s="32"/>
      <c r="E2007" s="32"/>
      <c r="F2007" s="266" t="s">
        <v>3543</v>
      </c>
      <c r="G2007" s="200"/>
      <c r="H2007" s="200"/>
      <c r="I2007" s="200"/>
      <c r="J2007" s="32"/>
      <c r="K2007" s="32"/>
      <c r="L2007" s="32"/>
      <c r="M2007" s="32"/>
      <c r="N2007" s="32"/>
      <c r="O2007" s="32"/>
      <c r="P2007" s="32"/>
      <c r="Q2007" s="32"/>
      <c r="R2007" s="33"/>
      <c r="T2007" s="70"/>
      <c r="U2007" s="32"/>
      <c r="V2007" s="32"/>
      <c r="W2007" s="32"/>
      <c r="X2007" s="32"/>
      <c r="Y2007" s="32"/>
      <c r="Z2007" s="32"/>
      <c r="AA2007" s="71"/>
      <c r="AT2007" s="17" t="s">
        <v>250</v>
      </c>
      <c r="AU2007" s="17" t="s">
        <v>190</v>
      </c>
    </row>
    <row r="2008" spans="2:65" s="1" customFormat="1" ht="40.15" customHeight="1" x14ac:dyDescent="0.3">
      <c r="B2008" s="136"/>
      <c r="C2008" s="137" t="s">
        <v>3544</v>
      </c>
      <c r="D2008" s="137" t="s">
        <v>222</v>
      </c>
      <c r="E2008" s="138" t="s">
        <v>3545</v>
      </c>
      <c r="F2008" s="250" t="s">
        <v>3546</v>
      </c>
      <c r="G2008" s="251"/>
      <c r="H2008" s="251"/>
      <c r="I2008" s="251"/>
      <c r="J2008" s="139" t="s">
        <v>376</v>
      </c>
      <c r="K2008" s="140">
        <v>1</v>
      </c>
      <c r="L2008" s="252"/>
      <c r="M2008" s="251"/>
      <c r="N2008" s="252">
        <f>ROUND(L2008*K2008,2)</f>
        <v>0</v>
      </c>
      <c r="O2008" s="251"/>
      <c r="P2008" s="251"/>
      <c r="Q2008" s="251"/>
      <c r="R2008" s="141"/>
      <c r="T2008" s="142" t="s">
        <v>3</v>
      </c>
      <c r="U2008" s="40" t="s">
        <v>43</v>
      </c>
      <c r="V2008" s="143">
        <v>1</v>
      </c>
      <c r="W2008" s="143">
        <f>V2008*K2008</f>
        <v>1</v>
      </c>
      <c r="X2008" s="143">
        <v>5.3560000000000003E-2</v>
      </c>
      <c r="Y2008" s="143">
        <f>X2008*K2008</f>
        <v>5.3560000000000003E-2</v>
      </c>
      <c r="Z2008" s="143">
        <v>0</v>
      </c>
      <c r="AA2008" s="144">
        <f>Z2008*K2008</f>
        <v>0</v>
      </c>
      <c r="AR2008" s="17" t="s">
        <v>247</v>
      </c>
      <c r="AT2008" s="17" t="s">
        <v>222</v>
      </c>
      <c r="AU2008" s="17" t="s">
        <v>190</v>
      </c>
      <c r="AY2008" s="17" t="s">
        <v>221</v>
      </c>
      <c r="BE2008" s="145">
        <f>IF(U2008="základní",N2008,0)</f>
        <v>0</v>
      </c>
      <c r="BF2008" s="145">
        <f>IF(U2008="snížená",N2008,0)</f>
        <v>0</v>
      </c>
      <c r="BG2008" s="145">
        <f>IF(U2008="zákl. přenesená",N2008,0)</f>
        <v>0</v>
      </c>
      <c r="BH2008" s="145">
        <f>IF(U2008="sníž. přenesená",N2008,0)</f>
        <v>0</v>
      </c>
      <c r="BI2008" s="145">
        <f>IF(U2008="nulová",N2008,0)</f>
        <v>0</v>
      </c>
      <c r="BJ2008" s="17" t="s">
        <v>15</v>
      </c>
      <c r="BK2008" s="145">
        <f>ROUND(L2008*K2008,2)</f>
        <v>0</v>
      </c>
      <c r="BL2008" s="17" t="s">
        <v>247</v>
      </c>
      <c r="BM2008" s="17" t="s">
        <v>3547</v>
      </c>
    </row>
    <row r="2009" spans="2:65" s="1" customFormat="1" ht="28.9" customHeight="1" x14ac:dyDescent="0.3">
      <c r="B2009" s="31"/>
      <c r="C2009" s="32"/>
      <c r="D2009" s="32"/>
      <c r="E2009" s="32"/>
      <c r="F2009" s="266" t="s">
        <v>3548</v>
      </c>
      <c r="G2009" s="200"/>
      <c r="H2009" s="200"/>
      <c r="I2009" s="200"/>
      <c r="J2009" s="32"/>
      <c r="K2009" s="32"/>
      <c r="L2009" s="32"/>
      <c r="M2009" s="32"/>
      <c r="N2009" s="32"/>
      <c r="O2009" s="32"/>
      <c r="P2009" s="32"/>
      <c r="Q2009" s="32"/>
      <c r="R2009" s="33"/>
      <c r="T2009" s="70"/>
      <c r="U2009" s="32"/>
      <c r="V2009" s="32"/>
      <c r="W2009" s="32"/>
      <c r="X2009" s="32"/>
      <c r="Y2009" s="32"/>
      <c r="Z2009" s="32"/>
      <c r="AA2009" s="71"/>
      <c r="AT2009" s="17" t="s">
        <v>250</v>
      </c>
      <c r="AU2009" s="17" t="s">
        <v>190</v>
      </c>
    </row>
    <row r="2010" spans="2:65" s="1" customFormat="1" ht="51.6" customHeight="1" x14ac:dyDescent="0.3">
      <c r="B2010" s="136"/>
      <c r="C2010" s="137" t="s">
        <v>3549</v>
      </c>
      <c r="D2010" s="137" t="s">
        <v>222</v>
      </c>
      <c r="E2010" s="138" t="s">
        <v>3550</v>
      </c>
      <c r="F2010" s="250" t="s">
        <v>3551</v>
      </c>
      <c r="G2010" s="251"/>
      <c r="H2010" s="251"/>
      <c r="I2010" s="251"/>
      <c r="J2010" s="139" t="s">
        <v>376</v>
      </c>
      <c r="K2010" s="140">
        <v>1</v>
      </c>
      <c r="L2010" s="252"/>
      <c r="M2010" s="251"/>
      <c r="N2010" s="252">
        <f>ROUND(L2010*K2010,2)</f>
        <v>0</v>
      </c>
      <c r="O2010" s="251"/>
      <c r="P2010" s="251"/>
      <c r="Q2010" s="251"/>
      <c r="R2010" s="141"/>
      <c r="T2010" s="142" t="s">
        <v>3</v>
      </c>
      <c r="U2010" s="40" t="s">
        <v>43</v>
      </c>
      <c r="V2010" s="143">
        <v>1</v>
      </c>
      <c r="W2010" s="143">
        <f>V2010*K2010</f>
        <v>1</v>
      </c>
      <c r="X2010" s="143">
        <v>5.3560000000000003E-2</v>
      </c>
      <c r="Y2010" s="143">
        <f>X2010*K2010</f>
        <v>5.3560000000000003E-2</v>
      </c>
      <c r="Z2010" s="143">
        <v>0</v>
      </c>
      <c r="AA2010" s="144">
        <f>Z2010*K2010</f>
        <v>0</v>
      </c>
      <c r="AR2010" s="17" t="s">
        <v>247</v>
      </c>
      <c r="AT2010" s="17" t="s">
        <v>222</v>
      </c>
      <c r="AU2010" s="17" t="s">
        <v>190</v>
      </c>
      <c r="AY2010" s="17" t="s">
        <v>221</v>
      </c>
      <c r="BE2010" s="145">
        <f>IF(U2010="základní",N2010,0)</f>
        <v>0</v>
      </c>
      <c r="BF2010" s="145">
        <f>IF(U2010="snížená",N2010,0)</f>
        <v>0</v>
      </c>
      <c r="BG2010" s="145">
        <f>IF(U2010="zákl. přenesená",N2010,0)</f>
        <v>0</v>
      </c>
      <c r="BH2010" s="145">
        <f>IF(U2010="sníž. přenesená",N2010,0)</f>
        <v>0</v>
      </c>
      <c r="BI2010" s="145">
        <f>IF(U2010="nulová",N2010,0)</f>
        <v>0</v>
      </c>
      <c r="BJ2010" s="17" t="s">
        <v>15</v>
      </c>
      <c r="BK2010" s="145">
        <f>ROUND(L2010*K2010,2)</f>
        <v>0</v>
      </c>
      <c r="BL2010" s="17" t="s">
        <v>247</v>
      </c>
      <c r="BM2010" s="17" t="s">
        <v>3552</v>
      </c>
    </row>
    <row r="2011" spans="2:65" s="1" customFormat="1" ht="74.45" customHeight="1" x14ac:dyDescent="0.3">
      <c r="B2011" s="31"/>
      <c r="C2011" s="32"/>
      <c r="D2011" s="32"/>
      <c r="E2011" s="32"/>
      <c r="F2011" s="266" t="s">
        <v>3553</v>
      </c>
      <c r="G2011" s="200"/>
      <c r="H2011" s="200"/>
      <c r="I2011" s="200"/>
      <c r="J2011" s="32"/>
      <c r="K2011" s="32"/>
      <c r="L2011" s="32"/>
      <c r="M2011" s="32"/>
      <c r="N2011" s="32"/>
      <c r="O2011" s="32"/>
      <c r="P2011" s="32"/>
      <c r="Q2011" s="32"/>
      <c r="R2011" s="33"/>
      <c r="T2011" s="70"/>
      <c r="U2011" s="32"/>
      <c r="V2011" s="32"/>
      <c r="W2011" s="32"/>
      <c r="X2011" s="32"/>
      <c r="Y2011" s="32"/>
      <c r="Z2011" s="32"/>
      <c r="AA2011" s="71"/>
      <c r="AT2011" s="17" t="s">
        <v>250</v>
      </c>
      <c r="AU2011" s="17" t="s">
        <v>190</v>
      </c>
    </row>
    <row r="2012" spans="2:65" s="1" customFormat="1" ht="40.15" customHeight="1" x14ac:dyDescent="0.3">
      <c r="B2012" s="136"/>
      <c r="C2012" s="137" t="s">
        <v>3554</v>
      </c>
      <c r="D2012" s="137" t="s">
        <v>222</v>
      </c>
      <c r="E2012" s="138" t="s">
        <v>3555</v>
      </c>
      <c r="F2012" s="250" t="s">
        <v>3556</v>
      </c>
      <c r="G2012" s="251"/>
      <c r="H2012" s="251"/>
      <c r="I2012" s="251"/>
      <c r="J2012" s="139" t="s">
        <v>376</v>
      </c>
      <c r="K2012" s="140">
        <v>1</v>
      </c>
      <c r="L2012" s="252"/>
      <c r="M2012" s="251"/>
      <c r="N2012" s="252">
        <f>ROUND(L2012*K2012,2)</f>
        <v>0</v>
      </c>
      <c r="O2012" s="251"/>
      <c r="P2012" s="251"/>
      <c r="Q2012" s="251"/>
      <c r="R2012" s="141"/>
      <c r="T2012" s="142" t="s">
        <v>3</v>
      </c>
      <c r="U2012" s="40" t="s">
        <v>43</v>
      </c>
      <c r="V2012" s="143">
        <v>1</v>
      </c>
      <c r="W2012" s="143">
        <f>V2012*K2012</f>
        <v>1</v>
      </c>
      <c r="X2012" s="143">
        <v>5.3560000000000003E-2</v>
      </c>
      <c r="Y2012" s="143">
        <f>X2012*K2012</f>
        <v>5.3560000000000003E-2</v>
      </c>
      <c r="Z2012" s="143">
        <v>0</v>
      </c>
      <c r="AA2012" s="144">
        <f>Z2012*K2012</f>
        <v>0</v>
      </c>
      <c r="AR2012" s="17" t="s">
        <v>247</v>
      </c>
      <c r="AT2012" s="17" t="s">
        <v>222</v>
      </c>
      <c r="AU2012" s="17" t="s">
        <v>190</v>
      </c>
      <c r="AY2012" s="17" t="s">
        <v>221</v>
      </c>
      <c r="BE2012" s="145">
        <f>IF(U2012="základní",N2012,0)</f>
        <v>0</v>
      </c>
      <c r="BF2012" s="145">
        <f>IF(U2012="snížená",N2012,0)</f>
        <v>0</v>
      </c>
      <c r="BG2012" s="145">
        <f>IF(U2012="zákl. přenesená",N2012,0)</f>
        <v>0</v>
      </c>
      <c r="BH2012" s="145">
        <f>IF(U2012="sníž. přenesená",N2012,0)</f>
        <v>0</v>
      </c>
      <c r="BI2012" s="145">
        <f>IF(U2012="nulová",N2012,0)</f>
        <v>0</v>
      </c>
      <c r="BJ2012" s="17" t="s">
        <v>15</v>
      </c>
      <c r="BK2012" s="145">
        <f>ROUND(L2012*K2012,2)</f>
        <v>0</v>
      </c>
      <c r="BL2012" s="17" t="s">
        <v>247</v>
      </c>
      <c r="BM2012" s="17" t="s">
        <v>3557</v>
      </c>
    </row>
    <row r="2013" spans="2:65" s="1" customFormat="1" ht="74.45" customHeight="1" x14ac:dyDescent="0.3">
      <c r="B2013" s="31"/>
      <c r="C2013" s="32"/>
      <c r="D2013" s="32"/>
      <c r="E2013" s="32"/>
      <c r="F2013" s="266" t="s">
        <v>3558</v>
      </c>
      <c r="G2013" s="200"/>
      <c r="H2013" s="200"/>
      <c r="I2013" s="200"/>
      <c r="J2013" s="32"/>
      <c r="K2013" s="32"/>
      <c r="L2013" s="32"/>
      <c r="M2013" s="32"/>
      <c r="N2013" s="32"/>
      <c r="O2013" s="32"/>
      <c r="P2013" s="32"/>
      <c r="Q2013" s="32"/>
      <c r="R2013" s="33"/>
      <c r="T2013" s="70"/>
      <c r="U2013" s="32"/>
      <c r="V2013" s="32"/>
      <c r="W2013" s="32"/>
      <c r="X2013" s="32"/>
      <c r="Y2013" s="32"/>
      <c r="Z2013" s="32"/>
      <c r="AA2013" s="71"/>
      <c r="AT2013" s="17" t="s">
        <v>250</v>
      </c>
      <c r="AU2013" s="17" t="s">
        <v>190</v>
      </c>
    </row>
    <row r="2014" spans="2:65" s="1" customFormat="1" ht="40.15" customHeight="1" x14ac:dyDescent="0.3">
      <c r="B2014" s="136"/>
      <c r="C2014" s="137" t="s">
        <v>3559</v>
      </c>
      <c r="D2014" s="137" t="s">
        <v>222</v>
      </c>
      <c r="E2014" s="138" t="s">
        <v>3560</v>
      </c>
      <c r="F2014" s="250" t="s">
        <v>3561</v>
      </c>
      <c r="G2014" s="251"/>
      <c r="H2014" s="251"/>
      <c r="I2014" s="251"/>
      <c r="J2014" s="139" t="s">
        <v>376</v>
      </c>
      <c r="K2014" s="140">
        <v>1</v>
      </c>
      <c r="L2014" s="252"/>
      <c r="M2014" s="251"/>
      <c r="N2014" s="252">
        <f>ROUND(L2014*K2014,2)</f>
        <v>0</v>
      </c>
      <c r="O2014" s="251"/>
      <c r="P2014" s="251"/>
      <c r="Q2014" s="251"/>
      <c r="R2014" s="141"/>
      <c r="T2014" s="142" t="s">
        <v>3</v>
      </c>
      <c r="U2014" s="40" t="s">
        <v>43</v>
      </c>
      <c r="V2014" s="143">
        <v>1</v>
      </c>
      <c r="W2014" s="143">
        <f>V2014*K2014</f>
        <v>1</v>
      </c>
      <c r="X2014" s="143">
        <v>5.3560000000000003E-2</v>
      </c>
      <c r="Y2014" s="143">
        <f>X2014*K2014</f>
        <v>5.3560000000000003E-2</v>
      </c>
      <c r="Z2014" s="143">
        <v>0</v>
      </c>
      <c r="AA2014" s="144">
        <f>Z2014*K2014</f>
        <v>0</v>
      </c>
      <c r="AR2014" s="17" t="s">
        <v>247</v>
      </c>
      <c r="AT2014" s="17" t="s">
        <v>222</v>
      </c>
      <c r="AU2014" s="17" t="s">
        <v>190</v>
      </c>
      <c r="AY2014" s="17" t="s">
        <v>221</v>
      </c>
      <c r="BE2014" s="145">
        <f>IF(U2014="základní",N2014,0)</f>
        <v>0</v>
      </c>
      <c r="BF2014" s="145">
        <f>IF(U2014="snížená",N2014,0)</f>
        <v>0</v>
      </c>
      <c r="BG2014" s="145">
        <f>IF(U2014="zákl. přenesená",N2014,0)</f>
        <v>0</v>
      </c>
      <c r="BH2014" s="145">
        <f>IF(U2014="sníž. přenesená",N2014,0)</f>
        <v>0</v>
      </c>
      <c r="BI2014" s="145">
        <f>IF(U2014="nulová",N2014,0)</f>
        <v>0</v>
      </c>
      <c r="BJ2014" s="17" t="s">
        <v>15</v>
      </c>
      <c r="BK2014" s="145">
        <f>ROUND(L2014*K2014,2)</f>
        <v>0</v>
      </c>
      <c r="BL2014" s="17" t="s">
        <v>247</v>
      </c>
      <c r="BM2014" s="17" t="s">
        <v>3562</v>
      </c>
    </row>
    <row r="2015" spans="2:65" s="1" customFormat="1" ht="51.6" customHeight="1" x14ac:dyDescent="0.3">
      <c r="B2015" s="31"/>
      <c r="C2015" s="32"/>
      <c r="D2015" s="32"/>
      <c r="E2015" s="32"/>
      <c r="F2015" s="266" t="s">
        <v>3563</v>
      </c>
      <c r="G2015" s="200"/>
      <c r="H2015" s="200"/>
      <c r="I2015" s="200"/>
      <c r="J2015" s="32"/>
      <c r="K2015" s="32"/>
      <c r="L2015" s="32"/>
      <c r="M2015" s="32"/>
      <c r="N2015" s="32"/>
      <c r="O2015" s="32"/>
      <c r="P2015" s="32"/>
      <c r="Q2015" s="32"/>
      <c r="R2015" s="33"/>
      <c r="T2015" s="70"/>
      <c r="U2015" s="32"/>
      <c r="V2015" s="32"/>
      <c r="W2015" s="32"/>
      <c r="X2015" s="32"/>
      <c r="Y2015" s="32"/>
      <c r="Z2015" s="32"/>
      <c r="AA2015" s="71"/>
      <c r="AT2015" s="17" t="s">
        <v>250</v>
      </c>
      <c r="AU2015" s="17" t="s">
        <v>190</v>
      </c>
    </row>
    <row r="2016" spans="2:65" s="1" customFormat="1" ht="40.15" customHeight="1" x14ac:dyDescent="0.3">
      <c r="B2016" s="136"/>
      <c r="C2016" s="137" t="s">
        <v>3564</v>
      </c>
      <c r="D2016" s="137" t="s">
        <v>222</v>
      </c>
      <c r="E2016" s="138" t="s">
        <v>3565</v>
      </c>
      <c r="F2016" s="250" t="s">
        <v>3566</v>
      </c>
      <c r="G2016" s="251"/>
      <c r="H2016" s="251"/>
      <c r="I2016" s="251"/>
      <c r="J2016" s="139" t="s">
        <v>376</v>
      </c>
      <c r="K2016" s="140">
        <v>1</v>
      </c>
      <c r="L2016" s="252"/>
      <c r="M2016" s="251"/>
      <c r="N2016" s="252">
        <f>ROUND(L2016*K2016,2)</f>
        <v>0</v>
      </c>
      <c r="O2016" s="251"/>
      <c r="P2016" s="251"/>
      <c r="Q2016" s="251"/>
      <c r="R2016" s="141"/>
      <c r="T2016" s="142" t="s">
        <v>3</v>
      </c>
      <c r="U2016" s="40" t="s">
        <v>43</v>
      </c>
      <c r="V2016" s="143">
        <v>1</v>
      </c>
      <c r="W2016" s="143">
        <f>V2016*K2016</f>
        <v>1</v>
      </c>
      <c r="X2016" s="143">
        <v>5.3560000000000003E-2</v>
      </c>
      <c r="Y2016" s="143">
        <f>X2016*K2016</f>
        <v>5.3560000000000003E-2</v>
      </c>
      <c r="Z2016" s="143">
        <v>0</v>
      </c>
      <c r="AA2016" s="144">
        <f>Z2016*K2016</f>
        <v>0</v>
      </c>
      <c r="AR2016" s="17" t="s">
        <v>247</v>
      </c>
      <c r="AT2016" s="17" t="s">
        <v>222</v>
      </c>
      <c r="AU2016" s="17" t="s">
        <v>190</v>
      </c>
      <c r="AY2016" s="17" t="s">
        <v>221</v>
      </c>
      <c r="BE2016" s="145">
        <f>IF(U2016="základní",N2016,0)</f>
        <v>0</v>
      </c>
      <c r="BF2016" s="145">
        <f>IF(U2016="snížená",N2016,0)</f>
        <v>0</v>
      </c>
      <c r="BG2016" s="145">
        <f>IF(U2016="zákl. přenesená",N2016,0)</f>
        <v>0</v>
      </c>
      <c r="BH2016" s="145">
        <f>IF(U2016="sníž. přenesená",N2016,0)</f>
        <v>0</v>
      </c>
      <c r="BI2016" s="145">
        <f>IF(U2016="nulová",N2016,0)</f>
        <v>0</v>
      </c>
      <c r="BJ2016" s="17" t="s">
        <v>15</v>
      </c>
      <c r="BK2016" s="145">
        <f>ROUND(L2016*K2016,2)</f>
        <v>0</v>
      </c>
      <c r="BL2016" s="17" t="s">
        <v>247</v>
      </c>
      <c r="BM2016" s="17" t="s">
        <v>3567</v>
      </c>
    </row>
    <row r="2017" spans="2:65" s="1" customFormat="1" ht="74.45" customHeight="1" x14ac:dyDescent="0.3">
      <c r="B2017" s="31"/>
      <c r="C2017" s="32"/>
      <c r="D2017" s="32"/>
      <c r="E2017" s="32"/>
      <c r="F2017" s="266" t="s">
        <v>3568</v>
      </c>
      <c r="G2017" s="200"/>
      <c r="H2017" s="200"/>
      <c r="I2017" s="200"/>
      <c r="J2017" s="32"/>
      <c r="K2017" s="32"/>
      <c r="L2017" s="32"/>
      <c r="M2017" s="32"/>
      <c r="N2017" s="32"/>
      <c r="O2017" s="32"/>
      <c r="P2017" s="32"/>
      <c r="Q2017" s="32"/>
      <c r="R2017" s="33"/>
      <c r="T2017" s="70"/>
      <c r="U2017" s="32"/>
      <c r="V2017" s="32"/>
      <c r="W2017" s="32"/>
      <c r="X2017" s="32"/>
      <c r="Y2017" s="32"/>
      <c r="Z2017" s="32"/>
      <c r="AA2017" s="71"/>
      <c r="AT2017" s="17" t="s">
        <v>250</v>
      </c>
      <c r="AU2017" s="17" t="s">
        <v>190</v>
      </c>
    </row>
    <row r="2018" spans="2:65" s="1" customFormat="1" ht="40.15" customHeight="1" x14ac:dyDescent="0.3">
      <c r="B2018" s="136"/>
      <c r="C2018" s="137" t="s">
        <v>3569</v>
      </c>
      <c r="D2018" s="137" t="s">
        <v>222</v>
      </c>
      <c r="E2018" s="138" t="s">
        <v>3570</v>
      </c>
      <c r="F2018" s="250" t="s">
        <v>3571</v>
      </c>
      <c r="G2018" s="251"/>
      <c r="H2018" s="251"/>
      <c r="I2018" s="251"/>
      <c r="J2018" s="139" t="s">
        <v>536</v>
      </c>
      <c r="K2018" s="140">
        <v>21</v>
      </c>
      <c r="L2018" s="252"/>
      <c r="M2018" s="251"/>
      <c r="N2018" s="252">
        <f>ROUND(L2018*K2018,2)</f>
        <v>0</v>
      </c>
      <c r="O2018" s="251"/>
      <c r="P2018" s="251"/>
      <c r="Q2018" s="251"/>
      <c r="R2018" s="141"/>
      <c r="T2018" s="142" t="s">
        <v>3</v>
      </c>
      <c r="U2018" s="40" t="s">
        <v>43</v>
      </c>
      <c r="V2018" s="143">
        <v>1</v>
      </c>
      <c r="W2018" s="143">
        <f>V2018*K2018</f>
        <v>21</v>
      </c>
      <c r="X2018" s="143">
        <v>5.3560000000000003E-2</v>
      </c>
      <c r="Y2018" s="143">
        <f>X2018*K2018</f>
        <v>1.12476</v>
      </c>
      <c r="Z2018" s="143">
        <v>0</v>
      </c>
      <c r="AA2018" s="144">
        <f>Z2018*K2018</f>
        <v>0</v>
      </c>
      <c r="AR2018" s="17" t="s">
        <v>247</v>
      </c>
      <c r="AT2018" s="17" t="s">
        <v>222</v>
      </c>
      <c r="AU2018" s="17" t="s">
        <v>190</v>
      </c>
      <c r="AY2018" s="17" t="s">
        <v>221</v>
      </c>
      <c r="BE2018" s="145">
        <f>IF(U2018="základní",N2018,0)</f>
        <v>0</v>
      </c>
      <c r="BF2018" s="145">
        <f>IF(U2018="snížená",N2018,0)</f>
        <v>0</v>
      </c>
      <c r="BG2018" s="145">
        <f>IF(U2018="zákl. přenesená",N2018,0)</f>
        <v>0</v>
      </c>
      <c r="BH2018" s="145">
        <f>IF(U2018="sníž. přenesená",N2018,0)</f>
        <v>0</v>
      </c>
      <c r="BI2018" s="145">
        <f>IF(U2018="nulová",N2018,0)</f>
        <v>0</v>
      </c>
      <c r="BJ2018" s="17" t="s">
        <v>15</v>
      </c>
      <c r="BK2018" s="145">
        <f>ROUND(L2018*K2018,2)</f>
        <v>0</v>
      </c>
      <c r="BL2018" s="17" t="s">
        <v>247</v>
      </c>
      <c r="BM2018" s="17" t="s">
        <v>3572</v>
      </c>
    </row>
    <row r="2019" spans="2:65" s="1" customFormat="1" ht="120" customHeight="1" x14ac:dyDescent="0.3">
      <c r="B2019" s="31"/>
      <c r="C2019" s="32"/>
      <c r="D2019" s="32"/>
      <c r="E2019" s="32"/>
      <c r="F2019" s="266" t="s">
        <v>3488</v>
      </c>
      <c r="G2019" s="200"/>
      <c r="H2019" s="200"/>
      <c r="I2019" s="200"/>
      <c r="J2019" s="32"/>
      <c r="K2019" s="32"/>
      <c r="L2019" s="32"/>
      <c r="M2019" s="32"/>
      <c r="N2019" s="32"/>
      <c r="O2019" s="32"/>
      <c r="P2019" s="32"/>
      <c r="Q2019" s="32"/>
      <c r="R2019" s="33"/>
      <c r="T2019" s="70"/>
      <c r="U2019" s="32"/>
      <c r="V2019" s="32"/>
      <c r="W2019" s="32"/>
      <c r="X2019" s="32"/>
      <c r="Y2019" s="32"/>
      <c r="Z2019" s="32"/>
      <c r="AA2019" s="71"/>
      <c r="AT2019" s="17" t="s">
        <v>250</v>
      </c>
      <c r="AU2019" s="17" t="s">
        <v>190</v>
      </c>
    </row>
    <row r="2020" spans="2:65" s="1" customFormat="1" ht="40.15" customHeight="1" x14ac:dyDescent="0.3">
      <c r="B2020" s="136"/>
      <c r="C2020" s="137" t="s">
        <v>3573</v>
      </c>
      <c r="D2020" s="137" t="s">
        <v>222</v>
      </c>
      <c r="E2020" s="138" t="s">
        <v>3574</v>
      </c>
      <c r="F2020" s="250" t="s">
        <v>3575</v>
      </c>
      <c r="G2020" s="251"/>
      <c r="H2020" s="251"/>
      <c r="I2020" s="251"/>
      <c r="J2020" s="139" t="s">
        <v>536</v>
      </c>
      <c r="K2020" s="140">
        <v>11.4</v>
      </c>
      <c r="L2020" s="252"/>
      <c r="M2020" s="251"/>
      <c r="N2020" s="252">
        <f>ROUND(L2020*K2020,2)</f>
        <v>0</v>
      </c>
      <c r="O2020" s="251"/>
      <c r="P2020" s="251"/>
      <c r="Q2020" s="251"/>
      <c r="R2020" s="141"/>
      <c r="T2020" s="142" t="s">
        <v>3</v>
      </c>
      <c r="U2020" s="40" t="s">
        <v>43</v>
      </c>
      <c r="V2020" s="143">
        <v>1</v>
      </c>
      <c r="W2020" s="143">
        <f>V2020*K2020</f>
        <v>11.4</v>
      </c>
      <c r="X2020" s="143">
        <v>5.3560000000000003E-2</v>
      </c>
      <c r="Y2020" s="143">
        <f>X2020*K2020</f>
        <v>0.61058400000000002</v>
      </c>
      <c r="Z2020" s="143">
        <v>0</v>
      </c>
      <c r="AA2020" s="144">
        <f>Z2020*K2020</f>
        <v>0</v>
      </c>
      <c r="AR2020" s="17" t="s">
        <v>247</v>
      </c>
      <c r="AT2020" s="17" t="s">
        <v>222</v>
      </c>
      <c r="AU2020" s="17" t="s">
        <v>190</v>
      </c>
      <c r="AY2020" s="17" t="s">
        <v>221</v>
      </c>
      <c r="BE2020" s="145">
        <f>IF(U2020="základní",N2020,0)</f>
        <v>0</v>
      </c>
      <c r="BF2020" s="145">
        <f>IF(U2020="snížená",N2020,0)</f>
        <v>0</v>
      </c>
      <c r="BG2020" s="145">
        <f>IF(U2020="zákl. přenesená",N2020,0)</f>
        <v>0</v>
      </c>
      <c r="BH2020" s="145">
        <f>IF(U2020="sníž. přenesená",N2020,0)</f>
        <v>0</v>
      </c>
      <c r="BI2020" s="145">
        <f>IF(U2020="nulová",N2020,0)</f>
        <v>0</v>
      </c>
      <c r="BJ2020" s="17" t="s">
        <v>15</v>
      </c>
      <c r="BK2020" s="145">
        <f>ROUND(L2020*K2020,2)</f>
        <v>0</v>
      </c>
      <c r="BL2020" s="17" t="s">
        <v>247</v>
      </c>
      <c r="BM2020" s="17" t="s">
        <v>3576</v>
      </c>
    </row>
    <row r="2021" spans="2:65" s="1" customFormat="1" ht="51.6" customHeight="1" x14ac:dyDescent="0.3">
      <c r="B2021" s="31"/>
      <c r="C2021" s="32"/>
      <c r="D2021" s="32"/>
      <c r="E2021" s="32"/>
      <c r="F2021" s="266" t="s">
        <v>3577</v>
      </c>
      <c r="G2021" s="200"/>
      <c r="H2021" s="200"/>
      <c r="I2021" s="200"/>
      <c r="J2021" s="32"/>
      <c r="K2021" s="32"/>
      <c r="L2021" s="32"/>
      <c r="M2021" s="32"/>
      <c r="N2021" s="32"/>
      <c r="O2021" s="32"/>
      <c r="P2021" s="32"/>
      <c r="Q2021" s="32"/>
      <c r="R2021" s="33"/>
      <c r="T2021" s="70"/>
      <c r="U2021" s="32"/>
      <c r="V2021" s="32"/>
      <c r="W2021" s="32"/>
      <c r="X2021" s="32"/>
      <c r="Y2021" s="32"/>
      <c r="Z2021" s="32"/>
      <c r="AA2021" s="71"/>
      <c r="AT2021" s="17" t="s">
        <v>250</v>
      </c>
      <c r="AU2021" s="17" t="s">
        <v>190</v>
      </c>
    </row>
    <row r="2022" spans="2:65" s="1" customFormat="1" ht="40.15" customHeight="1" x14ac:dyDescent="0.3">
      <c r="B2022" s="136"/>
      <c r="C2022" s="137" t="s">
        <v>3578</v>
      </c>
      <c r="D2022" s="137" t="s">
        <v>222</v>
      </c>
      <c r="E2022" s="138" t="s">
        <v>3579</v>
      </c>
      <c r="F2022" s="250" t="s">
        <v>3580</v>
      </c>
      <c r="G2022" s="251"/>
      <c r="H2022" s="251"/>
      <c r="I2022" s="251"/>
      <c r="J2022" s="139" t="s">
        <v>376</v>
      </c>
      <c r="K2022" s="140">
        <v>1</v>
      </c>
      <c r="L2022" s="252"/>
      <c r="M2022" s="251"/>
      <c r="N2022" s="252">
        <f>ROUND(L2022*K2022,2)</f>
        <v>0</v>
      </c>
      <c r="O2022" s="251"/>
      <c r="P2022" s="251"/>
      <c r="Q2022" s="251"/>
      <c r="R2022" s="141"/>
      <c r="T2022" s="142" t="s">
        <v>3</v>
      </c>
      <c r="U2022" s="40" t="s">
        <v>43</v>
      </c>
      <c r="V2022" s="143">
        <v>1</v>
      </c>
      <c r="W2022" s="143">
        <f>V2022*K2022</f>
        <v>1</v>
      </c>
      <c r="X2022" s="143">
        <v>5.3560000000000003E-2</v>
      </c>
      <c r="Y2022" s="143">
        <f>X2022*K2022</f>
        <v>5.3560000000000003E-2</v>
      </c>
      <c r="Z2022" s="143">
        <v>0</v>
      </c>
      <c r="AA2022" s="144">
        <f>Z2022*K2022</f>
        <v>0</v>
      </c>
      <c r="AR2022" s="17" t="s">
        <v>247</v>
      </c>
      <c r="AT2022" s="17" t="s">
        <v>222</v>
      </c>
      <c r="AU2022" s="17" t="s">
        <v>190</v>
      </c>
      <c r="AY2022" s="17" t="s">
        <v>221</v>
      </c>
      <c r="BE2022" s="145">
        <f>IF(U2022="základní",N2022,0)</f>
        <v>0</v>
      </c>
      <c r="BF2022" s="145">
        <f>IF(U2022="snížená",N2022,0)</f>
        <v>0</v>
      </c>
      <c r="BG2022" s="145">
        <f>IF(U2022="zákl. přenesená",N2022,0)</f>
        <v>0</v>
      </c>
      <c r="BH2022" s="145">
        <f>IF(U2022="sníž. přenesená",N2022,0)</f>
        <v>0</v>
      </c>
      <c r="BI2022" s="145">
        <f>IF(U2022="nulová",N2022,0)</f>
        <v>0</v>
      </c>
      <c r="BJ2022" s="17" t="s">
        <v>15</v>
      </c>
      <c r="BK2022" s="145">
        <f>ROUND(L2022*K2022,2)</f>
        <v>0</v>
      </c>
      <c r="BL2022" s="17" t="s">
        <v>247</v>
      </c>
      <c r="BM2022" s="17" t="s">
        <v>3581</v>
      </c>
    </row>
    <row r="2023" spans="2:65" s="1" customFormat="1" ht="120" customHeight="1" x14ac:dyDescent="0.3">
      <c r="B2023" s="31"/>
      <c r="C2023" s="32"/>
      <c r="D2023" s="32"/>
      <c r="E2023" s="32"/>
      <c r="F2023" s="266" t="s">
        <v>3582</v>
      </c>
      <c r="G2023" s="200"/>
      <c r="H2023" s="200"/>
      <c r="I2023" s="200"/>
      <c r="J2023" s="32"/>
      <c r="K2023" s="32"/>
      <c r="L2023" s="32"/>
      <c r="M2023" s="32"/>
      <c r="N2023" s="32"/>
      <c r="O2023" s="32"/>
      <c r="P2023" s="32"/>
      <c r="Q2023" s="32"/>
      <c r="R2023" s="33"/>
      <c r="T2023" s="70"/>
      <c r="U2023" s="32"/>
      <c r="V2023" s="32"/>
      <c r="W2023" s="32"/>
      <c r="X2023" s="32"/>
      <c r="Y2023" s="32"/>
      <c r="Z2023" s="32"/>
      <c r="AA2023" s="71"/>
      <c r="AT2023" s="17" t="s">
        <v>250</v>
      </c>
      <c r="AU2023" s="17" t="s">
        <v>190</v>
      </c>
    </row>
    <row r="2024" spans="2:65" s="1" customFormat="1" ht="40.15" customHeight="1" x14ac:dyDescent="0.3">
      <c r="B2024" s="136"/>
      <c r="C2024" s="137" t="s">
        <v>3583</v>
      </c>
      <c r="D2024" s="137" t="s">
        <v>222</v>
      </c>
      <c r="E2024" s="138" t="s">
        <v>3584</v>
      </c>
      <c r="F2024" s="250" t="s">
        <v>3585</v>
      </c>
      <c r="G2024" s="251"/>
      <c r="H2024" s="251"/>
      <c r="I2024" s="251"/>
      <c r="J2024" s="139" t="s">
        <v>376</v>
      </c>
      <c r="K2024" s="140">
        <v>1</v>
      </c>
      <c r="L2024" s="252"/>
      <c r="M2024" s="251"/>
      <c r="N2024" s="252">
        <f>ROUND(L2024*K2024,2)</f>
        <v>0</v>
      </c>
      <c r="O2024" s="251"/>
      <c r="P2024" s="251"/>
      <c r="Q2024" s="251"/>
      <c r="R2024" s="141"/>
      <c r="T2024" s="142" t="s">
        <v>3</v>
      </c>
      <c r="U2024" s="40" t="s">
        <v>43</v>
      </c>
      <c r="V2024" s="143">
        <v>1</v>
      </c>
      <c r="W2024" s="143">
        <f>V2024*K2024</f>
        <v>1</v>
      </c>
      <c r="X2024" s="143">
        <v>5.3560000000000003E-2</v>
      </c>
      <c r="Y2024" s="143">
        <f>X2024*K2024</f>
        <v>5.3560000000000003E-2</v>
      </c>
      <c r="Z2024" s="143">
        <v>0</v>
      </c>
      <c r="AA2024" s="144">
        <f>Z2024*K2024</f>
        <v>0</v>
      </c>
      <c r="AR2024" s="17" t="s">
        <v>247</v>
      </c>
      <c r="AT2024" s="17" t="s">
        <v>222</v>
      </c>
      <c r="AU2024" s="17" t="s">
        <v>190</v>
      </c>
      <c r="AY2024" s="17" t="s">
        <v>221</v>
      </c>
      <c r="BE2024" s="145">
        <f>IF(U2024="základní",N2024,0)</f>
        <v>0</v>
      </c>
      <c r="BF2024" s="145">
        <f>IF(U2024="snížená",N2024,0)</f>
        <v>0</v>
      </c>
      <c r="BG2024" s="145">
        <f>IF(U2024="zákl. přenesená",N2024,0)</f>
        <v>0</v>
      </c>
      <c r="BH2024" s="145">
        <f>IF(U2024="sníž. přenesená",N2024,0)</f>
        <v>0</v>
      </c>
      <c r="BI2024" s="145">
        <f>IF(U2024="nulová",N2024,0)</f>
        <v>0</v>
      </c>
      <c r="BJ2024" s="17" t="s">
        <v>15</v>
      </c>
      <c r="BK2024" s="145">
        <f>ROUND(L2024*K2024,2)</f>
        <v>0</v>
      </c>
      <c r="BL2024" s="17" t="s">
        <v>247</v>
      </c>
      <c r="BM2024" s="17" t="s">
        <v>3586</v>
      </c>
    </row>
    <row r="2025" spans="2:65" s="1" customFormat="1" ht="74.45" customHeight="1" x14ac:dyDescent="0.3">
      <c r="B2025" s="31"/>
      <c r="C2025" s="32"/>
      <c r="D2025" s="32"/>
      <c r="E2025" s="32"/>
      <c r="F2025" s="266" t="s">
        <v>3587</v>
      </c>
      <c r="G2025" s="200"/>
      <c r="H2025" s="200"/>
      <c r="I2025" s="200"/>
      <c r="J2025" s="32"/>
      <c r="K2025" s="32"/>
      <c r="L2025" s="32"/>
      <c r="M2025" s="32"/>
      <c r="N2025" s="32"/>
      <c r="O2025" s="32"/>
      <c r="P2025" s="32"/>
      <c r="Q2025" s="32"/>
      <c r="R2025" s="33"/>
      <c r="T2025" s="70"/>
      <c r="U2025" s="32"/>
      <c r="V2025" s="32"/>
      <c r="W2025" s="32"/>
      <c r="X2025" s="32"/>
      <c r="Y2025" s="32"/>
      <c r="Z2025" s="32"/>
      <c r="AA2025" s="71"/>
      <c r="AT2025" s="17" t="s">
        <v>250</v>
      </c>
      <c r="AU2025" s="17" t="s">
        <v>190</v>
      </c>
    </row>
    <row r="2026" spans="2:65" s="1" customFormat="1" ht="40.15" customHeight="1" x14ac:dyDescent="0.3">
      <c r="B2026" s="136"/>
      <c r="C2026" s="137" t="s">
        <v>3588</v>
      </c>
      <c r="D2026" s="137" t="s">
        <v>222</v>
      </c>
      <c r="E2026" s="138" t="s">
        <v>3589</v>
      </c>
      <c r="F2026" s="250" t="s">
        <v>3590</v>
      </c>
      <c r="G2026" s="251"/>
      <c r="H2026" s="251"/>
      <c r="I2026" s="251"/>
      <c r="J2026" s="139" t="s">
        <v>376</v>
      </c>
      <c r="K2026" s="140">
        <v>1</v>
      </c>
      <c r="L2026" s="252"/>
      <c r="M2026" s="251"/>
      <c r="N2026" s="252">
        <f>ROUND(L2026*K2026,2)</f>
        <v>0</v>
      </c>
      <c r="O2026" s="251"/>
      <c r="P2026" s="251"/>
      <c r="Q2026" s="251"/>
      <c r="R2026" s="141"/>
      <c r="T2026" s="142" t="s">
        <v>3</v>
      </c>
      <c r="U2026" s="40" t="s">
        <v>43</v>
      </c>
      <c r="V2026" s="143">
        <v>1</v>
      </c>
      <c r="W2026" s="143">
        <f>V2026*K2026</f>
        <v>1</v>
      </c>
      <c r="X2026" s="143">
        <v>5.3560000000000003E-2</v>
      </c>
      <c r="Y2026" s="143">
        <f>X2026*K2026</f>
        <v>5.3560000000000003E-2</v>
      </c>
      <c r="Z2026" s="143">
        <v>0</v>
      </c>
      <c r="AA2026" s="144">
        <f>Z2026*K2026</f>
        <v>0</v>
      </c>
      <c r="AR2026" s="17" t="s">
        <v>247</v>
      </c>
      <c r="AT2026" s="17" t="s">
        <v>222</v>
      </c>
      <c r="AU2026" s="17" t="s">
        <v>190</v>
      </c>
      <c r="AY2026" s="17" t="s">
        <v>221</v>
      </c>
      <c r="BE2026" s="145">
        <f>IF(U2026="základní",N2026,0)</f>
        <v>0</v>
      </c>
      <c r="BF2026" s="145">
        <f>IF(U2026="snížená",N2026,0)</f>
        <v>0</v>
      </c>
      <c r="BG2026" s="145">
        <f>IF(U2026="zákl. přenesená",N2026,0)</f>
        <v>0</v>
      </c>
      <c r="BH2026" s="145">
        <f>IF(U2026="sníž. přenesená",N2026,0)</f>
        <v>0</v>
      </c>
      <c r="BI2026" s="145">
        <f>IF(U2026="nulová",N2026,0)</f>
        <v>0</v>
      </c>
      <c r="BJ2026" s="17" t="s">
        <v>15</v>
      </c>
      <c r="BK2026" s="145">
        <f>ROUND(L2026*K2026,2)</f>
        <v>0</v>
      </c>
      <c r="BL2026" s="17" t="s">
        <v>247</v>
      </c>
      <c r="BM2026" s="17" t="s">
        <v>3591</v>
      </c>
    </row>
    <row r="2027" spans="2:65" s="1" customFormat="1" ht="211.15" customHeight="1" x14ac:dyDescent="0.3">
      <c r="B2027" s="31"/>
      <c r="C2027" s="32"/>
      <c r="D2027" s="32"/>
      <c r="E2027" s="32"/>
      <c r="F2027" s="266" t="s">
        <v>3592</v>
      </c>
      <c r="G2027" s="200"/>
      <c r="H2027" s="200"/>
      <c r="I2027" s="200"/>
      <c r="J2027" s="32"/>
      <c r="K2027" s="32"/>
      <c r="L2027" s="32"/>
      <c r="M2027" s="32"/>
      <c r="N2027" s="32"/>
      <c r="O2027" s="32"/>
      <c r="P2027" s="32"/>
      <c r="Q2027" s="32"/>
      <c r="R2027" s="33"/>
      <c r="T2027" s="70"/>
      <c r="U2027" s="32"/>
      <c r="V2027" s="32"/>
      <c r="W2027" s="32"/>
      <c r="X2027" s="32"/>
      <c r="Y2027" s="32"/>
      <c r="Z2027" s="32"/>
      <c r="AA2027" s="71"/>
      <c r="AT2027" s="17" t="s">
        <v>250</v>
      </c>
      <c r="AU2027" s="17" t="s">
        <v>190</v>
      </c>
    </row>
    <row r="2028" spans="2:65" s="1" customFormat="1" ht="40.15" customHeight="1" x14ac:dyDescent="0.3">
      <c r="B2028" s="136"/>
      <c r="C2028" s="137" t="s">
        <v>3593</v>
      </c>
      <c r="D2028" s="137" t="s">
        <v>222</v>
      </c>
      <c r="E2028" s="138" t="s">
        <v>3594</v>
      </c>
      <c r="F2028" s="250" t="s">
        <v>3595</v>
      </c>
      <c r="G2028" s="251"/>
      <c r="H2028" s="251"/>
      <c r="I2028" s="251"/>
      <c r="J2028" s="139" t="s">
        <v>376</v>
      </c>
      <c r="K2028" s="140">
        <v>1</v>
      </c>
      <c r="L2028" s="252"/>
      <c r="M2028" s="251"/>
      <c r="N2028" s="252">
        <f>ROUND(L2028*K2028,2)</f>
        <v>0</v>
      </c>
      <c r="O2028" s="251"/>
      <c r="P2028" s="251"/>
      <c r="Q2028" s="251"/>
      <c r="R2028" s="141"/>
      <c r="T2028" s="142" t="s">
        <v>3</v>
      </c>
      <c r="U2028" s="40" t="s">
        <v>43</v>
      </c>
      <c r="V2028" s="143">
        <v>1</v>
      </c>
      <c r="W2028" s="143">
        <f>V2028*K2028</f>
        <v>1</v>
      </c>
      <c r="X2028" s="143">
        <v>5.3560000000000003E-2</v>
      </c>
      <c r="Y2028" s="143">
        <f>X2028*K2028</f>
        <v>5.3560000000000003E-2</v>
      </c>
      <c r="Z2028" s="143">
        <v>0</v>
      </c>
      <c r="AA2028" s="144">
        <f>Z2028*K2028</f>
        <v>0</v>
      </c>
      <c r="AR2028" s="17" t="s">
        <v>247</v>
      </c>
      <c r="AT2028" s="17" t="s">
        <v>222</v>
      </c>
      <c r="AU2028" s="17" t="s">
        <v>190</v>
      </c>
      <c r="AY2028" s="17" t="s">
        <v>221</v>
      </c>
      <c r="BE2028" s="145">
        <f>IF(U2028="základní",N2028,0)</f>
        <v>0</v>
      </c>
      <c r="BF2028" s="145">
        <f>IF(U2028="snížená",N2028,0)</f>
        <v>0</v>
      </c>
      <c r="BG2028" s="145">
        <f>IF(U2028="zákl. přenesená",N2028,0)</f>
        <v>0</v>
      </c>
      <c r="BH2028" s="145">
        <f>IF(U2028="sníž. přenesená",N2028,0)</f>
        <v>0</v>
      </c>
      <c r="BI2028" s="145">
        <f>IF(U2028="nulová",N2028,0)</f>
        <v>0</v>
      </c>
      <c r="BJ2028" s="17" t="s">
        <v>15</v>
      </c>
      <c r="BK2028" s="145">
        <f>ROUND(L2028*K2028,2)</f>
        <v>0</v>
      </c>
      <c r="BL2028" s="17" t="s">
        <v>247</v>
      </c>
      <c r="BM2028" s="17" t="s">
        <v>3596</v>
      </c>
    </row>
    <row r="2029" spans="2:65" s="1" customFormat="1" ht="142.9" customHeight="1" x14ac:dyDescent="0.3">
      <c r="B2029" s="31"/>
      <c r="C2029" s="32"/>
      <c r="D2029" s="32"/>
      <c r="E2029" s="32"/>
      <c r="F2029" s="266" t="s">
        <v>3597</v>
      </c>
      <c r="G2029" s="200"/>
      <c r="H2029" s="200"/>
      <c r="I2029" s="200"/>
      <c r="J2029" s="32"/>
      <c r="K2029" s="32"/>
      <c r="L2029" s="32"/>
      <c r="M2029" s="32"/>
      <c r="N2029" s="32"/>
      <c r="O2029" s="32"/>
      <c r="P2029" s="32"/>
      <c r="Q2029" s="32"/>
      <c r="R2029" s="33"/>
      <c r="T2029" s="70"/>
      <c r="U2029" s="32"/>
      <c r="V2029" s="32"/>
      <c r="W2029" s="32"/>
      <c r="X2029" s="32"/>
      <c r="Y2029" s="32"/>
      <c r="Z2029" s="32"/>
      <c r="AA2029" s="71"/>
      <c r="AT2029" s="17" t="s">
        <v>250</v>
      </c>
      <c r="AU2029" s="17" t="s">
        <v>190</v>
      </c>
    </row>
    <row r="2030" spans="2:65" s="1" customFormat="1" ht="40.15" customHeight="1" x14ac:dyDescent="0.3">
      <c r="B2030" s="136"/>
      <c r="C2030" s="137" t="s">
        <v>3598</v>
      </c>
      <c r="D2030" s="137" t="s">
        <v>222</v>
      </c>
      <c r="E2030" s="138" t="s">
        <v>3599</v>
      </c>
      <c r="F2030" s="250" t="s">
        <v>3600</v>
      </c>
      <c r="G2030" s="251"/>
      <c r="H2030" s="251"/>
      <c r="I2030" s="251"/>
      <c r="J2030" s="139" t="s">
        <v>376</v>
      </c>
      <c r="K2030" s="140">
        <v>1</v>
      </c>
      <c r="L2030" s="252"/>
      <c r="M2030" s="251"/>
      <c r="N2030" s="252">
        <f>ROUND(L2030*K2030,2)</f>
        <v>0</v>
      </c>
      <c r="O2030" s="251"/>
      <c r="P2030" s="251"/>
      <c r="Q2030" s="251"/>
      <c r="R2030" s="141"/>
      <c r="T2030" s="142" t="s">
        <v>3</v>
      </c>
      <c r="U2030" s="40" t="s">
        <v>43</v>
      </c>
      <c r="V2030" s="143">
        <v>1</v>
      </c>
      <c r="W2030" s="143">
        <f>V2030*K2030</f>
        <v>1</v>
      </c>
      <c r="X2030" s="143">
        <v>5.3560000000000003E-2</v>
      </c>
      <c r="Y2030" s="143">
        <f>X2030*K2030</f>
        <v>5.3560000000000003E-2</v>
      </c>
      <c r="Z2030" s="143">
        <v>0</v>
      </c>
      <c r="AA2030" s="144">
        <f>Z2030*K2030</f>
        <v>0</v>
      </c>
      <c r="AR2030" s="17" t="s">
        <v>247</v>
      </c>
      <c r="AT2030" s="17" t="s">
        <v>222</v>
      </c>
      <c r="AU2030" s="17" t="s">
        <v>190</v>
      </c>
      <c r="AY2030" s="17" t="s">
        <v>221</v>
      </c>
      <c r="BE2030" s="145">
        <f>IF(U2030="základní",N2030,0)</f>
        <v>0</v>
      </c>
      <c r="BF2030" s="145">
        <f>IF(U2030="snížená",N2030,0)</f>
        <v>0</v>
      </c>
      <c r="BG2030" s="145">
        <f>IF(U2030="zákl. přenesená",N2030,0)</f>
        <v>0</v>
      </c>
      <c r="BH2030" s="145">
        <f>IF(U2030="sníž. přenesená",N2030,0)</f>
        <v>0</v>
      </c>
      <c r="BI2030" s="145">
        <f>IF(U2030="nulová",N2030,0)</f>
        <v>0</v>
      </c>
      <c r="BJ2030" s="17" t="s">
        <v>15</v>
      </c>
      <c r="BK2030" s="145">
        <f>ROUND(L2030*K2030,2)</f>
        <v>0</v>
      </c>
      <c r="BL2030" s="17" t="s">
        <v>247</v>
      </c>
      <c r="BM2030" s="17" t="s">
        <v>3601</v>
      </c>
    </row>
    <row r="2031" spans="2:65" s="1" customFormat="1" ht="142.9" customHeight="1" x14ac:dyDescent="0.3">
      <c r="B2031" s="31"/>
      <c r="C2031" s="32"/>
      <c r="D2031" s="32"/>
      <c r="E2031" s="32"/>
      <c r="F2031" s="266" t="s">
        <v>3597</v>
      </c>
      <c r="G2031" s="200"/>
      <c r="H2031" s="200"/>
      <c r="I2031" s="200"/>
      <c r="J2031" s="32"/>
      <c r="K2031" s="32"/>
      <c r="L2031" s="32"/>
      <c r="M2031" s="32"/>
      <c r="N2031" s="32"/>
      <c r="O2031" s="32"/>
      <c r="P2031" s="32"/>
      <c r="Q2031" s="32"/>
      <c r="R2031" s="33"/>
      <c r="T2031" s="70"/>
      <c r="U2031" s="32"/>
      <c r="V2031" s="32"/>
      <c r="W2031" s="32"/>
      <c r="X2031" s="32"/>
      <c r="Y2031" s="32"/>
      <c r="Z2031" s="32"/>
      <c r="AA2031" s="71"/>
      <c r="AT2031" s="17" t="s">
        <v>250</v>
      </c>
      <c r="AU2031" s="17" t="s">
        <v>190</v>
      </c>
    </row>
    <row r="2032" spans="2:65" s="1" customFormat="1" ht="28.9" customHeight="1" x14ac:dyDescent="0.3">
      <c r="B2032" s="136"/>
      <c r="C2032" s="137" t="s">
        <v>3602</v>
      </c>
      <c r="D2032" s="137" t="s">
        <v>222</v>
      </c>
      <c r="E2032" s="138" t="s">
        <v>3603</v>
      </c>
      <c r="F2032" s="250" t="s">
        <v>3604</v>
      </c>
      <c r="G2032" s="251"/>
      <c r="H2032" s="251"/>
      <c r="I2032" s="251"/>
      <c r="J2032" s="139" t="s">
        <v>276</v>
      </c>
      <c r="K2032" s="140">
        <v>3</v>
      </c>
      <c r="L2032" s="252"/>
      <c r="M2032" s="251"/>
      <c r="N2032" s="252">
        <f>ROUND(L2032*K2032,2)</f>
        <v>0</v>
      </c>
      <c r="O2032" s="251"/>
      <c r="P2032" s="251"/>
      <c r="Q2032" s="251"/>
      <c r="R2032" s="141"/>
      <c r="T2032" s="142" t="s">
        <v>3</v>
      </c>
      <c r="U2032" s="40" t="s">
        <v>43</v>
      </c>
      <c r="V2032" s="143">
        <v>1</v>
      </c>
      <c r="W2032" s="143">
        <f>V2032*K2032</f>
        <v>3</v>
      </c>
      <c r="X2032" s="143">
        <v>5.3560000000000003E-2</v>
      </c>
      <c r="Y2032" s="143">
        <f>X2032*K2032</f>
        <v>0.16068000000000002</v>
      </c>
      <c r="Z2032" s="143">
        <v>0</v>
      </c>
      <c r="AA2032" s="144">
        <f>Z2032*K2032</f>
        <v>0</v>
      </c>
      <c r="AR2032" s="17" t="s">
        <v>247</v>
      </c>
      <c r="AT2032" s="17" t="s">
        <v>222</v>
      </c>
      <c r="AU2032" s="17" t="s">
        <v>190</v>
      </c>
      <c r="AY2032" s="17" t="s">
        <v>221</v>
      </c>
      <c r="BE2032" s="145">
        <f>IF(U2032="základní",N2032,0)</f>
        <v>0</v>
      </c>
      <c r="BF2032" s="145">
        <f>IF(U2032="snížená",N2032,0)</f>
        <v>0</v>
      </c>
      <c r="BG2032" s="145">
        <f>IF(U2032="zákl. přenesená",N2032,0)</f>
        <v>0</v>
      </c>
      <c r="BH2032" s="145">
        <f>IF(U2032="sníž. přenesená",N2032,0)</f>
        <v>0</v>
      </c>
      <c r="BI2032" s="145">
        <f>IF(U2032="nulová",N2032,0)</f>
        <v>0</v>
      </c>
      <c r="BJ2032" s="17" t="s">
        <v>15</v>
      </c>
      <c r="BK2032" s="145">
        <f>ROUND(L2032*K2032,2)</f>
        <v>0</v>
      </c>
      <c r="BL2032" s="17" t="s">
        <v>247</v>
      </c>
      <c r="BM2032" s="17" t="s">
        <v>3605</v>
      </c>
    </row>
    <row r="2033" spans="2:65" s="1" customFormat="1" ht="85.9" customHeight="1" x14ac:dyDescent="0.3">
      <c r="B2033" s="31"/>
      <c r="C2033" s="32"/>
      <c r="D2033" s="32"/>
      <c r="E2033" s="32"/>
      <c r="F2033" s="266" t="s">
        <v>3606</v>
      </c>
      <c r="G2033" s="200"/>
      <c r="H2033" s="200"/>
      <c r="I2033" s="200"/>
      <c r="J2033" s="32"/>
      <c r="K2033" s="32"/>
      <c r="L2033" s="32"/>
      <c r="M2033" s="32"/>
      <c r="N2033" s="32"/>
      <c r="O2033" s="32"/>
      <c r="P2033" s="32"/>
      <c r="Q2033" s="32"/>
      <c r="R2033" s="33"/>
      <c r="T2033" s="70"/>
      <c r="U2033" s="32"/>
      <c r="V2033" s="32"/>
      <c r="W2033" s="32"/>
      <c r="X2033" s="32"/>
      <c r="Y2033" s="32"/>
      <c r="Z2033" s="32"/>
      <c r="AA2033" s="71"/>
      <c r="AT2033" s="17" t="s">
        <v>250</v>
      </c>
      <c r="AU2033" s="17" t="s">
        <v>190</v>
      </c>
    </row>
    <row r="2034" spans="2:65" s="1" customFormat="1" ht="28.9" customHeight="1" x14ac:dyDescent="0.3">
      <c r="B2034" s="136"/>
      <c r="C2034" s="137" t="s">
        <v>3607</v>
      </c>
      <c r="D2034" s="137" t="s">
        <v>222</v>
      </c>
      <c r="E2034" s="138" t="s">
        <v>3608</v>
      </c>
      <c r="F2034" s="250" t="s">
        <v>3609</v>
      </c>
      <c r="G2034" s="251"/>
      <c r="H2034" s="251"/>
      <c r="I2034" s="251"/>
      <c r="J2034" s="139" t="s">
        <v>276</v>
      </c>
      <c r="K2034" s="140">
        <v>1</v>
      </c>
      <c r="L2034" s="252"/>
      <c r="M2034" s="251"/>
      <c r="N2034" s="252">
        <f>ROUND(L2034*K2034,2)</f>
        <v>0</v>
      </c>
      <c r="O2034" s="251"/>
      <c r="P2034" s="251"/>
      <c r="Q2034" s="251"/>
      <c r="R2034" s="141"/>
      <c r="T2034" s="142" t="s">
        <v>3</v>
      </c>
      <c r="U2034" s="40" t="s">
        <v>43</v>
      </c>
      <c r="V2034" s="143">
        <v>1</v>
      </c>
      <c r="W2034" s="143">
        <f>V2034*K2034</f>
        <v>1</v>
      </c>
      <c r="X2034" s="143">
        <v>5.3560000000000003E-2</v>
      </c>
      <c r="Y2034" s="143">
        <f>X2034*K2034</f>
        <v>5.3560000000000003E-2</v>
      </c>
      <c r="Z2034" s="143">
        <v>0</v>
      </c>
      <c r="AA2034" s="144">
        <f>Z2034*K2034</f>
        <v>0</v>
      </c>
      <c r="AR2034" s="17" t="s">
        <v>247</v>
      </c>
      <c r="AT2034" s="17" t="s">
        <v>222</v>
      </c>
      <c r="AU2034" s="17" t="s">
        <v>190</v>
      </c>
      <c r="AY2034" s="17" t="s">
        <v>221</v>
      </c>
      <c r="BE2034" s="145">
        <f>IF(U2034="základní",N2034,0)</f>
        <v>0</v>
      </c>
      <c r="BF2034" s="145">
        <f>IF(U2034="snížená",N2034,0)</f>
        <v>0</v>
      </c>
      <c r="BG2034" s="145">
        <f>IF(U2034="zákl. přenesená",N2034,0)</f>
        <v>0</v>
      </c>
      <c r="BH2034" s="145">
        <f>IF(U2034="sníž. přenesená",N2034,0)</f>
        <v>0</v>
      </c>
      <c r="BI2034" s="145">
        <f>IF(U2034="nulová",N2034,0)</f>
        <v>0</v>
      </c>
      <c r="BJ2034" s="17" t="s">
        <v>15</v>
      </c>
      <c r="BK2034" s="145">
        <f>ROUND(L2034*K2034,2)</f>
        <v>0</v>
      </c>
      <c r="BL2034" s="17" t="s">
        <v>247</v>
      </c>
      <c r="BM2034" s="17" t="s">
        <v>3610</v>
      </c>
    </row>
    <row r="2035" spans="2:65" s="1" customFormat="1" ht="85.9" customHeight="1" x14ac:dyDescent="0.3">
      <c r="B2035" s="31"/>
      <c r="C2035" s="32"/>
      <c r="D2035" s="32"/>
      <c r="E2035" s="32"/>
      <c r="F2035" s="266" t="s">
        <v>3611</v>
      </c>
      <c r="G2035" s="200"/>
      <c r="H2035" s="200"/>
      <c r="I2035" s="200"/>
      <c r="J2035" s="32"/>
      <c r="K2035" s="32"/>
      <c r="L2035" s="32"/>
      <c r="M2035" s="32"/>
      <c r="N2035" s="32"/>
      <c r="O2035" s="32"/>
      <c r="P2035" s="32"/>
      <c r="Q2035" s="32"/>
      <c r="R2035" s="33"/>
      <c r="T2035" s="70"/>
      <c r="U2035" s="32"/>
      <c r="V2035" s="32"/>
      <c r="W2035" s="32"/>
      <c r="X2035" s="32"/>
      <c r="Y2035" s="32"/>
      <c r="Z2035" s="32"/>
      <c r="AA2035" s="71"/>
      <c r="AT2035" s="17" t="s">
        <v>250</v>
      </c>
      <c r="AU2035" s="17" t="s">
        <v>190</v>
      </c>
    </row>
    <row r="2036" spans="2:65" s="1" customFormat="1" ht="40.15" customHeight="1" x14ac:dyDescent="0.3">
      <c r="B2036" s="136"/>
      <c r="C2036" s="137" t="s">
        <v>3612</v>
      </c>
      <c r="D2036" s="137" t="s">
        <v>222</v>
      </c>
      <c r="E2036" s="138" t="s">
        <v>3613</v>
      </c>
      <c r="F2036" s="250" t="s">
        <v>3614</v>
      </c>
      <c r="G2036" s="251"/>
      <c r="H2036" s="251"/>
      <c r="I2036" s="251"/>
      <c r="J2036" s="139" t="s">
        <v>376</v>
      </c>
      <c r="K2036" s="140">
        <v>1</v>
      </c>
      <c r="L2036" s="252"/>
      <c r="M2036" s="251"/>
      <c r="N2036" s="252">
        <f>ROUND(L2036*K2036,2)</f>
        <v>0</v>
      </c>
      <c r="O2036" s="251"/>
      <c r="P2036" s="251"/>
      <c r="Q2036" s="251"/>
      <c r="R2036" s="141"/>
      <c r="T2036" s="142" t="s">
        <v>3</v>
      </c>
      <c r="U2036" s="40" t="s">
        <v>43</v>
      </c>
      <c r="V2036" s="143">
        <v>1</v>
      </c>
      <c r="W2036" s="143">
        <f>V2036*K2036</f>
        <v>1</v>
      </c>
      <c r="X2036" s="143">
        <v>5.3560000000000003E-2</v>
      </c>
      <c r="Y2036" s="143">
        <f>X2036*K2036</f>
        <v>5.3560000000000003E-2</v>
      </c>
      <c r="Z2036" s="143">
        <v>0</v>
      </c>
      <c r="AA2036" s="144">
        <f>Z2036*K2036</f>
        <v>0</v>
      </c>
      <c r="AR2036" s="17" t="s">
        <v>247</v>
      </c>
      <c r="AT2036" s="17" t="s">
        <v>222</v>
      </c>
      <c r="AU2036" s="17" t="s">
        <v>190</v>
      </c>
      <c r="AY2036" s="17" t="s">
        <v>221</v>
      </c>
      <c r="BE2036" s="145">
        <f>IF(U2036="základní",N2036,0)</f>
        <v>0</v>
      </c>
      <c r="BF2036" s="145">
        <f>IF(U2036="snížená",N2036,0)</f>
        <v>0</v>
      </c>
      <c r="BG2036" s="145">
        <f>IF(U2036="zákl. přenesená",N2036,0)</f>
        <v>0</v>
      </c>
      <c r="BH2036" s="145">
        <f>IF(U2036="sníž. přenesená",N2036,0)</f>
        <v>0</v>
      </c>
      <c r="BI2036" s="145">
        <f>IF(U2036="nulová",N2036,0)</f>
        <v>0</v>
      </c>
      <c r="BJ2036" s="17" t="s">
        <v>15</v>
      </c>
      <c r="BK2036" s="145">
        <f>ROUND(L2036*K2036,2)</f>
        <v>0</v>
      </c>
      <c r="BL2036" s="17" t="s">
        <v>247</v>
      </c>
      <c r="BM2036" s="17" t="s">
        <v>3615</v>
      </c>
    </row>
    <row r="2037" spans="2:65" s="1" customFormat="1" ht="142.9" customHeight="1" x14ac:dyDescent="0.3">
      <c r="B2037" s="31"/>
      <c r="C2037" s="32"/>
      <c r="D2037" s="32"/>
      <c r="E2037" s="32"/>
      <c r="F2037" s="266" t="s">
        <v>3616</v>
      </c>
      <c r="G2037" s="200"/>
      <c r="H2037" s="200"/>
      <c r="I2037" s="200"/>
      <c r="J2037" s="32"/>
      <c r="K2037" s="32"/>
      <c r="L2037" s="32"/>
      <c r="M2037" s="32"/>
      <c r="N2037" s="32"/>
      <c r="O2037" s="32"/>
      <c r="P2037" s="32"/>
      <c r="Q2037" s="32"/>
      <c r="R2037" s="33"/>
      <c r="T2037" s="70"/>
      <c r="U2037" s="32"/>
      <c r="V2037" s="32"/>
      <c r="W2037" s="32"/>
      <c r="X2037" s="32"/>
      <c r="Y2037" s="32"/>
      <c r="Z2037" s="32"/>
      <c r="AA2037" s="71"/>
      <c r="AT2037" s="17" t="s">
        <v>250</v>
      </c>
      <c r="AU2037" s="17" t="s">
        <v>190</v>
      </c>
    </row>
    <row r="2038" spans="2:65" s="1" customFormat="1" ht="40.15" customHeight="1" x14ac:dyDescent="0.3">
      <c r="B2038" s="136"/>
      <c r="C2038" s="137" t="s">
        <v>3617</v>
      </c>
      <c r="D2038" s="137" t="s">
        <v>222</v>
      </c>
      <c r="E2038" s="138" t="s">
        <v>3618</v>
      </c>
      <c r="F2038" s="250" t="s">
        <v>3619</v>
      </c>
      <c r="G2038" s="251"/>
      <c r="H2038" s="251"/>
      <c r="I2038" s="251"/>
      <c r="J2038" s="139" t="s">
        <v>246</v>
      </c>
      <c r="K2038" s="140">
        <v>110</v>
      </c>
      <c r="L2038" s="252"/>
      <c r="M2038" s="251"/>
      <c r="N2038" s="252">
        <f>ROUND(L2038*K2038,2)</f>
        <v>0</v>
      </c>
      <c r="O2038" s="251"/>
      <c r="P2038" s="251"/>
      <c r="Q2038" s="251"/>
      <c r="R2038" s="141"/>
      <c r="T2038" s="142" t="s">
        <v>3</v>
      </c>
      <c r="U2038" s="40" t="s">
        <v>43</v>
      </c>
      <c r="V2038" s="143">
        <v>1</v>
      </c>
      <c r="W2038" s="143">
        <f>V2038*K2038</f>
        <v>110</v>
      </c>
      <c r="X2038" s="143">
        <v>5.3560000000000003E-2</v>
      </c>
      <c r="Y2038" s="143">
        <f>X2038*K2038</f>
        <v>5.8916000000000004</v>
      </c>
      <c r="Z2038" s="143">
        <v>0</v>
      </c>
      <c r="AA2038" s="144">
        <f>Z2038*K2038</f>
        <v>0</v>
      </c>
      <c r="AR2038" s="17" t="s">
        <v>247</v>
      </c>
      <c r="AT2038" s="17" t="s">
        <v>222</v>
      </c>
      <c r="AU2038" s="17" t="s">
        <v>190</v>
      </c>
      <c r="AY2038" s="17" t="s">
        <v>221</v>
      </c>
      <c r="BE2038" s="145">
        <f>IF(U2038="základní",N2038,0)</f>
        <v>0</v>
      </c>
      <c r="BF2038" s="145">
        <f>IF(U2038="snížená",N2038,0)</f>
        <v>0</v>
      </c>
      <c r="BG2038" s="145">
        <f>IF(U2038="zákl. přenesená",N2038,0)</f>
        <v>0</v>
      </c>
      <c r="BH2038" s="145">
        <f>IF(U2038="sníž. přenesená",N2038,0)</f>
        <v>0</v>
      </c>
      <c r="BI2038" s="145">
        <f>IF(U2038="nulová",N2038,0)</f>
        <v>0</v>
      </c>
      <c r="BJ2038" s="17" t="s">
        <v>15</v>
      </c>
      <c r="BK2038" s="145">
        <f>ROUND(L2038*K2038,2)</f>
        <v>0</v>
      </c>
      <c r="BL2038" s="17" t="s">
        <v>247</v>
      </c>
      <c r="BM2038" s="17" t="s">
        <v>3620</v>
      </c>
    </row>
    <row r="2039" spans="2:65" s="1" customFormat="1" ht="85.9" customHeight="1" x14ac:dyDescent="0.3">
      <c r="B2039" s="31"/>
      <c r="C2039" s="32"/>
      <c r="D2039" s="32"/>
      <c r="E2039" s="32"/>
      <c r="F2039" s="266" t="s">
        <v>3621</v>
      </c>
      <c r="G2039" s="200"/>
      <c r="H2039" s="200"/>
      <c r="I2039" s="200"/>
      <c r="J2039" s="32"/>
      <c r="K2039" s="32"/>
      <c r="L2039" s="32"/>
      <c r="M2039" s="32"/>
      <c r="N2039" s="32"/>
      <c r="O2039" s="32"/>
      <c r="P2039" s="32"/>
      <c r="Q2039" s="32"/>
      <c r="R2039" s="33"/>
      <c r="T2039" s="70"/>
      <c r="U2039" s="32"/>
      <c r="V2039" s="32"/>
      <c r="W2039" s="32"/>
      <c r="X2039" s="32"/>
      <c r="Y2039" s="32"/>
      <c r="Z2039" s="32"/>
      <c r="AA2039" s="71"/>
      <c r="AT2039" s="17" t="s">
        <v>250</v>
      </c>
      <c r="AU2039" s="17" t="s">
        <v>190</v>
      </c>
    </row>
    <row r="2040" spans="2:65" s="1" customFormat="1" ht="40.15" customHeight="1" x14ac:dyDescent="0.3">
      <c r="B2040" s="136"/>
      <c r="C2040" s="137" t="s">
        <v>3622</v>
      </c>
      <c r="D2040" s="137" t="s">
        <v>222</v>
      </c>
      <c r="E2040" s="138" t="s">
        <v>3623</v>
      </c>
      <c r="F2040" s="250" t="s">
        <v>3624</v>
      </c>
      <c r="G2040" s="251"/>
      <c r="H2040" s="251"/>
      <c r="I2040" s="251"/>
      <c r="J2040" s="139" t="s">
        <v>376</v>
      </c>
      <c r="K2040" s="140">
        <v>1</v>
      </c>
      <c r="L2040" s="252"/>
      <c r="M2040" s="251"/>
      <c r="N2040" s="252">
        <f>ROUND(L2040*K2040,2)</f>
        <v>0</v>
      </c>
      <c r="O2040" s="251"/>
      <c r="P2040" s="251"/>
      <c r="Q2040" s="251"/>
      <c r="R2040" s="141"/>
      <c r="T2040" s="142" t="s">
        <v>3</v>
      </c>
      <c r="U2040" s="40" t="s">
        <v>43</v>
      </c>
      <c r="V2040" s="143">
        <v>1</v>
      </c>
      <c r="W2040" s="143">
        <f>V2040*K2040</f>
        <v>1</v>
      </c>
      <c r="X2040" s="143">
        <v>5.3560000000000003E-2</v>
      </c>
      <c r="Y2040" s="143">
        <f>X2040*K2040</f>
        <v>5.3560000000000003E-2</v>
      </c>
      <c r="Z2040" s="143">
        <v>0</v>
      </c>
      <c r="AA2040" s="144">
        <f>Z2040*K2040</f>
        <v>0</v>
      </c>
      <c r="AR2040" s="17" t="s">
        <v>247</v>
      </c>
      <c r="AT2040" s="17" t="s">
        <v>222</v>
      </c>
      <c r="AU2040" s="17" t="s">
        <v>190</v>
      </c>
      <c r="AY2040" s="17" t="s">
        <v>221</v>
      </c>
      <c r="BE2040" s="145">
        <f>IF(U2040="základní",N2040,0)</f>
        <v>0</v>
      </c>
      <c r="BF2040" s="145">
        <f>IF(U2040="snížená",N2040,0)</f>
        <v>0</v>
      </c>
      <c r="BG2040" s="145">
        <f>IF(U2040="zákl. přenesená",N2040,0)</f>
        <v>0</v>
      </c>
      <c r="BH2040" s="145">
        <f>IF(U2040="sníž. přenesená",N2040,0)</f>
        <v>0</v>
      </c>
      <c r="BI2040" s="145">
        <f>IF(U2040="nulová",N2040,0)</f>
        <v>0</v>
      </c>
      <c r="BJ2040" s="17" t="s">
        <v>15</v>
      </c>
      <c r="BK2040" s="145">
        <f>ROUND(L2040*K2040,2)</f>
        <v>0</v>
      </c>
      <c r="BL2040" s="17" t="s">
        <v>247</v>
      </c>
      <c r="BM2040" s="17" t="s">
        <v>3625</v>
      </c>
    </row>
    <row r="2041" spans="2:65" s="1" customFormat="1" ht="188.45" customHeight="1" x14ac:dyDescent="0.3">
      <c r="B2041" s="31"/>
      <c r="C2041" s="32"/>
      <c r="D2041" s="32"/>
      <c r="E2041" s="32"/>
      <c r="F2041" s="266" t="s">
        <v>3626</v>
      </c>
      <c r="G2041" s="200"/>
      <c r="H2041" s="200"/>
      <c r="I2041" s="200"/>
      <c r="J2041" s="32"/>
      <c r="K2041" s="32"/>
      <c r="L2041" s="32"/>
      <c r="M2041" s="32"/>
      <c r="N2041" s="32"/>
      <c r="O2041" s="32"/>
      <c r="P2041" s="32"/>
      <c r="Q2041" s="32"/>
      <c r="R2041" s="33"/>
      <c r="T2041" s="70"/>
      <c r="U2041" s="32"/>
      <c r="V2041" s="32"/>
      <c r="W2041" s="32"/>
      <c r="X2041" s="32"/>
      <c r="Y2041" s="32"/>
      <c r="Z2041" s="32"/>
      <c r="AA2041" s="71"/>
      <c r="AT2041" s="17" t="s">
        <v>250</v>
      </c>
      <c r="AU2041" s="17" t="s">
        <v>190</v>
      </c>
    </row>
    <row r="2042" spans="2:65" s="1" customFormat="1" ht="40.15" customHeight="1" x14ac:dyDescent="0.3">
      <c r="B2042" s="136"/>
      <c r="C2042" s="137" t="s">
        <v>3627</v>
      </c>
      <c r="D2042" s="137" t="s">
        <v>222</v>
      </c>
      <c r="E2042" s="138" t="s">
        <v>3628</v>
      </c>
      <c r="F2042" s="250" t="s">
        <v>3629</v>
      </c>
      <c r="G2042" s="251"/>
      <c r="H2042" s="251"/>
      <c r="I2042" s="251"/>
      <c r="J2042" s="139" t="s">
        <v>376</v>
      </c>
      <c r="K2042" s="140">
        <v>1</v>
      </c>
      <c r="L2042" s="252"/>
      <c r="M2042" s="251"/>
      <c r="N2042" s="252">
        <f>ROUND(L2042*K2042,2)</f>
        <v>0</v>
      </c>
      <c r="O2042" s="251"/>
      <c r="P2042" s="251"/>
      <c r="Q2042" s="251"/>
      <c r="R2042" s="141"/>
      <c r="T2042" s="142" t="s">
        <v>3</v>
      </c>
      <c r="U2042" s="40" t="s">
        <v>43</v>
      </c>
      <c r="V2042" s="143">
        <v>1</v>
      </c>
      <c r="W2042" s="143">
        <f>V2042*K2042</f>
        <v>1</v>
      </c>
      <c r="X2042" s="143">
        <v>5.3560000000000003E-2</v>
      </c>
      <c r="Y2042" s="143">
        <f>X2042*K2042</f>
        <v>5.3560000000000003E-2</v>
      </c>
      <c r="Z2042" s="143">
        <v>0</v>
      </c>
      <c r="AA2042" s="144">
        <f>Z2042*K2042</f>
        <v>0</v>
      </c>
      <c r="AR2042" s="17" t="s">
        <v>247</v>
      </c>
      <c r="AT2042" s="17" t="s">
        <v>222</v>
      </c>
      <c r="AU2042" s="17" t="s">
        <v>190</v>
      </c>
      <c r="AY2042" s="17" t="s">
        <v>221</v>
      </c>
      <c r="BE2042" s="145">
        <f>IF(U2042="základní",N2042,0)</f>
        <v>0</v>
      </c>
      <c r="BF2042" s="145">
        <f>IF(U2042="snížená",N2042,0)</f>
        <v>0</v>
      </c>
      <c r="BG2042" s="145">
        <f>IF(U2042="zákl. přenesená",N2042,0)</f>
        <v>0</v>
      </c>
      <c r="BH2042" s="145">
        <f>IF(U2042="sníž. přenesená",N2042,0)</f>
        <v>0</v>
      </c>
      <c r="BI2042" s="145">
        <f>IF(U2042="nulová",N2042,0)</f>
        <v>0</v>
      </c>
      <c r="BJ2042" s="17" t="s">
        <v>15</v>
      </c>
      <c r="BK2042" s="145">
        <f>ROUND(L2042*K2042,2)</f>
        <v>0</v>
      </c>
      <c r="BL2042" s="17" t="s">
        <v>247</v>
      </c>
      <c r="BM2042" s="17" t="s">
        <v>3630</v>
      </c>
    </row>
    <row r="2043" spans="2:65" s="1" customFormat="1" ht="108.6" customHeight="1" x14ac:dyDescent="0.3">
      <c r="B2043" s="31"/>
      <c r="C2043" s="32"/>
      <c r="D2043" s="32"/>
      <c r="E2043" s="32"/>
      <c r="F2043" s="266" t="s">
        <v>3631</v>
      </c>
      <c r="G2043" s="200"/>
      <c r="H2043" s="200"/>
      <c r="I2043" s="200"/>
      <c r="J2043" s="32"/>
      <c r="K2043" s="32"/>
      <c r="L2043" s="32"/>
      <c r="M2043" s="32"/>
      <c r="N2043" s="32"/>
      <c r="O2043" s="32"/>
      <c r="P2043" s="32"/>
      <c r="Q2043" s="32"/>
      <c r="R2043" s="33"/>
      <c r="T2043" s="70"/>
      <c r="U2043" s="32"/>
      <c r="V2043" s="32"/>
      <c r="W2043" s="32"/>
      <c r="X2043" s="32"/>
      <c r="Y2043" s="32"/>
      <c r="Z2043" s="32"/>
      <c r="AA2043" s="71"/>
      <c r="AT2043" s="17" t="s">
        <v>250</v>
      </c>
      <c r="AU2043" s="17" t="s">
        <v>190</v>
      </c>
    </row>
    <row r="2044" spans="2:65" s="1" customFormat="1" ht="51.6" customHeight="1" x14ac:dyDescent="0.3">
      <c r="B2044" s="136"/>
      <c r="C2044" s="137" t="s">
        <v>3632</v>
      </c>
      <c r="D2044" s="137" t="s">
        <v>222</v>
      </c>
      <c r="E2044" s="138" t="s">
        <v>3633</v>
      </c>
      <c r="F2044" s="250" t="s">
        <v>3634</v>
      </c>
      <c r="G2044" s="251"/>
      <c r="H2044" s="251"/>
      <c r="I2044" s="251"/>
      <c r="J2044" s="139" t="s">
        <v>376</v>
      </c>
      <c r="K2044" s="140">
        <v>1</v>
      </c>
      <c r="L2044" s="252"/>
      <c r="M2044" s="251"/>
      <c r="N2044" s="252">
        <f>ROUND(L2044*K2044,2)</f>
        <v>0</v>
      </c>
      <c r="O2044" s="251"/>
      <c r="P2044" s="251"/>
      <c r="Q2044" s="251"/>
      <c r="R2044" s="141"/>
      <c r="T2044" s="142" t="s">
        <v>3</v>
      </c>
      <c r="U2044" s="40" t="s">
        <v>43</v>
      </c>
      <c r="V2044" s="143">
        <v>1</v>
      </c>
      <c r="W2044" s="143">
        <f>V2044*K2044</f>
        <v>1</v>
      </c>
      <c r="X2044" s="143">
        <v>5.3560000000000003E-2</v>
      </c>
      <c r="Y2044" s="143">
        <f>X2044*K2044</f>
        <v>5.3560000000000003E-2</v>
      </c>
      <c r="Z2044" s="143">
        <v>0</v>
      </c>
      <c r="AA2044" s="144">
        <f>Z2044*K2044</f>
        <v>0</v>
      </c>
      <c r="AR2044" s="17" t="s">
        <v>247</v>
      </c>
      <c r="AT2044" s="17" t="s">
        <v>222</v>
      </c>
      <c r="AU2044" s="17" t="s">
        <v>190</v>
      </c>
      <c r="AY2044" s="17" t="s">
        <v>221</v>
      </c>
      <c r="BE2044" s="145">
        <f>IF(U2044="základní",N2044,0)</f>
        <v>0</v>
      </c>
      <c r="BF2044" s="145">
        <f>IF(U2044="snížená",N2044,0)</f>
        <v>0</v>
      </c>
      <c r="BG2044" s="145">
        <f>IF(U2044="zákl. přenesená",N2044,0)</f>
        <v>0</v>
      </c>
      <c r="BH2044" s="145">
        <f>IF(U2044="sníž. přenesená",N2044,0)</f>
        <v>0</v>
      </c>
      <c r="BI2044" s="145">
        <f>IF(U2044="nulová",N2044,0)</f>
        <v>0</v>
      </c>
      <c r="BJ2044" s="17" t="s">
        <v>15</v>
      </c>
      <c r="BK2044" s="145">
        <f>ROUND(L2044*K2044,2)</f>
        <v>0</v>
      </c>
      <c r="BL2044" s="17" t="s">
        <v>247</v>
      </c>
      <c r="BM2044" s="17" t="s">
        <v>3635</v>
      </c>
    </row>
    <row r="2045" spans="2:65" s="1" customFormat="1" ht="63" customHeight="1" x14ac:dyDescent="0.3">
      <c r="B2045" s="31"/>
      <c r="C2045" s="32"/>
      <c r="D2045" s="32"/>
      <c r="E2045" s="32"/>
      <c r="F2045" s="266" t="s">
        <v>3636</v>
      </c>
      <c r="G2045" s="200"/>
      <c r="H2045" s="200"/>
      <c r="I2045" s="200"/>
      <c r="J2045" s="32"/>
      <c r="K2045" s="32"/>
      <c r="L2045" s="32"/>
      <c r="M2045" s="32"/>
      <c r="N2045" s="32"/>
      <c r="O2045" s="32"/>
      <c r="P2045" s="32"/>
      <c r="Q2045" s="32"/>
      <c r="R2045" s="33"/>
      <c r="T2045" s="70"/>
      <c r="U2045" s="32"/>
      <c r="V2045" s="32"/>
      <c r="W2045" s="32"/>
      <c r="X2045" s="32"/>
      <c r="Y2045" s="32"/>
      <c r="Z2045" s="32"/>
      <c r="AA2045" s="71"/>
      <c r="AT2045" s="17" t="s">
        <v>250</v>
      </c>
      <c r="AU2045" s="17" t="s">
        <v>190</v>
      </c>
    </row>
    <row r="2046" spans="2:65" s="1" customFormat="1" ht="40.15" customHeight="1" x14ac:dyDescent="0.3">
      <c r="B2046" s="136"/>
      <c r="C2046" s="137" t="s">
        <v>3637</v>
      </c>
      <c r="D2046" s="137" t="s">
        <v>222</v>
      </c>
      <c r="E2046" s="138" t="s">
        <v>3638</v>
      </c>
      <c r="F2046" s="250" t="s">
        <v>3639</v>
      </c>
      <c r="G2046" s="251"/>
      <c r="H2046" s="251"/>
      <c r="I2046" s="251"/>
      <c r="J2046" s="139" t="s">
        <v>276</v>
      </c>
      <c r="K2046" s="140">
        <v>2</v>
      </c>
      <c r="L2046" s="252"/>
      <c r="M2046" s="251"/>
      <c r="N2046" s="252">
        <f>ROUND(L2046*K2046,2)</f>
        <v>0</v>
      </c>
      <c r="O2046" s="251"/>
      <c r="P2046" s="251"/>
      <c r="Q2046" s="251"/>
      <c r="R2046" s="141"/>
      <c r="T2046" s="142" t="s">
        <v>3</v>
      </c>
      <c r="U2046" s="40" t="s">
        <v>43</v>
      </c>
      <c r="V2046" s="143">
        <v>1</v>
      </c>
      <c r="W2046" s="143">
        <f>V2046*K2046</f>
        <v>2</v>
      </c>
      <c r="X2046" s="143">
        <v>5.3560000000000003E-2</v>
      </c>
      <c r="Y2046" s="143">
        <f>X2046*K2046</f>
        <v>0.10712000000000001</v>
      </c>
      <c r="Z2046" s="143">
        <v>0</v>
      </c>
      <c r="AA2046" s="144">
        <f>Z2046*K2046</f>
        <v>0</v>
      </c>
      <c r="AR2046" s="17" t="s">
        <v>247</v>
      </c>
      <c r="AT2046" s="17" t="s">
        <v>222</v>
      </c>
      <c r="AU2046" s="17" t="s">
        <v>190</v>
      </c>
      <c r="AY2046" s="17" t="s">
        <v>221</v>
      </c>
      <c r="BE2046" s="145">
        <f>IF(U2046="základní",N2046,0)</f>
        <v>0</v>
      </c>
      <c r="BF2046" s="145">
        <f>IF(U2046="snížená",N2046,0)</f>
        <v>0</v>
      </c>
      <c r="BG2046" s="145">
        <f>IF(U2046="zákl. přenesená",N2046,0)</f>
        <v>0</v>
      </c>
      <c r="BH2046" s="145">
        <f>IF(U2046="sníž. přenesená",N2046,0)</f>
        <v>0</v>
      </c>
      <c r="BI2046" s="145">
        <f>IF(U2046="nulová",N2046,0)</f>
        <v>0</v>
      </c>
      <c r="BJ2046" s="17" t="s">
        <v>15</v>
      </c>
      <c r="BK2046" s="145">
        <f>ROUND(L2046*K2046,2)</f>
        <v>0</v>
      </c>
      <c r="BL2046" s="17" t="s">
        <v>247</v>
      </c>
      <c r="BM2046" s="17" t="s">
        <v>3640</v>
      </c>
    </row>
    <row r="2047" spans="2:65" s="1" customFormat="1" ht="74.45" customHeight="1" x14ac:dyDescent="0.3">
      <c r="B2047" s="31"/>
      <c r="C2047" s="32"/>
      <c r="D2047" s="32"/>
      <c r="E2047" s="32"/>
      <c r="F2047" s="266" t="s">
        <v>3641</v>
      </c>
      <c r="G2047" s="200"/>
      <c r="H2047" s="200"/>
      <c r="I2047" s="200"/>
      <c r="J2047" s="32"/>
      <c r="K2047" s="32"/>
      <c r="L2047" s="32"/>
      <c r="M2047" s="32"/>
      <c r="N2047" s="32"/>
      <c r="O2047" s="32"/>
      <c r="P2047" s="32"/>
      <c r="Q2047" s="32"/>
      <c r="R2047" s="33"/>
      <c r="T2047" s="70"/>
      <c r="U2047" s="32"/>
      <c r="V2047" s="32"/>
      <c r="W2047" s="32"/>
      <c r="X2047" s="32"/>
      <c r="Y2047" s="32"/>
      <c r="Z2047" s="32"/>
      <c r="AA2047" s="71"/>
      <c r="AT2047" s="17" t="s">
        <v>250</v>
      </c>
      <c r="AU2047" s="17" t="s">
        <v>190</v>
      </c>
    </row>
    <row r="2048" spans="2:65" s="1" customFormat="1" ht="40.15" customHeight="1" x14ac:dyDescent="0.3">
      <c r="B2048" s="136"/>
      <c r="C2048" s="137" t="s">
        <v>3642</v>
      </c>
      <c r="D2048" s="137" t="s">
        <v>222</v>
      </c>
      <c r="E2048" s="138" t="s">
        <v>3643</v>
      </c>
      <c r="F2048" s="250" t="s">
        <v>3644</v>
      </c>
      <c r="G2048" s="251"/>
      <c r="H2048" s="251"/>
      <c r="I2048" s="251"/>
      <c r="J2048" s="139" t="s">
        <v>376</v>
      </c>
      <c r="K2048" s="140">
        <v>1</v>
      </c>
      <c r="L2048" s="252"/>
      <c r="M2048" s="251"/>
      <c r="N2048" s="252">
        <f>ROUND(L2048*K2048,2)</f>
        <v>0</v>
      </c>
      <c r="O2048" s="251"/>
      <c r="P2048" s="251"/>
      <c r="Q2048" s="251"/>
      <c r="R2048" s="141"/>
      <c r="T2048" s="142" t="s">
        <v>3</v>
      </c>
      <c r="U2048" s="40" t="s">
        <v>43</v>
      </c>
      <c r="V2048" s="143">
        <v>1</v>
      </c>
      <c r="W2048" s="143">
        <f>V2048*K2048</f>
        <v>1</v>
      </c>
      <c r="X2048" s="143">
        <v>5.3560000000000003E-2</v>
      </c>
      <c r="Y2048" s="143">
        <f>X2048*K2048</f>
        <v>5.3560000000000003E-2</v>
      </c>
      <c r="Z2048" s="143">
        <v>0</v>
      </c>
      <c r="AA2048" s="144">
        <f>Z2048*K2048</f>
        <v>0</v>
      </c>
      <c r="AR2048" s="17" t="s">
        <v>247</v>
      </c>
      <c r="AT2048" s="17" t="s">
        <v>222</v>
      </c>
      <c r="AU2048" s="17" t="s">
        <v>190</v>
      </c>
      <c r="AY2048" s="17" t="s">
        <v>221</v>
      </c>
      <c r="BE2048" s="145">
        <f>IF(U2048="základní",N2048,0)</f>
        <v>0</v>
      </c>
      <c r="BF2048" s="145">
        <f>IF(U2048="snížená",N2048,0)</f>
        <v>0</v>
      </c>
      <c r="BG2048" s="145">
        <f>IF(U2048="zákl. přenesená",N2048,0)</f>
        <v>0</v>
      </c>
      <c r="BH2048" s="145">
        <f>IF(U2048="sníž. přenesená",N2048,0)</f>
        <v>0</v>
      </c>
      <c r="BI2048" s="145">
        <f>IF(U2048="nulová",N2048,0)</f>
        <v>0</v>
      </c>
      <c r="BJ2048" s="17" t="s">
        <v>15</v>
      </c>
      <c r="BK2048" s="145">
        <f>ROUND(L2048*K2048,2)</f>
        <v>0</v>
      </c>
      <c r="BL2048" s="17" t="s">
        <v>247</v>
      </c>
      <c r="BM2048" s="17" t="s">
        <v>3645</v>
      </c>
    </row>
    <row r="2049" spans="2:65" s="1" customFormat="1" ht="74.45" customHeight="1" x14ac:dyDescent="0.3">
      <c r="B2049" s="31"/>
      <c r="C2049" s="32"/>
      <c r="D2049" s="32"/>
      <c r="E2049" s="32"/>
      <c r="F2049" s="266" t="s">
        <v>3646</v>
      </c>
      <c r="G2049" s="200"/>
      <c r="H2049" s="200"/>
      <c r="I2049" s="200"/>
      <c r="J2049" s="32"/>
      <c r="K2049" s="32"/>
      <c r="L2049" s="32"/>
      <c r="M2049" s="32"/>
      <c r="N2049" s="32"/>
      <c r="O2049" s="32"/>
      <c r="P2049" s="32"/>
      <c r="Q2049" s="32"/>
      <c r="R2049" s="33"/>
      <c r="T2049" s="70"/>
      <c r="U2049" s="32"/>
      <c r="V2049" s="32"/>
      <c r="W2049" s="32"/>
      <c r="X2049" s="32"/>
      <c r="Y2049" s="32"/>
      <c r="Z2049" s="32"/>
      <c r="AA2049" s="71"/>
      <c r="AT2049" s="17" t="s">
        <v>250</v>
      </c>
      <c r="AU2049" s="17" t="s">
        <v>190</v>
      </c>
    </row>
    <row r="2050" spans="2:65" s="1" customFormat="1" ht="40.15" customHeight="1" x14ac:dyDescent="0.3">
      <c r="B2050" s="136"/>
      <c r="C2050" s="137" t="s">
        <v>3647</v>
      </c>
      <c r="D2050" s="137" t="s">
        <v>222</v>
      </c>
      <c r="E2050" s="138" t="s">
        <v>3648</v>
      </c>
      <c r="F2050" s="250" t="s">
        <v>3649</v>
      </c>
      <c r="G2050" s="251"/>
      <c r="H2050" s="251"/>
      <c r="I2050" s="251"/>
      <c r="J2050" s="139" t="s">
        <v>246</v>
      </c>
      <c r="K2050" s="140">
        <v>12.5</v>
      </c>
      <c r="L2050" s="252"/>
      <c r="M2050" s="251"/>
      <c r="N2050" s="252">
        <f>ROUND(L2050*K2050,2)</f>
        <v>0</v>
      </c>
      <c r="O2050" s="251"/>
      <c r="P2050" s="251"/>
      <c r="Q2050" s="251"/>
      <c r="R2050" s="141"/>
      <c r="T2050" s="142" t="s">
        <v>3</v>
      </c>
      <c r="U2050" s="40" t="s">
        <v>43</v>
      </c>
      <c r="V2050" s="143">
        <v>1</v>
      </c>
      <c r="W2050" s="143">
        <f>V2050*K2050</f>
        <v>12.5</v>
      </c>
      <c r="X2050" s="143">
        <v>5.3560000000000003E-2</v>
      </c>
      <c r="Y2050" s="143">
        <f>X2050*K2050</f>
        <v>0.6695000000000001</v>
      </c>
      <c r="Z2050" s="143">
        <v>0</v>
      </c>
      <c r="AA2050" s="144">
        <f>Z2050*K2050</f>
        <v>0</v>
      </c>
      <c r="AR2050" s="17" t="s">
        <v>247</v>
      </c>
      <c r="AT2050" s="17" t="s">
        <v>222</v>
      </c>
      <c r="AU2050" s="17" t="s">
        <v>190</v>
      </c>
      <c r="AY2050" s="17" t="s">
        <v>221</v>
      </c>
      <c r="BE2050" s="145">
        <f>IF(U2050="základní",N2050,0)</f>
        <v>0</v>
      </c>
      <c r="BF2050" s="145">
        <f>IF(U2050="snížená",N2050,0)</f>
        <v>0</v>
      </c>
      <c r="BG2050" s="145">
        <f>IF(U2050="zákl. přenesená",N2050,0)</f>
        <v>0</v>
      </c>
      <c r="BH2050" s="145">
        <f>IF(U2050="sníž. přenesená",N2050,0)</f>
        <v>0</v>
      </c>
      <c r="BI2050" s="145">
        <f>IF(U2050="nulová",N2050,0)</f>
        <v>0</v>
      </c>
      <c r="BJ2050" s="17" t="s">
        <v>15</v>
      </c>
      <c r="BK2050" s="145">
        <f>ROUND(L2050*K2050,2)</f>
        <v>0</v>
      </c>
      <c r="BL2050" s="17" t="s">
        <v>247</v>
      </c>
      <c r="BM2050" s="17" t="s">
        <v>3650</v>
      </c>
    </row>
    <row r="2051" spans="2:65" s="1" customFormat="1" ht="85.9" customHeight="1" x14ac:dyDescent="0.3">
      <c r="B2051" s="31"/>
      <c r="C2051" s="32"/>
      <c r="D2051" s="32"/>
      <c r="E2051" s="32"/>
      <c r="F2051" s="266" t="s">
        <v>3651</v>
      </c>
      <c r="G2051" s="200"/>
      <c r="H2051" s="200"/>
      <c r="I2051" s="200"/>
      <c r="J2051" s="32"/>
      <c r="K2051" s="32"/>
      <c r="L2051" s="32"/>
      <c r="M2051" s="32"/>
      <c r="N2051" s="32"/>
      <c r="O2051" s="32"/>
      <c r="P2051" s="32"/>
      <c r="Q2051" s="32"/>
      <c r="R2051" s="33"/>
      <c r="T2051" s="70"/>
      <c r="U2051" s="32"/>
      <c r="V2051" s="32"/>
      <c r="W2051" s="32"/>
      <c r="X2051" s="32"/>
      <c r="Y2051" s="32"/>
      <c r="Z2051" s="32"/>
      <c r="AA2051" s="71"/>
      <c r="AT2051" s="17" t="s">
        <v>250</v>
      </c>
      <c r="AU2051" s="17" t="s">
        <v>190</v>
      </c>
    </row>
    <row r="2052" spans="2:65" s="1" customFormat="1" ht="40.15" customHeight="1" x14ac:dyDescent="0.3">
      <c r="B2052" s="136"/>
      <c r="C2052" s="137" t="s">
        <v>3652</v>
      </c>
      <c r="D2052" s="137" t="s">
        <v>222</v>
      </c>
      <c r="E2052" s="138" t="s">
        <v>3653</v>
      </c>
      <c r="F2052" s="250" t="s">
        <v>3654</v>
      </c>
      <c r="G2052" s="251"/>
      <c r="H2052" s="251"/>
      <c r="I2052" s="251"/>
      <c r="J2052" s="139" t="s">
        <v>246</v>
      </c>
      <c r="K2052" s="140">
        <v>12.5</v>
      </c>
      <c r="L2052" s="252"/>
      <c r="M2052" s="251"/>
      <c r="N2052" s="252">
        <f>ROUND(L2052*K2052,2)</f>
        <v>0</v>
      </c>
      <c r="O2052" s="251"/>
      <c r="P2052" s="251"/>
      <c r="Q2052" s="251"/>
      <c r="R2052" s="141"/>
      <c r="T2052" s="142" t="s">
        <v>3</v>
      </c>
      <c r="U2052" s="40" t="s">
        <v>43</v>
      </c>
      <c r="V2052" s="143">
        <v>1</v>
      </c>
      <c r="W2052" s="143">
        <f>V2052*K2052</f>
        <v>12.5</v>
      </c>
      <c r="X2052" s="143">
        <v>5.3560000000000003E-2</v>
      </c>
      <c r="Y2052" s="143">
        <f>X2052*K2052</f>
        <v>0.6695000000000001</v>
      </c>
      <c r="Z2052" s="143">
        <v>0</v>
      </c>
      <c r="AA2052" s="144">
        <f>Z2052*K2052</f>
        <v>0</v>
      </c>
      <c r="AR2052" s="17" t="s">
        <v>247</v>
      </c>
      <c r="AT2052" s="17" t="s">
        <v>222</v>
      </c>
      <c r="AU2052" s="17" t="s">
        <v>190</v>
      </c>
      <c r="AY2052" s="17" t="s">
        <v>221</v>
      </c>
      <c r="BE2052" s="145">
        <f>IF(U2052="základní",N2052,0)</f>
        <v>0</v>
      </c>
      <c r="BF2052" s="145">
        <f>IF(U2052="snížená",N2052,0)</f>
        <v>0</v>
      </c>
      <c r="BG2052" s="145">
        <f>IF(U2052="zákl. přenesená",N2052,0)</f>
        <v>0</v>
      </c>
      <c r="BH2052" s="145">
        <f>IF(U2052="sníž. přenesená",N2052,0)</f>
        <v>0</v>
      </c>
      <c r="BI2052" s="145">
        <f>IF(U2052="nulová",N2052,0)</f>
        <v>0</v>
      </c>
      <c r="BJ2052" s="17" t="s">
        <v>15</v>
      </c>
      <c r="BK2052" s="145">
        <f>ROUND(L2052*K2052,2)</f>
        <v>0</v>
      </c>
      <c r="BL2052" s="17" t="s">
        <v>247</v>
      </c>
      <c r="BM2052" s="17" t="s">
        <v>3655</v>
      </c>
    </row>
    <row r="2053" spans="2:65" s="1" customFormat="1" ht="108.6" customHeight="1" x14ac:dyDescent="0.3">
      <c r="B2053" s="31"/>
      <c r="C2053" s="32"/>
      <c r="D2053" s="32"/>
      <c r="E2053" s="32"/>
      <c r="F2053" s="266" t="s">
        <v>3656</v>
      </c>
      <c r="G2053" s="200"/>
      <c r="H2053" s="200"/>
      <c r="I2053" s="200"/>
      <c r="J2053" s="32"/>
      <c r="K2053" s="32"/>
      <c r="L2053" s="32"/>
      <c r="M2053" s="32"/>
      <c r="N2053" s="32"/>
      <c r="O2053" s="32"/>
      <c r="P2053" s="32"/>
      <c r="Q2053" s="32"/>
      <c r="R2053" s="33"/>
      <c r="T2053" s="70"/>
      <c r="U2053" s="32"/>
      <c r="V2053" s="32"/>
      <c r="W2053" s="32"/>
      <c r="X2053" s="32"/>
      <c r="Y2053" s="32"/>
      <c r="Z2053" s="32"/>
      <c r="AA2053" s="71"/>
      <c r="AT2053" s="17" t="s">
        <v>250</v>
      </c>
      <c r="AU2053" s="17" t="s">
        <v>190</v>
      </c>
    </row>
    <row r="2054" spans="2:65" s="1" customFormat="1" ht="40.15" customHeight="1" x14ac:dyDescent="0.3">
      <c r="B2054" s="136"/>
      <c r="C2054" s="137" t="s">
        <v>3657</v>
      </c>
      <c r="D2054" s="137" t="s">
        <v>222</v>
      </c>
      <c r="E2054" s="138" t="s">
        <v>3658</v>
      </c>
      <c r="F2054" s="250" t="s">
        <v>3659</v>
      </c>
      <c r="G2054" s="251"/>
      <c r="H2054" s="251"/>
      <c r="I2054" s="251"/>
      <c r="J2054" s="139" t="s">
        <v>246</v>
      </c>
      <c r="K2054" s="140">
        <v>5.85</v>
      </c>
      <c r="L2054" s="252"/>
      <c r="M2054" s="251"/>
      <c r="N2054" s="252">
        <f>ROUND(L2054*K2054,2)</f>
        <v>0</v>
      </c>
      <c r="O2054" s="251"/>
      <c r="P2054" s="251"/>
      <c r="Q2054" s="251"/>
      <c r="R2054" s="141"/>
      <c r="T2054" s="142" t="s">
        <v>3</v>
      </c>
      <c r="U2054" s="40" t="s">
        <v>43</v>
      </c>
      <c r="V2054" s="143">
        <v>1</v>
      </c>
      <c r="W2054" s="143">
        <f>V2054*K2054</f>
        <v>5.85</v>
      </c>
      <c r="X2054" s="143">
        <v>5.3560000000000003E-2</v>
      </c>
      <c r="Y2054" s="143">
        <f>X2054*K2054</f>
        <v>0.31332599999999999</v>
      </c>
      <c r="Z2054" s="143">
        <v>0</v>
      </c>
      <c r="AA2054" s="144">
        <f>Z2054*K2054</f>
        <v>0</v>
      </c>
      <c r="AR2054" s="17" t="s">
        <v>247</v>
      </c>
      <c r="AT2054" s="17" t="s">
        <v>222</v>
      </c>
      <c r="AU2054" s="17" t="s">
        <v>190</v>
      </c>
      <c r="AY2054" s="17" t="s">
        <v>221</v>
      </c>
      <c r="BE2054" s="145">
        <f>IF(U2054="základní",N2054,0)</f>
        <v>0</v>
      </c>
      <c r="BF2054" s="145">
        <f>IF(U2054="snížená",N2054,0)</f>
        <v>0</v>
      </c>
      <c r="BG2054" s="145">
        <f>IF(U2054="zákl. přenesená",N2054,0)</f>
        <v>0</v>
      </c>
      <c r="BH2054" s="145">
        <f>IF(U2054="sníž. přenesená",N2054,0)</f>
        <v>0</v>
      </c>
      <c r="BI2054" s="145">
        <f>IF(U2054="nulová",N2054,0)</f>
        <v>0</v>
      </c>
      <c r="BJ2054" s="17" t="s">
        <v>15</v>
      </c>
      <c r="BK2054" s="145">
        <f>ROUND(L2054*K2054,2)</f>
        <v>0</v>
      </c>
      <c r="BL2054" s="17" t="s">
        <v>247</v>
      </c>
      <c r="BM2054" s="17" t="s">
        <v>3660</v>
      </c>
    </row>
    <row r="2055" spans="2:65" s="1" customFormat="1" ht="40.15" customHeight="1" x14ac:dyDescent="0.3">
      <c r="B2055" s="31"/>
      <c r="C2055" s="32"/>
      <c r="D2055" s="32"/>
      <c r="E2055" s="32"/>
      <c r="F2055" s="266" t="s">
        <v>3661</v>
      </c>
      <c r="G2055" s="200"/>
      <c r="H2055" s="200"/>
      <c r="I2055" s="200"/>
      <c r="J2055" s="32"/>
      <c r="K2055" s="32"/>
      <c r="L2055" s="32"/>
      <c r="M2055" s="32"/>
      <c r="N2055" s="32"/>
      <c r="O2055" s="32"/>
      <c r="P2055" s="32"/>
      <c r="Q2055" s="32"/>
      <c r="R2055" s="33"/>
      <c r="T2055" s="70"/>
      <c r="U2055" s="32"/>
      <c r="V2055" s="32"/>
      <c r="W2055" s="32"/>
      <c r="X2055" s="32"/>
      <c r="Y2055" s="32"/>
      <c r="Z2055" s="32"/>
      <c r="AA2055" s="71"/>
      <c r="AT2055" s="17" t="s">
        <v>250</v>
      </c>
      <c r="AU2055" s="17" t="s">
        <v>190</v>
      </c>
    </row>
    <row r="2056" spans="2:65" s="1" customFormat="1" ht="40.15" customHeight="1" x14ac:dyDescent="0.3">
      <c r="B2056" s="136"/>
      <c r="C2056" s="137" t="s">
        <v>3662</v>
      </c>
      <c r="D2056" s="137" t="s">
        <v>222</v>
      </c>
      <c r="E2056" s="138" t="s">
        <v>3663</v>
      </c>
      <c r="F2056" s="250" t="s">
        <v>3664</v>
      </c>
      <c r="G2056" s="251"/>
      <c r="H2056" s="251"/>
      <c r="I2056" s="251"/>
      <c r="J2056" s="139" t="s">
        <v>246</v>
      </c>
      <c r="K2056" s="140">
        <v>14.9</v>
      </c>
      <c r="L2056" s="252"/>
      <c r="M2056" s="251"/>
      <c r="N2056" s="252">
        <f>ROUND(L2056*K2056,2)</f>
        <v>0</v>
      </c>
      <c r="O2056" s="251"/>
      <c r="P2056" s="251"/>
      <c r="Q2056" s="251"/>
      <c r="R2056" s="141"/>
      <c r="T2056" s="142" t="s">
        <v>3</v>
      </c>
      <c r="U2056" s="40" t="s">
        <v>43</v>
      </c>
      <c r="V2056" s="143">
        <v>1</v>
      </c>
      <c r="W2056" s="143">
        <f>V2056*K2056</f>
        <v>14.9</v>
      </c>
      <c r="X2056" s="143">
        <v>5.3560000000000003E-2</v>
      </c>
      <c r="Y2056" s="143">
        <f>X2056*K2056</f>
        <v>0.79804400000000009</v>
      </c>
      <c r="Z2056" s="143">
        <v>0</v>
      </c>
      <c r="AA2056" s="144">
        <f>Z2056*K2056</f>
        <v>0</v>
      </c>
      <c r="AR2056" s="17" t="s">
        <v>247</v>
      </c>
      <c r="AT2056" s="17" t="s">
        <v>222</v>
      </c>
      <c r="AU2056" s="17" t="s">
        <v>190</v>
      </c>
      <c r="AY2056" s="17" t="s">
        <v>221</v>
      </c>
      <c r="BE2056" s="145">
        <f>IF(U2056="základní",N2056,0)</f>
        <v>0</v>
      </c>
      <c r="BF2056" s="145">
        <f>IF(U2056="snížená",N2056,0)</f>
        <v>0</v>
      </c>
      <c r="BG2056" s="145">
        <f>IF(U2056="zákl. přenesená",N2056,0)</f>
        <v>0</v>
      </c>
      <c r="BH2056" s="145">
        <f>IF(U2056="sníž. přenesená",N2056,0)</f>
        <v>0</v>
      </c>
      <c r="BI2056" s="145">
        <f>IF(U2056="nulová",N2056,0)</f>
        <v>0</v>
      </c>
      <c r="BJ2056" s="17" t="s">
        <v>15</v>
      </c>
      <c r="BK2056" s="145">
        <f>ROUND(L2056*K2056,2)</f>
        <v>0</v>
      </c>
      <c r="BL2056" s="17" t="s">
        <v>247</v>
      </c>
      <c r="BM2056" s="17" t="s">
        <v>3665</v>
      </c>
    </row>
    <row r="2057" spans="2:65" s="1" customFormat="1" ht="131.44999999999999" customHeight="1" x14ac:dyDescent="0.3">
      <c r="B2057" s="31"/>
      <c r="C2057" s="32"/>
      <c r="D2057" s="32"/>
      <c r="E2057" s="32"/>
      <c r="F2057" s="266" t="s">
        <v>3666</v>
      </c>
      <c r="G2057" s="200"/>
      <c r="H2057" s="200"/>
      <c r="I2057" s="200"/>
      <c r="J2057" s="32"/>
      <c r="K2057" s="32"/>
      <c r="L2057" s="32"/>
      <c r="M2057" s="32"/>
      <c r="N2057" s="32"/>
      <c r="O2057" s="32"/>
      <c r="P2057" s="32"/>
      <c r="Q2057" s="32"/>
      <c r="R2057" s="33"/>
      <c r="T2057" s="70"/>
      <c r="U2057" s="32"/>
      <c r="V2057" s="32"/>
      <c r="W2057" s="32"/>
      <c r="X2057" s="32"/>
      <c r="Y2057" s="32"/>
      <c r="Z2057" s="32"/>
      <c r="AA2057" s="71"/>
      <c r="AT2057" s="17" t="s">
        <v>250</v>
      </c>
      <c r="AU2057" s="17" t="s">
        <v>190</v>
      </c>
    </row>
    <row r="2058" spans="2:65" s="1" customFormat="1" ht="40.15" customHeight="1" x14ac:dyDescent="0.3">
      <c r="B2058" s="136"/>
      <c r="C2058" s="137" t="s">
        <v>3667</v>
      </c>
      <c r="D2058" s="137" t="s">
        <v>222</v>
      </c>
      <c r="E2058" s="138" t="s">
        <v>3668</v>
      </c>
      <c r="F2058" s="250" t="s">
        <v>3669</v>
      </c>
      <c r="G2058" s="251"/>
      <c r="H2058" s="251"/>
      <c r="I2058" s="251"/>
      <c r="J2058" s="139" t="s">
        <v>246</v>
      </c>
      <c r="K2058" s="140">
        <v>11</v>
      </c>
      <c r="L2058" s="252"/>
      <c r="M2058" s="251"/>
      <c r="N2058" s="252">
        <f>ROUND(L2058*K2058,2)</f>
        <v>0</v>
      </c>
      <c r="O2058" s="251"/>
      <c r="P2058" s="251"/>
      <c r="Q2058" s="251"/>
      <c r="R2058" s="141"/>
      <c r="T2058" s="142" t="s">
        <v>3</v>
      </c>
      <c r="U2058" s="40" t="s">
        <v>43</v>
      </c>
      <c r="V2058" s="143">
        <v>1</v>
      </c>
      <c r="W2058" s="143">
        <f>V2058*K2058</f>
        <v>11</v>
      </c>
      <c r="X2058" s="143">
        <v>5.3560000000000003E-2</v>
      </c>
      <c r="Y2058" s="143">
        <f>X2058*K2058</f>
        <v>0.58916000000000002</v>
      </c>
      <c r="Z2058" s="143">
        <v>0</v>
      </c>
      <c r="AA2058" s="144">
        <f>Z2058*K2058</f>
        <v>0</v>
      </c>
      <c r="AR2058" s="17" t="s">
        <v>247</v>
      </c>
      <c r="AT2058" s="17" t="s">
        <v>222</v>
      </c>
      <c r="AU2058" s="17" t="s">
        <v>190</v>
      </c>
      <c r="AY2058" s="17" t="s">
        <v>221</v>
      </c>
      <c r="BE2058" s="145">
        <f>IF(U2058="základní",N2058,0)</f>
        <v>0</v>
      </c>
      <c r="BF2058" s="145">
        <f>IF(U2058="snížená",N2058,0)</f>
        <v>0</v>
      </c>
      <c r="BG2058" s="145">
        <f>IF(U2058="zákl. přenesená",N2058,0)</f>
        <v>0</v>
      </c>
      <c r="BH2058" s="145">
        <f>IF(U2058="sníž. přenesená",N2058,0)</f>
        <v>0</v>
      </c>
      <c r="BI2058" s="145">
        <f>IF(U2058="nulová",N2058,0)</f>
        <v>0</v>
      </c>
      <c r="BJ2058" s="17" t="s">
        <v>15</v>
      </c>
      <c r="BK2058" s="145">
        <f>ROUND(L2058*K2058,2)</f>
        <v>0</v>
      </c>
      <c r="BL2058" s="17" t="s">
        <v>247</v>
      </c>
      <c r="BM2058" s="17" t="s">
        <v>3670</v>
      </c>
    </row>
    <row r="2059" spans="2:65" s="1" customFormat="1" ht="63" customHeight="1" x14ac:dyDescent="0.3">
      <c r="B2059" s="31"/>
      <c r="C2059" s="32"/>
      <c r="D2059" s="32"/>
      <c r="E2059" s="32"/>
      <c r="F2059" s="266" t="s">
        <v>3671</v>
      </c>
      <c r="G2059" s="200"/>
      <c r="H2059" s="200"/>
      <c r="I2059" s="200"/>
      <c r="J2059" s="32"/>
      <c r="K2059" s="32"/>
      <c r="L2059" s="32"/>
      <c r="M2059" s="32"/>
      <c r="N2059" s="32"/>
      <c r="O2059" s="32"/>
      <c r="P2059" s="32"/>
      <c r="Q2059" s="32"/>
      <c r="R2059" s="33"/>
      <c r="T2059" s="70"/>
      <c r="U2059" s="32"/>
      <c r="V2059" s="32"/>
      <c r="W2059" s="32"/>
      <c r="X2059" s="32"/>
      <c r="Y2059" s="32"/>
      <c r="Z2059" s="32"/>
      <c r="AA2059" s="71"/>
      <c r="AT2059" s="17" t="s">
        <v>250</v>
      </c>
      <c r="AU2059" s="17" t="s">
        <v>190</v>
      </c>
    </row>
    <row r="2060" spans="2:65" s="1" customFormat="1" ht="40.15" customHeight="1" x14ac:dyDescent="0.3">
      <c r="B2060" s="136"/>
      <c r="C2060" s="137" t="s">
        <v>3672</v>
      </c>
      <c r="D2060" s="137" t="s">
        <v>222</v>
      </c>
      <c r="E2060" s="138" t="s">
        <v>3673</v>
      </c>
      <c r="F2060" s="250" t="s">
        <v>3674</v>
      </c>
      <c r="G2060" s="251"/>
      <c r="H2060" s="251"/>
      <c r="I2060" s="251"/>
      <c r="J2060" s="139" t="s">
        <v>246</v>
      </c>
      <c r="K2060" s="140">
        <v>0.5</v>
      </c>
      <c r="L2060" s="252"/>
      <c r="M2060" s="251"/>
      <c r="N2060" s="252">
        <f>ROUND(L2060*K2060,2)</f>
        <v>0</v>
      </c>
      <c r="O2060" s="251"/>
      <c r="P2060" s="251"/>
      <c r="Q2060" s="251"/>
      <c r="R2060" s="141"/>
      <c r="T2060" s="142" t="s">
        <v>3</v>
      </c>
      <c r="U2060" s="40" t="s">
        <v>43</v>
      </c>
      <c r="V2060" s="143">
        <v>1</v>
      </c>
      <c r="W2060" s="143">
        <f>V2060*K2060</f>
        <v>0.5</v>
      </c>
      <c r="X2060" s="143">
        <v>5.3560000000000003E-2</v>
      </c>
      <c r="Y2060" s="143">
        <f>X2060*K2060</f>
        <v>2.6780000000000002E-2</v>
      </c>
      <c r="Z2060" s="143">
        <v>0</v>
      </c>
      <c r="AA2060" s="144">
        <f>Z2060*K2060</f>
        <v>0</v>
      </c>
      <c r="AR2060" s="17" t="s">
        <v>247</v>
      </c>
      <c r="AT2060" s="17" t="s">
        <v>222</v>
      </c>
      <c r="AU2060" s="17" t="s">
        <v>190</v>
      </c>
      <c r="AY2060" s="17" t="s">
        <v>221</v>
      </c>
      <c r="BE2060" s="145">
        <f>IF(U2060="základní",N2060,0)</f>
        <v>0</v>
      </c>
      <c r="BF2060" s="145">
        <f>IF(U2060="snížená",N2060,0)</f>
        <v>0</v>
      </c>
      <c r="BG2060" s="145">
        <f>IF(U2060="zákl. přenesená",N2060,0)</f>
        <v>0</v>
      </c>
      <c r="BH2060" s="145">
        <f>IF(U2060="sníž. přenesená",N2060,0)</f>
        <v>0</v>
      </c>
      <c r="BI2060" s="145">
        <f>IF(U2060="nulová",N2060,0)</f>
        <v>0</v>
      </c>
      <c r="BJ2060" s="17" t="s">
        <v>15</v>
      </c>
      <c r="BK2060" s="145">
        <f>ROUND(L2060*K2060,2)</f>
        <v>0</v>
      </c>
      <c r="BL2060" s="17" t="s">
        <v>247</v>
      </c>
      <c r="BM2060" s="17" t="s">
        <v>3675</v>
      </c>
    </row>
    <row r="2061" spans="2:65" s="1" customFormat="1" ht="51.6" customHeight="1" x14ac:dyDescent="0.3">
      <c r="B2061" s="31"/>
      <c r="C2061" s="32"/>
      <c r="D2061" s="32"/>
      <c r="E2061" s="32"/>
      <c r="F2061" s="266" t="s">
        <v>3676</v>
      </c>
      <c r="G2061" s="200"/>
      <c r="H2061" s="200"/>
      <c r="I2061" s="200"/>
      <c r="J2061" s="32"/>
      <c r="K2061" s="32"/>
      <c r="L2061" s="32"/>
      <c r="M2061" s="32"/>
      <c r="N2061" s="32"/>
      <c r="O2061" s="32"/>
      <c r="P2061" s="32"/>
      <c r="Q2061" s="32"/>
      <c r="R2061" s="33"/>
      <c r="T2061" s="70"/>
      <c r="U2061" s="32"/>
      <c r="V2061" s="32"/>
      <c r="W2061" s="32"/>
      <c r="X2061" s="32"/>
      <c r="Y2061" s="32"/>
      <c r="Z2061" s="32"/>
      <c r="AA2061" s="71"/>
      <c r="AT2061" s="17" t="s">
        <v>250</v>
      </c>
      <c r="AU2061" s="17" t="s">
        <v>190</v>
      </c>
    </row>
    <row r="2062" spans="2:65" s="1" customFormat="1" ht="51.6" customHeight="1" x14ac:dyDescent="0.3">
      <c r="B2062" s="136"/>
      <c r="C2062" s="137" t="s">
        <v>3677</v>
      </c>
      <c r="D2062" s="137" t="s">
        <v>222</v>
      </c>
      <c r="E2062" s="138" t="s">
        <v>3678</v>
      </c>
      <c r="F2062" s="250" t="s">
        <v>3679</v>
      </c>
      <c r="G2062" s="251"/>
      <c r="H2062" s="251"/>
      <c r="I2062" s="251"/>
      <c r="J2062" s="139" t="s">
        <v>246</v>
      </c>
      <c r="K2062" s="140">
        <v>1</v>
      </c>
      <c r="L2062" s="252"/>
      <c r="M2062" s="251"/>
      <c r="N2062" s="252">
        <f>ROUND(L2062*K2062,2)</f>
        <v>0</v>
      </c>
      <c r="O2062" s="251"/>
      <c r="P2062" s="251"/>
      <c r="Q2062" s="251"/>
      <c r="R2062" s="141"/>
      <c r="T2062" s="142" t="s">
        <v>3</v>
      </c>
      <c r="U2062" s="40" t="s">
        <v>43</v>
      </c>
      <c r="V2062" s="143">
        <v>1</v>
      </c>
      <c r="W2062" s="143">
        <f>V2062*K2062</f>
        <v>1</v>
      </c>
      <c r="X2062" s="143">
        <v>5.3560000000000003E-2</v>
      </c>
      <c r="Y2062" s="143">
        <f>X2062*K2062</f>
        <v>5.3560000000000003E-2</v>
      </c>
      <c r="Z2062" s="143">
        <v>0</v>
      </c>
      <c r="AA2062" s="144">
        <f>Z2062*K2062</f>
        <v>0</v>
      </c>
      <c r="AR2062" s="17" t="s">
        <v>247</v>
      </c>
      <c r="AT2062" s="17" t="s">
        <v>222</v>
      </c>
      <c r="AU2062" s="17" t="s">
        <v>190</v>
      </c>
      <c r="AY2062" s="17" t="s">
        <v>221</v>
      </c>
      <c r="BE2062" s="145">
        <f>IF(U2062="základní",N2062,0)</f>
        <v>0</v>
      </c>
      <c r="BF2062" s="145">
        <f>IF(U2062="snížená",N2062,0)</f>
        <v>0</v>
      </c>
      <c r="BG2062" s="145">
        <f>IF(U2062="zákl. přenesená",N2062,0)</f>
        <v>0</v>
      </c>
      <c r="BH2062" s="145">
        <f>IF(U2062="sníž. přenesená",N2062,0)</f>
        <v>0</v>
      </c>
      <c r="BI2062" s="145">
        <f>IF(U2062="nulová",N2062,0)</f>
        <v>0</v>
      </c>
      <c r="BJ2062" s="17" t="s">
        <v>15</v>
      </c>
      <c r="BK2062" s="145">
        <f>ROUND(L2062*K2062,2)</f>
        <v>0</v>
      </c>
      <c r="BL2062" s="17" t="s">
        <v>247</v>
      </c>
      <c r="BM2062" s="17" t="s">
        <v>3680</v>
      </c>
    </row>
    <row r="2063" spans="2:65" s="1" customFormat="1" ht="40.15" customHeight="1" x14ac:dyDescent="0.3">
      <c r="B2063" s="31"/>
      <c r="C2063" s="32"/>
      <c r="D2063" s="32"/>
      <c r="E2063" s="32"/>
      <c r="F2063" s="266" t="s">
        <v>3661</v>
      </c>
      <c r="G2063" s="200"/>
      <c r="H2063" s="200"/>
      <c r="I2063" s="200"/>
      <c r="J2063" s="32"/>
      <c r="K2063" s="32"/>
      <c r="L2063" s="32"/>
      <c r="M2063" s="32"/>
      <c r="N2063" s="32"/>
      <c r="O2063" s="32"/>
      <c r="P2063" s="32"/>
      <c r="Q2063" s="32"/>
      <c r="R2063" s="33"/>
      <c r="T2063" s="70"/>
      <c r="U2063" s="32"/>
      <c r="V2063" s="32"/>
      <c r="W2063" s="32"/>
      <c r="X2063" s="32"/>
      <c r="Y2063" s="32"/>
      <c r="Z2063" s="32"/>
      <c r="AA2063" s="71"/>
      <c r="AT2063" s="17" t="s">
        <v>250</v>
      </c>
      <c r="AU2063" s="17" t="s">
        <v>190</v>
      </c>
    </row>
    <row r="2064" spans="2:65" s="1" customFormat="1" ht="51.6" customHeight="1" x14ac:dyDescent="0.3">
      <c r="B2064" s="136"/>
      <c r="C2064" s="137" t="s">
        <v>3681</v>
      </c>
      <c r="D2064" s="137" t="s">
        <v>222</v>
      </c>
      <c r="E2064" s="138" t="s">
        <v>3682</v>
      </c>
      <c r="F2064" s="250" t="s">
        <v>3683</v>
      </c>
      <c r="G2064" s="251"/>
      <c r="H2064" s="251"/>
      <c r="I2064" s="251"/>
      <c r="J2064" s="139" t="s">
        <v>276</v>
      </c>
      <c r="K2064" s="140">
        <v>1</v>
      </c>
      <c r="L2064" s="252"/>
      <c r="M2064" s="251"/>
      <c r="N2064" s="252">
        <f>ROUND(L2064*K2064,2)</f>
        <v>0</v>
      </c>
      <c r="O2064" s="251"/>
      <c r="P2064" s="251"/>
      <c r="Q2064" s="251"/>
      <c r="R2064" s="141"/>
      <c r="T2064" s="142" t="s">
        <v>3</v>
      </c>
      <c r="U2064" s="40" t="s">
        <v>43</v>
      </c>
      <c r="V2064" s="143">
        <v>1</v>
      </c>
      <c r="W2064" s="143">
        <f>V2064*K2064</f>
        <v>1</v>
      </c>
      <c r="X2064" s="143">
        <v>5.3560000000000003E-2</v>
      </c>
      <c r="Y2064" s="143">
        <f>X2064*K2064</f>
        <v>5.3560000000000003E-2</v>
      </c>
      <c r="Z2064" s="143">
        <v>0</v>
      </c>
      <c r="AA2064" s="144">
        <f>Z2064*K2064</f>
        <v>0</v>
      </c>
      <c r="AR2064" s="17" t="s">
        <v>247</v>
      </c>
      <c r="AT2064" s="17" t="s">
        <v>222</v>
      </c>
      <c r="AU2064" s="17" t="s">
        <v>190</v>
      </c>
      <c r="AY2064" s="17" t="s">
        <v>221</v>
      </c>
      <c r="BE2064" s="145">
        <f>IF(U2064="základní",N2064,0)</f>
        <v>0</v>
      </c>
      <c r="BF2064" s="145">
        <f>IF(U2064="snížená",N2064,0)</f>
        <v>0</v>
      </c>
      <c r="BG2064" s="145">
        <f>IF(U2064="zákl. přenesená",N2064,0)</f>
        <v>0</v>
      </c>
      <c r="BH2064" s="145">
        <f>IF(U2064="sníž. přenesená",N2064,0)</f>
        <v>0</v>
      </c>
      <c r="BI2064" s="145">
        <f>IF(U2064="nulová",N2064,0)</f>
        <v>0</v>
      </c>
      <c r="BJ2064" s="17" t="s">
        <v>15</v>
      </c>
      <c r="BK2064" s="145">
        <f>ROUND(L2064*K2064,2)</f>
        <v>0</v>
      </c>
      <c r="BL2064" s="17" t="s">
        <v>247</v>
      </c>
      <c r="BM2064" s="17" t="s">
        <v>3684</v>
      </c>
    </row>
    <row r="2065" spans="2:65" s="1" customFormat="1" ht="108.6" customHeight="1" x14ac:dyDescent="0.3">
      <c r="B2065" s="31"/>
      <c r="C2065" s="32"/>
      <c r="D2065" s="32"/>
      <c r="E2065" s="32"/>
      <c r="F2065" s="266" t="s">
        <v>3685</v>
      </c>
      <c r="G2065" s="200"/>
      <c r="H2065" s="200"/>
      <c r="I2065" s="200"/>
      <c r="J2065" s="32"/>
      <c r="K2065" s="32"/>
      <c r="L2065" s="32"/>
      <c r="M2065" s="32"/>
      <c r="N2065" s="32"/>
      <c r="O2065" s="32"/>
      <c r="P2065" s="32"/>
      <c r="Q2065" s="32"/>
      <c r="R2065" s="33"/>
      <c r="T2065" s="70"/>
      <c r="U2065" s="32"/>
      <c r="V2065" s="32"/>
      <c r="W2065" s="32"/>
      <c r="X2065" s="32"/>
      <c r="Y2065" s="32"/>
      <c r="Z2065" s="32"/>
      <c r="AA2065" s="71"/>
      <c r="AT2065" s="17" t="s">
        <v>250</v>
      </c>
      <c r="AU2065" s="17" t="s">
        <v>190</v>
      </c>
    </row>
    <row r="2066" spans="2:65" s="1" customFormat="1" ht="28.9" customHeight="1" x14ac:dyDescent="0.3">
      <c r="B2066" s="136"/>
      <c r="C2066" s="137" t="s">
        <v>3686</v>
      </c>
      <c r="D2066" s="137" t="s">
        <v>222</v>
      </c>
      <c r="E2066" s="138" t="s">
        <v>3687</v>
      </c>
      <c r="F2066" s="250" t="s">
        <v>3688</v>
      </c>
      <c r="G2066" s="251"/>
      <c r="H2066" s="251"/>
      <c r="I2066" s="251"/>
      <c r="J2066" s="139" t="s">
        <v>376</v>
      </c>
      <c r="K2066" s="140">
        <v>1</v>
      </c>
      <c r="L2066" s="252"/>
      <c r="M2066" s="251"/>
      <c r="N2066" s="252">
        <f>ROUND(L2066*K2066,2)</f>
        <v>0</v>
      </c>
      <c r="O2066" s="251"/>
      <c r="P2066" s="251"/>
      <c r="Q2066" s="251"/>
      <c r="R2066" s="141"/>
      <c r="T2066" s="142" t="s">
        <v>3</v>
      </c>
      <c r="U2066" s="40" t="s">
        <v>43</v>
      </c>
      <c r="V2066" s="143">
        <v>1</v>
      </c>
      <c r="W2066" s="143">
        <f>V2066*K2066</f>
        <v>1</v>
      </c>
      <c r="X2066" s="143">
        <v>5.3560000000000003E-2</v>
      </c>
      <c r="Y2066" s="143">
        <f>X2066*K2066</f>
        <v>5.3560000000000003E-2</v>
      </c>
      <c r="Z2066" s="143">
        <v>0</v>
      </c>
      <c r="AA2066" s="144">
        <f>Z2066*K2066</f>
        <v>0</v>
      </c>
      <c r="AR2066" s="17" t="s">
        <v>247</v>
      </c>
      <c r="AT2066" s="17" t="s">
        <v>222</v>
      </c>
      <c r="AU2066" s="17" t="s">
        <v>190</v>
      </c>
      <c r="AY2066" s="17" t="s">
        <v>221</v>
      </c>
      <c r="BE2066" s="145">
        <f>IF(U2066="základní",N2066,0)</f>
        <v>0</v>
      </c>
      <c r="BF2066" s="145">
        <f>IF(U2066="snížená",N2066,0)</f>
        <v>0</v>
      </c>
      <c r="BG2066" s="145">
        <f>IF(U2066="zákl. přenesená",N2066,0)</f>
        <v>0</v>
      </c>
      <c r="BH2066" s="145">
        <f>IF(U2066="sníž. přenesená",N2066,0)</f>
        <v>0</v>
      </c>
      <c r="BI2066" s="145">
        <f>IF(U2066="nulová",N2066,0)</f>
        <v>0</v>
      </c>
      <c r="BJ2066" s="17" t="s">
        <v>15</v>
      </c>
      <c r="BK2066" s="145">
        <f>ROUND(L2066*K2066,2)</f>
        <v>0</v>
      </c>
      <c r="BL2066" s="17" t="s">
        <v>247</v>
      </c>
      <c r="BM2066" s="17" t="s">
        <v>3689</v>
      </c>
    </row>
    <row r="2067" spans="2:65" s="1" customFormat="1" ht="40.15" customHeight="1" x14ac:dyDescent="0.3">
      <c r="B2067" s="31"/>
      <c r="C2067" s="32"/>
      <c r="D2067" s="32"/>
      <c r="E2067" s="32"/>
      <c r="F2067" s="266" t="s">
        <v>3690</v>
      </c>
      <c r="G2067" s="200"/>
      <c r="H2067" s="200"/>
      <c r="I2067" s="200"/>
      <c r="J2067" s="32"/>
      <c r="K2067" s="32"/>
      <c r="L2067" s="32"/>
      <c r="M2067" s="32"/>
      <c r="N2067" s="32"/>
      <c r="O2067" s="32"/>
      <c r="P2067" s="32"/>
      <c r="Q2067" s="32"/>
      <c r="R2067" s="33"/>
      <c r="T2067" s="70"/>
      <c r="U2067" s="32"/>
      <c r="V2067" s="32"/>
      <c r="W2067" s="32"/>
      <c r="X2067" s="32"/>
      <c r="Y2067" s="32"/>
      <c r="Z2067" s="32"/>
      <c r="AA2067" s="71"/>
      <c r="AT2067" s="17" t="s">
        <v>250</v>
      </c>
      <c r="AU2067" s="17" t="s">
        <v>190</v>
      </c>
    </row>
    <row r="2068" spans="2:65" s="1" customFormat="1" ht="40.15" customHeight="1" x14ac:dyDescent="0.3">
      <c r="B2068" s="136"/>
      <c r="C2068" s="137" t="s">
        <v>3691</v>
      </c>
      <c r="D2068" s="137" t="s">
        <v>222</v>
      </c>
      <c r="E2068" s="138" t="s">
        <v>3692</v>
      </c>
      <c r="F2068" s="250" t="s">
        <v>3693</v>
      </c>
      <c r="G2068" s="251"/>
      <c r="H2068" s="251"/>
      <c r="I2068" s="251"/>
      <c r="J2068" s="139" t="s">
        <v>376</v>
      </c>
      <c r="K2068" s="140">
        <v>1</v>
      </c>
      <c r="L2068" s="252"/>
      <c r="M2068" s="251"/>
      <c r="N2068" s="252">
        <f>ROUND(L2068*K2068,2)</f>
        <v>0</v>
      </c>
      <c r="O2068" s="251"/>
      <c r="P2068" s="251"/>
      <c r="Q2068" s="251"/>
      <c r="R2068" s="141"/>
      <c r="T2068" s="142" t="s">
        <v>3</v>
      </c>
      <c r="U2068" s="40" t="s">
        <v>43</v>
      </c>
      <c r="V2068" s="143">
        <v>1</v>
      </c>
      <c r="W2068" s="143">
        <f>V2068*K2068</f>
        <v>1</v>
      </c>
      <c r="X2068" s="143">
        <v>5.3560000000000003E-2</v>
      </c>
      <c r="Y2068" s="143">
        <f>X2068*K2068</f>
        <v>5.3560000000000003E-2</v>
      </c>
      <c r="Z2068" s="143">
        <v>0</v>
      </c>
      <c r="AA2068" s="144">
        <f>Z2068*K2068</f>
        <v>0</v>
      </c>
      <c r="AR2068" s="17" t="s">
        <v>247</v>
      </c>
      <c r="AT2068" s="17" t="s">
        <v>222</v>
      </c>
      <c r="AU2068" s="17" t="s">
        <v>190</v>
      </c>
      <c r="AY2068" s="17" t="s">
        <v>221</v>
      </c>
      <c r="BE2068" s="145">
        <f>IF(U2068="základní",N2068,0)</f>
        <v>0</v>
      </c>
      <c r="BF2068" s="145">
        <f>IF(U2068="snížená",N2068,0)</f>
        <v>0</v>
      </c>
      <c r="BG2068" s="145">
        <f>IF(U2068="zákl. přenesená",N2068,0)</f>
        <v>0</v>
      </c>
      <c r="BH2068" s="145">
        <f>IF(U2068="sníž. přenesená",N2068,0)</f>
        <v>0</v>
      </c>
      <c r="BI2068" s="145">
        <f>IF(U2068="nulová",N2068,0)</f>
        <v>0</v>
      </c>
      <c r="BJ2068" s="17" t="s">
        <v>15</v>
      </c>
      <c r="BK2068" s="145">
        <f>ROUND(L2068*K2068,2)</f>
        <v>0</v>
      </c>
      <c r="BL2068" s="17" t="s">
        <v>247</v>
      </c>
      <c r="BM2068" s="17" t="s">
        <v>3694</v>
      </c>
    </row>
    <row r="2069" spans="2:65" s="1" customFormat="1" ht="63" customHeight="1" x14ac:dyDescent="0.3">
      <c r="B2069" s="31"/>
      <c r="C2069" s="32"/>
      <c r="D2069" s="32"/>
      <c r="E2069" s="32"/>
      <c r="F2069" s="266" t="s">
        <v>3695</v>
      </c>
      <c r="G2069" s="200"/>
      <c r="H2069" s="200"/>
      <c r="I2069" s="200"/>
      <c r="J2069" s="32"/>
      <c r="K2069" s="32"/>
      <c r="L2069" s="32"/>
      <c r="M2069" s="32"/>
      <c r="N2069" s="32"/>
      <c r="O2069" s="32"/>
      <c r="P2069" s="32"/>
      <c r="Q2069" s="32"/>
      <c r="R2069" s="33"/>
      <c r="T2069" s="70"/>
      <c r="U2069" s="32"/>
      <c r="V2069" s="32"/>
      <c r="W2069" s="32"/>
      <c r="X2069" s="32"/>
      <c r="Y2069" s="32"/>
      <c r="Z2069" s="32"/>
      <c r="AA2069" s="71"/>
      <c r="AT2069" s="17" t="s">
        <v>250</v>
      </c>
      <c r="AU2069" s="17" t="s">
        <v>190</v>
      </c>
    </row>
    <row r="2070" spans="2:65" s="1" customFormat="1" ht="40.15" customHeight="1" x14ac:dyDescent="0.3">
      <c r="B2070" s="136"/>
      <c r="C2070" s="137" t="s">
        <v>3696</v>
      </c>
      <c r="D2070" s="137" t="s">
        <v>222</v>
      </c>
      <c r="E2070" s="138" t="s">
        <v>3697</v>
      </c>
      <c r="F2070" s="250" t="s">
        <v>3698</v>
      </c>
      <c r="G2070" s="251"/>
      <c r="H2070" s="251"/>
      <c r="I2070" s="251"/>
      <c r="J2070" s="139" t="s">
        <v>536</v>
      </c>
      <c r="K2070" s="140">
        <v>80</v>
      </c>
      <c r="L2070" s="252"/>
      <c r="M2070" s="251"/>
      <c r="N2070" s="252">
        <f>ROUND(L2070*K2070,2)</f>
        <v>0</v>
      </c>
      <c r="O2070" s="251"/>
      <c r="P2070" s="251"/>
      <c r="Q2070" s="251"/>
      <c r="R2070" s="141"/>
      <c r="T2070" s="142" t="s">
        <v>3</v>
      </c>
      <c r="U2070" s="40" t="s">
        <v>43</v>
      </c>
      <c r="V2070" s="143">
        <v>1</v>
      </c>
      <c r="W2070" s="143">
        <f>V2070*K2070</f>
        <v>80</v>
      </c>
      <c r="X2070" s="143">
        <v>5.3560000000000003E-2</v>
      </c>
      <c r="Y2070" s="143">
        <f>X2070*K2070</f>
        <v>4.2848000000000006</v>
      </c>
      <c r="Z2070" s="143">
        <v>0</v>
      </c>
      <c r="AA2070" s="144">
        <f>Z2070*K2070</f>
        <v>0</v>
      </c>
      <c r="AR2070" s="17" t="s">
        <v>247</v>
      </c>
      <c r="AT2070" s="17" t="s">
        <v>222</v>
      </c>
      <c r="AU2070" s="17" t="s">
        <v>190</v>
      </c>
      <c r="AY2070" s="17" t="s">
        <v>221</v>
      </c>
      <c r="BE2070" s="145">
        <f>IF(U2070="základní",N2070,0)</f>
        <v>0</v>
      </c>
      <c r="BF2070" s="145">
        <f>IF(U2070="snížená",N2070,0)</f>
        <v>0</v>
      </c>
      <c r="BG2070" s="145">
        <f>IF(U2070="zákl. přenesená",N2070,0)</f>
        <v>0</v>
      </c>
      <c r="BH2070" s="145">
        <f>IF(U2070="sníž. přenesená",N2070,0)</f>
        <v>0</v>
      </c>
      <c r="BI2070" s="145">
        <f>IF(U2070="nulová",N2070,0)</f>
        <v>0</v>
      </c>
      <c r="BJ2070" s="17" t="s">
        <v>15</v>
      </c>
      <c r="BK2070" s="145">
        <f>ROUND(L2070*K2070,2)</f>
        <v>0</v>
      </c>
      <c r="BL2070" s="17" t="s">
        <v>247</v>
      </c>
      <c r="BM2070" s="17" t="s">
        <v>3699</v>
      </c>
    </row>
    <row r="2071" spans="2:65" s="1" customFormat="1" ht="131.44999999999999" customHeight="1" x14ac:dyDescent="0.3">
      <c r="B2071" s="31"/>
      <c r="C2071" s="32"/>
      <c r="D2071" s="32"/>
      <c r="E2071" s="32"/>
      <c r="F2071" s="266" t="s">
        <v>3700</v>
      </c>
      <c r="G2071" s="200"/>
      <c r="H2071" s="200"/>
      <c r="I2071" s="200"/>
      <c r="J2071" s="32"/>
      <c r="K2071" s="32"/>
      <c r="L2071" s="32"/>
      <c r="M2071" s="32"/>
      <c r="N2071" s="32"/>
      <c r="O2071" s="32"/>
      <c r="P2071" s="32"/>
      <c r="Q2071" s="32"/>
      <c r="R2071" s="33"/>
      <c r="T2071" s="70"/>
      <c r="U2071" s="32"/>
      <c r="V2071" s="32"/>
      <c r="W2071" s="32"/>
      <c r="X2071" s="32"/>
      <c r="Y2071" s="32"/>
      <c r="Z2071" s="32"/>
      <c r="AA2071" s="71"/>
      <c r="AT2071" s="17" t="s">
        <v>250</v>
      </c>
      <c r="AU2071" s="17" t="s">
        <v>190</v>
      </c>
    </row>
    <row r="2072" spans="2:65" s="1" customFormat="1" ht="28.9" customHeight="1" x14ac:dyDescent="0.3">
      <c r="B2072" s="136"/>
      <c r="C2072" s="137" t="s">
        <v>3701</v>
      </c>
      <c r="D2072" s="137" t="s">
        <v>222</v>
      </c>
      <c r="E2072" s="138" t="s">
        <v>3702</v>
      </c>
      <c r="F2072" s="250" t="s">
        <v>3703</v>
      </c>
      <c r="G2072" s="251"/>
      <c r="H2072" s="251"/>
      <c r="I2072" s="251"/>
      <c r="J2072" s="139" t="s">
        <v>276</v>
      </c>
      <c r="K2072" s="140">
        <v>1</v>
      </c>
      <c r="L2072" s="252"/>
      <c r="M2072" s="251"/>
      <c r="N2072" s="252">
        <f>ROUND(L2072*K2072,2)</f>
        <v>0</v>
      </c>
      <c r="O2072" s="251"/>
      <c r="P2072" s="251"/>
      <c r="Q2072" s="251"/>
      <c r="R2072" s="141"/>
      <c r="T2072" s="142" t="s">
        <v>3</v>
      </c>
      <c r="U2072" s="40" t="s">
        <v>43</v>
      </c>
      <c r="V2072" s="143">
        <v>1</v>
      </c>
      <c r="W2072" s="143">
        <f>V2072*K2072</f>
        <v>1</v>
      </c>
      <c r="X2072" s="143">
        <v>5.3560000000000003E-2</v>
      </c>
      <c r="Y2072" s="143">
        <f>X2072*K2072</f>
        <v>5.3560000000000003E-2</v>
      </c>
      <c r="Z2072" s="143">
        <v>0</v>
      </c>
      <c r="AA2072" s="144">
        <f>Z2072*K2072</f>
        <v>0</v>
      </c>
      <c r="AR2072" s="17" t="s">
        <v>247</v>
      </c>
      <c r="AT2072" s="17" t="s">
        <v>222</v>
      </c>
      <c r="AU2072" s="17" t="s">
        <v>190</v>
      </c>
      <c r="AY2072" s="17" t="s">
        <v>221</v>
      </c>
      <c r="BE2072" s="145">
        <f>IF(U2072="základní",N2072,0)</f>
        <v>0</v>
      </c>
      <c r="BF2072" s="145">
        <f>IF(U2072="snížená",N2072,0)</f>
        <v>0</v>
      </c>
      <c r="BG2072" s="145">
        <f>IF(U2072="zákl. přenesená",N2072,0)</f>
        <v>0</v>
      </c>
      <c r="BH2072" s="145">
        <f>IF(U2072="sníž. přenesená",N2072,0)</f>
        <v>0</v>
      </c>
      <c r="BI2072" s="145">
        <f>IF(U2072="nulová",N2072,0)</f>
        <v>0</v>
      </c>
      <c r="BJ2072" s="17" t="s">
        <v>15</v>
      </c>
      <c r="BK2072" s="145">
        <f>ROUND(L2072*K2072,2)</f>
        <v>0</v>
      </c>
      <c r="BL2072" s="17" t="s">
        <v>247</v>
      </c>
      <c r="BM2072" s="17" t="s">
        <v>3704</v>
      </c>
    </row>
    <row r="2073" spans="2:65" s="1" customFormat="1" ht="74.45" customHeight="1" x14ac:dyDescent="0.3">
      <c r="B2073" s="31"/>
      <c r="C2073" s="32"/>
      <c r="D2073" s="32"/>
      <c r="E2073" s="32"/>
      <c r="F2073" s="266" t="s">
        <v>3705</v>
      </c>
      <c r="G2073" s="200"/>
      <c r="H2073" s="200"/>
      <c r="I2073" s="200"/>
      <c r="J2073" s="32"/>
      <c r="K2073" s="32"/>
      <c r="L2073" s="32"/>
      <c r="M2073" s="32"/>
      <c r="N2073" s="32"/>
      <c r="O2073" s="32"/>
      <c r="P2073" s="32"/>
      <c r="Q2073" s="32"/>
      <c r="R2073" s="33"/>
      <c r="T2073" s="70"/>
      <c r="U2073" s="32"/>
      <c r="V2073" s="32"/>
      <c r="W2073" s="32"/>
      <c r="X2073" s="32"/>
      <c r="Y2073" s="32"/>
      <c r="Z2073" s="32"/>
      <c r="AA2073" s="71"/>
      <c r="AT2073" s="17" t="s">
        <v>250</v>
      </c>
      <c r="AU2073" s="17" t="s">
        <v>190</v>
      </c>
    </row>
    <row r="2074" spans="2:65" s="1" customFormat="1" ht="51.6" customHeight="1" x14ac:dyDescent="0.3">
      <c r="B2074" s="136"/>
      <c r="C2074" s="137" t="s">
        <v>3706</v>
      </c>
      <c r="D2074" s="137" t="s">
        <v>222</v>
      </c>
      <c r="E2074" s="138" t="s">
        <v>3707</v>
      </c>
      <c r="F2074" s="250" t="s">
        <v>3708</v>
      </c>
      <c r="G2074" s="251"/>
      <c r="H2074" s="251"/>
      <c r="I2074" s="251"/>
      <c r="J2074" s="139" t="s">
        <v>276</v>
      </c>
      <c r="K2074" s="140">
        <v>1</v>
      </c>
      <c r="L2074" s="252"/>
      <c r="M2074" s="251"/>
      <c r="N2074" s="252">
        <f>ROUND(L2074*K2074,2)</f>
        <v>0</v>
      </c>
      <c r="O2074" s="251"/>
      <c r="P2074" s="251"/>
      <c r="Q2074" s="251"/>
      <c r="R2074" s="141"/>
      <c r="T2074" s="142" t="s">
        <v>3</v>
      </c>
      <c r="U2074" s="40" t="s">
        <v>43</v>
      </c>
      <c r="V2074" s="143">
        <v>1</v>
      </c>
      <c r="W2074" s="143">
        <f>V2074*K2074</f>
        <v>1</v>
      </c>
      <c r="X2074" s="143">
        <v>5.3560000000000003E-2</v>
      </c>
      <c r="Y2074" s="143">
        <f>X2074*K2074</f>
        <v>5.3560000000000003E-2</v>
      </c>
      <c r="Z2074" s="143">
        <v>0</v>
      </c>
      <c r="AA2074" s="144">
        <f>Z2074*K2074</f>
        <v>0</v>
      </c>
      <c r="AR2074" s="17" t="s">
        <v>247</v>
      </c>
      <c r="AT2074" s="17" t="s">
        <v>222</v>
      </c>
      <c r="AU2074" s="17" t="s">
        <v>190</v>
      </c>
      <c r="AY2074" s="17" t="s">
        <v>221</v>
      </c>
      <c r="BE2074" s="145">
        <f>IF(U2074="základní",N2074,0)</f>
        <v>0</v>
      </c>
      <c r="BF2074" s="145">
        <f>IF(U2074="snížená",N2074,0)</f>
        <v>0</v>
      </c>
      <c r="BG2074" s="145">
        <f>IF(U2074="zákl. přenesená",N2074,0)</f>
        <v>0</v>
      </c>
      <c r="BH2074" s="145">
        <f>IF(U2074="sníž. přenesená",N2074,0)</f>
        <v>0</v>
      </c>
      <c r="BI2074" s="145">
        <f>IF(U2074="nulová",N2074,0)</f>
        <v>0</v>
      </c>
      <c r="BJ2074" s="17" t="s">
        <v>15</v>
      </c>
      <c r="BK2074" s="145">
        <f>ROUND(L2074*K2074,2)</f>
        <v>0</v>
      </c>
      <c r="BL2074" s="17" t="s">
        <v>247</v>
      </c>
      <c r="BM2074" s="17" t="s">
        <v>3709</v>
      </c>
    </row>
    <row r="2075" spans="2:65" s="1" customFormat="1" ht="63" customHeight="1" x14ac:dyDescent="0.3">
      <c r="B2075" s="31"/>
      <c r="C2075" s="32"/>
      <c r="D2075" s="32"/>
      <c r="E2075" s="32"/>
      <c r="F2075" s="266" t="s">
        <v>3710</v>
      </c>
      <c r="G2075" s="200"/>
      <c r="H2075" s="200"/>
      <c r="I2075" s="200"/>
      <c r="J2075" s="32"/>
      <c r="K2075" s="32"/>
      <c r="L2075" s="32"/>
      <c r="M2075" s="32"/>
      <c r="N2075" s="32"/>
      <c r="O2075" s="32"/>
      <c r="P2075" s="32"/>
      <c r="Q2075" s="32"/>
      <c r="R2075" s="33"/>
      <c r="T2075" s="70"/>
      <c r="U2075" s="32"/>
      <c r="V2075" s="32"/>
      <c r="W2075" s="32"/>
      <c r="X2075" s="32"/>
      <c r="Y2075" s="32"/>
      <c r="Z2075" s="32"/>
      <c r="AA2075" s="71"/>
      <c r="AT2075" s="17" t="s">
        <v>250</v>
      </c>
      <c r="AU2075" s="17" t="s">
        <v>190</v>
      </c>
    </row>
    <row r="2076" spans="2:65" s="1" customFormat="1" ht="40.15" customHeight="1" x14ac:dyDescent="0.3">
      <c r="B2076" s="136"/>
      <c r="C2076" s="137" t="s">
        <v>3711</v>
      </c>
      <c r="D2076" s="137" t="s">
        <v>222</v>
      </c>
      <c r="E2076" s="138" t="s">
        <v>3712</v>
      </c>
      <c r="F2076" s="250" t="s">
        <v>3713</v>
      </c>
      <c r="G2076" s="251"/>
      <c r="H2076" s="251"/>
      <c r="I2076" s="251"/>
      <c r="J2076" s="139" t="s">
        <v>536</v>
      </c>
      <c r="K2076" s="140">
        <v>25</v>
      </c>
      <c r="L2076" s="252"/>
      <c r="M2076" s="251"/>
      <c r="N2076" s="252">
        <f>ROUND(L2076*K2076,2)</f>
        <v>0</v>
      </c>
      <c r="O2076" s="251"/>
      <c r="P2076" s="251"/>
      <c r="Q2076" s="251"/>
      <c r="R2076" s="141"/>
      <c r="T2076" s="142" t="s">
        <v>3</v>
      </c>
      <c r="U2076" s="40" t="s">
        <v>43</v>
      </c>
      <c r="V2076" s="143">
        <v>1</v>
      </c>
      <c r="W2076" s="143">
        <f>V2076*K2076</f>
        <v>25</v>
      </c>
      <c r="X2076" s="143">
        <v>5.3560000000000003E-2</v>
      </c>
      <c r="Y2076" s="143">
        <f>X2076*K2076</f>
        <v>1.3390000000000002</v>
      </c>
      <c r="Z2076" s="143">
        <v>0</v>
      </c>
      <c r="AA2076" s="144">
        <f>Z2076*K2076</f>
        <v>0</v>
      </c>
      <c r="AR2076" s="17" t="s">
        <v>247</v>
      </c>
      <c r="AT2076" s="17" t="s">
        <v>222</v>
      </c>
      <c r="AU2076" s="17" t="s">
        <v>190</v>
      </c>
      <c r="AY2076" s="17" t="s">
        <v>221</v>
      </c>
      <c r="BE2076" s="145">
        <f>IF(U2076="základní",N2076,0)</f>
        <v>0</v>
      </c>
      <c r="BF2076" s="145">
        <f>IF(U2076="snížená",N2076,0)</f>
        <v>0</v>
      </c>
      <c r="BG2076" s="145">
        <f>IF(U2076="zákl. přenesená",N2076,0)</f>
        <v>0</v>
      </c>
      <c r="BH2076" s="145">
        <f>IF(U2076="sníž. přenesená",N2076,0)</f>
        <v>0</v>
      </c>
      <c r="BI2076" s="145">
        <f>IF(U2076="nulová",N2076,0)</f>
        <v>0</v>
      </c>
      <c r="BJ2076" s="17" t="s">
        <v>15</v>
      </c>
      <c r="BK2076" s="145">
        <f>ROUND(L2076*K2076,2)</f>
        <v>0</v>
      </c>
      <c r="BL2076" s="17" t="s">
        <v>247</v>
      </c>
      <c r="BM2076" s="17" t="s">
        <v>3714</v>
      </c>
    </row>
    <row r="2077" spans="2:65" s="1" customFormat="1" ht="211.15" customHeight="1" x14ac:dyDescent="0.3">
      <c r="B2077" s="31"/>
      <c r="C2077" s="32"/>
      <c r="D2077" s="32"/>
      <c r="E2077" s="32"/>
      <c r="F2077" s="266" t="s">
        <v>3715</v>
      </c>
      <c r="G2077" s="200"/>
      <c r="H2077" s="200"/>
      <c r="I2077" s="200"/>
      <c r="J2077" s="32"/>
      <c r="K2077" s="32"/>
      <c r="L2077" s="32"/>
      <c r="M2077" s="32"/>
      <c r="N2077" s="32"/>
      <c r="O2077" s="32"/>
      <c r="P2077" s="32"/>
      <c r="Q2077" s="32"/>
      <c r="R2077" s="33"/>
      <c r="T2077" s="70"/>
      <c r="U2077" s="32"/>
      <c r="V2077" s="32"/>
      <c r="W2077" s="32"/>
      <c r="X2077" s="32"/>
      <c r="Y2077" s="32"/>
      <c r="Z2077" s="32"/>
      <c r="AA2077" s="71"/>
      <c r="AT2077" s="17" t="s">
        <v>250</v>
      </c>
      <c r="AU2077" s="17" t="s">
        <v>190</v>
      </c>
    </row>
    <row r="2078" spans="2:65" s="1" customFormat="1" ht="40.15" customHeight="1" x14ac:dyDescent="0.3">
      <c r="B2078" s="136"/>
      <c r="C2078" s="137" t="s">
        <v>3716</v>
      </c>
      <c r="D2078" s="137" t="s">
        <v>222</v>
      </c>
      <c r="E2078" s="138" t="s">
        <v>3717</v>
      </c>
      <c r="F2078" s="250" t="s">
        <v>3718</v>
      </c>
      <c r="G2078" s="251"/>
      <c r="H2078" s="251"/>
      <c r="I2078" s="251"/>
      <c r="J2078" s="139" t="s">
        <v>536</v>
      </c>
      <c r="K2078" s="140">
        <v>75</v>
      </c>
      <c r="L2078" s="252"/>
      <c r="M2078" s="251"/>
      <c r="N2078" s="252">
        <f>ROUND(L2078*K2078,2)</f>
        <v>0</v>
      </c>
      <c r="O2078" s="251"/>
      <c r="P2078" s="251"/>
      <c r="Q2078" s="251"/>
      <c r="R2078" s="141"/>
      <c r="T2078" s="142" t="s">
        <v>3</v>
      </c>
      <c r="U2078" s="40" t="s">
        <v>43</v>
      </c>
      <c r="V2078" s="143">
        <v>1</v>
      </c>
      <c r="W2078" s="143">
        <f>V2078*K2078</f>
        <v>75</v>
      </c>
      <c r="X2078" s="143">
        <v>5.3560000000000003E-2</v>
      </c>
      <c r="Y2078" s="143">
        <f>X2078*K2078</f>
        <v>4.0170000000000003</v>
      </c>
      <c r="Z2078" s="143">
        <v>0</v>
      </c>
      <c r="AA2078" s="144">
        <f>Z2078*K2078</f>
        <v>0</v>
      </c>
      <c r="AR2078" s="17" t="s">
        <v>247</v>
      </c>
      <c r="AT2078" s="17" t="s">
        <v>222</v>
      </c>
      <c r="AU2078" s="17" t="s">
        <v>190</v>
      </c>
      <c r="AY2078" s="17" t="s">
        <v>221</v>
      </c>
      <c r="BE2078" s="145">
        <f>IF(U2078="základní",N2078,0)</f>
        <v>0</v>
      </c>
      <c r="BF2078" s="145">
        <f>IF(U2078="snížená",N2078,0)</f>
        <v>0</v>
      </c>
      <c r="BG2078" s="145">
        <f>IF(U2078="zákl. přenesená",N2078,0)</f>
        <v>0</v>
      </c>
      <c r="BH2078" s="145">
        <f>IF(U2078="sníž. přenesená",N2078,0)</f>
        <v>0</v>
      </c>
      <c r="BI2078" s="145">
        <f>IF(U2078="nulová",N2078,0)</f>
        <v>0</v>
      </c>
      <c r="BJ2078" s="17" t="s">
        <v>15</v>
      </c>
      <c r="BK2078" s="145">
        <f>ROUND(L2078*K2078,2)</f>
        <v>0</v>
      </c>
      <c r="BL2078" s="17" t="s">
        <v>247</v>
      </c>
      <c r="BM2078" s="17" t="s">
        <v>3719</v>
      </c>
    </row>
    <row r="2079" spans="2:65" s="1" customFormat="1" ht="165.6" customHeight="1" x14ac:dyDescent="0.3">
      <c r="B2079" s="31"/>
      <c r="C2079" s="32"/>
      <c r="D2079" s="32"/>
      <c r="E2079" s="32"/>
      <c r="F2079" s="266" t="s">
        <v>3720</v>
      </c>
      <c r="G2079" s="200"/>
      <c r="H2079" s="200"/>
      <c r="I2079" s="200"/>
      <c r="J2079" s="32"/>
      <c r="K2079" s="32"/>
      <c r="L2079" s="32"/>
      <c r="M2079" s="32"/>
      <c r="N2079" s="32"/>
      <c r="O2079" s="32"/>
      <c r="P2079" s="32"/>
      <c r="Q2079" s="32"/>
      <c r="R2079" s="33"/>
      <c r="T2079" s="70"/>
      <c r="U2079" s="32"/>
      <c r="V2079" s="32"/>
      <c r="W2079" s="32"/>
      <c r="X2079" s="32"/>
      <c r="Y2079" s="32"/>
      <c r="Z2079" s="32"/>
      <c r="AA2079" s="71"/>
      <c r="AT2079" s="17" t="s">
        <v>250</v>
      </c>
      <c r="AU2079" s="17" t="s">
        <v>190</v>
      </c>
    </row>
    <row r="2080" spans="2:65" s="1" customFormat="1" ht="63" customHeight="1" x14ac:dyDescent="0.3">
      <c r="B2080" s="136"/>
      <c r="C2080" s="137" t="s">
        <v>3721</v>
      </c>
      <c r="D2080" s="137" t="s">
        <v>222</v>
      </c>
      <c r="E2080" s="138" t="s">
        <v>3722</v>
      </c>
      <c r="F2080" s="250" t="s">
        <v>3723</v>
      </c>
      <c r="G2080" s="251"/>
      <c r="H2080" s="251"/>
      <c r="I2080" s="251"/>
      <c r="J2080" s="139" t="s">
        <v>246</v>
      </c>
      <c r="K2080" s="140">
        <v>44.3</v>
      </c>
      <c r="L2080" s="252"/>
      <c r="M2080" s="251"/>
      <c r="N2080" s="252">
        <f>ROUND(L2080*K2080,2)</f>
        <v>0</v>
      </c>
      <c r="O2080" s="251"/>
      <c r="P2080" s="251"/>
      <c r="Q2080" s="251"/>
      <c r="R2080" s="141"/>
      <c r="T2080" s="142" t="s">
        <v>3</v>
      </c>
      <c r="U2080" s="40" t="s">
        <v>43</v>
      </c>
      <c r="V2080" s="143">
        <v>1</v>
      </c>
      <c r="W2080" s="143">
        <f>V2080*K2080</f>
        <v>44.3</v>
      </c>
      <c r="X2080" s="143">
        <v>5.3560000000000003E-2</v>
      </c>
      <c r="Y2080" s="143">
        <f>X2080*K2080</f>
        <v>2.3727079999999998</v>
      </c>
      <c r="Z2080" s="143">
        <v>0</v>
      </c>
      <c r="AA2080" s="144">
        <f>Z2080*K2080</f>
        <v>0</v>
      </c>
      <c r="AR2080" s="17" t="s">
        <v>247</v>
      </c>
      <c r="AT2080" s="17" t="s">
        <v>222</v>
      </c>
      <c r="AU2080" s="17" t="s">
        <v>190</v>
      </c>
      <c r="AY2080" s="17" t="s">
        <v>221</v>
      </c>
      <c r="BE2080" s="145">
        <f>IF(U2080="základní",N2080,0)</f>
        <v>0</v>
      </c>
      <c r="BF2080" s="145">
        <f>IF(U2080="snížená",N2080,0)</f>
        <v>0</v>
      </c>
      <c r="BG2080" s="145">
        <f>IF(U2080="zákl. přenesená",N2080,0)</f>
        <v>0</v>
      </c>
      <c r="BH2080" s="145">
        <f>IF(U2080="sníž. přenesená",N2080,0)</f>
        <v>0</v>
      </c>
      <c r="BI2080" s="145">
        <f>IF(U2080="nulová",N2080,0)</f>
        <v>0</v>
      </c>
      <c r="BJ2080" s="17" t="s">
        <v>15</v>
      </c>
      <c r="BK2080" s="145">
        <f>ROUND(L2080*K2080,2)</f>
        <v>0</v>
      </c>
      <c r="BL2080" s="17" t="s">
        <v>247</v>
      </c>
      <c r="BM2080" s="17" t="s">
        <v>3724</v>
      </c>
    </row>
    <row r="2081" spans="2:65" s="1" customFormat="1" ht="268.14999999999998" customHeight="1" x14ac:dyDescent="0.3">
      <c r="B2081" s="31"/>
      <c r="C2081" s="32"/>
      <c r="D2081" s="32"/>
      <c r="E2081" s="32"/>
      <c r="F2081" s="266" t="s">
        <v>3725</v>
      </c>
      <c r="G2081" s="200"/>
      <c r="H2081" s="200"/>
      <c r="I2081" s="200"/>
      <c r="J2081" s="32"/>
      <c r="K2081" s="32"/>
      <c r="L2081" s="32"/>
      <c r="M2081" s="32"/>
      <c r="N2081" s="32"/>
      <c r="O2081" s="32"/>
      <c r="P2081" s="32"/>
      <c r="Q2081" s="32"/>
      <c r="R2081" s="33"/>
      <c r="T2081" s="70"/>
      <c r="U2081" s="32"/>
      <c r="V2081" s="32"/>
      <c r="W2081" s="32"/>
      <c r="X2081" s="32"/>
      <c r="Y2081" s="32"/>
      <c r="Z2081" s="32"/>
      <c r="AA2081" s="71"/>
      <c r="AT2081" s="17" t="s">
        <v>250</v>
      </c>
      <c r="AU2081" s="17" t="s">
        <v>190</v>
      </c>
    </row>
    <row r="2082" spans="2:65" s="1" customFormat="1" ht="63" customHeight="1" x14ac:dyDescent="0.3">
      <c r="B2082" s="136"/>
      <c r="C2082" s="137" t="s">
        <v>3726</v>
      </c>
      <c r="D2082" s="137" t="s">
        <v>222</v>
      </c>
      <c r="E2082" s="138" t="s">
        <v>3727</v>
      </c>
      <c r="F2082" s="250" t="s">
        <v>3728</v>
      </c>
      <c r="G2082" s="251"/>
      <c r="H2082" s="251"/>
      <c r="I2082" s="251"/>
      <c r="J2082" s="139" t="s">
        <v>246</v>
      </c>
      <c r="K2082" s="140">
        <v>17.2</v>
      </c>
      <c r="L2082" s="252"/>
      <c r="M2082" s="251"/>
      <c r="N2082" s="252">
        <f>ROUND(L2082*K2082,2)</f>
        <v>0</v>
      </c>
      <c r="O2082" s="251"/>
      <c r="P2082" s="251"/>
      <c r="Q2082" s="251"/>
      <c r="R2082" s="141"/>
      <c r="T2082" s="142" t="s">
        <v>3</v>
      </c>
      <c r="U2082" s="40" t="s">
        <v>43</v>
      </c>
      <c r="V2082" s="143">
        <v>1</v>
      </c>
      <c r="W2082" s="143">
        <f>V2082*K2082</f>
        <v>17.2</v>
      </c>
      <c r="X2082" s="143">
        <v>5.3560000000000003E-2</v>
      </c>
      <c r="Y2082" s="143">
        <f>X2082*K2082</f>
        <v>0.92123200000000005</v>
      </c>
      <c r="Z2082" s="143">
        <v>0</v>
      </c>
      <c r="AA2082" s="144">
        <f>Z2082*K2082</f>
        <v>0</v>
      </c>
      <c r="AR2082" s="17" t="s">
        <v>247</v>
      </c>
      <c r="AT2082" s="17" t="s">
        <v>222</v>
      </c>
      <c r="AU2082" s="17" t="s">
        <v>190</v>
      </c>
      <c r="AY2082" s="17" t="s">
        <v>221</v>
      </c>
      <c r="BE2082" s="145">
        <f>IF(U2082="základní",N2082,0)</f>
        <v>0</v>
      </c>
      <c r="BF2082" s="145">
        <f>IF(U2082="snížená",N2082,0)</f>
        <v>0</v>
      </c>
      <c r="BG2082" s="145">
        <f>IF(U2082="zákl. přenesená",N2082,0)</f>
        <v>0</v>
      </c>
      <c r="BH2082" s="145">
        <f>IF(U2082="sníž. přenesená",N2082,0)</f>
        <v>0</v>
      </c>
      <c r="BI2082" s="145">
        <f>IF(U2082="nulová",N2082,0)</f>
        <v>0</v>
      </c>
      <c r="BJ2082" s="17" t="s">
        <v>15</v>
      </c>
      <c r="BK2082" s="145">
        <f>ROUND(L2082*K2082,2)</f>
        <v>0</v>
      </c>
      <c r="BL2082" s="17" t="s">
        <v>247</v>
      </c>
      <c r="BM2082" s="17" t="s">
        <v>3729</v>
      </c>
    </row>
    <row r="2083" spans="2:65" s="1" customFormat="1" ht="108.6" customHeight="1" x14ac:dyDescent="0.3">
      <c r="B2083" s="31"/>
      <c r="C2083" s="32"/>
      <c r="D2083" s="32"/>
      <c r="E2083" s="32"/>
      <c r="F2083" s="266" t="s">
        <v>3730</v>
      </c>
      <c r="G2083" s="200"/>
      <c r="H2083" s="200"/>
      <c r="I2083" s="200"/>
      <c r="J2083" s="32"/>
      <c r="K2083" s="32"/>
      <c r="L2083" s="32"/>
      <c r="M2083" s="32"/>
      <c r="N2083" s="32"/>
      <c r="O2083" s="32"/>
      <c r="P2083" s="32"/>
      <c r="Q2083" s="32"/>
      <c r="R2083" s="33"/>
      <c r="T2083" s="70"/>
      <c r="U2083" s="32"/>
      <c r="V2083" s="32"/>
      <c r="W2083" s="32"/>
      <c r="X2083" s="32"/>
      <c r="Y2083" s="32"/>
      <c r="Z2083" s="32"/>
      <c r="AA2083" s="71"/>
      <c r="AT2083" s="17" t="s">
        <v>250</v>
      </c>
      <c r="AU2083" s="17" t="s">
        <v>190</v>
      </c>
    </row>
    <row r="2084" spans="2:65" s="1" customFormat="1" ht="40.15" customHeight="1" x14ac:dyDescent="0.3">
      <c r="B2084" s="136"/>
      <c r="C2084" s="137" t="s">
        <v>3731</v>
      </c>
      <c r="D2084" s="137" t="s">
        <v>222</v>
      </c>
      <c r="E2084" s="138" t="s">
        <v>3732</v>
      </c>
      <c r="F2084" s="250" t="s">
        <v>3733</v>
      </c>
      <c r="G2084" s="251"/>
      <c r="H2084" s="251"/>
      <c r="I2084" s="251"/>
      <c r="J2084" s="139" t="s">
        <v>276</v>
      </c>
      <c r="K2084" s="140">
        <v>1</v>
      </c>
      <c r="L2084" s="252"/>
      <c r="M2084" s="251"/>
      <c r="N2084" s="252">
        <f>ROUND(L2084*K2084,2)</f>
        <v>0</v>
      </c>
      <c r="O2084" s="251"/>
      <c r="P2084" s="251"/>
      <c r="Q2084" s="251"/>
      <c r="R2084" s="141"/>
      <c r="T2084" s="142" t="s">
        <v>3</v>
      </c>
      <c r="U2084" s="40" t="s">
        <v>43</v>
      </c>
      <c r="V2084" s="143">
        <v>1</v>
      </c>
      <c r="W2084" s="143">
        <f>V2084*K2084</f>
        <v>1</v>
      </c>
      <c r="X2084" s="143">
        <v>5.3560000000000003E-2</v>
      </c>
      <c r="Y2084" s="143">
        <f>X2084*K2084</f>
        <v>5.3560000000000003E-2</v>
      </c>
      <c r="Z2084" s="143">
        <v>0</v>
      </c>
      <c r="AA2084" s="144">
        <f>Z2084*K2084</f>
        <v>0</v>
      </c>
      <c r="AR2084" s="17" t="s">
        <v>247</v>
      </c>
      <c r="AT2084" s="17" t="s">
        <v>222</v>
      </c>
      <c r="AU2084" s="17" t="s">
        <v>190</v>
      </c>
      <c r="AY2084" s="17" t="s">
        <v>221</v>
      </c>
      <c r="BE2084" s="145">
        <f>IF(U2084="základní",N2084,0)</f>
        <v>0</v>
      </c>
      <c r="BF2084" s="145">
        <f>IF(U2084="snížená",N2084,0)</f>
        <v>0</v>
      </c>
      <c r="BG2084" s="145">
        <f>IF(U2084="zákl. přenesená",N2084,0)</f>
        <v>0</v>
      </c>
      <c r="BH2084" s="145">
        <f>IF(U2084="sníž. přenesená",N2084,0)</f>
        <v>0</v>
      </c>
      <c r="BI2084" s="145">
        <f>IF(U2084="nulová",N2084,0)</f>
        <v>0</v>
      </c>
      <c r="BJ2084" s="17" t="s">
        <v>15</v>
      </c>
      <c r="BK2084" s="145">
        <f>ROUND(L2084*K2084,2)</f>
        <v>0</v>
      </c>
      <c r="BL2084" s="17" t="s">
        <v>247</v>
      </c>
      <c r="BM2084" s="17" t="s">
        <v>3734</v>
      </c>
    </row>
    <row r="2085" spans="2:65" s="1" customFormat="1" ht="108.6" customHeight="1" x14ac:dyDescent="0.3">
      <c r="B2085" s="31"/>
      <c r="C2085" s="32"/>
      <c r="D2085" s="32"/>
      <c r="E2085" s="32"/>
      <c r="F2085" s="266" t="s">
        <v>3730</v>
      </c>
      <c r="G2085" s="200"/>
      <c r="H2085" s="200"/>
      <c r="I2085" s="200"/>
      <c r="J2085" s="32"/>
      <c r="K2085" s="32"/>
      <c r="L2085" s="32"/>
      <c r="M2085" s="32"/>
      <c r="N2085" s="32"/>
      <c r="O2085" s="32"/>
      <c r="P2085" s="32"/>
      <c r="Q2085" s="32"/>
      <c r="R2085" s="33"/>
      <c r="T2085" s="70"/>
      <c r="U2085" s="32"/>
      <c r="V2085" s="32"/>
      <c r="W2085" s="32"/>
      <c r="X2085" s="32"/>
      <c r="Y2085" s="32"/>
      <c r="Z2085" s="32"/>
      <c r="AA2085" s="71"/>
      <c r="AT2085" s="17" t="s">
        <v>250</v>
      </c>
      <c r="AU2085" s="17" t="s">
        <v>190</v>
      </c>
    </row>
    <row r="2086" spans="2:65" s="1" customFormat="1" ht="40.15" customHeight="1" x14ac:dyDescent="0.3">
      <c r="B2086" s="136"/>
      <c r="C2086" s="137" t="s">
        <v>3735</v>
      </c>
      <c r="D2086" s="137" t="s">
        <v>222</v>
      </c>
      <c r="E2086" s="138" t="s">
        <v>3736</v>
      </c>
      <c r="F2086" s="250" t="s">
        <v>3737</v>
      </c>
      <c r="G2086" s="251"/>
      <c r="H2086" s="251"/>
      <c r="I2086" s="251"/>
      <c r="J2086" s="139" t="s">
        <v>276</v>
      </c>
      <c r="K2086" s="140">
        <v>2</v>
      </c>
      <c r="L2086" s="252"/>
      <c r="M2086" s="251"/>
      <c r="N2086" s="252">
        <f>ROUND(L2086*K2086,2)</f>
        <v>0</v>
      </c>
      <c r="O2086" s="251"/>
      <c r="P2086" s="251"/>
      <c r="Q2086" s="251"/>
      <c r="R2086" s="141"/>
      <c r="T2086" s="142" t="s">
        <v>3</v>
      </c>
      <c r="U2086" s="40" t="s">
        <v>43</v>
      </c>
      <c r="V2086" s="143">
        <v>1</v>
      </c>
      <c r="W2086" s="143">
        <f>V2086*K2086</f>
        <v>2</v>
      </c>
      <c r="X2086" s="143">
        <v>5.3560000000000003E-2</v>
      </c>
      <c r="Y2086" s="143">
        <f>X2086*K2086</f>
        <v>0.10712000000000001</v>
      </c>
      <c r="Z2086" s="143">
        <v>0</v>
      </c>
      <c r="AA2086" s="144">
        <f>Z2086*K2086</f>
        <v>0</v>
      </c>
      <c r="AR2086" s="17" t="s">
        <v>247</v>
      </c>
      <c r="AT2086" s="17" t="s">
        <v>222</v>
      </c>
      <c r="AU2086" s="17" t="s">
        <v>190</v>
      </c>
      <c r="AY2086" s="17" t="s">
        <v>221</v>
      </c>
      <c r="BE2086" s="145">
        <f>IF(U2086="základní",N2086,0)</f>
        <v>0</v>
      </c>
      <c r="BF2086" s="145">
        <f>IF(U2086="snížená",N2086,0)</f>
        <v>0</v>
      </c>
      <c r="BG2086" s="145">
        <f>IF(U2086="zákl. přenesená",N2086,0)</f>
        <v>0</v>
      </c>
      <c r="BH2086" s="145">
        <f>IF(U2086="sníž. přenesená",N2086,0)</f>
        <v>0</v>
      </c>
      <c r="BI2086" s="145">
        <f>IF(U2086="nulová",N2086,0)</f>
        <v>0</v>
      </c>
      <c r="BJ2086" s="17" t="s">
        <v>15</v>
      </c>
      <c r="BK2086" s="145">
        <f>ROUND(L2086*K2086,2)</f>
        <v>0</v>
      </c>
      <c r="BL2086" s="17" t="s">
        <v>247</v>
      </c>
      <c r="BM2086" s="17" t="s">
        <v>3738</v>
      </c>
    </row>
    <row r="2087" spans="2:65" s="1" customFormat="1" ht="108.6" customHeight="1" x14ac:dyDescent="0.3">
      <c r="B2087" s="31"/>
      <c r="C2087" s="32"/>
      <c r="D2087" s="32"/>
      <c r="E2087" s="32"/>
      <c r="F2087" s="266" t="s">
        <v>3730</v>
      </c>
      <c r="G2087" s="200"/>
      <c r="H2087" s="200"/>
      <c r="I2087" s="200"/>
      <c r="J2087" s="32"/>
      <c r="K2087" s="32"/>
      <c r="L2087" s="32"/>
      <c r="M2087" s="32"/>
      <c r="N2087" s="32"/>
      <c r="O2087" s="32"/>
      <c r="P2087" s="32"/>
      <c r="Q2087" s="32"/>
      <c r="R2087" s="33"/>
      <c r="T2087" s="70"/>
      <c r="U2087" s="32"/>
      <c r="V2087" s="32"/>
      <c r="W2087" s="32"/>
      <c r="X2087" s="32"/>
      <c r="Y2087" s="32"/>
      <c r="Z2087" s="32"/>
      <c r="AA2087" s="71"/>
      <c r="AT2087" s="17" t="s">
        <v>250</v>
      </c>
      <c r="AU2087" s="17" t="s">
        <v>190</v>
      </c>
    </row>
    <row r="2088" spans="2:65" s="1" customFormat="1" ht="51.6" customHeight="1" x14ac:dyDescent="0.3">
      <c r="B2088" s="136"/>
      <c r="C2088" s="137" t="s">
        <v>3739</v>
      </c>
      <c r="D2088" s="137" t="s">
        <v>222</v>
      </c>
      <c r="E2088" s="138" t="s">
        <v>3740</v>
      </c>
      <c r="F2088" s="250" t="s">
        <v>3741</v>
      </c>
      <c r="G2088" s="251"/>
      <c r="H2088" s="251"/>
      <c r="I2088" s="251"/>
      <c r="J2088" s="139" t="s">
        <v>276</v>
      </c>
      <c r="K2088" s="140">
        <v>1</v>
      </c>
      <c r="L2088" s="252"/>
      <c r="M2088" s="251"/>
      <c r="N2088" s="252">
        <f>ROUND(L2088*K2088,2)</f>
        <v>0</v>
      </c>
      <c r="O2088" s="251"/>
      <c r="P2088" s="251"/>
      <c r="Q2088" s="251"/>
      <c r="R2088" s="141"/>
      <c r="T2088" s="142" t="s">
        <v>3</v>
      </c>
      <c r="U2088" s="40" t="s">
        <v>43</v>
      </c>
      <c r="V2088" s="143">
        <v>1</v>
      </c>
      <c r="W2088" s="143">
        <f>V2088*K2088</f>
        <v>1</v>
      </c>
      <c r="X2088" s="143">
        <v>5.3560000000000003E-2</v>
      </c>
      <c r="Y2088" s="143">
        <f>X2088*K2088</f>
        <v>5.3560000000000003E-2</v>
      </c>
      <c r="Z2088" s="143">
        <v>0</v>
      </c>
      <c r="AA2088" s="144">
        <f>Z2088*K2088</f>
        <v>0</v>
      </c>
      <c r="AR2088" s="17" t="s">
        <v>247</v>
      </c>
      <c r="AT2088" s="17" t="s">
        <v>222</v>
      </c>
      <c r="AU2088" s="17" t="s">
        <v>190</v>
      </c>
      <c r="AY2088" s="17" t="s">
        <v>221</v>
      </c>
      <c r="BE2088" s="145">
        <f>IF(U2088="základní",N2088,0)</f>
        <v>0</v>
      </c>
      <c r="BF2088" s="145">
        <f>IF(U2088="snížená",N2088,0)</f>
        <v>0</v>
      </c>
      <c r="BG2088" s="145">
        <f>IF(U2088="zákl. přenesená",N2088,0)</f>
        <v>0</v>
      </c>
      <c r="BH2088" s="145">
        <f>IF(U2088="sníž. přenesená",N2088,0)</f>
        <v>0</v>
      </c>
      <c r="BI2088" s="145">
        <f>IF(U2088="nulová",N2088,0)</f>
        <v>0</v>
      </c>
      <c r="BJ2088" s="17" t="s">
        <v>15</v>
      </c>
      <c r="BK2088" s="145">
        <f>ROUND(L2088*K2088,2)</f>
        <v>0</v>
      </c>
      <c r="BL2088" s="17" t="s">
        <v>247</v>
      </c>
      <c r="BM2088" s="17" t="s">
        <v>3742</v>
      </c>
    </row>
    <row r="2089" spans="2:65" s="1" customFormat="1" ht="108.6" customHeight="1" x14ac:dyDescent="0.3">
      <c r="B2089" s="31"/>
      <c r="C2089" s="32"/>
      <c r="D2089" s="32"/>
      <c r="E2089" s="32"/>
      <c r="F2089" s="266" t="s">
        <v>3730</v>
      </c>
      <c r="G2089" s="200"/>
      <c r="H2089" s="200"/>
      <c r="I2089" s="200"/>
      <c r="J2089" s="32"/>
      <c r="K2089" s="32"/>
      <c r="L2089" s="32"/>
      <c r="M2089" s="32"/>
      <c r="N2089" s="32"/>
      <c r="O2089" s="32"/>
      <c r="P2089" s="32"/>
      <c r="Q2089" s="32"/>
      <c r="R2089" s="33"/>
      <c r="T2089" s="70"/>
      <c r="U2089" s="32"/>
      <c r="V2089" s="32"/>
      <c r="W2089" s="32"/>
      <c r="X2089" s="32"/>
      <c r="Y2089" s="32"/>
      <c r="Z2089" s="32"/>
      <c r="AA2089" s="71"/>
      <c r="AT2089" s="17" t="s">
        <v>250</v>
      </c>
      <c r="AU2089" s="17" t="s">
        <v>190</v>
      </c>
    </row>
    <row r="2090" spans="2:65" s="1" customFormat="1" ht="28.9" customHeight="1" x14ac:dyDescent="0.3">
      <c r="B2090" s="136"/>
      <c r="C2090" s="137" t="s">
        <v>3743</v>
      </c>
      <c r="D2090" s="137" t="s">
        <v>222</v>
      </c>
      <c r="E2090" s="138" t="s">
        <v>3744</v>
      </c>
      <c r="F2090" s="250" t="s">
        <v>3745</v>
      </c>
      <c r="G2090" s="251"/>
      <c r="H2090" s="251"/>
      <c r="I2090" s="251"/>
      <c r="J2090" s="139" t="s">
        <v>276</v>
      </c>
      <c r="K2090" s="140">
        <v>10</v>
      </c>
      <c r="L2090" s="252"/>
      <c r="M2090" s="251"/>
      <c r="N2090" s="252">
        <f>ROUND(L2090*K2090,2)</f>
        <v>0</v>
      </c>
      <c r="O2090" s="251"/>
      <c r="P2090" s="251"/>
      <c r="Q2090" s="251"/>
      <c r="R2090" s="141"/>
      <c r="T2090" s="142" t="s">
        <v>3</v>
      </c>
      <c r="U2090" s="40" t="s">
        <v>43</v>
      </c>
      <c r="V2090" s="143">
        <v>1</v>
      </c>
      <c r="W2090" s="143">
        <f>V2090*K2090</f>
        <v>10</v>
      </c>
      <c r="X2090" s="143">
        <v>5.3560000000000003E-2</v>
      </c>
      <c r="Y2090" s="143">
        <f>X2090*K2090</f>
        <v>0.53560000000000008</v>
      </c>
      <c r="Z2090" s="143">
        <v>0</v>
      </c>
      <c r="AA2090" s="144">
        <f>Z2090*K2090</f>
        <v>0</v>
      </c>
      <c r="AR2090" s="17" t="s">
        <v>247</v>
      </c>
      <c r="AT2090" s="17" t="s">
        <v>222</v>
      </c>
      <c r="AU2090" s="17" t="s">
        <v>190</v>
      </c>
      <c r="AY2090" s="17" t="s">
        <v>221</v>
      </c>
      <c r="BE2090" s="145">
        <f>IF(U2090="základní",N2090,0)</f>
        <v>0</v>
      </c>
      <c r="BF2090" s="145">
        <f>IF(U2090="snížená",N2090,0)</f>
        <v>0</v>
      </c>
      <c r="BG2090" s="145">
        <f>IF(U2090="zákl. přenesená",N2090,0)</f>
        <v>0</v>
      </c>
      <c r="BH2090" s="145">
        <f>IF(U2090="sníž. přenesená",N2090,0)</f>
        <v>0</v>
      </c>
      <c r="BI2090" s="145">
        <f>IF(U2090="nulová",N2090,0)</f>
        <v>0</v>
      </c>
      <c r="BJ2090" s="17" t="s">
        <v>15</v>
      </c>
      <c r="BK2090" s="145">
        <f>ROUND(L2090*K2090,2)</f>
        <v>0</v>
      </c>
      <c r="BL2090" s="17" t="s">
        <v>247</v>
      </c>
      <c r="BM2090" s="17" t="s">
        <v>3746</v>
      </c>
    </row>
    <row r="2091" spans="2:65" s="1" customFormat="1" ht="131.44999999999999" customHeight="1" x14ac:dyDescent="0.3">
      <c r="B2091" s="31"/>
      <c r="C2091" s="32"/>
      <c r="D2091" s="32"/>
      <c r="E2091" s="32"/>
      <c r="F2091" s="266" t="s">
        <v>3747</v>
      </c>
      <c r="G2091" s="200"/>
      <c r="H2091" s="200"/>
      <c r="I2091" s="200"/>
      <c r="J2091" s="32"/>
      <c r="K2091" s="32"/>
      <c r="L2091" s="32"/>
      <c r="M2091" s="32"/>
      <c r="N2091" s="32"/>
      <c r="O2091" s="32"/>
      <c r="P2091" s="32"/>
      <c r="Q2091" s="32"/>
      <c r="R2091" s="33"/>
      <c r="T2091" s="70"/>
      <c r="U2091" s="32"/>
      <c r="V2091" s="32"/>
      <c r="W2091" s="32"/>
      <c r="X2091" s="32"/>
      <c r="Y2091" s="32"/>
      <c r="Z2091" s="32"/>
      <c r="AA2091" s="71"/>
      <c r="AT2091" s="17" t="s">
        <v>250</v>
      </c>
      <c r="AU2091" s="17" t="s">
        <v>190</v>
      </c>
    </row>
    <row r="2092" spans="2:65" s="1" customFormat="1" ht="40.15" customHeight="1" x14ac:dyDescent="0.3">
      <c r="B2092" s="136"/>
      <c r="C2092" s="137" t="s">
        <v>3748</v>
      </c>
      <c r="D2092" s="137" t="s">
        <v>222</v>
      </c>
      <c r="E2092" s="138" t="s">
        <v>3749</v>
      </c>
      <c r="F2092" s="250" t="s">
        <v>3750</v>
      </c>
      <c r="G2092" s="251"/>
      <c r="H2092" s="251"/>
      <c r="I2092" s="251"/>
      <c r="J2092" s="139" t="s">
        <v>276</v>
      </c>
      <c r="K2092" s="140">
        <v>10</v>
      </c>
      <c r="L2092" s="252"/>
      <c r="M2092" s="251"/>
      <c r="N2092" s="252">
        <f>ROUND(L2092*K2092,2)</f>
        <v>0</v>
      </c>
      <c r="O2092" s="251"/>
      <c r="P2092" s="251"/>
      <c r="Q2092" s="251"/>
      <c r="R2092" s="141"/>
      <c r="T2092" s="142" t="s">
        <v>3</v>
      </c>
      <c r="U2092" s="40" t="s">
        <v>43</v>
      </c>
      <c r="V2092" s="143">
        <v>1</v>
      </c>
      <c r="W2092" s="143">
        <f>V2092*K2092</f>
        <v>10</v>
      </c>
      <c r="X2092" s="143">
        <v>5.3560000000000003E-2</v>
      </c>
      <c r="Y2092" s="143">
        <f>X2092*K2092</f>
        <v>0.53560000000000008</v>
      </c>
      <c r="Z2092" s="143">
        <v>0</v>
      </c>
      <c r="AA2092" s="144">
        <f>Z2092*K2092</f>
        <v>0</v>
      </c>
      <c r="AR2092" s="17" t="s">
        <v>247</v>
      </c>
      <c r="AT2092" s="17" t="s">
        <v>222</v>
      </c>
      <c r="AU2092" s="17" t="s">
        <v>190</v>
      </c>
      <c r="AY2092" s="17" t="s">
        <v>221</v>
      </c>
      <c r="BE2092" s="145">
        <f>IF(U2092="základní",N2092,0)</f>
        <v>0</v>
      </c>
      <c r="BF2092" s="145">
        <f>IF(U2092="snížená",N2092,0)</f>
        <v>0</v>
      </c>
      <c r="BG2092" s="145">
        <f>IF(U2092="zákl. přenesená",N2092,0)</f>
        <v>0</v>
      </c>
      <c r="BH2092" s="145">
        <f>IF(U2092="sníž. přenesená",N2092,0)</f>
        <v>0</v>
      </c>
      <c r="BI2092" s="145">
        <f>IF(U2092="nulová",N2092,0)</f>
        <v>0</v>
      </c>
      <c r="BJ2092" s="17" t="s">
        <v>15</v>
      </c>
      <c r="BK2092" s="145">
        <f>ROUND(L2092*K2092,2)</f>
        <v>0</v>
      </c>
      <c r="BL2092" s="17" t="s">
        <v>247</v>
      </c>
      <c r="BM2092" s="17" t="s">
        <v>3751</v>
      </c>
    </row>
    <row r="2093" spans="2:65" s="1" customFormat="1" ht="291" customHeight="1" x14ac:dyDescent="0.3">
      <c r="B2093" s="31"/>
      <c r="C2093" s="32"/>
      <c r="D2093" s="32"/>
      <c r="E2093" s="32"/>
      <c r="F2093" s="266" t="s">
        <v>3752</v>
      </c>
      <c r="G2093" s="200"/>
      <c r="H2093" s="200"/>
      <c r="I2093" s="200"/>
      <c r="J2093" s="32"/>
      <c r="K2093" s="32"/>
      <c r="L2093" s="32"/>
      <c r="M2093" s="32"/>
      <c r="N2093" s="32"/>
      <c r="O2093" s="32"/>
      <c r="P2093" s="32"/>
      <c r="Q2093" s="32"/>
      <c r="R2093" s="33"/>
      <c r="T2093" s="70"/>
      <c r="U2093" s="32"/>
      <c r="V2093" s="32"/>
      <c r="W2093" s="32"/>
      <c r="X2093" s="32"/>
      <c r="Y2093" s="32"/>
      <c r="Z2093" s="32"/>
      <c r="AA2093" s="71"/>
      <c r="AT2093" s="17" t="s">
        <v>250</v>
      </c>
      <c r="AU2093" s="17" t="s">
        <v>190</v>
      </c>
    </row>
    <row r="2094" spans="2:65" s="1" customFormat="1" ht="28.9" customHeight="1" x14ac:dyDescent="0.3">
      <c r="B2094" s="136"/>
      <c r="C2094" s="137" t="s">
        <v>3753</v>
      </c>
      <c r="D2094" s="137" t="s">
        <v>222</v>
      </c>
      <c r="E2094" s="138" t="s">
        <v>3754</v>
      </c>
      <c r="F2094" s="250" t="s">
        <v>3755</v>
      </c>
      <c r="G2094" s="251"/>
      <c r="H2094" s="251"/>
      <c r="I2094" s="251"/>
      <c r="J2094" s="139" t="s">
        <v>335</v>
      </c>
      <c r="K2094" s="140"/>
      <c r="L2094" s="252"/>
      <c r="M2094" s="251"/>
      <c r="N2094" s="252">
        <f>ROUND(L2094*K2094,2)</f>
        <v>0</v>
      </c>
      <c r="O2094" s="251"/>
      <c r="P2094" s="251"/>
      <c r="Q2094" s="251"/>
      <c r="R2094" s="141"/>
      <c r="T2094" s="142" t="s">
        <v>3</v>
      </c>
      <c r="U2094" s="146" t="s">
        <v>43</v>
      </c>
      <c r="V2094" s="147">
        <v>0</v>
      </c>
      <c r="W2094" s="147">
        <f>V2094*K2094</f>
        <v>0</v>
      </c>
      <c r="X2094" s="147">
        <v>0</v>
      </c>
      <c r="Y2094" s="147">
        <f>X2094*K2094</f>
        <v>0</v>
      </c>
      <c r="Z2094" s="147">
        <v>0</v>
      </c>
      <c r="AA2094" s="148">
        <f>Z2094*K2094</f>
        <v>0</v>
      </c>
      <c r="AR2094" s="17" t="s">
        <v>247</v>
      </c>
      <c r="AT2094" s="17" t="s">
        <v>222</v>
      </c>
      <c r="AU2094" s="17" t="s">
        <v>190</v>
      </c>
      <c r="AY2094" s="17" t="s">
        <v>221</v>
      </c>
      <c r="BE2094" s="145">
        <f>IF(U2094="základní",N2094,0)</f>
        <v>0</v>
      </c>
      <c r="BF2094" s="145">
        <f>IF(U2094="snížená",N2094,0)</f>
        <v>0</v>
      </c>
      <c r="BG2094" s="145">
        <f>IF(U2094="zákl. přenesená",N2094,0)</f>
        <v>0</v>
      </c>
      <c r="BH2094" s="145">
        <f>IF(U2094="sníž. přenesená",N2094,0)</f>
        <v>0</v>
      </c>
      <c r="BI2094" s="145">
        <f>IF(U2094="nulová",N2094,0)</f>
        <v>0</v>
      </c>
      <c r="BJ2094" s="17" t="s">
        <v>15</v>
      </c>
      <c r="BK2094" s="145">
        <f>ROUND(L2094*K2094,2)</f>
        <v>0</v>
      </c>
      <c r="BL2094" s="17" t="s">
        <v>247</v>
      </c>
      <c r="BM2094" s="17" t="s">
        <v>3756</v>
      </c>
    </row>
    <row r="2095" spans="2:65" s="1" customFormat="1" ht="6.95" customHeight="1" x14ac:dyDescent="0.3">
      <c r="B2095" s="55"/>
      <c r="C2095" s="56"/>
      <c r="D2095" s="56"/>
      <c r="E2095" s="56"/>
      <c r="F2095" s="56"/>
      <c r="G2095" s="56"/>
      <c r="H2095" s="56"/>
      <c r="I2095" s="56"/>
      <c r="J2095" s="56"/>
      <c r="K2095" s="56"/>
      <c r="L2095" s="56"/>
      <c r="M2095" s="56"/>
      <c r="N2095" s="56"/>
      <c r="O2095" s="56"/>
      <c r="P2095" s="56"/>
      <c r="Q2095" s="56"/>
      <c r="R2095" s="57"/>
    </row>
  </sheetData>
  <mergeCells count="3026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107:Q107"/>
    <mergeCell ref="N108:Q108"/>
    <mergeCell ref="N109:Q109"/>
    <mergeCell ref="N110:Q110"/>
    <mergeCell ref="N111:Q111"/>
    <mergeCell ref="N112:Q112"/>
    <mergeCell ref="N113:Q113"/>
    <mergeCell ref="N114:Q114"/>
    <mergeCell ref="N116:Q116"/>
    <mergeCell ref="L118:Q118"/>
    <mergeCell ref="C124:Q124"/>
    <mergeCell ref="F126:P126"/>
    <mergeCell ref="F127:P127"/>
    <mergeCell ref="M129:P129"/>
    <mergeCell ref="M131:Q131"/>
    <mergeCell ref="M132:Q132"/>
    <mergeCell ref="F134:I134"/>
    <mergeCell ref="L134:M134"/>
    <mergeCell ref="N134:Q134"/>
    <mergeCell ref="F138:I138"/>
    <mergeCell ref="L138:M138"/>
    <mergeCell ref="N138:Q138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N135:Q135"/>
    <mergeCell ref="N136:Q136"/>
    <mergeCell ref="N137:Q137"/>
    <mergeCell ref="F147:I147"/>
    <mergeCell ref="F148:I148"/>
    <mergeCell ref="F149:I149"/>
    <mergeCell ref="F150:I150"/>
    <mergeCell ref="F151:I151"/>
    <mergeCell ref="F152:I152"/>
    <mergeCell ref="F153:I153"/>
    <mergeCell ref="F154:I154"/>
    <mergeCell ref="F155:I155"/>
    <mergeCell ref="F156:I156"/>
    <mergeCell ref="F157:I157"/>
    <mergeCell ref="F158:I158"/>
    <mergeCell ref="F159:I159"/>
    <mergeCell ref="F160:I160"/>
    <mergeCell ref="F161:I161"/>
    <mergeCell ref="L161:M161"/>
    <mergeCell ref="N161:Q161"/>
    <mergeCell ref="F162:I162"/>
    <mergeCell ref="L162:M162"/>
    <mergeCell ref="N162:Q162"/>
    <mergeCell ref="F163:I163"/>
    <mergeCell ref="F164:I164"/>
    <mergeCell ref="L164:M164"/>
    <mergeCell ref="N164:Q164"/>
    <mergeCell ref="F165:I165"/>
    <mergeCell ref="L165:M165"/>
    <mergeCell ref="N165:Q165"/>
    <mergeCell ref="F166:I166"/>
    <mergeCell ref="F167:I167"/>
    <mergeCell ref="L167:M167"/>
    <mergeCell ref="N167:Q167"/>
    <mergeCell ref="F168:I168"/>
    <mergeCell ref="F169:I169"/>
    <mergeCell ref="L169:M169"/>
    <mergeCell ref="N169:Q169"/>
    <mergeCell ref="F170:I170"/>
    <mergeCell ref="F171:I171"/>
    <mergeCell ref="L171:M171"/>
    <mergeCell ref="N171:Q171"/>
    <mergeCell ref="F172:I172"/>
    <mergeCell ref="L172:M172"/>
    <mergeCell ref="N172:Q172"/>
    <mergeCell ref="F173:I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F178:I178"/>
    <mergeCell ref="L178:M178"/>
    <mergeCell ref="N178:Q178"/>
    <mergeCell ref="F179:I179"/>
    <mergeCell ref="F180:I180"/>
    <mergeCell ref="L180:M180"/>
    <mergeCell ref="N180:Q180"/>
    <mergeCell ref="F181:I181"/>
    <mergeCell ref="F182:I182"/>
    <mergeCell ref="F183:I183"/>
    <mergeCell ref="F184:I184"/>
    <mergeCell ref="F185:I185"/>
    <mergeCell ref="F186:I186"/>
    <mergeCell ref="F187:I187"/>
    <mergeCell ref="F188:I188"/>
    <mergeCell ref="F190:I190"/>
    <mergeCell ref="L190:M190"/>
    <mergeCell ref="N190:Q190"/>
    <mergeCell ref="N189:Q189"/>
    <mergeCell ref="F191:I191"/>
    <mergeCell ref="F192:I192"/>
    <mergeCell ref="L192:M192"/>
    <mergeCell ref="N192:Q192"/>
    <mergeCell ref="F193:I193"/>
    <mergeCell ref="F194:I194"/>
    <mergeCell ref="F195:I195"/>
    <mergeCell ref="L195:M195"/>
    <mergeCell ref="N195:Q195"/>
    <mergeCell ref="F196:I196"/>
    <mergeCell ref="F197:I197"/>
    <mergeCell ref="L197:M197"/>
    <mergeCell ref="N197:Q197"/>
    <mergeCell ref="F198:I198"/>
    <mergeCell ref="F199:I199"/>
    <mergeCell ref="L199:M199"/>
    <mergeCell ref="N199:Q199"/>
    <mergeCell ref="F200:I200"/>
    <mergeCell ref="L200:M200"/>
    <mergeCell ref="N200:Q200"/>
    <mergeCell ref="F201:I201"/>
    <mergeCell ref="F202:I202"/>
    <mergeCell ref="L202:M202"/>
    <mergeCell ref="N202:Q202"/>
    <mergeCell ref="F203:I203"/>
    <mergeCell ref="F204:I204"/>
    <mergeCell ref="F205:I205"/>
    <mergeCell ref="F206:I206"/>
    <mergeCell ref="F207:I207"/>
    <mergeCell ref="L207:M207"/>
    <mergeCell ref="N207:Q207"/>
    <mergeCell ref="F208:I208"/>
    <mergeCell ref="F209:I209"/>
    <mergeCell ref="L209:M209"/>
    <mergeCell ref="N209:Q209"/>
    <mergeCell ref="F210:I210"/>
    <mergeCell ref="F211:I211"/>
    <mergeCell ref="L211:M211"/>
    <mergeCell ref="N211:Q211"/>
    <mergeCell ref="F212:I212"/>
    <mergeCell ref="F213:I213"/>
    <mergeCell ref="F214:I214"/>
    <mergeCell ref="F215:I215"/>
    <mergeCell ref="F216:I216"/>
    <mergeCell ref="F217:I217"/>
    <mergeCell ref="F218:I218"/>
    <mergeCell ref="F219:I219"/>
    <mergeCell ref="F220:I220"/>
    <mergeCell ref="F221:I221"/>
    <mergeCell ref="F222:I222"/>
    <mergeCell ref="F223:I223"/>
    <mergeCell ref="F224:I224"/>
    <mergeCell ref="F225:I225"/>
    <mergeCell ref="F226:I226"/>
    <mergeCell ref="L226:M226"/>
    <mergeCell ref="N226:Q226"/>
    <mergeCell ref="F227:I227"/>
    <mergeCell ref="F228:I228"/>
    <mergeCell ref="F229:I229"/>
    <mergeCell ref="F230:I230"/>
    <mergeCell ref="F231:I231"/>
    <mergeCell ref="F232:I232"/>
    <mergeCell ref="F233:I233"/>
    <mergeCell ref="F234:I234"/>
    <mergeCell ref="F235:I235"/>
    <mergeCell ref="F236:I236"/>
    <mergeCell ref="F237:I237"/>
    <mergeCell ref="F238:I238"/>
    <mergeCell ref="F239:I239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43:I243"/>
    <mergeCell ref="F244:I244"/>
    <mergeCell ref="F245:I245"/>
    <mergeCell ref="F246:I246"/>
    <mergeCell ref="F247:I247"/>
    <mergeCell ref="F248:I248"/>
    <mergeCell ref="L248:M248"/>
    <mergeCell ref="N248:Q248"/>
    <mergeCell ref="F249:I249"/>
    <mergeCell ref="F250:I250"/>
    <mergeCell ref="F251:I251"/>
    <mergeCell ref="F252:I252"/>
    <mergeCell ref="F253:I253"/>
    <mergeCell ref="F254:I254"/>
    <mergeCell ref="L254:M254"/>
    <mergeCell ref="N254:Q254"/>
    <mergeCell ref="F255:I255"/>
    <mergeCell ref="L255:M255"/>
    <mergeCell ref="N255:Q255"/>
    <mergeCell ref="F256:I256"/>
    <mergeCell ref="L256:M256"/>
    <mergeCell ref="N256:Q256"/>
    <mergeCell ref="F257:I257"/>
    <mergeCell ref="F258:I258"/>
    <mergeCell ref="L258:M258"/>
    <mergeCell ref="N258:Q258"/>
    <mergeCell ref="F259:I259"/>
    <mergeCell ref="F260:I260"/>
    <mergeCell ref="L260:M260"/>
    <mergeCell ref="N260:Q260"/>
    <mergeCell ref="F261:I261"/>
    <mergeCell ref="F263:I263"/>
    <mergeCell ref="L263:M263"/>
    <mergeCell ref="N263:Q263"/>
    <mergeCell ref="F264:I264"/>
    <mergeCell ref="F265:I265"/>
    <mergeCell ref="F266:I266"/>
    <mergeCell ref="L266:M266"/>
    <mergeCell ref="N266:Q266"/>
    <mergeCell ref="F267:I267"/>
    <mergeCell ref="F268:I268"/>
    <mergeCell ref="F269:I269"/>
    <mergeCell ref="F270:I270"/>
    <mergeCell ref="N262:Q262"/>
    <mergeCell ref="F271:I271"/>
    <mergeCell ref="F272:I272"/>
    <mergeCell ref="F273:I273"/>
    <mergeCell ref="F274:I274"/>
    <mergeCell ref="F275:I275"/>
    <mergeCell ref="F276:I276"/>
    <mergeCell ref="F277:I277"/>
    <mergeCell ref="F278:I278"/>
    <mergeCell ref="F279:I279"/>
    <mergeCell ref="L279:M279"/>
    <mergeCell ref="N279:Q279"/>
    <mergeCell ref="F280:I280"/>
    <mergeCell ref="F281:I281"/>
    <mergeCell ref="F282:I282"/>
    <mergeCell ref="F283:I283"/>
    <mergeCell ref="F284:I284"/>
    <mergeCell ref="F285:I285"/>
    <mergeCell ref="L285:M285"/>
    <mergeCell ref="N285:Q285"/>
    <mergeCell ref="F286:I286"/>
    <mergeCell ref="F287:I287"/>
    <mergeCell ref="F288:I288"/>
    <mergeCell ref="F289:I289"/>
    <mergeCell ref="F290:I290"/>
    <mergeCell ref="F291:I291"/>
    <mergeCell ref="F292:I292"/>
    <mergeCell ref="F293:I293"/>
    <mergeCell ref="F294:I294"/>
    <mergeCell ref="F295:I295"/>
    <mergeCell ref="F296:I296"/>
    <mergeCell ref="F297:I297"/>
    <mergeCell ref="F298:I298"/>
    <mergeCell ref="F299:I299"/>
    <mergeCell ref="F300:I300"/>
    <mergeCell ref="F301:I301"/>
    <mergeCell ref="F302:I302"/>
    <mergeCell ref="F303:I303"/>
    <mergeCell ref="F304:I304"/>
    <mergeCell ref="F305:I305"/>
    <mergeCell ref="F306:I306"/>
    <mergeCell ref="F307:I307"/>
    <mergeCell ref="F308:I308"/>
    <mergeCell ref="F309:I309"/>
    <mergeCell ref="F310:I310"/>
    <mergeCell ref="F311:I311"/>
    <mergeCell ref="F312:I312"/>
    <mergeCell ref="F313:I313"/>
    <mergeCell ref="F314:I314"/>
    <mergeCell ref="F315:I315"/>
    <mergeCell ref="F316:I316"/>
    <mergeCell ref="F317:I317"/>
    <mergeCell ref="F318:I318"/>
    <mergeCell ref="F319:I319"/>
    <mergeCell ref="F320:I320"/>
    <mergeCell ref="F321:I321"/>
    <mergeCell ref="F322:I322"/>
    <mergeCell ref="F323:I323"/>
    <mergeCell ref="F324:I324"/>
    <mergeCell ref="F325:I325"/>
    <mergeCell ref="F326:I326"/>
    <mergeCell ref="F327:I327"/>
    <mergeCell ref="F328:I328"/>
    <mergeCell ref="F329:I329"/>
    <mergeCell ref="F330:I330"/>
    <mergeCell ref="F331:I331"/>
    <mergeCell ref="F332:I332"/>
    <mergeCell ref="F333:I333"/>
    <mergeCell ref="F334:I334"/>
    <mergeCell ref="F335:I335"/>
    <mergeCell ref="F336:I336"/>
    <mergeCell ref="F337:I337"/>
    <mergeCell ref="F338:I338"/>
    <mergeCell ref="F339:I339"/>
    <mergeCell ref="F340:I340"/>
    <mergeCell ref="F341:I341"/>
    <mergeCell ref="F342:I342"/>
    <mergeCell ref="F343:I343"/>
    <mergeCell ref="F344:I344"/>
    <mergeCell ref="L344:M344"/>
    <mergeCell ref="N344:Q344"/>
    <mergeCell ref="F345:I345"/>
    <mergeCell ref="F346:I346"/>
    <mergeCell ref="F347:I347"/>
    <mergeCell ref="F348:I348"/>
    <mergeCell ref="F349:I349"/>
    <mergeCell ref="F350:I350"/>
    <mergeCell ref="F351:I351"/>
    <mergeCell ref="F352:I352"/>
    <mergeCell ref="F353:I353"/>
    <mergeCell ref="F354:I354"/>
    <mergeCell ref="F355:I355"/>
    <mergeCell ref="F356:I356"/>
    <mergeCell ref="F357:I357"/>
    <mergeCell ref="F358:I358"/>
    <mergeCell ref="F359:I359"/>
    <mergeCell ref="F360:I360"/>
    <mergeCell ref="F361:I361"/>
    <mergeCell ref="F362:I362"/>
    <mergeCell ref="F363:I363"/>
    <mergeCell ref="F364:I364"/>
    <mergeCell ref="F365:I365"/>
    <mergeCell ref="F366:I366"/>
    <mergeCell ref="F367:I367"/>
    <mergeCell ref="F368:I368"/>
    <mergeCell ref="F369:I369"/>
    <mergeCell ref="F370:I370"/>
    <mergeCell ref="F371:I371"/>
    <mergeCell ref="F372:I372"/>
    <mergeCell ref="F373:I373"/>
    <mergeCell ref="F374:I374"/>
    <mergeCell ref="F375:I375"/>
    <mergeCell ref="F376:I376"/>
    <mergeCell ref="F377:I377"/>
    <mergeCell ref="F378:I378"/>
    <mergeCell ref="F379:I379"/>
    <mergeCell ref="F380:I380"/>
    <mergeCell ref="F381:I381"/>
    <mergeCell ref="F382:I382"/>
    <mergeCell ref="F383:I383"/>
    <mergeCell ref="F384:I384"/>
    <mergeCell ref="F385:I385"/>
    <mergeCell ref="F386:I386"/>
    <mergeCell ref="F387:I387"/>
    <mergeCell ref="F388:I388"/>
    <mergeCell ref="F389:I389"/>
    <mergeCell ref="F390:I390"/>
    <mergeCell ref="F391:I391"/>
    <mergeCell ref="F392:I392"/>
    <mergeCell ref="F393:I393"/>
    <mergeCell ref="F394:I394"/>
    <mergeCell ref="F395:I395"/>
    <mergeCell ref="F396:I396"/>
    <mergeCell ref="F397:I397"/>
    <mergeCell ref="F398:I398"/>
    <mergeCell ref="F399:I399"/>
    <mergeCell ref="F400:I400"/>
    <mergeCell ref="F401:I401"/>
    <mergeCell ref="F402:I402"/>
    <mergeCell ref="F403:I403"/>
    <mergeCell ref="F404:I404"/>
    <mergeCell ref="F405:I405"/>
    <mergeCell ref="F406:I406"/>
    <mergeCell ref="F407:I407"/>
    <mergeCell ref="F408:I408"/>
    <mergeCell ref="F409:I409"/>
    <mergeCell ref="F410:I410"/>
    <mergeCell ref="F411:I411"/>
    <mergeCell ref="F412:I412"/>
    <mergeCell ref="F413:I413"/>
    <mergeCell ref="F414:I414"/>
    <mergeCell ref="F415:I415"/>
    <mergeCell ref="F416:I416"/>
    <mergeCell ref="F417:I417"/>
    <mergeCell ref="F418:I418"/>
    <mergeCell ref="F419:I419"/>
    <mergeCell ref="F420:I420"/>
    <mergeCell ref="F421:I421"/>
    <mergeCell ref="F422:I422"/>
    <mergeCell ref="F423:I423"/>
    <mergeCell ref="F424:I424"/>
    <mergeCell ref="F425:I425"/>
    <mergeCell ref="F426:I426"/>
    <mergeCell ref="F427:I427"/>
    <mergeCell ref="F428:I428"/>
    <mergeCell ref="F429:I429"/>
    <mergeCell ref="F430:I430"/>
    <mergeCell ref="L430:M430"/>
    <mergeCell ref="N430:Q430"/>
    <mergeCell ref="F431:I431"/>
    <mergeCell ref="L431:M431"/>
    <mergeCell ref="N431:Q431"/>
    <mergeCell ref="F432:I432"/>
    <mergeCell ref="F433:I433"/>
    <mergeCell ref="F434:I434"/>
    <mergeCell ref="F435:I435"/>
    <mergeCell ref="F436:I436"/>
    <mergeCell ref="F437:I437"/>
    <mergeCell ref="L437:M437"/>
    <mergeCell ref="N437:Q437"/>
    <mergeCell ref="F438:I438"/>
    <mergeCell ref="F439:I439"/>
    <mergeCell ref="F440:I440"/>
    <mergeCell ref="F441:I441"/>
    <mergeCell ref="F442:I442"/>
    <mergeCell ref="F443:I443"/>
    <mergeCell ref="F444:I444"/>
    <mergeCell ref="F445:I445"/>
    <mergeCell ref="F446:I446"/>
    <mergeCell ref="F447:I447"/>
    <mergeCell ref="F448:I448"/>
    <mergeCell ref="F449:I449"/>
    <mergeCell ref="F450:I450"/>
    <mergeCell ref="F451:I451"/>
    <mergeCell ref="F452:I452"/>
    <mergeCell ref="F453:I453"/>
    <mergeCell ref="F454:I454"/>
    <mergeCell ref="F455:I455"/>
    <mergeCell ref="F456:I456"/>
    <mergeCell ref="F457:I457"/>
    <mergeCell ref="F458:I458"/>
    <mergeCell ref="F459:I459"/>
    <mergeCell ref="F460:I460"/>
    <mergeCell ref="F461:I461"/>
    <mergeCell ref="F462:I462"/>
    <mergeCell ref="F463:I463"/>
    <mergeCell ref="F464:I464"/>
    <mergeCell ref="F465:I465"/>
    <mergeCell ref="F466:I466"/>
    <mergeCell ref="F467:I467"/>
    <mergeCell ref="F468:I468"/>
    <mergeCell ref="F469:I469"/>
    <mergeCell ref="F470:I470"/>
    <mergeCell ref="F471:I471"/>
    <mergeCell ref="F472:I472"/>
    <mergeCell ref="F473:I473"/>
    <mergeCell ref="F474:I474"/>
    <mergeCell ref="F475:I475"/>
    <mergeCell ref="F476:I476"/>
    <mergeCell ref="F477:I477"/>
    <mergeCell ref="F478:I478"/>
    <mergeCell ref="F479:I479"/>
    <mergeCell ref="F480:I480"/>
    <mergeCell ref="F481:I481"/>
    <mergeCell ref="F482:I482"/>
    <mergeCell ref="F483:I483"/>
    <mergeCell ref="L483:M483"/>
    <mergeCell ref="N483:Q483"/>
    <mergeCell ref="F484:I484"/>
    <mergeCell ref="L484:M484"/>
    <mergeCell ref="N484:Q484"/>
    <mergeCell ref="F485:I485"/>
    <mergeCell ref="L485:M485"/>
    <mergeCell ref="N485:Q485"/>
    <mergeCell ref="F486:I486"/>
    <mergeCell ref="L486:M486"/>
    <mergeCell ref="N486:Q486"/>
    <mergeCell ref="F487:I487"/>
    <mergeCell ref="L487:M487"/>
    <mergeCell ref="N487:Q487"/>
    <mergeCell ref="F488:I488"/>
    <mergeCell ref="L488:M488"/>
    <mergeCell ref="N488:Q488"/>
    <mergeCell ref="F489:I489"/>
    <mergeCell ref="F490:I490"/>
    <mergeCell ref="F491:I491"/>
    <mergeCell ref="F492:I492"/>
    <mergeCell ref="F493:I493"/>
    <mergeCell ref="F494:I494"/>
    <mergeCell ref="F495:I495"/>
    <mergeCell ref="F496:I496"/>
    <mergeCell ref="F497:I497"/>
    <mergeCell ref="F498:I498"/>
    <mergeCell ref="F499:I499"/>
    <mergeCell ref="F500:I500"/>
    <mergeCell ref="L500:M500"/>
    <mergeCell ref="N500:Q500"/>
    <mergeCell ref="F501:I501"/>
    <mergeCell ref="F502:I502"/>
    <mergeCell ref="F503:I503"/>
    <mergeCell ref="F504:I504"/>
    <mergeCell ref="F505:I505"/>
    <mergeCell ref="F506:I506"/>
    <mergeCell ref="F507:I507"/>
    <mergeCell ref="F508:I508"/>
    <mergeCell ref="F509:I509"/>
    <mergeCell ref="F510:I510"/>
    <mergeCell ref="F511:I511"/>
    <mergeCell ref="F512:I512"/>
    <mergeCell ref="L512:M512"/>
    <mergeCell ref="N512:Q512"/>
    <mergeCell ref="F513:I513"/>
    <mergeCell ref="L513:M513"/>
    <mergeCell ref="N513:Q513"/>
    <mergeCell ref="F514:I514"/>
    <mergeCell ref="F515:I515"/>
    <mergeCell ref="F516:I516"/>
    <mergeCell ref="F517:I517"/>
    <mergeCell ref="F518:I518"/>
    <mergeCell ref="F519:I519"/>
    <mergeCell ref="F520:I520"/>
    <mergeCell ref="F521:I521"/>
    <mergeCell ref="F522:I522"/>
    <mergeCell ref="F523:I523"/>
    <mergeCell ref="L523:M523"/>
    <mergeCell ref="N523:Q523"/>
    <mergeCell ref="F524:I524"/>
    <mergeCell ref="F525:I525"/>
    <mergeCell ref="F526:I526"/>
    <mergeCell ref="F527:I527"/>
    <mergeCell ref="F528:I528"/>
    <mergeCell ref="F529:I529"/>
    <mergeCell ref="F530:I530"/>
    <mergeCell ref="F531:I531"/>
    <mergeCell ref="F532:I532"/>
    <mergeCell ref="F533:I533"/>
    <mergeCell ref="F534:I534"/>
    <mergeCell ref="F535:I535"/>
    <mergeCell ref="F536:I536"/>
    <mergeCell ref="F537:I537"/>
    <mergeCell ref="F538:I538"/>
    <mergeCell ref="F539:I539"/>
    <mergeCell ref="F540:I540"/>
    <mergeCell ref="F541:I541"/>
    <mergeCell ref="F542:I542"/>
    <mergeCell ref="F543:I543"/>
    <mergeCell ref="F544:I544"/>
    <mergeCell ref="F545:I545"/>
    <mergeCell ref="L545:M545"/>
    <mergeCell ref="N545:Q545"/>
    <mergeCell ref="F546:I546"/>
    <mergeCell ref="F547:I547"/>
    <mergeCell ref="F548:I548"/>
    <mergeCell ref="F549:I549"/>
    <mergeCell ref="F550:I550"/>
    <mergeCell ref="F551:I551"/>
    <mergeCell ref="L551:M551"/>
    <mergeCell ref="N551:Q551"/>
    <mergeCell ref="F552:I552"/>
    <mergeCell ref="F553:I553"/>
    <mergeCell ref="L553:M553"/>
    <mergeCell ref="N553:Q553"/>
    <mergeCell ref="F554:I554"/>
    <mergeCell ref="F556:I556"/>
    <mergeCell ref="L556:M556"/>
    <mergeCell ref="N556:Q556"/>
    <mergeCell ref="F557:I557"/>
    <mergeCell ref="F558:I558"/>
    <mergeCell ref="N555:Q555"/>
    <mergeCell ref="F559:I559"/>
    <mergeCell ref="F560:I560"/>
    <mergeCell ref="F561:I561"/>
    <mergeCell ref="F562:I562"/>
    <mergeCell ref="F563:I563"/>
    <mergeCell ref="F564:I564"/>
    <mergeCell ref="F565:I565"/>
    <mergeCell ref="L565:M565"/>
    <mergeCell ref="N565:Q565"/>
    <mergeCell ref="F566:I566"/>
    <mergeCell ref="F567:I567"/>
    <mergeCell ref="F568:I568"/>
    <mergeCell ref="F569:I569"/>
    <mergeCell ref="F570:I570"/>
    <mergeCell ref="F571:I571"/>
    <mergeCell ref="F572:I572"/>
    <mergeCell ref="F573:I573"/>
    <mergeCell ref="F574:I574"/>
    <mergeCell ref="L574:M574"/>
    <mergeCell ref="N574:Q574"/>
    <mergeCell ref="F575:I575"/>
    <mergeCell ref="L575:M575"/>
    <mergeCell ref="N575:Q575"/>
    <mergeCell ref="F576:I576"/>
    <mergeCell ref="L576:M576"/>
    <mergeCell ref="N576:Q576"/>
    <mergeCell ref="F577:I577"/>
    <mergeCell ref="L577:M577"/>
    <mergeCell ref="N577:Q577"/>
    <mergeCell ref="F578:I578"/>
    <mergeCell ref="F579:I579"/>
    <mergeCell ref="F580:I580"/>
    <mergeCell ref="F581:I581"/>
    <mergeCell ref="L581:M581"/>
    <mergeCell ref="N581:Q581"/>
    <mergeCell ref="F582:I582"/>
    <mergeCell ref="F583:I583"/>
    <mergeCell ref="F584:I584"/>
    <mergeCell ref="F585:I585"/>
    <mergeCell ref="F586:I586"/>
    <mergeCell ref="L586:M586"/>
    <mergeCell ref="N586:Q586"/>
    <mergeCell ref="F587:I587"/>
    <mergeCell ref="F588:I588"/>
    <mergeCell ref="F589:I589"/>
    <mergeCell ref="F590:I590"/>
    <mergeCell ref="F591:I591"/>
    <mergeCell ref="L591:M591"/>
    <mergeCell ref="N591:Q591"/>
    <mergeCell ref="F592:I592"/>
    <mergeCell ref="F593:I593"/>
    <mergeCell ref="F594:I594"/>
    <mergeCell ref="F595:I595"/>
    <mergeCell ref="F596:I596"/>
    <mergeCell ref="F597:I597"/>
    <mergeCell ref="F598:I598"/>
    <mergeCell ref="F599:I599"/>
    <mergeCell ref="L599:M599"/>
    <mergeCell ref="N599:Q599"/>
    <mergeCell ref="F600:I600"/>
    <mergeCell ref="F601:I601"/>
    <mergeCell ref="F602:I602"/>
    <mergeCell ref="F603:I603"/>
    <mergeCell ref="F604:I604"/>
    <mergeCell ref="L604:M604"/>
    <mergeCell ref="N604:Q604"/>
    <mergeCell ref="F605:I605"/>
    <mergeCell ref="F606:I606"/>
    <mergeCell ref="F607:I607"/>
    <mergeCell ref="F608:I608"/>
    <mergeCell ref="F609:I609"/>
    <mergeCell ref="L609:M609"/>
    <mergeCell ref="N609:Q609"/>
    <mergeCell ref="F610:I610"/>
    <mergeCell ref="F611:I611"/>
    <mergeCell ref="F612:I612"/>
    <mergeCell ref="F613:I613"/>
    <mergeCell ref="F614:I614"/>
    <mergeCell ref="F615:I615"/>
    <mergeCell ref="F616:I616"/>
    <mergeCell ref="F617:I617"/>
    <mergeCell ref="L617:M617"/>
    <mergeCell ref="N617:Q617"/>
    <mergeCell ref="F618:I618"/>
    <mergeCell ref="L618:M618"/>
    <mergeCell ref="N618:Q618"/>
    <mergeCell ref="F619:I619"/>
    <mergeCell ref="F620:I620"/>
    <mergeCell ref="F621:I621"/>
    <mergeCell ref="F622:I622"/>
    <mergeCell ref="F623:I623"/>
    <mergeCell ref="F624:I624"/>
    <mergeCell ref="L624:M624"/>
    <mergeCell ref="N624:Q624"/>
    <mergeCell ref="F625:I625"/>
    <mergeCell ref="F626:I626"/>
    <mergeCell ref="L626:M626"/>
    <mergeCell ref="N626:Q626"/>
    <mergeCell ref="F628:I628"/>
    <mergeCell ref="L628:M628"/>
    <mergeCell ref="N628:Q628"/>
    <mergeCell ref="F629:I629"/>
    <mergeCell ref="F631:I631"/>
    <mergeCell ref="L631:M631"/>
    <mergeCell ref="N631:Q631"/>
    <mergeCell ref="N627:Q627"/>
    <mergeCell ref="N630:Q630"/>
    <mergeCell ref="F632:I632"/>
    <mergeCell ref="L632:M632"/>
    <mergeCell ref="N632:Q632"/>
    <mergeCell ref="F633:I633"/>
    <mergeCell ref="F634:I634"/>
    <mergeCell ref="F635:I635"/>
    <mergeCell ref="F636:I636"/>
    <mergeCell ref="F637:I637"/>
    <mergeCell ref="F638:I638"/>
    <mergeCell ref="F639:I639"/>
    <mergeCell ref="F640:I640"/>
    <mergeCell ref="F641:I641"/>
    <mergeCell ref="F642:I642"/>
    <mergeCell ref="F643:I643"/>
    <mergeCell ref="F644:I644"/>
    <mergeCell ref="F645:I645"/>
    <mergeCell ref="F646:I646"/>
    <mergeCell ref="F647:I647"/>
    <mergeCell ref="F648:I648"/>
    <mergeCell ref="F649:I649"/>
    <mergeCell ref="F650:I650"/>
    <mergeCell ref="F651:I651"/>
    <mergeCell ref="F652:I652"/>
    <mergeCell ref="F653:I653"/>
    <mergeCell ref="F654:I654"/>
    <mergeCell ref="F655:I655"/>
    <mergeCell ref="F656:I656"/>
    <mergeCell ref="F657:I657"/>
    <mergeCell ref="F658:I658"/>
    <mergeCell ref="F659:I659"/>
    <mergeCell ref="F660:I660"/>
    <mergeCell ref="F661:I661"/>
    <mergeCell ref="F662:I662"/>
    <mergeCell ref="F663:I663"/>
    <mergeCell ref="F664:I664"/>
    <mergeCell ref="F665:I665"/>
    <mergeCell ref="F666:I666"/>
    <mergeCell ref="F667:I667"/>
    <mergeCell ref="F668:I668"/>
    <mergeCell ref="F669:I669"/>
    <mergeCell ref="L669:M669"/>
    <mergeCell ref="N669:Q669"/>
    <mergeCell ref="F670:I670"/>
    <mergeCell ref="F671:I671"/>
    <mergeCell ref="F672:I672"/>
    <mergeCell ref="F673:I673"/>
    <mergeCell ref="F674:I674"/>
    <mergeCell ref="F675:I675"/>
    <mergeCell ref="F676:I676"/>
    <mergeCell ref="F677:I677"/>
    <mergeCell ref="F678:I678"/>
    <mergeCell ref="F679:I679"/>
    <mergeCell ref="F680:I680"/>
    <mergeCell ref="F681:I681"/>
    <mergeCell ref="F682:I682"/>
    <mergeCell ref="F683:I683"/>
    <mergeCell ref="F684:I684"/>
    <mergeCell ref="F685:I685"/>
    <mergeCell ref="F686:I686"/>
    <mergeCell ref="F687:I687"/>
    <mergeCell ref="F688:I688"/>
    <mergeCell ref="F689:I689"/>
    <mergeCell ref="F690:I690"/>
    <mergeCell ref="F691:I691"/>
    <mergeCell ref="F692:I692"/>
    <mergeCell ref="F693:I693"/>
    <mergeCell ref="F694:I694"/>
    <mergeCell ref="F695:I695"/>
    <mergeCell ref="F696:I696"/>
    <mergeCell ref="F697:I697"/>
    <mergeCell ref="F698:I698"/>
    <mergeCell ref="F699:I699"/>
    <mergeCell ref="F700:I700"/>
    <mergeCell ref="F701:I701"/>
    <mergeCell ref="F702:I702"/>
    <mergeCell ref="F703:I703"/>
    <mergeCell ref="F704:I704"/>
    <mergeCell ref="F705:I705"/>
    <mergeCell ref="F706:I706"/>
    <mergeCell ref="F707:I707"/>
    <mergeCell ref="F708:I708"/>
    <mergeCell ref="F709:I709"/>
    <mergeCell ref="F710:I710"/>
    <mergeCell ref="F711:I711"/>
    <mergeCell ref="F712:I712"/>
    <mergeCell ref="F713:I713"/>
    <mergeCell ref="F714:I714"/>
    <mergeCell ref="F715:I715"/>
    <mergeCell ref="F716:I716"/>
    <mergeCell ref="F717:I717"/>
    <mergeCell ref="F718:I718"/>
    <mergeCell ref="F719:I719"/>
    <mergeCell ref="F720:I720"/>
    <mergeCell ref="F721:I721"/>
    <mergeCell ref="F722:I722"/>
    <mergeCell ref="F723:I723"/>
    <mergeCell ref="F724:I724"/>
    <mergeCell ref="F725:I725"/>
    <mergeCell ref="F726:I726"/>
    <mergeCell ref="F727:I727"/>
    <mergeCell ref="F728:I728"/>
    <mergeCell ref="F729:I729"/>
    <mergeCell ref="F730:I730"/>
    <mergeCell ref="F731:I731"/>
    <mergeCell ref="F732:I732"/>
    <mergeCell ref="F733:I733"/>
    <mergeCell ref="F734:I734"/>
    <mergeCell ref="F735:I735"/>
    <mergeCell ref="F736:I736"/>
    <mergeCell ref="F737:I737"/>
    <mergeCell ref="F738:I738"/>
    <mergeCell ref="F739:I739"/>
    <mergeCell ref="F740:I740"/>
    <mergeCell ref="F741:I741"/>
    <mergeCell ref="F742:I742"/>
    <mergeCell ref="F743:I743"/>
    <mergeCell ref="F744:I744"/>
    <mergeCell ref="F745:I745"/>
    <mergeCell ref="F746:I746"/>
    <mergeCell ref="F747:I747"/>
    <mergeCell ref="F748:I748"/>
    <mergeCell ref="F749:I749"/>
    <mergeCell ref="F750:I750"/>
    <mergeCell ref="F751:I751"/>
    <mergeCell ref="F752:I752"/>
    <mergeCell ref="L752:M752"/>
    <mergeCell ref="N752:Q752"/>
    <mergeCell ref="F753:I753"/>
    <mergeCell ref="F754:I754"/>
    <mergeCell ref="L754:M754"/>
    <mergeCell ref="N754:Q754"/>
    <mergeCell ref="F755:I755"/>
    <mergeCell ref="F756:I756"/>
    <mergeCell ref="F757:I757"/>
    <mergeCell ref="F758:I758"/>
    <mergeCell ref="F759:I759"/>
    <mergeCell ref="F760:I760"/>
    <mergeCell ref="F761:I761"/>
    <mergeCell ref="F762:I762"/>
    <mergeCell ref="F763:I763"/>
    <mergeCell ref="F764:I764"/>
    <mergeCell ref="L764:M764"/>
    <mergeCell ref="N764:Q764"/>
    <mergeCell ref="F765:I765"/>
    <mergeCell ref="F766:I766"/>
    <mergeCell ref="L766:M766"/>
    <mergeCell ref="N766:Q766"/>
    <mergeCell ref="F767:I767"/>
    <mergeCell ref="F768:I768"/>
    <mergeCell ref="F769:I769"/>
    <mergeCell ref="F770:I770"/>
    <mergeCell ref="F771:I771"/>
    <mergeCell ref="F772:I772"/>
    <mergeCell ref="F773:I773"/>
    <mergeCell ref="F774:I774"/>
    <mergeCell ref="F775:I775"/>
    <mergeCell ref="F776:I776"/>
    <mergeCell ref="F777:I777"/>
    <mergeCell ref="F778:I778"/>
    <mergeCell ref="F779:I779"/>
    <mergeCell ref="F780:I780"/>
    <mergeCell ref="F781:I781"/>
    <mergeCell ref="F782:I782"/>
    <mergeCell ref="F783:I783"/>
    <mergeCell ref="F784:I784"/>
    <mergeCell ref="F785:I785"/>
    <mergeCell ref="F786:I786"/>
    <mergeCell ref="F787:I787"/>
    <mergeCell ref="F788:I788"/>
    <mergeCell ref="F789:I789"/>
    <mergeCell ref="F790:I790"/>
    <mergeCell ref="F791:I791"/>
    <mergeCell ref="F792:I792"/>
    <mergeCell ref="L792:M792"/>
    <mergeCell ref="N792:Q792"/>
    <mergeCell ref="F793:I793"/>
    <mergeCell ref="F794:I794"/>
    <mergeCell ref="L794:M794"/>
    <mergeCell ref="N794:Q794"/>
    <mergeCell ref="F795:I795"/>
    <mergeCell ref="F796:I796"/>
    <mergeCell ref="L796:M796"/>
    <mergeCell ref="N796:Q796"/>
    <mergeCell ref="F797:I797"/>
    <mergeCell ref="F798:I798"/>
    <mergeCell ref="L798:M798"/>
    <mergeCell ref="N798:Q798"/>
    <mergeCell ref="F799:I799"/>
    <mergeCell ref="L799:M799"/>
    <mergeCell ref="N799:Q799"/>
    <mergeCell ref="F800:I800"/>
    <mergeCell ref="F801:I801"/>
    <mergeCell ref="F802:I802"/>
    <mergeCell ref="F803:I803"/>
    <mergeCell ref="F804:I804"/>
    <mergeCell ref="L804:M804"/>
    <mergeCell ref="N804:Q804"/>
    <mergeCell ref="F805:I805"/>
    <mergeCell ref="F806:I806"/>
    <mergeCell ref="F807:I807"/>
    <mergeCell ref="F808:I808"/>
    <mergeCell ref="F809:I809"/>
    <mergeCell ref="L809:M809"/>
    <mergeCell ref="N809:Q809"/>
    <mergeCell ref="F810:I810"/>
    <mergeCell ref="F811:I811"/>
    <mergeCell ref="L811:M811"/>
    <mergeCell ref="N811:Q811"/>
    <mergeCell ref="F812:I812"/>
    <mergeCell ref="F813:I813"/>
    <mergeCell ref="F814:I814"/>
    <mergeCell ref="F815:I815"/>
    <mergeCell ref="F816:I816"/>
    <mergeCell ref="L816:M816"/>
    <mergeCell ref="N816:Q816"/>
    <mergeCell ref="F817:I817"/>
    <mergeCell ref="F818:I818"/>
    <mergeCell ref="F819:I819"/>
    <mergeCell ref="F820:I820"/>
    <mergeCell ref="L820:M820"/>
    <mergeCell ref="N820:Q820"/>
    <mergeCell ref="F821:I821"/>
    <mergeCell ref="L821:M821"/>
    <mergeCell ref="N821:Q821"/>
    <mergeCell ref="F822:I822"/>
    <mergeCell ref="F823:I823"/>
    <mergeCell ref="F824:I824"/>
    <mergeCell ref="F825:I825"/>
    <mergeCell ref="F826:I826"/>
    <mergeCell ref="F827:I827"/>
    <mergeCell ref="F828:I828"/>
    <mergeCell ref="L828:M828"/>
    <mergeCell ref="N828:Q828"/>
    <mergeCell ref="F829:I829"/>
    <mergeCell ref="F830:I830"/>
    <mergeCell ref="F831:I831"/>
    <mergeCell ref="F832:I832"/>
    <mergeCell ref="F833:I833"/>
    <mergeCell ref="L833:M833"/>
    <mergeCell ref="N833:Q833"/>
    <mergeCell ref="F834:I834"/>
    <mergeCell ref="F835:I835"/>
    <mergeCell ref="F836:I836"/>
    <mergeCell ref="F837:I837"/>
    <mergeCell ref="F838:I838"/>
    <mergeCell ref="F839:I839"/>
    <mergeCell ref="F840:I840"/>
    <mergeCell ref="F841:I841"/>
    <mergeCell ref="F842:I842"/>
    <mergeCell ref="F843:I843"/>
    <mergeCell ref="F844:I844"/>
    <mergeCell ref="F845:I845"/>
    <mergeCell ref="F846:I846"/>
    <mergeCell ref="L846:M846"/>
    <mergeCell ref="N846:Q846"/>
    <mergeCell ref="F847:I847"/>
    <mergeCell ref="F848:I848"/>
    <mergeCell ref="L848:M848"/>
    <mergeCell ref="N848:Q848"/>
    <mergeCell ref="F849:I849"/>
    <mergeCell ref="F850:I850"/>
    <mergeCell ref="L850:M850"/>
    <mergeCell ref="N850:Q850"/>
    <mergeCell ref="F851:I851"/>
    <mergeCell ref="F852:I852"/>
    <mergeCell ref="F853:I853"/>
    <mergeCell ref="F854:I854"/>
    <mergeCell ref="L854:M854"/>
    <mergeCell ref="N854:Q854"/>
    <mergeCell ref="F855:I855"/>
    <mergeCell ref="F856:I856"/>
    <mergeCell ref="L856:M856"/>
    <mergeCell ref="N856:Q856"/>
    <mergeCell ref="F857:I857"/>
    <mergeCell ref="F858:I858"/>
    <mergeCell ref="L858:M858"/>
    <mergeCell ref="N858:Q858"/>
    <mergeCell ref="F859:I859"/>
    <mergeCell ref="F860:I860"/>
    <mergeCell ref="F861:I861"/>
    <mergeCell ref="F862:I862"/>
    <mergeCell ref="F863:I863"/>
    <mergeCell ref="F864:I864"/>
    <mergeCell ref="L864:M864"/>
    <mergeCell ref="N864:Q864"/>
    <mergeCell ref="F865:I865"/>
    <mergeCell ref="F866:I866"/>
    <mergeCell ref="F867:I867"/>
    <mergeCell ref="F868:I868"/>
    <mergeCell ref="F869:I869"/>
    <mergeCell ref="F870:I870"/>
    <mergeCell ref="L870:M870"/>
    <mergeCell ref="N870:Q870"/>
    <mergeCell ref="F871:I871"/>
    <mergeCell ref="F872:I872"/>
    <mergeCell ref="F873:I873"/>
    <mergeCell ref="F874:I874"/>
    <mergeCell ref="L874:M874"/>
    <mergeCell ref="N874:Q874"/>
    <mergeCell ref="F875:I875"/>
    <mergeCell ref="F876:I876"/>
    <mergeCell ref="F877:I877"/>
    <mergeCell ref="F878:I878"/>
    <mergeCell ref="L878:M878"/>
    <mergeCell ref="N878:Q878"/>
    <mergeCell ref="F879:I879"/>
    <mergeCell ref="L879:M879"/>
    <mergeCell ref="N879:Q879"/>
    <mergeCell ref="F880:I880"/>
    <mergeCell ref="F881:I881"/>
    <mergeCell ref="F882:I882"/>
    <mergeCell ref="F883:I883"/>
    <mergeCell ref="L883:M883"/>
    <mergeCell ref="N883:Q883"/>
    <mergeCell ref="F884:I884"/>
    <mergeCell ref="F885:I885"/>
    <mergeCell ref="L885:M885"/>
    <mergeCell ref="N885:Q885"/>
    <mergeCell ref="F886:I886"/>
    <mergeCell ref="F887:I887"/>
    <mergeCell ref="L887:M887"/>
    <mergeCell ref="N887:Q887"/>
    <mergeCell ref="F888:I888"/>
    <mergeCell ref="F889:I889"/>
    <mergeCell ref="L889:M889"/>
    <mergeCell ref="N889:Q889"/>
    <mergeCell ref="F890:I890"/>
    <mergeCell ref="L890:M890"/>
    <mergeCell ref="N890:Q890"/>
    <mergeCell ref="F891:I891"/>
    <mergeCell ref="F892:I892"/>
    <mergeCell ref="L892:M892"/>
    <mergeCell ref="N892:Q892"/>
    <mergeCell ref="F893:I893"/>
    <mergeCell ref="F894:I894"/>
    <mergeCell ref="F895:I895"/>
    <mergeCell ref="F896:I896"/>
    <mergeCell ref="F897:I897"/>
    <mergeCell ref="F898:I898"/>
    <mergeCell ref="L898:M898"/>
    <mergeCell ref="N898:Q898"/>
    <mergeCell ref="F899:I899"/>
    <mergeCell ref="L899:M899"/>
    <mergeCell ref="N899:Q899"/>
    <mergeCell ref="F900:I900"/>
    <mergeCell ref="L900:M900"/>
    <mergeCell ref="N900:Q900"/>
    <mergeCell ref="F901:I901"/>
    <mergeCell ref="L901:M901"/>
    <mergeCell ref="N901:Q901"/>
    <mergeCell ref="F902:I902"/>
    <mergeCell ref="L902:M902"/>
    <mergeCell ref="N902:Q902"/>
    <mergeCell ref="F903:I903"/>
    <mergeCell ref="L903:M903"/>
    <mergeCell ref="N903:Q903"/>
    <mergeCell ref="F904:I904"/>
    <mergeCell ref="L904:M904"/>
    <mergeCell ref="N904:Q904"/>
    <mergeCell ref="F905:I905"/>
    <mergeCell ref="L905:M905"/>
    <mergeCell ref="N905:Q905"/>
    <mergeCell ref="F906:I906"/>
    <mergeCell ref="L906:M906"/>
    <mergeCell ref="N906:Q906"/>
    <mergeCell ref="F908:I908"/>
    <mergeCell ref="L908:M908"/>
    <mergeCell ref="N908:Q908"/>
    <mergeCell ref="F909:I909"/>
    <mergeCell ref="F910:I910"/>
    <mergeCell ref="F911:I911"/>
    <mergeCell ref="F912:I912"/>
    <mergeCell ref="F913:I913"/>
    <mergeCell ref="F914:I914"/>
    <mergeCell ref="L914:M914"/>
    <mergeCell ref="N914:Q914"/>
    <mergeCell ref="F915:I915"/>
    <mergeCell ref="L915:M915"/>
    <mergeCell ref="N915:Q915"/>
    <mergeCell ref="F916:I916"/>
    <mergeCell ref="F917:I917"/>
    <mergeCell ref="F918:I918"/>
    <mergeCell ref="F919:I919"/>
    <mergeCell ref="F920:I920"/>
    <mergeCell ref="L920:M920"/>
    <mergeCell ref="N920:Q920"/>
    <mergeCell ref="F921:I921"/>
    <mergeCell ref="F922:I922"/>
    <mergeCell ref="F923:I923"/>
    <mergeCell ref="L923:M923"/>
    <mergeCell ref="N923:Q923"/>
    <mergeCell ref="F924:I924"/>
    <mergeCell ref="F925:I925"/>
    <mergeCell ref="F926:I926"/>
    <mergeCell ref="L926:M926"/>
    <mergeCell ref="N926:Q926"/>
    <mergeCell ref="F927:I927"/>
    <mergeCell ref="F928:I928"/>
    <mergeCell ref="L928:M928"/>
    <mergeCell ref="N928:Q928"/>
    <mergeCell ref="F929:I929"/>
    <mergeCell ref="F930:I930"/>
    <mergeCell ref="L930:M930"/>
    <mergeCell ref="N930:Q930"/>
    <mergeCell ref="F931:I931"/>
    <mergeCell ref="L931:M931"/>
    <mergeCell ref="N931:Q931"/>
    <mergeCell ref="F932:I932"/>
    <mergeCell ref="L932:M932"/>
    <mergeCell ref="N932:Q932"/>
    <mergeCell ref="F933:I933"/>
    <mergeCell ref="L933:M933"/>
    <mergeCell ref="N933:Q933"/>
    <mergeCell ref="F934:I934"/>
    <mergeCell ref="L934:M934"/>
    <mergeCell ref="N934:Q934"/>
    <mergeCell ref="F935:I935"/>
    <mergeCell ref="F936:I936"/>
    <mergeCell ref="F937:I937"/>
    <mergeCell ref="F938:I938"/>
    <mergeCell ref="L938:M938"/>
    <mergeCell ref="N938:Q938"/>
    <mergeCell ref="F939:I939"/>
    <mergeCell ref="F940:I940"/>
    <mergeCell ref="F941:I941"/>
    <mergeCell ref="F942:I942"/>
    <mergeCell ref="L942:M942"/>
    <mergeCell ref="N942:Q942"/>
    <mergeCell ref="F944:I944"/>
    <mergeCell ref="L944:M944"/>
    <mergeCell ref="N944:Q944"/>
    <mergeCell ref="F945:I945"/>
    <mergeCell ref="L945:M945"/>
    <mergeCell ref="N945:Q945"/>
    <mergeCell ref="F946:I946"/>
    <mergeCell ref="L946:M946"/>
    <mergeCell ref="N946:Q946"/>
    <mergeCell ref="F947:I947"/>
    <mergeCell ref="F948:I948"/>
    <mergeCell ref="L948:M948"/>
    <mergeCell ref="N948:Q948"/>
    <mergeCell ref="F950:I950"/>
    <mergeCell ref="L950:M950"/>
    <mergeCell ref="N950:Q950"/>
    <mergeCell ref="F953:I953"/>
    <mergeCell ref="L953:M953"/>
    <mergeCell ref="N953:Q953"/>
    <mergeCell ref="F954:I954"/>
    <mergeCell ref="F955:I955"/>
    <mergeCell ref="F956:I956"/>
    <mergeCell ref="F957:I957"/>
    <mergeCell ref="F958:I958"/>
    <mergeCell ref="L958:M958"/>
    <mergeCell ref="N958:Q958"/>
    <mergeCell ref="F959:I959"/>
    <mergeCell ref="L959:M959"/>
    <mergeCell ref="N959:Q959"/>
    <mergeCell ref="F960:I960"/>
    <mergeCell ref="F961:I961"/>
    <mergeCell ref="L961:M961"/>
    <mergeCell ref="N961:Q961"/>
    <mergeCell ref="F962:I962"/>
    <mergeCell ref="L962:M962"/>
    <mergeCell ref="N962:Q962"/>
    <mergeCell ref="F963:I963"/>
    <mergeCell ref="F964:I964"/>
    <mergeCell ref="L964:M964"/>
    <mergeCell ref="N964:Q964"/>
    <mergeCell ref="F965:I965"/>
    <mergeCell ref="L965:M965"/>
    <mergeCell ref="N965:Q965"/>
    <mergeCell ref="F966:I966"/>
    <mergeCell ref="L966:M966"/>
    <mergeCell ref="N966:Q966"/>
    <mergeCell ref="F967:I967"/>
    <mergeCell ref="F968:I968"/>
    <mergeCell ref="L968:M968"/>
    <mergeCell ref="N968:Q968"/>
    <mergeCell ref="F969:I969"/>
    <mergeCell ref="L969:M969"/>
    <mergeCell ref="N969:Q969"/>
    <mergeCell ref="F970:I970"/>
    <mergeCell ref="L970:M970"/>
    <mergeCell ref="N970:Q970"/>
    <mergeCell ref="F971:I971"/>
    <mergeCell ref="F972:I972"/>
    <mergeCell ref="L972:M972"/>
    <mergeCell ref="N972:Q972"/>
    <mergeCell ref="F973:I973"/>
    <mergeCell ref="L973:M973"/>
    <mergeCell ref="N973:Q973"/>
    <mergeCell ref="F974:I974"/>
    <mergeCell ref="L974:M974"/>
    <mergeCell ref="N974:Q974"/>
    <mergeCell ref="F975:I975"/>
    <mergeCell ref="F976:I976"/>
    <mergeCell ref="L976:M976"/>
    <mergeCell ref="N976:Q976"/>
    <mergeCell ref="F977:I977"/>
    <mergeCell ref="L977:M977"/>
    <mergeCell ref="N977:Q977"/>
    <mergeCell ref="F978:I978"/>
    <mergeCell ref="F979:I979"/>
    <mergeCell ref="L979:M979"/>
    <mergeCell ref="N979:Q979"/>
    <mergeCell ref="F980:I980"/>
    <mergeCell ref="L980:M980"/>
    <mergeCell ref="N980:Q980"/>
    <mergeCell ref="F981:I981"/>
    <mergeCell ref="F982:I982"/>
    <mergeCell ref="F983:I983"/>
    <mergeCell ref="F984:I984"/>
    <mergeCell ref="F985:I985"/>
    <mergeCell ref="F986:I986"/>
    <mergeCell ref="L986:M986"/>
    <mergeCell ref="N986:Q986"/>
    <mergeCell ref="F987:I987"/>
    <mergeCell ref="F988:I988"/>
    <mergeCell ref="F989:I989"/>
    <mergeCell ref="F990:I990"/>
    <mergeCell ref="F991:I991"/>
    <mergeCell ref="F992:I992"/>
    <mergeCell ref="F993:I993"/>
    <mergeCell ref="F994:I994"/>
    <mergeCell ref="L994:M994"/>
    <mergeCell ref="N994:Q994"/>
    <mergeCell ref="F996:I996"/>
    <mergeCell ref="L996:M996"/>
    <mergeCell ref="N996:Q996"/>
    <mergeCell ref="F997:I997"/>
    <mergeCell ref="F998:I998"/>
    <mergeCell ref="F999:I999"/>
    <mergeCell ref="F1000:I1000"/>
    <mergeCell ref="F1001:I1001"/>
    <mergeCell ref="F1002:I1002"/>
    <mergeCell ref="F1003:I1003"/>
    <mergeCell ref="F1004:I1004"/>
    <mergeCell ref="F1005:I1005"/>
    <mergeCell ref="F1006:I1006"/>
    <mergeCell ref="F1007:I1007"/>
    <mergeCell ref="F1008:I1008"/>
    <mergeCell ref="F1009:I1009"/>
    <mergeCell ref="F1010:I1010"/>
    <mergeCell ref="F1011:I1011"/>
    <mergeCell ref="F1012:I1012"/>
    <mergeCell ref="F1013:I1013"/>
    <mergeCell ref="F1014:I1014"/>
    <mergeCell ref="F1015:I1015"/>
    <mergeCell ref="F1016:I1016"/>
    <mergeCell ref="L1016:M1016"/>
    <mergeCell ref="N1016:Q1016"/>
    <mergeCell ref="F1017:I1017"/>
    <mergeCell ref="L1017:M1017"/>
    <mergeCell ref="N1017:Q1017"/>
    <mergeCell ref="F1018:I1018"/>
    <mergeCell ref="F1019:I1019"/>
    <mergeCell ref="F1020:I1020"/>
    <mergeCell ref="F1021:I1021"/>
    <mergeCell ref="F1022:I1022"/>
    <mergeCell ref="F1023:I1023"/>
    <mergeCell ref="F1024:I1024"/>
    <mergeCell ref="L1024:M1024"/>
    <mergeCell ref="N1024:Q1024"/>
    <mergeCell ref="F1025:I1025"/>
    <mergeCell ref="L1025:M1025"/>
    <mergeCell ref="N1025:Q1025"/>
    <mergeCell ref="F1026:I1026"/>
    <mergeCell ref="L1026:M1026"/>
    <mergeCell ref="N1026:Q1026"/>
    <mergeCell ref="F1027:I1027"/>
    <mergeCell ref="F1028:I1028"/>
    <mergeCell ref="F1029:I1029"/>
    <mergeCell ref="F1030:I1030"/>
    <mergeCell ref="F1031:I1031"/>
    <mergeCell ref="F1032:I1032"/>
    <mergeCell ref="F1033:I1033"/>
    <mergeCell ref="F1034:I1034"/>
    <mergeCell ref="F1035:I1035"/>
    <mergeCell ref="F1036:I1036"/>
    <mergeCell ref="F1037:I1037"/>
    <mergeCell ref="F1038:I1038"/>
    <mergeCell ref="F1039:I1039"/>
    <mergeCell ref="F1040:I1040"/>
    <mergeCell ref="F1041:I1041"/>
    <mergeCell ref="F1042:I1042"/>
    <mergeCell ref="F1043:I1043"/>
    <mergeCell ref="F1044:I1044"/>
    <mergeCell ref="F1045:I1045"/>
    <mergeCell ref="F1046:I1046"/>
    <mergeCell ref="F1047:I1047"/>
    <mergeCell ref="F1048:I1048"/>
    <mergeCell ref="F1049:I1049"/>
    <mergeCell ref="L1049:M1049"/>
    <mergeCell ref="N1049:Q1049"/>
    <mergeCell ref="F1050:I1050"/>
    <mergeCell ref="L1050:M1050"/>
    <mergeCell ref="N1050:Q1050"/>
    <mergeCell ref="F1051:I1051"/>
    <mergeCell ref="L1051:M1051"/>
    <mergeCell ref="N1051:Q1051"/>
    <mergeCell ref="F1052:I1052"/>
    <mergeCell ref="F1053:I1053"/>
    <mergeCell ref="F1054:I1054"/>
    <mergeCell ref="F1055:I1055"/>
    <mergeCell ref="F1056:I1056"/>
    <mergeCell ref="F1057:I1057"/>
    <mergeCell ref="F1058:I1058"/>
    <mergeCell ref="F1059:I1059"/>
    <mergeCell ref="F1060:I1060"/>
    <mergeCell ref="F1061:I1061"/>
    <mergeCell ref="F1062:I1062"/>
    <mergeCell ref="F1063:I1063"/>
    <mergeCell ref="F1064:I1064"/>
    <mergeCell ref="F1065:I1065"/>
    <mergeCell ref="F1066:I1066"/>
    <mergeCell ref="F1067:I1067"/>
    <mergeCell ref="F1068:I1068"/>
    <mergeCell ref="L1068:M1068"/>
    <mergeCell ref="N1068:Q1068"/>
    <mergeCell ref="F1069:I1069"/>
    <mergeCell ref="L1069:M1069"/>
    <mergeCell ref="N1069:Q1069"/>
    <mergeCell ref="F1070:I1070"/>
    <mergeCell ref="F1071:I1071"/>
    <mergeCell ref="F1072:I1072"/>
    <mergeCell ref="F1073:I1073"/>
    <mergeCell ref="F1074:I1074"/>
    <mergeCell ref="F1075:I1075"/>
    <mergeCell ref="F1076:I1076"/>
    <mergeCell ref="F1077:I1077"/>
    <mergeCell ref="F1078:I1078"/>
    <mergeCell ref="F1079:I1079"/>
    <mergeCell ref="F1080:I1080"/>
    <mergeCell ref="F1081:I1081"/>
    <mergeCell ref="F1082:I1082"/>
    <mergeCell ref="F1083:I1083"/>
    <mergeCell ref="F1084:I1084"/>
    <mergeCell ref="F1085:I1085"/>
    <mergeCell ref="F1086:I1086"/>
    <mergeCell ref="L1086:M1086"/>
    <mergeCell ref="N1086:Q1086"/>
    <mergeCell ref="F1087:I1087"/>
    <mergeCell ref="L1087:M1087"/>
    <mergeCell ref="N1087:Q1087"/>
    <mergeCell ref="F1088:I1088"/>
    <mergeCell ref="F1089:I1089"/>
    <mergeCell ref="F1090:I1090"/>
    <mergeCell ref="F1091:I1091"/>
    <mergeCell ref="F1092:I1092"/>
    <mergeCell ref="L1092:M1092"/>
    <mergeCell ref="N1092:Q1092"/>
    <mergeCell ref="F1093:I1093"/>
    <mergeCell ref="L1093:M1093"/>
    <mergeCell ref="N1093:Q1093"/>
    <mergeCell ref="F1094:I1094"/>
    <mergeCell ref="F1095:I1095"/>
    <mergeCell ref="L1095:M1095"/>
    <mergeCell ref="N1095:Q1095"/>
    <mergeCell ref="F1096:I1096"/>
    <mergeCell ref="F1097:I1097"/>
    <mergeCell ref="L1097:M1097"/>
    <mergeCell ref="N1097:Q1097"/>
    <mergeCell ref="F1098:I1098"/>
    <mergeCell ref="F1099:I1099"/>
    <mergeCell ref="L1099:M1099"/>
    <mergeCell ref="N1099:Q1099"/>
    <mergeCell ref="F1100:I1100"/>
    <mergeCell ref="L1100:M1100"/>
    <mergeCell ref="N1100:Q1100"/>
    <mergeCell ref="F1101:I1101"/>
    <mergeCell ref="F1102:I1102"/>
    <mergeCell ref="L1102:M1102"/>
    <mergeCell ref="N1102:Q1102"/>
    <mergeCell ref="F1103:I1103"/>
    <mergeCell ref="L1103:M1103"/>
    <mergeCell ref="N1103:Q1103"/>
    <mergeCell ref="F1104:I1104"/>
    <mergeCell ref="F1105:I1105"/>
    <mergeCell ref="F1106:I1106"/>
    <mergeCell ref="F1107:I1107"/>
    <mergeCell ref="F1108:I1108"/>
    <mergeCell ref="F1109:I1109"/>
    <mergeCell ref="F1110:I1110"/>
    <mergeCell ref="F1111:I1111"/>
    <mergeCell ref="F1112:I1112"/>
    <mergeCell ref="F1113:I1113"/>
    <mergeCell ref="F1114:I1114"/>
    <mergeCell ref="F1115:I1115"/>
    <mergeCell ref="F1116:I1116"/>
    <mergeCell ref="F1117:I1117"/>
    <mergeCell ref="F1118:I1118"/>
    <mergeCell ref="F1119:I1119"/>
    <mergeCell ref="F1120:I1120"/>
    <mergeCell ref="L1120:M1120"/>
    <mergeCell ref="N1120:Q1120"/>
    <mergeCell ref="F1121:I1121"/>
    <mergeCell ref="L1121:M1121"/>
    <mergeCell ref="N1121:Q1121"/>
    <mergeCell ref="F1122:I1122"/>
    <mergeCell ref="F1123:I1123"/>
    <mergeCell ref="F1124:I1124"/>
    <mergeCell ref="F1125:I1125"/>
    <mergeCell ref="F1126:I1126"/>
    <mergeCell ref="F1127:I1127"/>
    <mergeCell ref="F1128:I1128"/>
    <mergeCell ref="F1129:I1129"/>
    <mergeCell ref="F1130:I1130"/>
    <mergeCell ref="F1131:I1131"/>
    <mergeCell ref="F1132:I1132"/>
    <mergeCell ref="F1133:I1133"/>
    <mergeCell ref="F1134:I1134"/>
    <mergeCell ref="F1135:I1135"/>
    <mergeCell ref="F1136:I1136"/>
    <mergeCell ref="F1137:I1137"/>
    <mergeCell ref="F1138:I1138"/>
    <mergeCell ref="F1139:I1139"/>
    <mergeCell ref="F1140:I1140"/>
    <mergeCell ref="F1141:I1141"/>
    <mergeCell ref="F1142:I1142"/>
    <mergeCell ref="L1142:M1142"/>
    <mergeCell ref="N1142:Q1142"/>
    <mergeCell ref="F1143:I1143"/>
    <mergeCell ref="L1143:M1143"/>
    <mergeCell ref="N1143:Q1143"/>
    <mergeCell ref="F1144:I1144"/>
    <mergeCell ref="F1145:I1145"/>
    <mergeCell ref="F1146:I1146"/>
    <mergeCell ref="F1147:I1147"/>
    <mergeCell ref="F1148:I1148"/>
    <mergeCell ref="F1149:I1149"/>
    <mergeCell ref="F1150:I1150"/>
    <mergeCell ref="F1151:I1151"/>
    <mergeCell ref="F1152:I1152"/>
    <mergeCell ref="F1153:I1153"/>
    <mergeCell ref="F1154:I1154"/>
    <mergeCell ref="F1155:I1155"/>
    <mergeCell ref="F1156:I1156"/>
    <mergeCell ref="F1157:I1157"/>
    <mergeCell ref="F1158:I1158"/>
    <mergeCell ref="F1159:I1159"/>
    <mergeCell ref="F1160:I1160"/>
    <mergeCell ref="L1160:M1160"/>
    <mergeCell ref="N1160:Q1160"/>
    <mergeCell ref="F1161:I1161"/>
    <mergeCell ref="L1161:M1161"/>
    <mergeCell ref="N1161:Q1161"/>
    <mergeCell ref="F1162:I1162"/>
    <mergeCell ref="F1163:I1163"/>
    <mergeCell ref="F1164:I1164"/>
    <mergeCell ref="F1165:I1165"/>
    <mergeCell ref="L1165:M1165"/>
    <mergeCell ref="N1165:Q1165"/>
    <mergeCell ref="F1166:I1166"/>
    <mergeCell ref="L1166:M1166"/>
    <mergeCell ref="N1166:Q1166"/>
    <mergeCell ref="F1168:I1168"/>
    <mergeCell ref="L1168:M1168"/>
    <mergeCell ref="N1168:Q1168"/>
    <mergeCell ref="F1169:I1169"/>
    <mergeCell ref="L1169:M1169"/>
    <mergeCell ref="N1169:Q1169"/>
    <mergeCell ref="F1170:I1170"/>
    <mergeCell ref="L1170:M1170"/>
    <mergeCell ref="N1170:Q1170"/>
    <mergeCell ref="F1171:I1171"/>
    <mergeCell ref="F1172:I1172"/>
    <mergeCell ref="F1173:I1173"/>
    <mergeCell ref="F1174:I1174"/>
    <mergeCell ref="F1175:I1175"/>
    <mergeCell ref="F1176:I1176"/>
    <mergeCell ref="F1177:I1177"/>
    <mergeCell ref="F1178:I1178"/>
    <mergeCell ref="F1179:I1179"/>
    <mergeCell ref="F1180:I1180"/>
    <mergeCell ref="F1181:I1181"/>
    <mergeCell ref="F1182:I1182"/>
    <mergeCell ref="F1183:I1183"/>
    <mergeCell ref="F1184:I1184"/>
    <mergeCell ref="F1185:I1185"/>
    <mergeCell ref="F1186:I1186"/>
    <mergeCell ref="F1187:I1187"/>
    <mergeCell ref="F1188:I1188"/>
    <mergeCell ref="F1189:I1189"/>
    <mergeCell ref="F1190:I1190"/>
    <mergeCell ref="F1191:I1191"/>
    <mergeCell ref="F1192:I1192"/>
    <mergeCell ref="F1193:I1193"/>
    <mergeCell ref="F1194:I1194"/>
    <mergeCell ref="F1195:I1195"/>
    <mergeCell ref="F1196:I1196"/>
    <mergeCell ref="F1197:I1197"/>
    <mergeCell ref="L1197:M1197"/>
    <mergeCell ref="N1197:Q1197"/>
    <mergeCell ref="F1198:I1198"/>
    <mergeCell ref="F1199:I1199"/>
    <mergeCell ref="F1200:I1200"/>
    <mergeCell ref="L1200:M1200"/>
    <mergeCell ref="N1200:Q1200"/>
    <mergeCell ref="F1201:I1201"/>
    <mergeCell ref="F1202:I1202"/>
    <mergeCell ref="F1203:I1203"/>
    <mergeCell ref="L1203:M1203"/>
    <mergeCell ref="N1203:Q1203"/>
    <mergeCell ref="F1204:I1204"/>
    <mergeCell ref="F1205:I1205"/>
    <mergeCell ref="F1206:I1206"/>
    <mergeCell ref="L1206:M1206"/>
    <mergeCell ref="N1206:Q1206"/>
    <mergeCell ref="F1207:I1207"/>
    <mergeCell ref="F1208:I1208"/>
    <mergeCell ref="F1209:I1209"/>
    <mergeCell ref="L1209:M1209"/>
    <mergeCell ref="N1209:Q1209"/>
    <mergeCell ref="F1210:I1210"/>
    <mergeCell ref="F1211:I1211"/>
    <mergeCell ref="F1212:I1212"/>
    <mergeCell ref="F1213:I1213"/>
    <mergeCell ref="F1214:I1214"/>
    <mergeCell ref="F1215:I1215"/>
    <mergeCell ref="F1216:I1216"/>
    <mergeCell ref="F1217:I1217"/>
    <mergeCell ref="F1218:I1218"/>
    <mergeCell ref="F1219:I1219"/>
    <mergeCell ref="F1220:I1220"/>
    <mergeCell ref="F1221:I1221"/>
    <mergeCell ref="F1222:I1222"/>
    <mergeCell ref="F1223:I1223"/>
    <mergeCell ref="F1224:I1224"/>
    <mergeCell ref="F1225:I1225"/>
    <mergeCell ref="F1226:I1226"/>
    <mergeCell ref="F1227:I1227"/>
    <mergeCell ref="F1228:I1228"/>
    <mergeCell ref="F1229:I1229"/>
    <mergeCell ref="F1230:I1230"/>
    <mergeCell ref="F1231:I1231"/>
    <mergeCell ref="F1232:I1232"/>
    <mergeCell ref="F1233:I1233"/>
    <mergeCell ref="F1234:I1234"/>
    <mergeCell ref="F1235:I1235"/>
    <mergeCell ref="F1236:I1236"/>
    <mergeCell ref="F1237:I1237"/>
    <mergeCell ref="F1238:I1238"/>
    <mergeCell ref="F1239:I1239"/>
    <mergeCell ref="F1240:I1240"/>
    <mergeCell ref="F1241:I1241"/>
    <mergeCell ref="F1242:I1242"/>
    <mergeCell ref="F1243:I1243"/>
    <mergeCell ref="F1244:I1244"/>
    <mergeCell ref="F1245:I1245"/>
    <mergeCell ref="F1246:I1246"/>
    <mergeCell ref="F1247:I1247"/>
    <mergeCell ref="F1248:I1248"/>
    <mergeCell ref="F1249:I1249"/>
    <mergeCell ref="F1250:I1250"/>
    <mergeCell ref="F1251:I1251"/>
    <mergeCell ref="F1252:I1252"/>
    <mergeCell ref="F1253:I1253"/>
    <mergeCell ref="F1254:I1254"/>
    <mergeCell ref="F1255:I1255"/>
    <mergeCell ref="F1256:I1256"/>
    <mergeCell ref="F1257:I1257"/>
    <mergeCell ref="F1258:I1258"/>
    <mergeCell ref="F1259:I1259"/>
    <mergeCell ref="F1260:I1260"/>
    <mergeCell ref="F1261:I1261"/>
    <mergeCell ref="F1262:I1262"/>
    <mergeCell ref="F1263:I1263"/>
    <mergeCell ref="F1264:I1264"/>
    <mergeCell ref="F1265:I1265"/>
    <mergeCell ref="F1266:I1266"/>
    <mergeCell ref="F1267:I1267"/>
    <mergeCell ref="F1268:I1268"/>
    <mergeCell ref="F1269:I1269"/>
    <mergeCell ref="F1270:I1270"/>
    <mergeCell ref="L1270:M1270"/>
    <mergeCell ref="N1270:Q1270"/>
    <mergeCell ref="F1271:I1271"/>
    <mergeCell ref="L1271:M1271"/>
    <mergeCell ref="N1271:Q1271"/>
    <mergeCell ref="F1272:I1272"/>
    <mergeCell ref="F1273:I1273"/>
    <mergeCell ref="F1274:I1274"/>
    <mergeCell ref="F1275:I1275"/>
    <mergeCell ref="F1276:I1276"/>
    <mergeCell ref="F1277:I1277"/>
    <mergeCell ref="F1278:I1278"/>
    <mergeCell ref="F1279:I1279"/>
    <mergeCell ref="F1280:I1280"/>
    <mergeCell ref="F1281:I1281"/>
    <mergeCell ref="F1282:I1282"/>
    <mergeCell ref="F1283:I1283"/>
    <mergeCell ref="F1284:I1284"/>
    <mergeCell ref="F1285:I1285"/>
    <mergeCell ref="F1286:I1286"/>
    <mergeCell ref="F1287:I1287"/>
    <mergeCell ref="F1288:I1288"/>
    <mergeCell ref="F1289:I1289"/>
    <mergeCell ref="F1290:I1290"/>
    <mergeCell ref="F1291:I1291"/>
    <mergeCell ref="F1292:I1292"/>
    <mergeCell ref="F1293:I1293"/>
    <mergeCell ref="F1294:I1294"/>
    <mergeCell ref="F1295:I1295"/>
    <mergeCell ref="F1296:I1296"/>
    <mergeCell ref="L1296:M1296"/>
    <mergeCell ref="N1296:Q1296"/>
    <mergeCell ref="F1297:I1297"/>
    <mergeCell ref="F1298:I1298"/>
    <mergeCell ref="L1298:M1298"/>
    <mergeCell ref="N1298:Q1298"/>
    <mergeCell ref="F1299:I1299"/>
    <mergeCell ref="F1300:I1300"/>
    <mergeCell ref="L1300:M1300"/>
    <mergeCell ref="N1300:Q1300"/>
    <mergeCell ref="F1301:I1301"/>
    <mergeCell ref="L1301:M1301"/>
    <mergeCell ref="N1301:Q1301"/>
    <mergeCell ref="F1302:I1302"/>
    <mergeCell ref="F1303:I1303"/>
    <mergeCell ref="F1304:I1304"/>
    <mergeCell ref="F1305:I1305"/>
    <mergeCell ref="F1306:I1306"/>
    <mergeCell ref="F1307:I1307"/>
    <mergeCell ref="F1308:I1308"/>
    <mergeCell ref="F1309:I1309"/>
    <mergeCell ref="L1309:M1309"/>
    <mergeCell ref="N1309:Q1309"/>
    <mergeCell ref="F1310:I1310"/>
    <mergeCell ref="F1311:I1311"/>
    <mergeCell ref="F1312:I1312"/>
    <mergeCell ref="L1312:M1312"/>
    <mergeCell ref="N1312:Q1312"/>
    <mergeCell ref="F1313:I1313"/>
    <mergeCell ref="F1314:I1314"/>
    <mergeCell ref="L1314:M1314"/>
    <mergeCell ref="N1314:Q1314"/>
    <mergeCell ref="F1315:I1315"/>
    <mergeCell ref="F1316:I1316"/>
    <mergeCell ref="L1316:M1316"/>
    <mergeCell ref="N1316:Q1316"/>
    <mergeCell ref="F1317:I1317"/>
    <mergeCell ref="F1318:I1318"/>
    <mergeCell ref="F1319:I1319"/>
    <mergeCell ref="F1320:I1320"/>
    <mergeCell ref="F1321:I1321"/>
    <mergeCell ref="L1321:M1321"/>
    <mergeCell ref="N1321:Q1321"/>
    <mergeCell ref="F1322:I1322"/>
    <mergeCell ref="F1323:I1323"/>
    <mergeCell ref="L1323:M1323"/>
    <mergeCell ref="N1323:Q1323"/>
    <mergeCell ref="F1324:I1324"/>
    <mergeCell ref="F1325:I1325"/>
    <mergeCell ref="L1325:M1325"/>
    <mergeCell ref="N1325:Q1325"/>
    <mergeCell ref="F1326:I1326"/>
    <mergeCell ref="F1327:I1327"/>
    <mergeCell ref="L1327:M1327"/>
    <mergeCell ref="N1327:Q1327"/>
    <mergeCell ref="F1328:I1328"/>
    <mergeCell ref="F1329:I1329"/>
    <mergeCell ref="L1329:M1329"/>
    <mergeCell ref="N1329:Q1329"/>
    <mergeCell ref="F1330:I1330"/>
    <mergeCell ref="L1330:M1330"/>
    <mergeCell ref="N1330:Q1330"/>
    <mergeCell ref="F1331:I1331"/>
    <mergeCell ref="F1332:I1332"/>
    <mergeCell ref="L1332:M1332"/>
    <mergeCell ref="N1332:Q1332"/>
    <mergeCell ref="F1333:I1333"/>
    <mergeCell ref="F1334:I1334"/>
    <mergeCell ref="L1334:M1334"/>
    <mergeCell ref="N1334:Q1334"/>
    <mergeCell ref="F1335:I1335"/>
    <mergeCell ref="F1336:I1336"/>
    <mergeCell ref="L1336:M1336"/>
    <mergeCell ref="N1336:Q1336"/>
    <mergeCell ref="F1337:I1337"/>
    <mergeCell ref="F1338:I1338"/>
    <mergeCell ref="F1339:I1339"/>
    <mergeCell ref="F1340:I1340"/>
    <mergeCell ref="L1340:M1340"/>
    <mergeCell ref="N1340:Q1340"/>
    <mergeCell ref="F1341:I1341"/>
    <mergeCell ref="F1342:I1342"/>
    <mergeCell ref="F1343:I1343"/>
    <mergeCell ref="F1344:I1344"/>
    <mergeCell ref="L1344:M1344"/>
    <mergeCell ref="N1344:Q1344"/>
    <mergeCell ref="F1345:I1345"/>
    <mergeCell ref="F1346:I1346"/>
    <mergeCell ref="L1346:M1346"/>
    <mergeCell ref="N1346:Q1346"/>
    <mergeCell ref="F1347:I1347"/>
    <mergeCell ref="F1348:I1348"/>
    <mergeCell ref="L1348:M1348"/>
    <mergeCell ref="N1348:Q1348"/>
    <mergeCell ref="F1349:I1349"/>
    <mergeCell ref="F1350:I1350"/>
    <mergeCell ref="L1350:M1350"/>
    <mergeCell ref="N1350:Q1350"/>
    <mergeCell ref="F1351:I1351"/>
    <mergeCell ref="F1352:I1352"/>
    <mergeCell ref="L1352:M1352"/>
    <mergeCell ref="N1352:Q1352"/>
    <mergeCell ref="F1353:I1353"/>
    <mergeCell ref="F1354:I1354"/>
    <mergeCell ref="L1354:M1354"/>
    <mergeCell ref="N1354:Q1354"/>
    <mergeCell ref="F1356:I1356"/>
    <mergeCell ref="L1356:M1356"/>
    <mergeCell ref="N1356:Q1356"/>
    <mergeCell ref="F1357:I1357"/>
    <mergeCell ref="F1358:I1358"/>
    <mergeCell ref="F1359:I1359"/>
    <mergeCell ref="F1360:I1360"/>
    <mergeCell ref="F1361:I1361"/>
    <mergeCell ref="L1361:M1361"/>
    <mergeCell ref="N1361:Q1361"/>
    <mergeCell ref="F1362:I1362"/>
    <mergeCell ref="F1363:I1363"/>
    <mergeCell ref="F1364:I1364"/>
    <mergeCell ref="F1365:I1365"/>
    <mergeCell ref="F1366:I1366"/>
    <mergeCell ref="L1366:M1366"/>
    <mergeCell ref="N1366:Q1366"/>
    <mergeCell ref="F1367:I1367"/>
    <mergeCell ref="F1368:I1368"/>
    <mergeCell ref="F1369:I1369"/>
    <mergeCell ref="F1370:I1370"/>
    <mergeCell ref="F1371:I1371"/>
    <mergeCell ref="L1371:M1371"/>
    <mergeCell ref="N1371:Q1371"/>
    <mergeCell ref="F1372:I1372"/>
    <mergeCell ref="F1373:I1373"/>
    <mergeCell ref="L1373:M1373"/>
    <mergeCell ref="N1373:Q1373"/>
    <mergeCell ref="F1374:I1374"/>
    <mergeCell ref="F1375:I1375"/>
    <mergeCell ref="L1375:M1375"/>
    <mergeCell ref="N1375:Q1375"/>
    <mergeCell ref="F1376:I1376"/>
    <mergeCell ref="F1377:I1377"/>
    <mergeCell ref="L1377:M1377"/>
    <mergeCell ref="N1377:Q1377"/>
    <mergeCell ref="F1378:I1378"/>
    <mergeCell ref="F1379:I1379"/>
    <mergeCell ref="L1379:M1379"/>
    <mergeCell ref="N1379:Q1379"/>
    <mergeCell ref="F1380:I1380"/>
    <mergeCell ref="F1381:I1381"/>
    <mergeCell ref="L1381:M1381"/>
    <mergeCell ref="N1381:Q1381"/>
    <mergeCell ref="F1382:I1382"/>
    <mergeCell ref="F1383:I1383"/>
    <mergeCell ref="L1383:M1383"/>
    <mergeCell ref="N1383:Q1383"/>
    <mergeCell ref="F1385:I1385"/>
    <mergeCell ref="L1385:M1385"/>
    <mergeCell ref="N1385:Q1385"/>
    <mergeCell ref="F1386:I1386"/>
    <mergeCell ref="F1387:I1387"/>
    <mergeCell ref="L1387:M1387"/>
    <mergeCell ref="N1387:Q1387"/>
    <mergeCell ref="F1388:I1388"/>
    <mergeCell ref="F1389:I1389"/>
    <mergeCell ref="F1390:I1390"/>
    <mergeCell ref="F1391:I1391"/>
    <mergeCell ref="L1391:M1391"/>
    <mergeCell ref="N1391:Q1391"/>
    <mergeCell ref="F1392:I1392"/>
    <mergeCell ref="F1393:I1393"/>
    <mergeCell ref="F1394:I1394"/>
    <mergeCell ref="F1395:I1395"/>
    <mergeCell ref="F1396:I1396"/>
    <mergeCell ref="L1396:M1396"/>
    <mergeCell ref="N1396:Q1396"/>
    <mergeCell ref="F1397:I1397"/>
    <mergeCell ref="F1398:I1398"/>
    <mergeCell ref="F1399:I1399"/>
    <mergeCell ref="F1400:I1400"/>
    <mergeCell ref="F1401:I1401"/>
    <mergeCell ref="F1402:I1402"/>
    <mergeCell ref="F1403:I1403"/>
    <mergeCell ref="F1404:I1404"/>
    <mergeCell ref="F1405:I1405"/>
    <mergeCell ref="F1406:I1406"/>
    <mergeCell ref="F1407:I1407"/>
    <mergeCell ref="F1408:I1408"/>
    <mergeCell ref="F1409:I1409"/>
    <mergeCell ref="F1410:I1410"/>
    <mergeCell ref="F1411:I1411"/>
    <mergeCell ref="F1412:I1412"/>
    <mergeCell ref="F1413:I1413"/>
    <mergeCell ref="F1414:I1414"/>
    <mergeCell ref="L1414:M1414"/>
    <mergeCell ref="N1414:Q1414"/>
    <mergeCell ref="F1415:I1415"/>
    <mergeCell ref="F1416:I1416"/>
    <mergeCell ref="L1416:M1416"/>
    <mergeCell ref="N1416:Q1416"/>
    <mergeCell ref="F1417:I1417"/>
    <mergeCell ref="F1418:I1418"/>
    <mergeCell ref="L1418:M1418"/>
    <mergeCell ref="N1418:Q1418"/>
    <mergeCell ref="F1419:I1419"/>
    <mergeCell ref="L1419:M1419"/>
    <mergeCell ref="N1419:Q1419"/>
    <mergeCell ref="F1420:I1420"/>
    <mergeCell ref="F1421:I1421"/>
    <mergeCell ref="F1422:I1422"/>
    <mergeCell ref="F1423:I1423"/>
    <mergeCell ref="F1424:I1424"/>
    <mergeCell ref="F1425:I1425"/>
    <mergeCell ref="L1425:M1425"/>
    <mergeCell ref="N1425:Q1425"/>
    <mergeCell ref="F1426:I1426"/>
    <mergeCell ref="L1426:M1426"/>
    <mergeCell ref="N1426:Q1426"/>
    <mergeCell ref="F1427:I1427"/>
    <mergeCell ref="L1427:M1427"/>
    <mergeCell ref="N1427:Q1427"/>
    <mergeCell ref="F1428:I1428"/>
    <mergeCell ref="L1428:M1428"/>
    <mergeCell ref="N1428:Q1428"/>
    <mergeCell ref="F1429:I1429"/>
    <mergeCell ref="F1430:I1430"/>
    <mergeCell ref="F1431:I1431"/>
    <mergeCell ref="F1432:I1432"/>
    <mergeCell ref="F1433:I1433"/>
    <mergeCell ref="L1433:M1433"/>
    <mergeCell ref="N1433:Q1433"/>
    <mergeCell ref="F1434:I1434"/>
    <mergeCell ref="F1435:I1435"/>
    <mergeCell ref="L1435:M1435"/>
    <mergeCell ref="N1435:Q1435"/>
    <mergeCell ref="F1437:I1437"/>
    <mergeCell ref="L1437:M1437"/>
    <mergeCell ref="N1437:Q1437"/>
    <mergeCell ref="F1438:I1438"/>
    <mergeCell ref="F1439:I1439"/>
    <mergeCell ref="F1440:I1440"/>
    <mergeCell ref="L1440:M1440"/>
    <mergeCell ref="N1440:Q1440"/>
    <mergeCell ref="F1442:I1442"/>
    <mergeCell ref="L1442:M1442"/>
    <mergeCell ref="N1442:Q1442"/>
    <mergeCell ref="F1443:I1443"/>
    <mergeCell ref="L1443:M1443"/>
    <mergeCell ref="N1443:Q1443"/>
    <mergeCell ref="F1444:I1444"/>
    <mergeCell ref="F1445:I1445"/>
    <mergeCell ref="L1445:M1445"/>
    <mergeCell ref="N1445:Q1445"/>
    <mergeCell ref="F1446:I1446"/>
    <mergeCell ref="L1446:M1446"/>
    <mergeCell ref="N1446:Q1446"/>
    <mergeCell ref="F1447:I1447"/>
    <mergeCell ref="F1448:I1448"/>
    <mergeCell ref="L1448:M1448"/>
    <mergeCell ref="N1448:Q1448"/>
    <mergeCell ref="F1449:I1449"/>
    <mergeCell ref="F1450:I1450"/>
    <mergeCell ref="L1450:M1450"/>
    <mergeCell ref="N1450:Q1450"/>
    <mergeCell ref="F1451:I1451"/>
    <mergeCell ref="F1452:I1452"/>
    <mergeCell ref="L1452:M1452"/>
    <mergeCell ref="N1452:Q1452"/>
    <mergeCell ref="F1453:I1453"/>
    <mergeCell ref="F1454:I1454"/>
    <mergeCell ref="L1454:M1454"/>
    <mergeCell ref="N1454:Q1454"/>
    <mergeCell ref="F1455:I1455"/>
    <mergeCell ref="F1456:I1456"/>
    <mergeCell ref="L1456:M1456"/>
    <mergeCell ref="N1456:Q1456"/>
    <mergeCell ref="F1457:I1457"/>
    <mergeCell ref="F1458:I1458"/>
    <mergeCell ref="L1458:M1458"/>
    <mergeCell ref="N1458:Q1458"/>
    <mergeCell ref="F1459:I1459"/>
    <mergeCell ref="L1459:M1459"/>
    <mergeCell ref="N1459:Q1459"/>
    <mergeCell ref="F1460:I1460"/>
    <mergeCell ref="L1460:M1460"/>
    <mergeCell ref="N1460:Q1460"/>
    <mergeCell ref="F1461:I1461"/>
    <mergeCell ref="L1461:M1461"/>
    <mergeCell ref="N1461:Q1461"/>
    <mergeCell ref="F1462:I1462"/>
    <mergeCell ref="F1463:I1463"/>
    <mergeCell ref="L1463:M1463"/>
    <mergeCell ref="N1463:Q1463"/>
    <mergeCell ref="F1464:I1464"/>
    <mergeCell ref="F1465:I1465"/>
    <mergeCell ref="L1465:M1465"/>
    <mergeCell ref="N1465:Q1465"/>
    <mergeCell ref="F1466:I1466"/>
    <mergeCell ref="L1466:M1466"/>
    <mergeCell ref="N1466:Q1466"/>
    <mergeCell ref="F1467:I1467"/>
    <mergeCell ref="F1468:I1468"/>
    <mergeCell ref="L1468:M1468"/>
    <mergeCell ref="N1468:Q1468"/>
    <mergeCell ref="F1469:I1469"/>
    <mergeCell ref="F1470:I1470"/>
    <mergeCell ref="L1470:M1470"/>
    <mergeCell ref="N1470:Q1470"/>
    <mergeCell ref="F1471:I1471"/>
    <mergeCell ref="F1472:I1472"/>
    <mergeCell ref="L1472:M1472"/>
    <mergeCell ref="N1472:Q1472"/>
    <mergeCell ref="F1473:I1473"/>
    <mergeCell ref="F1474:I1474"/>
    <mergeCell ref="L1474:M1474"/>
    <mergeCell ref="N1474:Q1474"/>
    <mergeCell ref="F1475:I1475"/>
    <mergeCell ref="F1476:I1476"/>
    <mergeCell ref="L1476:M1476"/>
    <mergeCell ref="N1476:Q1476"/>
    <mergeCell ref="F1477:I1477"/>
    <mergeCell ref="L1477:M1477"/>
    <mergeCell ref="N1477:Q1477"/>
    <mergeCell ref="F1478:I1478"/>
    <mergeCell ref="L1478:M1478"/>
    <mergeCell ref="N1478:Q1478"/>
    <mergeCell ref="F1479:I1479"/>
    <mergeCell ref="L1479:M1479"/>
    <mergeCell ref="N1479:Q1479"/>
    <mergeCell ref="F1480:I1480"/>
    <mergeCell ref="L1480:M1480"/>
    <mergeCell ref="N1480:Q1480"/>
    <mergeCell ref="F1481:I1481"/>
    <mergeCell ref="L1481:M1481"/>
    <mergeCell ref="N1481:Q1481"/>
    <mergeCell ref="F1482:I1482"/>
    <mergeCell ref="L1482:M1482"/>
    <mergeCell ref="N1482:Q1482"/>
    <mergeCell ref="F1483:I1483"/>
    <mergeCell ref="L1483:M1483"/>
    <mergeCell ref="N1483:Q1483"/>
    <mergeCell ref="F1484:I1484"/>
    <mergeCell ref="L1484:M1484"/>
    <mergeCell ref="N1484:Q1484"/>
    <mergeCell ref="F1485:I1485"/>
    <mergeCell ref="L1485:M1485"/>
    <mergeCell ref="N1485:Q1485"/>
    <mergeCell ref="F1486:I1486"/>
    <mergeCell ref="L1486:M1486"/>
    <mergeCell ref="N1486:Q1486"/>
    <mergeCell ref="F1487:I1487"/>
    <mergeCell ref="L1487:M1487"/>
    <mergeCell ref="N1487:Q1487"/>
    <mergeCell ref="F1488:I1488"/>
    <mergeCell ref="L1488:M1488"/>
    <mergeCell ref="N1488:Q1488"/>
    <mergeCell ref="F1489:I1489"/>
    <mergeCell ref="L1489:M1489"/>
    <mergeCell ref="N1489:Q1489"/>
    <mergeCell ref="F1490:I1490"/>
    <mergeCell ref="L1490:M1490"/>
    <mergeCell ref="N1490:Q1490"/>
    <mergeCell ref="F1491:I1491"/>
    <mergeCell ref="L1491:M1491"/>
    <mergeCell ref="N1491:Q1491"/>
    <mergeCell ref="F1492:I1492"/>
    <mergeCell ref="L1492:M1492"/>
    <mergeCell ref="N1492:Q1492"/>
    <mergeCell ref="F1493:I1493"/>
    <mergeCell ref="L1493:M1493"/>
    <mergeCell ref="N1493:Q1493"/>
    <mergeCell ref="F1494:I1494"/>
    <mergeCell ref="L1494:M1494"/>
    <mergeCell ref="N1494:Q1494"/>
    <mergeCell ref="F1495:I1495"/>
    <mergeCell ref="L1495:M1495"/>
    <mergeCell ref="N1495:Q1495"/>
    <mergeCell ref="F1496:I1496"/>
    <mergeCell ref="L1496:M1496"/>
    <mergeCell ref="N1496:Q1496"/>
    <mergeCell ref="F1497:I1497"/>
    <mergeCell ref="L1497:M1497"/>
    <mergeCell ref="N1497:Q1497"/>
    <mergeCell ref="F1498:I1498"/>
    <mergeCell ref="L1498:M1498"/>
    <mergeCell ref="N1498:Q1498"/>
    <mergeCell ref="F1499:I1499"/>
    <mergeCell ref="L1499:M1499"/>
    <mergeCell ref="N1499:Q1499"/>
    <mergeCell ref="F1500:I1500"/>
    <mergeCell ref="L1500:M1500"/>
    <mergeCell ref="N1500:Q1500"/>
    <mergeCell ref="F1501:I1501"/>
    <mergeCell ref="L1501:M1501"/>
    <mergeCell ref="N1501:Q1501"/>
    <mergeCell ref="F1502:I1502"/>
    <mergeCell ref="L1502:M1502"/>
    <mergeCell ref="N1502:Q1502"/>
    <mergeCell ref="F1503:I1503"/>
    <mergeCell ref="F1504:I1504"/>
    <mergeCell ref="L1504:M1504"/>
    <mergeCell ref="N1504:Q1504"/>
    <mergeCell ref="F1505:I1505"/>
    <mergeCell ref="F1506:I1506"/>
    <mergeCell ref="F1507:I1507"/>
    <mergeCell ref="L1507:M1507"/>
    <mergeCell ref="N1507:Q1507"/>
    <mergeCell ref="F1508:I1508"/>
    <mergeCell ref="F1509:I1509"/>
    <mergeCell ref="F1510:I1510"/>
    <mergeCell ref="L1510:M1510"/>
    <mergeCell ref="N1510:Q1510"/>
    <mergeCell ref="F1511:I1511"/>
    <mergeCell ref="F1512:I1512"/>
    <mergeCell ref="F1513:I1513"/>
    <mergeCell ref="F1514:I1514"/>
    <mergeCell ref="F1515:I1515"/>
    <mergeCell ref="L1515:M1515"/>
    <mergeCell ref="N1515:Q1515"/>
    <mergeCell ref="F1516:I1516"/>
    <mergeCell ref="F1517:I1517"/>
    <mergeCell ref="F1518:I1518"/>
    <mergeCell ref="L1518:M1518"/>
    <mergeCell ref="N1518:Q1518"/>
    <mergeCell ref="F1519:I1519"/>
    <mergeCell ref="F1520:I1520"/>
    <mergeCell ref="F1521:I1521"/>
    <mergeCell ref="F1522:I1522"/>
    <mergeCell ref="F1523:I1523"/>
    <mergeCell ref="F1524:I1524"/>
    <mergeCell ref="F1525:I1525"/>
    <mergeCell ref="F1526:I1526"/>
    <mergeCell ref="F1527:I1527"/>
    <mergeCell ref="F1528:I1528"/>
    <mergeCell ref="F1529:I1529"/>
    <mergeCell ref="F1530:I1530"/>
    <mergeCell ref="F1531:I1531"/>
    <mergeCell ref="F1532:I1532"/>
    <mergeCell ref="F1533:I1533"/>
    <mergeCell ref="F1534:I1534"/>
    <mergeCell ref="L1534:M1534"/>
    <mergeCell ref="N1534:Q1534"/>
    <mergeCell ref="F1535:I1535"/>
    <mergeCell ref="F1536:I1536"/>
    <mergeCell ref="F1537:I1537"/>
    <mergeCell ref="F1538:I1538"/>
    <mergeCell ref="F1539:I1539"/>
    <mergeCell ref="F1540:I1540"/>
    <mergeCell ref="F1541:I1541"/>
    <mergeCell ref="F1542:I1542"/>
    <mergeCell ref="F1543:I1543"/>
    <mergeCell ref="F1544:I1544"/>
    <mergeCell ref="F1545:I1545"/>
    <mergeCell ref="F1546:I1546"/>
    <mergeCell ref="F1547:I1547"/>
    <mergeCell ref="F1548:I1548"/>
    <mergeCell ref="L1548:M1548"/>
    <mergeCell ref="N1548:Q1548"/>
    <mergeCell ref="F1549:I1549"/>
    <mergeCell ref="F1550:I1550"/>
    <mergeCell ref="F1551:I1551"/>
    <mergeCell ref="F1552:I1552"/>
    <mergeCell ref="F1553:I1553"/>
    <mergeCell ref="L1553:M1553"/>
    <mergeCell ref="N1553:Q1553"/>
    <mergeCell ref="F1555:I1555"/>
    <mergeCell ref="L1555:M1555"/>
    <mergeCell ref="N1555:Q1555"/>
    <mergeCell ref="F1556:I1556"/>
    <mergeCell ref="L1556:M1556"/>
    <mergeCell ref="N1556:Q1556"/>
    <mergeCell ref="F1557:I1557"/>
    <mergeCell ref="L1557:M1557"/>
    <mergeCell ref="N1557:Q1557"/>
    <mergeCell ref="F1558:I1558"/>
    <mergeCell ref="L1558:M1558"/>
    <mergeCell ref="N1558:Q1558"/>
    <mergeCell ref="F1559:I1559"/>
    <mergeCell ref="F1560:I1560"/>
    <mergeCell ref="L1560:M1560"/>
    <mergeCell ref="N1560:Q1560"/>
    <mergeCell ref="F1561:I1561"/>
    <mergeCell ref="L1561:M1561"/>
    <mergeCell ref="N1561:Q1561"/>
    <mergeCell ref="F1562:I1562"/>
    <mergeCell ref="L1562:M1562"/>
    <mergeCell ref="N1562:Q1562"/>
    <mergeCell ref="F1563:I1563"/>
    <mergeCell ref="L1563:M1563"/>
    <mergeCell ref="N1563:Q1563"/>
    <mergeCell ref="F1564:I1564"/>
    <mergeCell ref="L1564:M1564"/>
    <mergeCell ref="N1564:Q1564"/>
    <mergeCell ref="F1565:I1565"/>
    <mergeCell ref="L1565:M1565"/>
    <mergeCell ref="N1565:Q1565"/>
    <mergeCell ref="F1566:I1566"/>
    <mergeCell ref="L1566:M1566"/>
    <mergeCell ref="N1566:Q1566"/>
    <mergeCell ref="F1567:I1567"/>
    <mergeCell ref="L1567:M1567"/>
    <mergeCell ref="N1567:Q1567"/>
    <mergeCell ref="F1568:I1568"/>
    <mergeCell ref="L1568:M1568"/>
    <mergeCell ref="N1568:Q1568"/>
    <mergeCell ref="F1569:I1569"/>
    <mergeCell ref="L1569:M1569"/>
    <mergeCell ref="N1569:Q1569"/>
    <mergeCell ref="F1570:I1570"/>
    <mergeCell ref="L1570:M1570"/>
    <mergeCell ref="N1570:Q1570"/>
    <mergeCell ref="F1571:I1571"/>
    <mergeCell ref="L1571:M1571"/>
    <mergeCell ref="N1571:Q1571"/>
    <mergeCell ref="F1572:I1572"/>
    <mergeCell ref="L1572:M1572"/>
    <mergeCell ref="N1572:Q1572"/>
    <mergeCell ref="F1573:I1573"/>
    <mergeCell ref="L1573:M1573"/>
    <mergeCell ref="N1573:Q1573"/>
    <mergeCell ref="F1574:I1574"/>
    <mergeCell ref="L1574:M1574"/>
    <mergeCell ref="N1574:Q1574"/>
    <mergeCell ref="F1575:I1575"/>
    <mergeCell ref="L1575:M1575"/>
    <mergeCell ref="N1575:Q1575"/>
    <mergeCell ref="F1576:I1576"/>
    <mergeCell ref="L1576:M1576"/>
    <mergeCell ref="N1576:Q1576"/>
    <mergeCell ref="F1577:I1577"/>
    <mergeCell ref="L1577:M1577"/>
    <mergeCell ref="N1577:Q1577"/>
    <mergeCell ref="F1578:I1578"/>
    <mergeCell ref="L1578:M1578"/>
    <mergeCell ref="N1578:Q1578"/>
    <mergeCell ref="F1579:I1579"/>
    <mergeCell ref="L1579:M1579"/>
    <mergeCell ref="N1579:Q1579"/>
    <mergeCell ref="F1580:I1580"/>
    <mergeCell ref="L1580:M1580"/>
    <mergeCell ref="N1580:Q1580"/>
    <mergeCell ref="F1581:I1581"/>
    <mergeCell ref="L1581:M1581"/>
    <mergeCell ref="N1581:Q1581"/>
    <mergeCell ref="F1582:I1582"/>
    <mergeCell ref="L1582:M1582"/>
    <mergeCell ref="N1582:Q1582"/>
    <mergeCell ref="F1583:I1583"/>
    <mergeCell ref="F1584:I1584"/>
    <mergeCell ref="L1584:M1584"/>
    <mergeCell ref="N1584:Q1584"/>
    <mergeCell ref="F1586:I1586"/>
    <mergeCell ref="L1586:M1586"/>
    <mergeCell ref="N1586:Q1586"/>
    <mergeCell ref="F1587:I1587"/>
    <mergeCell ref="F1588:I1588"/>
    <mergeCell ref="L1588:M1588"/>
    <mergeCell ref="N1588:Q1588"/>
    <mergeCell ref="F1589:I1589"/>
    <mergeCell ref="L1589:M1589"/>
    <mergeCell ref="N1589:Q1589"/>
    <mergeCell ref="F1590:I1590"/>
    <mergeCell ref="F1591:I1591"/>
    <mergeCell ref="L1591:M1591"/>
    <mergeCell ref="N1591:Q1591"/>
    <mergeCell ref="F1592:I1592"/>
    <mergeCell ref="F1593:I1593"/>
    <mergeCell ref="L1593:M1593"/>
    <mergeCell ref="N1593:Q1593"/>
    <mergeCell ref="F1594:I1594"/>
    <mergeCell ref="L1594:M1594"/>
    <mergeCell ref="N1594:Q1594"/>
    <mergeCell ref="F1595:I1595"/>
    <mergeCell ref="F1596:I1596"/>
    <mergeCell ref="F1597:I1597"/>
    <mergeCell ref="F1598:I1598"/>
    <mergeCell ref="L1598:M1598"/>
    <mergeCell ref="N1598:Q1598"/>
    <mergeCell ref="F1599:I1599"/>
    <mergeCell ref="F1600:I1600"/>
    <mergeCell ref="F1601:I1601"/>
    <mergeCell ref="F1602:I1602"/>
    <mergeCell ref="F1603:I1603"/>
    <mergeCell ref="F1604:I1604"/>
    <mergeCell ref="F1605:I1605"/>
    <mergeCell ref="F1606:I1606"/>
    <mergeCell ref="F1607:I1607"/>
    <mergeCell ref="F1608:I1608"/>
    <mergeCell ref="F1609:I1609"/>
    <mergeCell ref="F1610:I1610"/>
    <mergeCell ref="F1611:I1611"/>
    <mergeCell ref="F1612:I1612"/>
    <mergeCell ref="F1613:I1613"/>
    <mergeCell ref="F1614:I1614"/>
    <mergeCell ref="F1615:I1615"/>
    <mergeCell ref="F1616:I1616"/>
    <mergeCell ref="F1617:I1617"/>
    <mergeCell ref="F1618:I1618"/>
    <mergeCell ref="F1619:I1619"/>
    <mergeCell ref="F1620:I1620"/>
    <mergeCell ref="F1621:I1621"/>
    <mergeCell ref="F1622:I1622"/>
    <mergeCell ref="F1623:I1623"/>
    <mergeCell ref="L1623:M1623"/>
    <mergeCell ref="N1623:Q1623"/>
    <mergeCell ref="F1624:I1624"/>
    <mergeCell ref="F1625:I1625"/>
    <mergeCell ref="L1625:M1625"/>
    <mergeCell ref="N1625:Q1625"/>
    <mergeCell ref="F1626:I1626"/>
    <mergeCell ref="F1627:I1627"/>
    <mergeCell ref="L1627:M1627"/>
    <mergeCell ref="N1627:Q1627"/>
    <mergeCell ref="F1628:I1628"/>
    <mergeCell ref="F1629:I1629"/>
    <mergeCell ref="L1629:M1629"/>
    <mergeCell ref="N1629:Q1629"/>
    <mergeCell ref="F1630:I1630"/>
    <mergeCell ref="F1631:I1631"/>
    <mergeCell ref="L1631:M1631"/>
    <mergeCell ref="N1631:Q1631"/>
    <mergeCell ref="F1632:I1632"/>
    <mergeCell ref="F1633:I1633"/>
    <mergeCell ref="L1633:M1633"/>
    <mergeCell ref="N1633:Q1633"/>
    <mergeCell ref="F1634:I1634"/>
    <mergeCell ref="F1635:I1635"/>
    <mergeCell ref="L1635:M1635"/>
    <mergeCell ref="N1635:Q1635"/>
    <mergeCell ref="F1636:I1636"/>
    <mergeCell ref="F1637:I1637"/>
    <mergeCell ref="L1637:M1637"/>
    <mergeCell ref="N1637:Q1637"/>
    <mergeCell ref="F1638:I1638"/>
    <mergeCell ref="L1638:M1638"/>
    <mergeCell ref="N1638:Q1638"/>
    <mergeCell ref="F1639:I1639"/>
    <mergeCell ref="F1640:I1640"/>
    <mergeCell ref="F1641:I1641"/>
    <mergeCell ref="F1642:I1642"/>
    <mergeCell ref="F1643:I1643"/>
    <mergeCell ref="F1644:I1644"/>
    <mergeCell ref="F1645:I1645"/>
    <mergeCell ref="F1646:I1646"/>
    <mergeCell ref="F1647:I1647"/>
    <mergeCell ref="F1648:I1648"/>
    <mergeCell ref="L1648:M1648"/>
    <mergeCell ref="N1648:Q1648"/>
    <mergeCell ref="F1649:I1649"/>
    <mergeCell ref="L1649:M1649"/>
    <mergeCell ref="N1649:Q1649"/>
    <mergeCell ref="F1650:I1650"/>
    <mergeCell ref="F1651:I1651"/>
    <mergeCell ref="F1652:I1652"/>
    <mergeCell ref="F1653:I1653"/>
    <mergeCell ref="F1654:I1654"/>
    <mergeCell ref="F1655:I1655"/>
    <mergeCell ref="L1655:M1655"/>
    <mergeCell ref="N1655:Q1655"/>
    <mergeCell ref="F1656:I1656"/>
    <mergeCell ref="L1656:M1656"/>
    <mergeCell ref="N1656:Q1656"/>
    <mergeCell ref="F1657:I1657"/>
    <mergeCell ref="F1658:I1658"/>
    <mergeCell ref="F1659:I1659"/>
    <mergeCell ref="F1660:I1660"/>
    <mergeCell ref="F1661:I1661"/>
    <mergeCell ref="L1661:M1661"/>
    <mergeCell ref="N1661:Q1661"/>
    <mergeCell ref="F1662:I1662"/>
    <mergeCell ref="L1662:M1662"/>
    <mergeCell ref="N1662:Q1662"/>
    <mergeCell ref="F1663:I1663"/>
    <mergeCell ref="F1664:I1664"/>
    <mergeCell ref="F1665:I1665"/>
    <mergeCell ref="F1666:I1666"/>
    <mergeCell ref="F1684:I1684"/>
    <mergeCell ref="F1685:I1685"/>
    <mergeCell ref="F1686:I1686"/>
    <mergeCell ref="F1687:I1687"/>
    <mergeCell ref="L1687:M1687"/>
    <mergeCell ref="N1687:Q1687"/>
    <mergeCell ref="F1688:I1688"/>
    <mergeCell ref="L1688:M1688"/>
    <mergeCell ref="N1688:Q1688"/>
    <mergeCell ref="F1667:I1667"/>
    <mergeCell ref="F1668:I1668"/>
    <mergeCell ref="F1669:I1669"/>
    <mergeCell ref="F1670:I1670"/>
    <mergeCell ref="F1671:I1671"/>
    <mergeCell ref="F1672:I1672"/>
    <mergeCell ref="L1672:M1672"/>
    <mergeCell ref="N1672:Q1672"/>
    <mergeCell ref="F1673:I1673"/>
    <mergeCell ref="L1673:M1673"/>
    <mergeCell ref="N1673:Q1673"/>
    <mergeCell ref="F1675:I1675"/>
    <mergeCell ref="L1675:M1675"/>
    <mergeCell ref="N1675:Q1675"/>
    <mergeCell ref="F1676:I1676"/>
    <mergeCell ref="F1677:I1677"/>
    <mergeCell ref="L1677:M1677"/>
    <mergeCell ref="N1677:Q1677"/>
    <mergeCell ref="F1708:I1708"/>
    <mergeCell ref="L1708:M1708"/>
    <mergeCell ref="N1708:Q1708"/>
    <mergeCell ref="F1709:I1709"/>
    <mergeCell ref="F1710:I1710"/>
    <mergeCell ref="L1710:M1710"/>
    <mergeCell ref="N1710:Q1710"/>
    <mergeCell ref="F1711:I1711"/>
    <mergeCell ref="L1711:M1711"/>
    <mergeCell ref="N1711:Q1711"/>
    <mergeCell ref="F1712:I1712"/>
    <mergeCell ref="F1713:I1713"/>
    <mergeCell ref="F1689:I1689"/>
    <mergeCell ref="F1690:I1690"/>
    <mergeCell ref="F1691:I1691"/>
    <mergeCell ref="F1692:I1692"/>
    <mergeCell ref="F1693:I1693"/>
    <mergeCell ref="F1694:I1694"/>
    <mergeCell ref="F1695:I1695"/>
    <mergeCell ref="F1696:I1696"/>
    <mergeCell ref="F1697:I1697"/>
    <mergeCell ref="F1698:I1698"/>
    <mergeCell ref="F1699:I1699"/>
    <mergeCell ref="F1700:I1700"/>
    <mergeCell ref="F1701:I1701"/>
    <mergeCell ref="F1702:I1702"/>
    <mergeCell ref="F1703:I1703"/>
    <mergeCell ref="F1704:I1704"/>
    <mergeCell ref="F1705:I1705"/>
    <mergeCell ref="F1714:I1714"/>
    <mergeCell ref="F1715:I1715"/>
    <mergeCell ref="L1715:M1715"/>
    <mergeCell ref="N1715:Q1715"/>
    <mergeCell ref="F1717:I1717"/>
    <mergeCell ref="L1717:M1717"/>
    <mergeCell ref="N1717:Q1717"/>
    <mergeCell ref="F1718:I1718"/>
    <mergeCell ref="F1719:I1719"/>
    <mergeCell ref="F1720:I1720"/>
    <mergeCell ref="F1721:I1721"/>
    <mergeCell ref="F1722:I1722"/>
    <mergeCell ref="F1723:I1723"/>
    <mergeCell ref="F1724:I1724"/>
    <mergeCell ref="F1725:I1725"/>
    <mergeCell ref="F1726:I1726"/>
    <mergeCell ref="F1727:I1727"/>
    <mergeCell ref="N1716:Q1716"/>
    <mergeCell ref="F1728:I1728"/>
    <mergeCell ref="F1729:I1729"/>
    <mergeCell ref="F1730:I1730"/>
    <mergeCell ref="F1731:I1731"/>
    <mergeCell ref="F1732:I1732"/>
    <mergeCell ref="F1733:I1733"/>
    <mergeCell ref="F1734:I1734"/>
    <mergeCell ref="F1735:I1735"/>
    <mergeCell ref="F1736:I1736"/>
    <mergeCell ref="F1737:I1737"/>
    <mergeCell ref="F1738:I1738"/>
    <mergeCell ref="F1739:I1739"/>
    <mergeCell ref="F1740:I1740"/>
    <mergeCell ref="F1741:I1741"/>
    <mergeCell ref="F1742:I1742"/>
    <mergeCell ref="F1743:I1743"/>
    <mergeCell ref="F1744:I1744"/>
    <mergeCell ref="F1745:I1745"/>
    <mergeCell ref="F1746:I1746"/>
    <mergeCell ref="L1746:M1746"/>
    <mergeCell ref="N1746:Q1746"/>
    <mergeCell ref="F1747:I1747"/>
    <mergeCell ref="L1747:M1747"/>
    <mergeCell ref="N1747:Q1747"/>
    <mergeCell ref="F1748:I1748"/>
    <mergeCell ref="F1749:I1749"/>
    <mergeCell ref="F1750:I1750"/>
    <mergeCell ref="F1751:I1751"/>
    <mergeCell ref="F1752:I1752"/>
    <mergeCell ref="F1753:I1753"/>
    <mergeCell ref="F1754:I1754"/>
    <mergeCell ref="F1755:I1755"/>
    <mergeCell ref="F1756:I1756"/>
    <mergeCell ref="F1757:I1757"/>
    <mergeCell ref="F1758:I1758"/>
    <mergeCell ref="F1759:I1759"/>
    <mergeCell ref="F1760:I1760"/>
    <mergeCell ref="F1761:I1761"/>
    <mergeCell ref="F1762:I1762"/>
    <mergeCell ref="F1763:I1763"/>
    <mergeCell ref="F1764:I1764"/>
    <mergeCell ref="F1765:I1765"/>
    <mergeCell ref="F1766:I1766"/>
    <mergeCell ref="F1767:I1767"/>
    <mergeCell ref="F1768:I1768"/>
    <mergeCell ref="F1769:I1769"/>
    <mergeCell ref="F1770:I1770"/>
    <mergeCell ref="F1771:I1771"/>
    <mergeCell ref="F1772:I1772"/>
    <mergeCell ref="F1773:I1773"/>
    <mergeCell ref="F1774:I1774"/>
    <mergeCell ref="F1775:I1775"/>
    <mergeCell ref="F1776:I1776"/>
    <mergeCell ref="F1777:I1777"/>
    <mergeCell ref="F1778:I1778"/>
    <mergeCell ref="F1779:I1779"/>
    <mergeCell ref="F1780:I1780"/>
    <mergeCell ref="F1781:I1781"/>
    <mergeCell ref="F1782:I1782"/>
    <mergeCell ref="F1783:I1783"/>
    <mergeCell ref="F1784:I1784"/>
    <mergeCell ref="F1785:I1785"/>
    <mergeCell ref="F1786:I1786"/>
    <mergeCell ref="F1787:I1787"/>
    <mergeCell ref="L1787:M1787"/>
    <mergeCell ref="N1787:Q1787"/>
    <mergeCell ref="F1788:I1788"/>
    <mergeCell ref="L1788:M1788"/>
    <mergeCell ref="N1788:Q1788"/>
    <mergeCell ref="F1790:I1790"/>
    <mergeCell ref="L1790:M1790"/>
    <mergeCell ref="N1790:Q1790"/>
    <mergeCell ref="F1791:I1791"/>
    <mergeCell ref="F1792:I1792"/>
    <mergeCell ref="F1793:I1793"/>
    <mergeCell ref="F1794:I1794"/>
    <mergeCell ref="F1795:I1795"/>
    <mergeCell ref="F1796:I1796"/>
    <mergeCell ref="L1796:M1796"/>
    <mergeCell ref="N1796:Q1796"/>
    <mergeCell ref="F1797:I1797"/>
    <mergeCell ref="F1798:I1798"/>
    <mergeCell ref="F1799:I1799"/>
    <mergeCell ref="F1800:I1800"/>
    <mergeCell ref="L1800:M1800"/>
    <mergeCell ref="N1800:Q1800"/>
    <mergeCell ref="F1801:I1801"/>
    <mergeCell ref="F1802:I1802"/>
    <mergeCell ref="L1802:M1802"/>
    <mergeCell ref="N1802:Q1802"/>
    <mergeCell ref="F1803:I1803"/>
    <mergeCell ref="F1804:I1804"/>
    <mergeCell ref="F1805:I1805"/>
    <mergeCell ref="F1806:I1806"/>
    <mergeCell ref="F1807:I1807"/>
    <mergeCell ref="F1808:I1808"/>
    <mergeCell ref="L1808:M1808"/>
    <mergeCell ref="N1808:Q1808"/>
    <mergeCell ref="F1809:I1809"/>
    <mergeCell ref="F1811:I1811"/>
    <mergeCell ref="L1811:M1811"/>
    <mergeCell ref="N1811:Q1811"/>
    <mergeCell ref="F1812:I1812"/>
    <mergeCell ref="N1810:Q1810"/>
    <mergeCell ref="F1813:I1813"/>
    <mergeCell ref="F1814:I1814"/>
    <mergeCell ref="F1815:I1815"/>
    <mergeCell ref="F1816:I1816"/>
    <mergeCell ref="F1817:I1817"/>
    <mergeCell ref="F1818:I1818"/>
    <mergeCell ref="F1819:I1819"/>
    <mergeCell ref="F1820:I1820"/>
    <mergeCell ref="F1821:I1821"/>
    <mergeCell ref="F1822:I1822"/>
    <mergeCell ref="F1823:I1823"/>
    <mergeCell ref="F1824:I1824"/>
    <mergeCell ref="F1825:I1825"/>
    <mergeCell ref="F1826:I1826"/>
    <mergeCell ref="F1827:I1827"/>
    <mergeCell ref="F1828:I1828"/>
    <mergeCell ref="F1829:I1829"/>
    <mergeCell ref="F1830:I1830"/>
    <mergeCell ref="F1831:I1831"/>
    <mergeCell ref="F1832:I1832"/>
    <mergeCell ref="F1833:I1833"/>
    <mergeCell ref="F1834:I1834"/>
    <mergeCell ref="F1835:I1835"/>
    <mergeCell ref="F1836:I1836"/>
    <mergeCell ref="F1837:I1837"/>
    <mergeCell ref="F1838:I1838"/>
    <mergeCell ref="F1839:I1839"/>
    <mergeCell ref="F1840:I1840"/>
    <mergeCell ref="F1841:I1841"/>
    <mergeCell ref="F1842:I1842"/>
    <mergeCell ref="F1843:I1843"/>
    <mergeCell ref="F1844:I1844"/>
    <mergeCell ref="F1845:I1845"/>
    <mergeCell ref="F1846:I1846"/>
    <mergeCell ref="F1847:I1847"/>
    <mergeCell ref="F1848:I1848"/>
    <mergeCell ref="F1849:I1849"/>
    <mergeCell ref="F1850:I1850"/>
    <mergeCell ref="F1851:I1851"/>
    <mergeCell ref="F1852:I1852"/>
    <mergeCell ref="F1853:I1853"/>
    <mergeCell ref="F1854:I1854"/>
    <mergeCell ref="F1855:I1855"/>
    <mergeCell ref="F1856:I1856"/>
    <mergeCell ref="F1858:I1858"/>
    <mergeCell ref="L1858:M1858"/>
    <mergeCell ref="N1858:Q1858"/>
    <mergeCell ref="F1859:I1859"/>
    <mergeCell ref="F1860:I1860"/>
    <mergeCell ref="L1860:M1860"/>
    <mergeCell ref="N1860:Q1860"/>
    <mergeCell ref="N1857:Q1857"/>
    <mergeCell ref="F1861:I1861"/>
    <mergeCell ref="F1862:I1862"/>
    <mergeCell ref="L1862:M1862"/>
    <mergeCell ref="N1862:Q1862"/>
    <mergeCell ref="F1863:I1863"/>
    <mergeCell ref="F1864:I1864"/>
    <mergeCell ref="L1864:M1864"/>
    <mergeCell ref="N1864:Q1864"/>
    <mergeCell ref="F1865:I1865"/>
    <mergeCell ref="F1866:I1866"/>
    <mergeCell ref="L1866:M1866"/>
    <mergeCell ref="N1866:Q1866"/>
    <mergeCell ref="F1867:I1867"/>
    <mergeCell ref="F1868:I1868"/>
    <mergeCell ref="L1868:M1868"/>
    <mergeCell ref="N1868:Q1868"/>
    <mergeCell ref="F1869:I1869"/>
    <mergeCell ref="F1870:I1870"/>
    <mergeCell ref="L1870:M1870"/>
    <mergeCell ref="N1870:Q1870"/>
    <mergeCell ref="F1871:I1871"/>
    <mergeCell ref="F1872:I1872"/>
    <mergeCell ref="L1872:M1872"/>
    <mergeCell ref="N1872:Q1872"/>
    <mergeCell ref="F1873:I1873"/>
    <mergeCell ref="F1874:I1874"/>
    <mergeCell ref="L1874:M1874"/>
    <mergeCell ref="N1874:Q1874"/>
    <mergeCell ref="F1875:I1875"/>
    <mergeCell ref="F1876:I1876"/>
    <mergeCell ref="L1876:M1876"/>
    <mergeCell ref="N1876:Q1876"/>
    <mergeCell ref="F1877:I1877"/>
    <mergeCell ref="F1878:I1878"/>
    <mergeCell ref="L1878:M1878"/>
    <mergeCell ref="N1878:Q1878"/>
    <mergeCell ref="F1879:I1879"/>
    <mergeCell ref="F1880:I1880"/>
    <mergeCell ref="L1880:M1880"/>
    <mergeCell ref="N1880:Q1880"/>
    <mergeCell ref="F1881:I1881"/>
    <mergeCell ref="F1882:I1882"/>
    <mergeCell ref="L1882:M1882"/>
    <mergeCell ref="N1882:Q1882"/>
    <mergeCell ref="F1883:I1883"/>
    <mergeCell ref="F1884:I1884"/>
    <mergeCell ref="L1884:M1884"/>
    <mergeCell ref="N1884:Q1884"/>
    <mergeCell ref="F1885:I1885"/>
    <mergeCell ref="F1886:I1886"/>
    <mergeCell ref="L1886:M1886"/>
    <mergeCell ref="N1886:Q1886"/>
    <mergeCell ref="F1887:I1887"/>
    <mergeCell ref="F1888:I1888"/>
    <mergeCell ref="L1888:M1888"/>
    <mergeCell ref="N1888:Q1888"/>
    <mergeCell ref="F1889:I1889"/>
    <mergeCell ref="F1890:I1890"/>
    <mergeCell ref="L1890:M1890"/>
    <mergeCell ref="N1890:Q1890"/>
    <mergeCell ref="F1891:I1891"/>
    <mergeCell ref="F1892:I1892"/>
    <mergeCell ref="L1892:M1892"/>
    <mergeCell ref="N1892:Q1892"/>
    <mergeCell ref="F1893:I1893"/>
    <mergeCell ref="F1894:I1894"/>
    <mergeCell ref="L1894:M1894"/>
    <mergeCell ref="N1894:Q1894"/>
    <mergeCell ref="F1895:I1895"/>
    <mergeCell ref="F1896:I1896"/>
    <mergeCell ref="L1896:M1896"/>
    <mergeCell ref="N1896:Q1896"/>
    <mergeCell ref="F1897:I1897"/>
    <mergeCell ref="F1898:I1898"/>
    <mergeCell ref="L1898:M1898"/>
    <mergeCell ref="N1898:Q1898"/>
    <mergeCell ref="F1899:I1899"/>
    <mergeCell ref="F1900:I1900"/>
    <mergeCell ref="L1900:M1900"/>
    <mergeCell ref="N1900:Q1900"/>
    <mergeCell ref="F1901:I1901"/>
    <mergeCell ref="F1902:I1902"/>
    <mergeCell ref="L1902:M1902"/>
    <mergeCell ref="N1902:Q1902"/>
    <mergeCell ref="F1903:I1903"/>
    <mergeCell ref="F1904:I1904"/>
    <mergeCell ref="L1904:M1904"/>
    <mergeCell ref="N1904:Q1904"/>
    <mergeCell ref="F1905:I1905"/>
    <mergeCell ref="F1906:I1906"/>
    <mergeCell ref="L1906:M1906"/>
    <mergeCell ref="N1906:Q1906"/>
    <mergeCell ref="F1907:I1907"/>
    <mergeCell ref="F1908:I1908"/>
    <mergeCell ref="L1908:M1908"/>
    <mergeCell ref="N1908:Q1908"/>
    <mergeCell ref="F1909:I1909"/>
    <mergeCell ref="F1910:I1910"/>
    <mergeCell ref="L1910:M1910"/>
    <mergeCell ref="N1910:Q1910"/>
    <mergeCell ref="F1911:I1911"/>
    <mergeCell ref="F1912:I1912"/>
    <mergeCell ref="L1912:M1912"/>
    <mergeCell ref="N1912:Q1912"/>
    <mergeCell ref="F1913:I1913"/>
    <mergeCell ref="F1914:I1914"/>
    <mergeCell ref="L1914:M1914"/>
    <mergeCell ref="N1914:Q1914"/>
    <mergeCell ref="F1915:I1915"/>
    <mergeCell ref="F1916:I1916"/>
    <mergeCell ref="L1916:M1916"/>
    <mergeCell ref="N1916:Q1916"/>
    <mergeCell ref="F1917:I1917"/>
    <mergeCell ref="F1918:I1918"/>
    <mergeCell ref="L1918:M1918"/>
    <mergeCell ref="N1918:Q1918"/>
    <mergeCell ref="F1919:I1919"/>
    <mergeCell ref="F1920:I1920"/>
    <mergeCell ref="L1920:M1920"/>
    <mergeCell ref="N1920:Q1920"/>
    <mergeCell ref="F1921:I1921"/>
    <mergeCell ref="F1922:I1922"/>
    <mergeCell ref="L1922:M1922"/>
    <mergeCell ref="N1922:Q1922"/>
    <mergeCell ref="F1923:I1923"/>
    <mergeCell ref="F1924:I1924"/>
    <mergeCell ref="L1924:M1924"/>
    <mergeCell ref="N1924:Q1924"/>
    <mergeCell ref="F1925:I1925"/>
    <mergeCell ref="F1926:I1926"/>
    <mergeCell ref="L1926:M1926"/>
    <mergeCell ref="N1926:Q1926"/>
    <mergeCell ref="F1927:I1927"/>
    <mergeCell ref="F1928:I1928"/>
    <mergeCell ref="L1928:M1928"/>
    <mergeCell ref="N1928:Q1928"/>
    <mergeCell ref="F1929:I1929"/>
    <mergeCell ref="F1930:I1930"/>
    <mergeCell ref="L1930:M1930"/>
    <mergeCell ref="N1930:Q1930"/>
    <mergeCell ref="F1931:I1931"/>
    <mergeCell ref="F1932:I1932"/>
    <mergeCell ref="L1932:M1932"/>
    <mergeCell ref="N1932:Q1932"/>
    <mergeCell ref="F1933:I1933"/>
    <mergeCell ref="F1934:I1934"/>
    <mergeCell ref="L1934:M1934"/>
    <mergeCell ref="N1934:Q1934"/>
    <mergeCell ref="F1935:I1935"/>
    <mergeCell ref="F1936:I1936"/>
    <mergeCell ref="L1936:M1936"/>
    <mergeCell ref="N1936:Q1936"/>
    <mergeCell ref="F1937:I1937"/>
    <mergeCell ref="F1938:I1938"/>
    <mergeCell ref="L1938:M1938"/>
    <mergeCell ref="N1938:Q1938"/>
    <mergeCell ref="F1939:I1939"/>
    <mergeCell ref="F1940:I1940"/>
    <mergeCell ref="L1940:M1940"/>
    <mergeCell ref="N1940:Q1940"/>
    <mergeCell ref="F1941:I1941"/>
    <mergeCell ref="F1942:I1942"/>
    <mergeCell ref="L1942:M1942"/>
    <mergeCell ref="N1942:Q1942"/>
    <mergeCell ref="F1943:I1943"/>
    <mergeCell ref="F1944:I1944"/>
    <mergeCell ref="L1944:M1944"/>
    <mergeCell ref="N1944:Q1944"/>
    <mergeCell ref="F1945:I1945"/>
    <mergeCell ref="F1946:I1946"/>
    <mergeCell ref="L1946:M1946"/>
    <mergeCell ref="N1946:Q1946"/>
    <mergeCell ref="F1947:I1947"/>
    <mergeCell ref="F1948:I1948"/>
    <mergeCell ref="L1948:M1948"/>
    <mergeCell ref="N1948:Q1948"/>
    <mergeCell ref="F1949:I1949"/>
    <mergeCell ref="F1950:I1950"/>
    <mergeCell ref="L1950:M1950"/>
    <mergeCell ref="N1950:Q1950"/>
    <mergeCell ref="F1951:I1951"/>
    <mergeCell ref="F1952:I1952"/>
    <mergeCell ref="L1952:M1952"/>
    <mergeCell ref="N1952:Q1952"/>
    <mergeCell ref="F1953:I1953"/>
    <mergeCell ref="F1954:I1954"/>
    <mergeCell ref="L1954:M1954"/>
    <mergeCell ref="N1954:Q1954"/>
    <mergeCell ref="F1955:I1955"/>
    <mergeCell ref="F1956:I1956"/>
    <mergeCell ref="L1956:M1956"/>
    <mergeCell ref="N1956:Q1956"/>
    <mergeCell ref="F1957:I1957"/>
    <mergeCell ref="F1958:I1958"/>
    <mergeCell ref="L1958:M1958"/>
    <mergeCell ref="N1958:Q1958"/>
    <mergeCell ref="F1959:I1959"/>
    <mergeCell ref="F1960:I1960"/>
    <mergeCell ref="L1960:M1960"/>
    <mergeCell ref="N1960:Q1960"/>
    <mergeCell ref="F1961:I1961"/>
    <mergeCell ref="F1962:I1962"/>
    <mergeCell ref="L1962:M1962"/>
    <mergeCell ref="N1962:Q1962"/>
    <mergeCell ref="F1963:I1963"/>
    <mergeCell ref="F1964:I1964"/>
    <mergeCell ref="L1964:M1964"/>
    <mergeCell ref="N1964:Q1964"/>
    <mergeCell ref="F1965:I1965"/>
    <mergeCell ref="F1966:I1966"/>
    <mergeCell ref="L1966:M1966"/>
    <mergeCell ref="N1966:Q1966"/>
    <mergeCell ref="F1967:I1967"/>
    <mergeCell ref="F1968:I1968"/>
    <mergeCell ref="L1968:M1968"/>
    <mergeCell ref="N1968:Q1968"/>
    <mergeCell ref="F1969:I1969"/>
    <mergeCell ref="F1970:I1970"/>
    <mergeCell ref="L1970:M1970"/>
    <mergeCell ref="N1970:Q1970"/>
    <mergeCell ref="F1971:I1971"/>
    <mergeCell ref="F1972:I1972"/>
    <mergeCell ref="L1972:M1972"/>
    <mergeCell ref="N1972:Q1972"/>
    <mergeCell ref="F1973:I1973"/>
    <mergeCell ref="F1974:I1974"/>
    <mergeCell ref="L1974:M1974"/>
    <mergeCell ref="N1974:Q1974"/>
    <mergeCell ref="F1975:I1975"/>
    <mergeCell ref="F1976:I1976"/>
    <mergeCell ref="L1976:M1976"/>
    <mergeCell ref="N1976:Q1976"/>
    <mergeCell ref="F1977:I1977"/>
    <mergeCell ref="F1978:I1978"/>
    <mergeCell ref="L1978:M1978"/>
    <mergeCell ref="N1978:Q1978"/>
    <mergeCell ref="F1979:I1979"/>
    <mergeCell ref="F1980:I1980"/>
    <mergeCell ref="L1980:M1980"/>
    <mergeCell ref="N1980:Q1980"/>
    <mergeCell ref="F1981:I1981"/>
    <mergeCell ref="F1982:I1982"/>
    <mergeCell ref="L1982:M1982"/>
    <mergeCell ref="N1982:Q1982"/>
    <mergeCell ref="F1983:I1983"/>
    <mergeCell ref="F1984:I1984"/>
    <mergeCell ref="L1984:M1984"/>
    <mergeCell ref="N1984:Q1984"/>
    <mergeCell ref="F1985:I1985"/>
    <mergeCell ref="F1986:I1986"/>
    <mergeCell ref="L1986:M1986"/>
    <mergeCell ref="N1986:Q1986"/>
    <mergeCell ref="F1987:I1987"/>
    <mergeCell ref="F1988:I1988"/>
    <mergeCell ref="L1988:M1988"/>
    <mergeCell ref="N1988:Q1988"/>
    <mergeCell ref="F1989:I1989"/>
    <mergeCell ref="F1990:I1990"/>
    <mergeCell ref="L1990:M1990"/>
    <mergeCell ref="N1990:Q1990"/>
    <mergeCell ref="F1991:I1991"/>
    <mergeCell ref="F1992:I1992"/>
    <mergeCell ref="L1992:M1992"/>
    <mergeCell ref="N1992:Q1992"/>
    <mergeCell ref="F1993:I1993"/>
    <mergeCell ref="F1994:I1994"/>
    <mergeCell ref="L1994:M1994"/>
    <mergeCell ref="N1994:Q1994"/>
    <mergeCell ref="F1995:I1995"/>
    <mergeCell ref="F1996:I1996"/>
    <mergeCell ref="L1996:M1996"/>
    <mergeCell ref="N1996:Q1996"/>
    <mergeCell ref="F1997:I1997"/>
    <mergeCell ref="F1998:I1998"/>
    <mergeCell ref="L1998:M1998"/>
    <mergeCell ref="N1998:Q1998"/>
    <mergeCell ref="F1999:I1999"/>
    <mergeCell ref="F2000:I2000"/>
    <mergeCell ref="L2000:M2000"/>
    <mergeCell ref="N2000:Q2000"/>
    <mergeCell ref="F2001:I2001"/>
    <mergeCell ref="F2002:I2002"/>
    <mergeCell ref="L2002:M2002"/>
    <mergeCell ref="N2002:Q2002"/>
    <mergeCell ref="F2003:I2003"/>
    <mergeCell ref="F2004:I2004"/>
    <mergeCell ref="L2004:M2004"/>
    <mergeCell ref="N2004:Q2004"/>
    <mergeCell ref="F2005:I2005"/>
    <mergeCell ref="F2006:I2006"/>
    <mergeCell ref="L2006:M2006"/>
    <mergeCell ref="N2006:Q2006"/>
    <mergeCell ref="F2007:I2007"/>
    <mergeCell ref="F2008:I2008"/>
    <mergeCell ref="L2008:M2008"/>
    <mergeCell ref="N2008:Q2008"/>
    <mergeCell ref="F2009:I2009"/>
    <mergeCell ref="F2010:I2010"/>
    <mergeCell ref="L2010:M2010"/>
    <mergeCell ref="N2010:Q2010"/>
    <mergeCell ref="F2011:I2011"/>
    <mergeCell ref="F2012:I2012"/>
    <mergeCell ref="L2012:M2012"/>
    <mergeCell ref="N2012:Q2012"/>
    <mergeCell ref="F2013:I2013"/>
    <mergeCell ref="F2014:I2014"/>
    <mergeCell ref="L2014:M2014"/>
    <mergeCell ref="N2014:Q2014"/>
    <mergeCell ref="F2015:I2015"/>
    <mergeCell ref="F2016:I2016"/>
    <mergeCell ref="L2016:M2016"/>
    <mergeCell ref="N2016:Q2016"/>
    <mergeCell ref="F2017:I2017"/>
    <mergeCell ref="F2018:I2018"/>
    <mergeCell ref="L2018:M2018"/>
    <mergeCell ref="N2018:Q2018"/>
    <mergeCell ref="F2019:I2019"/>
    <mergeCell ref="F2020:I2020"/>
    <mergeCell ref="L2020:M2020"/>
    <mergeCell ref="N2020:Q2020"/>
    <mergeCell ref="F2021:I2021"/>
    <mergeCell ref="F2022:I2022"/>
    <mergeCell ref="L2022:M2022"/>
    <mergeCell ref="N2022:Q2022"/>
    <mergeCell ref="F2023:I2023"/>
    <mergeCell ref="F2024:I2024"/>
    <mergeCell ref="L2024:M2024"/>
    <mergeCell ref="N2024:Q2024"/>
    <mergeCell ref="F2025:I2025"/>
    <mergeCell ref="F2026:I2026"/>
    <mergeCell ref="L2026:M2026"/>
    <mergeCell ref="N2026:Q2026"/>
    <mergeCell ref="F2027:I2027"/>
    <mergeCell ref="F2028:I2028"/>
    <mergeCell ref="L2028:M2028"/>
    <mergeCell ref="N2028:Q2028"/>
    <mergeCell ref="F2029:I2029"/>
    <mergeCell ref="F2030:I2030"/>
    <mergeCell ref="L2030:M2030"/>
    <mergeCell ref="N2030:Q2030"/>
    <mergeCell ref="F2031:I2031"/>
    <mergeCell ref="F2032:I2032"/>
    <mergeCell ref="L2032:M2032"/>
    <mergeCell ref="N2032:Q2032"/>
    <mergeCell ref="F2033:I2033"/>
    <mergeCell ref="F2034:I2034"/>
    <mergeCell ref="L2034:M2034"/>
    <mergeCell ref="N2034:Q2034"/>
    <mergeCell ref="F2035:I2035"/>
    <mergeCell ref="F2036:I2036"/>
    <mergeCell ref="L2036:M2036"/>
    <mergeCell ref="N2036:Q2036"/>
    <mergeCell ref="F2037:I2037"/>
    <mergeCell ref="F2038:I2038"/>
    <mergeCell ref="L2038:M2038"/>
    <mergeCell ref="N2038:Q2038"/>
    <mergeCell ref="F2039:I2039"/>
    <mergeCell ref="F2040:I2040"/>
    <mergeCell ref="L2040:M2040"/>
    <mergeCell ref="N2040:Q2040"/>
    <mergeCell ref="F2041:I2041"/>
    <mergeCell ref="F2042:I2042"/>
    <mergeCell ref="L2042:M2042"/>
    <mergeCell ref="N2042:Q2042"/>
    <mergeCell ref="F2043:I2043"/>
    <mergeCell ref="F2044:I2044"/>
    <mergeCell ref="L2044:M2044"/>
    <mergeCell ref="N2044:Q2044"/>
    <mergeCell ref="F2045:I2045"/>
    <mergeCell ref="F2046:I2046"/>
    <mergeCell ref="L2046:M2046"/>
    <mergeCell ref="N2046:Q2046"/>
    <mergeCell ref="F2047:I2047"/>
    <mergeCell ref="F2048:I2048"/>
    <mergeCell ref="L2048:M2048"/>
    <mergeCell ref="N2048:Q2048"/>
    <mergeCell ref="F2049:I2049"/>
    <mergeCell ref="F2050:I2050"/>
    <mergeCell ref="L2050:M2050"/>
    <mergeCell ref="N2050:Q2050"/>
    <mergeCell ref="F2051:I2051"/>
    <mergeCell ref="F2052:I2052"/>
    <mergeCell ref="L2052:M2052"/>
    <mergeCell ref="N2052:Q2052"/>
    <mergeCell ref="F2053:I2053"/>
    <mergeCell ref="F2054:I2054"/>
    <mergeCell ref="L2054:M2054"/>
    <mergeCell ref="N2054:Q2054"/>
    <mergeCell ref="F2055:I2055"/>
    <mergeCell ref="F2056:I2056"/>
    <mergeCell ref="L2056:M2056"/>
    <mergeCell ref="N2056:Q2056"/>
    <mergeCell ref="F2057:I2057"/>
    <mergeCell ref="F2058:I2058"/>
    <mergeCell ref="L2058:M2058"/>
    <mergeCell ref="N2058:Q2058"/>
    <mergeCell ref="F2076:I2076"/>
    <mergeCell ref="L2076:M2076"/>
    <mergeCell ref="N2076:Q2076"/>
    <mergeCell ref="F2059:I2059"/>
    <mergeCell ref="F2060:I2060"/>
    <mergeCell ref="L2060:M2060"/>
    <mergeCell ref="N2060:Q2060"/>
    <mergeCell ref="F2061:I2061"/>
    <mergeCell ref="F2062:I2062"/>
    <mergeCell ref="L2062:M2062"/>
    <mergeCell ref="N2062:Q2062"/>
    <mergeCell ref="F2063:I2063"/>
    <mergeCell ref="F2064:I2064"/>
    <mergeCell ref="L2064:M2064"/>
    <mergeCell ref="N2064:Q2064"/>
    <mergeCell ref="F2065:I2065"/>
    <mergeCell ref="F2066:I2066"/>
    <mergeCell ref="L2066:M2066"/>
    <mergeCell ref="N2066:Q2066"/>
    <mergeCell ref="F2067:I2067"/>
    <mergeCell ref="F2093:I2093"/>
    <mergeCell ref="F2094:I2094"/>
    <mergeCell ref="L2094:M2094"/>
    <mergeCell ref="N2094:Q2094"/>
    <mergeCell ref="F2077:I2077"/>
    <mergeCell ref="F2078:I2078"/>
    <mergeCell ref="L2078:M2078"/>
    <mergeCell ref="N2078:Q2078"/>
    <mergeCell ref="F2079:I2079"/>
    <mergeCell ref="F2080:I2080"/>
    <mergeCell ref="L2080:M2080"/>
    <mergeCell ref="N2080:Q2080"/>
    <mergeCell ref="F2081:I2081"/>
    <mergeCell ref="F2082:I2082"/>
    <mergeCell ref="L2082:M2082"/>
    <mergeCell ref="N2082:Q2082"/>
    <mergeCell ref="F2083:I2083"/>
    <mergeCell ref="F2084:I2084"/>
    <mergeCell ref="L2084:M2084"/>
    <mergeCell ref="N2084:Q2084"/>
    <mergeCell ref="F2085:I2085"/>
    <mergeCell ref="N1789:Q1789"/>
    <mergeCell ref="F2086:I2086"/>
    <mergeCell ref="L2086:M2086"/>
    <mergeCell ref="N2086:Q2086"/>
    <mergeCell ref="F2087:I2087"/>
    <mergeCell ref="F2088:I2088"/>
    <mergeCell ref="L2088:M2088"/>
    <mergeCell ref="N2088:Q2088"/>
    <mergeCell ref="F2089:I2089"/>
    <mergeCell ref="F2090:I2090"/>
    <mergeCell ref="L2090:M2090"/>
    <mergeCell ref="N2090:Q2090"/>
    <mergeCell ref="F2091:I2091"/>
    <mergeCell ref="F2092:I2092"/>
    <mergeCell ref="L2092:M2092"/>
    <mergeCell ref="N2092:Q2092"/>
    <mergeCell ref="F2068:I2068"/>
    <mergeCell ref="L2068:M2068"/>
    <mergeCell ref="N2068:Q2068"/>
    <mergeCell ref="F2069:I2069"/>
    <mergeCell ref="F2070:I2070"/>
    <mergeCell ref="L2070:M2070"/>
    <mergeCell ref="N2070:Q2070"/>
    <mergeCell ref="F2071:I2071"/>
    <mergeCell ref="F2072:I2072"/>
    <mergeCell ref="L2072:M2072"/>
    <mergeCell ref="N2072:Q2072"/>
    <mergeCell ref="F2073:I2073"/>
    <mergeCell ref="F2074:I2074"/>
    <mergeCell ref="L2074:M2074"/>
    <mergeCell ref="N2074:Q2074"/>
    <mergeCell ref="F2075:I2075"/>
    <mergeCell ref="H1:K1"/>
    <mergeCell ref="S2:AC2"/>
    <mergeCell ref="N907:Q907"/>
    <mergeCell ref="N943:Q943"/>
    <mergeCell ref="N949:Q949"/>
    <mergeCell ref="N951:Q951"/>
    <mergeCell ref="N952:Q952"/>
    <mergeCell ref="N995:Q995"/>
    <mergeCell ref="N1167:Q1167"/>
    <mergeCell ref="N1355:Q1355"/>
    <mergeCell ref="N1384:Q1384"/>
    <mergeCell ref="N1436:Q1436"/>
    <mergeCell ref="N1441:Q1441"/>
    <mergeCell ref="N1554:Q1554"/>
    <mergeCell ref="N1585:Q1585"/>
    <mergeCell ref="N1674:Q1674"/>
    <mergeCell ref="N1707:Q1707"/>
    <mergeCell ref="L1705:M1705"/>
    <mergeCell ref="N1705:Q1705"/>
    <mergeCell ref="F1706:I1706"/>
    <mergeCell ref="L1706:M1706"/>
    <mergeCell ref="N1706:Q1706"/>
    <mergeCell ref="F1678:I1678"/>
    <mergeCell ref="F1679:I1679"/>
    <mergeCell ref="F1680:I1680"/>
    <mergeCell ref="F1681:I1681"/>
    <mergeCell ref="L1681:M1681"/>
    <mergeCell ref="N1681:Q1681"/>
    <mergeCell ref="F1682:I1682"/>
    <mergeCell ref="L1682:M1682"/>
    <mergeCell ref="N1682:Q1682"/>
    <mergeCell ref="F1683:I1683"/>
  </mergeCells>
  <hyperlinks>
    <hyperlink ref="F1:G1" location="C2" tooltip="Krycí list rozpočtu" display="1) Krycí list rozpočtu"/>
    <hyperlink ref="H1:K1" location="C86" tooltip="Rekapitulace rozpočtu" display="2) Rekapitulace rozpočtu"/>
    <hyperlink ref="L1" location="C134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35</vt:i4>
      </vt:variant>
      <vt:variant>
        <vt:lpstr>Pojmenované oblasti</vt:lpstr>
      </vt:variant>
      <vt:variant>
        <vt:i4>70</vt:i4>
      </vt:variant>
    </vt:vector>
  </HeadingPairs>
  <TitlesOfParts>
    <vt:vector size="105" baseType="lpstr">
      <vt:lpstr>Rekapitulace stavby</vt:lpstr>
      <vt:lpstr>01 - VEDLEJŠÍ A OSTATNÍ N...</vt:lpstr>
      <vt:lpstr>02__1 - SO 01 - PŘÍPRAVA ...</vt:lpstr>
      <vt:lpstr>02__2 - SO 01 - PŘÍPRAVA ...</vt:lpstr>
      <vt:lpstr>02_3 - SO 01 - PŘÍPRAVA S...</vt:lpstr>
      <vt:lpstr>02__4 - SO 01 - PŘÍPRAVA ...</vt:lpstr>
      <vt:lpstr>03 - SO 02 - DEMOLICE A HTÚ</vt:lpstr>
      <vt:lpstr>04 - SO 03 - KOMUNIKACE A...</vt:lpstr>
      <vt:lpstr>05_1 - SO 04 - NOVÁ BUDOV...</vt:lpstr>
      <vt:lpstr>05__2 - SO 04 - NOVÁ BUDO...</vt:lpstr>
      <vt:lpstr>05__3 - SO 04 - NOVÁ BUDO...</vt:lpstr>
      <vt:lpstr>05__4 - SO 04 - NOVÁ BUDO...</vt:lpstr>
      <vt:lpstr>05__5 - SO 04 - NOVÁ BUDO...</vt:lpstr>
      <vt:lpstr>05__6 - SO 04 - NOVÁ BUDO...</vt:lpstr>
      <vt:lpstr>05_7 - SO 04 - NOVÁ BUDOV...</vt:lpstr>
      <vt:lpstr>05_8 - SO 04 - NOVÁ BUDOV...</vt:lpstr>
      <vt:lpstr>05_9 - SO 04 - NOVÁ BUDOV...</vt:lpstr>
      <vt:lpstr>05_10 - SO 04 - NOVÁ BUDO...</vt:lpstr>
      <vt:lpstr>05_11 - SO 04 - NOVÁ BUDO...</vt:lpstr>
      <vt:lpstr>05_12 - SO 04 - NOVÁ BUDO...</vt:lpstr>
      <vt:lpstr>05_13 - SO 04 - NOVÁ BUDO...</vt:lpstr>
      <vt:lpstr>05_14 - SO 04 - NOVÁ BUDO...</vt:lpstr>
      <vt:lpstr>05_15 - SO 04 - NOVÁ BUDO...</vt:lpstr>
      <vt:lpstr>05_16 - SO 04 - NOVÁ BUDO...</vt:lpstr>
      <vt:lpstr>05_17 - SO 04 - NOVÁ BUDO...</vt:lpstr>
      <vt:lpstr>06 - SO 05 - ČTÚ A SADOVN...</vt:lpstr>
      <vt:lpstr>07 - SO 06 - VENKOVNÍ OBJ...</vt:lpstr>
      <vt:lpstr>08 - IO 01 - AREÁLOVÉ ROZ...</vt:lpstr>
      <vt:lpstr>09__1 - IO 02 - AREÁLOVÉ ...</vt:lpstr>
      <vt:lpstr>09__2 - IO 02 - AREÁLOVÉ ...</vt:lpstr>
      <vt:lpstr>09__3 - IO 02 - AREÁLOVÉ ...</vt:lpstr>
      <vt:lpstr>10__1 - IO 03 - AREÁLOVÉ ...</vt:lpstr>
      <vt:lpstr>10__2 - IO 03 - AREÁLOVÉ ...</vt:lpstr>
      <vt:lpstr>11_ - IO 04 - LAPAČ TUKŮ</vt:lpstr>
      <vt:lpstr>12 - PROVOZNÍ SOUBORY</vt:lpstr>
      <vt:lpstr>'01 - VEDLEJŠÍ A OSTATNÍ N...'!Názvy_tisku</vt:lpstr>
      <vt:lpstr>'02__1 - SO 01 - PŘÍPRAVA ...'!Názvy_tisku</vt:lpstr>
      <vt:lpstr>'02__2 - SO 01 - PŘÍPRAVA ...'!Názvy_tisku</vt:lpstr>
      <vt:lpstr>'02__4 - SO 01 - PŘÍPRAVA ...'!Názvy_tisku</vt:lpstr>
      <vt:lpstr>'02_3 - SO 01 - PŘÍPRAVA S...'!Názvy_tisku</vt:lpstr>
      <vt:lpstr>'03 - SO 02 - DEMOLICE A HTÚ'!Názvy_tisku</vt:lpstr>
      <vt:lpstr>'04 - SO 03 - KOMUNIKACE A...'!Názvy_tisku</vt:lpstr>
      <vt:lpstr>'05__2 - SO 04 - NOVÁ BUDO...'!Názvy_tisku</vt:lpstr>
      <vt:lpstr>'05__3 - SO 04 - NOVÁ BUDO...'!Názvy_tisku</vt:lpstr>
      <vt:lpstr>'05__4 - SO 04 - NOVÁ BUDO...'!Názvy_tisku</vt:lpstr>
      <vt:lpstr>'05__5 - SO 04 - NOVÁ BUDO...'!Názvy_tisku</vt:lpstr>
      <vt:lpstr>'05__6 - SO 04 - NOVÁ BUDO...'!Názvy_tisku</vt:lpstr>
      <vt:lpstr>'05_1 - SO 04 - NOVÁ BUDOV...'!Názvy_tisku</vt:lpstr>
      <vt:lpstr>'05_10 - SO 04 - NOVÁ BUDO...'!Názvy_tisku</vt:lpstr>
      <vt:lpstr>'05_11 - SO 04 - NOVÁ BUDO...'!Názvy_tisku</vt:lpstr>
      <vt:lpstr>'05_12 - SO 04 - NOVÁ BUDO...'!Názvy_tisku</vt:lpstr>
      <vt:lpstr>'05_13 - SO 04 - NOVÁ BUDO...'!Názvy_tisku</vt:lpstr>
      <vt:lpstr>'05_14 - SO 04 - NOVÁ BUDO...'!Názvy_tisku</vt:lpstr>
      <vt:lpstr>'05_15 - SO 04 - NOVÁ BUDO...'!Názvy_tisku</vt:lpstr>
      <vt:lpstr>'05_16 - SO 04 - NOVÁ BUDO...'!Názvy_tisku</vt:lpstr>
      <vt:lpstr>'05_17 - SO 04 - NOVÁ BUDO...'!Názvy_tisku</vt:lpstr>
      <vt:lpstr>'05_7 - SO 04 - NOVÁ BUDOV...'!Názvy_tisku</vt:lpstr>
      <vt:lpstr>'05_8 - SO 04 - NOVÁ BUDOV...'!Názvy_tisku</vt:lpstr>
      <vt:lpstr>'05_9 - SO 04 - NOVÁ BUDOV...'!Názvy_tisku</vt:lpstr>
      <vt:lpstr>'06 - SO 05 - ČTÚ A SADOVN...'!Názvy_tisku</vt:lpstr>
      <vt:lpstr>'07 - SO 06 - VENKOVNÍ OBJ...'!Názvy_tisku</vt:lpstr>
      <vt:lpstr>'08 - IO 01 - AREÁLOVÉ ROZ...'!Názvy_tisku</vt:lpstr>
      <vt:lpstr>'09__1 - IO 02 - AREÁLOVÉ ...'!Názvy_tisku</vt:lpstr>
      <vt:lpstr>'09__2 - IO 02 - AREÁLOVÉ ...'!Názvy_tisku</vt:lpstr>
      <vt:lpstr>'09__3 - IO 02 - AREÁLOVÉ ...'!Názvy_tisku</vt:lpstr>
      <vt:lpstr>'10__1 - IO 03 - AREÁLOVÉ ...'!Názvy_tisku</vt:lpstr>
      <vt:lpstr>'10__2 - IO 03 - AREÁLOVÉ ...'!Názvy_tisku</vt:lpstr>
      <vt:lpstr>'11_ - IO 04 - LAPAČ TUKŮ'!Názvy_tisku</vt:lpstr>
      <vt:lpstr>'12 - PROVOZNÍ SOUBORY'!Názvy_tisku</vt:lpstr>
      <vt:lpstr>'Rekapitulace stavby'!Názvy_tisku</vt:lpstr>
      <vt:lpstr>'01 - VEDLEJŠÍ A OSTATNÍ N...'!Oblast_tisku</vt:lpstr>
      <vt:lpstr>'02__1 - SO 01 - PŘÍPRAVA ...'!Oblast_tisku</vt:lpstr>
      <vt:lpstr>'02__2 - SO 01 - PŘÍPRAVA ...'!Oblast_tisku</vt:lpstr>
      <vt:lpstr>'02__4 - SO 01 - PŘÍPRAVA ...'!Oblast_tisku</vt:lpstr>
      <vt:lpstr>'02_3 - SO 01 - PŘÍPRAVA S...'!Oblast_tisku</vt:lpstr>
      <vt:lpstr>'03 - SO 02 - DEMOLICE A HTÚ'!Oblast_tisku</vt:lpstr>
      <vt:lpstr>'04 - SO 03 - KOMUNIKACE A...'!Oblast_tisku</vt:lpstr>
      <vt:lpstr>'05__2 - SO 04 - NOVÁ BUDO...'!Oblast_tisku</vt:lpstr>
      <vt:lpstr>'05__3 - SO 04 - NOVÁ BUDO...'!Oblast_tisku</vt:lpstr>
      <vt:lpstr>'05__4 - SO 04 - NOVÁ BUDO...'!Oblast_tisku</vt:lpstr>
      <vt:lpstr>'05__5 - SO 04 - NOVÁ BUDO...'!Oblast_tisku</vt:lpstr>
      <vt:lpstr>'05__6 - SO 04 - NOVÁ BUDO...'!Oblast_tisku</vt:lpstr>
      <vt:lpstr>'05_1 - SO 04 - NOVÁ BUDOV...'!Oblast_tisku</vt:lpstr>
      <vt:lpstr>'05_10 - SO 04 - NOVÁ BUDO...'!Oblast_tisku</vt:lpstr>
      <vt:lpstr>'05_11 - SO 04 - NOVÁ BUDO...'!Oblast_tisku</vt:lpstr>
      <vt:lpstr>'05_12 - SO 04 - NOVÁ BUDO...'!Oblast_tisku</vt:lpstr>
      <vt:lpstr>'05_13 - SO 04 - NOVÁ BUDO...'!Oblast_tisku</vt:lpstr>
      <vt:lpstr>'05_14 - SO 04 - NOVÁ BUDO...'!Oblast_tisku</vt:lpstr>
      <vt:lpstr>'05_15 - SO 04 - NOVÁ BUDO...'!Oblast_tisku</vt:lpstr>
      <vt:lpstr>'05_16 - SO 04 - NOVÁ BUDO...'!Oblast_tisku</vt:lpstr>
      <vt:lpstr>'05_17 - SO 04 - NOVÁ BUDO...'!Oblast_tisku</vt:lpstr>
      <vt:lpstr>'05_7 - SO 04 - NOVÁ BUDOV...'!Oblast_tisku</vt:lpstr>
      <vt:lpstr>'05_8 - SO 04 - NOVÁ BUDOV...'!Oblast_tisku</vt:lpstr>
      <vt:lpstr>'05_9 - SO 04 - NOVÁ BUDOV...'!Oblast_tisku</vt:lpstr>
      <vt:lpstr>'06 - SO 05 - ČTÚ A SADOVN...'!Oblast_tisku</vt:lpstr>
      <vt:lpstr>'07 - SO 06 - VENKOVNÍ OBJ...'!Oblast_tisku</vt:lpstr>
      <vt:lpstr>'08 - IO 01 - AREÁLOVÉ ROZ...'!Oblast_tisku</vt:lpstr>
      <vt:lpstr>'09__1 - IO 02 - AREÁLOVÉ ...'!Oblast_tisku</vt:lpstr>
      <vt:lpstr>'09__2 - IO 02 - AREÁLOVÉ ...'!Oblast_tisku</vt:lpstr>
      <vt:lpstr>'09__3 - IO 02 - AREÁLOVÉ ...'!Oblast_tisku</vt:lpstr>
      <vt:lpstr>'10__1 - IO 03 - AREÁLOVÉ ...'!Oblast_tisku</vt:lpstr>
      <vt:lpstr>'10__2 - IO 03 - AREÁLOVÉ ...'!Oblast_tisku</vt:lpstr>
      <vt:lpstr>'11_ - IO 04 - LAPAČ TUKŮ'!Oblast_tisku</vt:lpstr>
      <vt:lpstr>'12 - PROVOZNÍ SOUBORY'!Oblast_tisku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MRAZEK\root</dc:creator>
  <cp:lastModifiedBy>uživatel</cp:lastModifiedBy>
  <dcterms:created xsi:type="dcterms:W3CDTF">2017-01-14T12:51:45Z</dcterms:created>
  <dcterms:modified xsi:type="dcterms:W3CDTF">2017-01-30T18:58:52Z</dcterms:modified>
</cp:coreProperties>
</file>